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asa\Documents\「医学」\論文\Akt\202205NC3\"/>
    </mc:Choice>
  </mc:AlternateContent>
  <xr:revisionPtr revIDLastSave="0" documentId="13_ncr:1_{49D19523-C0AD-43F2-87CE-AD82EE0A211B}" xr6:coauthVersionLast="47" xr6:coauthVersionMax="47" xr10:uidLastSave="{00000000-0000-0000-0000-000000000000}"/>
  <bookViews>
    <workbookView xWindow="-120" yWindow="-120" windowWidth="20730" windowHeight="11160" tabRatio="710" firstSheet="28" activeTab="34" xr2:uid="{5CC44C21-3984-4504-8458-3E1C01B2E1A2}"/>
  </bookViews>
  <sheets>
    <sheet name="S1ab_db" sheetId="65" r:id="rId1"/>
    <sheet name="S1cd_STZ" sheetId="66" r:id="rId2"/>
    <sheet name="1a_DKO-Akt" sheetId="80" r:id="rId3"/>
    <sheet name="1cdS2cd_Ins" sheetId="78" r:id="rId4"/>
    <sheet name="S2a_tissues" sheetId="79" r:id="rId5"/>
    <sheet name="2a_BW" sheetId="51" r:id="rId6"/>
    <sheet name="2b_DEXA" sheetId="53" r:id="rId7"/>
    <sheet name="2c_Gastro" sheetId="43" r:id="rId8"/>
    <sheet name="2c_EDL" sheetId="44" r:id="rId9"/>
    <sheet name="2c_Soleus" sheetId="45" r:id="rId10"/>
    <sheet name="2d_area" sheetId="57" r:id="rId11"/>
    <sheet name="S3a_BL" sheetId="52" r:id="rId12"/>
    <sheet name="S3b_FI" sheetId="29" r:id="rId13"/>
    <sheet name="S3c_CT" sheetId="25" r:id="rId14"/>
    <sheet name="S3d_eWAT" sheetId="48" r:id="rId15"/>
    <sheet name="S3ef_heart" sheetId="58" r:id="rId16"/>
    <sheet name="S3g_GTT" sheetId="12" r:id="rId17"/>
    <sheet name="S3h_A1KO" sheetId="67" r:id="rId18"/>
    <sheet name="S3i_A2KO" sheetId="68" r:id="rId19"/>
    <sheet name="3ab_GS-ED" sheetId="8" r:id="rId20"/>
    <sheet name="3c_ATP" sheetId="64" r:id="rId21"/>
    <sheet name="3de_2DG" sheetId="70" r:id="rId22"/>
    <sheet name="3fgh_ITT" sheetId="11" r:id="rId23"/>
    <sheet name="4a_RT-PCR" sheetId="96" r:id="rId24"/>
    <sheet name="4c_mtCo2" sheetId="95" r:id="rId25"/>
    <sheet name="4e_mitophagy" sheetId="74" r:id="rId26"/>
    <sheet name="4f_LeuP" sheetId="76" r:id="rId27"/>
    <sheet name="S4a_RT-PCR" sheetId="97" r:id="rId28"/>
    <sheet name="S4b_RT-PCR" sheetId="98" r:id="rId29"/>
    <sheet name="S5bc_AMPK" sheetId="77" r:id="rId30"/>
    <sheet name="S5f_Soleus8w" sheetId="92" r:id="rId31"/>
    <sheet name="S5f_Soleus32w" sheetId="91" r:id="rId32"/>
    <sheet name="S5g_Sol-mtCo2" sheetId="94" r:id="rId33"/>
    <sheet name="5a_femur" sheetId="42" r:id="rId34"/>
    <sheet name="5b_CT" sheetId="73" r:id="rId35"/>
    <sheet name="5cS6a_uCT" sheetId="26" r:id="rId36"/>
    <sheet name="5d_morpho" sheetId="20" r:id="rId37"/>
    <sheet name="5fhi_KM" sheetId="89" r:id="rId38"/>
    <sheet name="S6b_uCT-6w" sheetId="90" r:id="rId39"/>
    <sheet name="S6c_RT-PCR_calv" sheetId="41" r:id="rId40"/>
    <sheet name="S7abcdef_femaleBW" sheetId="36" r:id="rId41"/>
    <sheet name="S7gh_femaleITT" sheetId="37" r:id="rId42"/>
    <sheet name="S7ijk_femaleKM" sheetId="88" r:id="rId43"/>
    <sheet name="6abcS8ab_fast-Ala" sheetId="40" r:id="rId44"/>
    <sheet name="S8c_CR-Ket" sheetId="55" r:id="rId45"/>
    <sheet name="6dS8d_CR-GS" sheetId="56" r:id="rId46"/>
    <sheet name="6e_CR-KM" sheetId="63" r:id="rId47"/>
    <sheet name="S8e_CR-BW" sheetId="69" r:id="rId48"/>
    <sheet name="6fghiS8fi_HFD-BW" sheetId="30" r:id="rId49"/>
    <sheet name="6jS8g_HFD-BW" sheetId="31" r:id="rId50"/>
    <sheet name="6kS8h_HFD-ITT" sheetId="39" r:id="rId51"/>
    <sheet name="6lmnS8k_HFD-KM" sheetId="60" r:id="rId52"/>
    <sheet name="S8j_5HFD-RT-PCR" sheetId="24" r:id="rId53"/>
    <sheet name="S8mn_B16" sheetId="71" r:id="rId54"/>
    <sheet name="7aS9c_QKO-BW" sheetId="84" r:id="rId55"/>
    <sheet name="7bS9e_QKO-CT" sheetId="27" r:id="rId56"/>
    <sheet name="7cdejS9f_QKO-tissues" sheetId="83" r:id="rId57"/>
    <sheet name="S9d_QKO-FI" sheetId="85" r:id="rId58"/>
    <sheet name="7fgS9a_QKO-RT-PCR" sheetId="22" r:id="rId59"/>
    <sheet name="7iS9h_QKO-ITT" sheetId="33" r:id="rId60"/>
    <sheet name="7kS9h_QKO-uCT" sheetId="19" r:id="rId61"/>
    <sheet name="7lmn_QKO-KM" sheetId="87" r:id="rId62"/>
    <sheet name="7oS9ij_FoxoI" sheetId="72" r:id="rId63"/>
    <sheet name="8acdS10de_TKO-BW" sheetId="81" r:id="rId64"/>
    <sheet name="8bhS10f_TKO-tissues" sheetId="18" r:id="rId65"/>
    <sheet name="8eS10a_TKO-RT-PCR" sheetId="16" r:id="rId66"/>
    <sheet name="8iS10c_TKO-uCT" sheetId="17" r:id="rId67"/>
    <sheet name="8jS10m_TKO-KM" sheetId="62" r:id="rId68"/>
    <sheet name="S10gh_TKO-ITT" sheetId="15" r:id="rId69"/>
    <sheet name="S10kl_TKO4wo" sheetId="82" r:id="rId70"/>
  </sheets>
  <definedNames>
    <definedName name="_xlnm.Print_Area" localSheetId="6">'2b_DEXA'!$A$1:$J$26</definedName>
    <definedName name="_xlnm.Print_Area" localSheetId="23">'4a_RT-PCR'!$A$1:$BK$53</definedName>
    <definedName name="_xlnm.Print_Area" localSheetId="24">'4c_mtCo2'!$A$1:$E$50</definedName>
    <definedName name="_xlnm.Print_Area" localSheetId="34">'5b_CT'!$A$1:$E$24</definedName>
    <definedName name="_xlnm.Print_Area" localSheetId="37">'5fhi_KM'!$A$1:$J$105</definedName>
    <definedName name="_xlnm.Print_Area" localSheetId="46">'6e_CR-KM'!$A$1:$E$27</definedName>
    <definedName name="_xlnm.Print_Area" localSheetId="49">'6jS8g_HFD-BW'!$A$1:$K$38</definedName>
    <definedName name="_xlnm.Print_Area" localSheetId="50">'6kS8h_HFD-ITT'!$A$1:$K$27</definedName>
    <definedName name="_xlnm.Print_Area" localSheetId="51">'6lmnS8k_HFD-KM'!$A$1:$H$69</definedName>
    <definedName name="_xlnm.Print_Area" localSheetId="59">'7iS9h_QKO-ITT'!$A$1:$K$32</definedName>
    <definedName name="_xlnm.Print_Area" localSheetId="61">'7lmn_QKO-KM'!$A$1:$K$68</definedName>
    <definedName name="_xlnm.Print_Area" localSheetId="67">'8jS10m_TKO-KM'!$A$1:$F$41</definedName>
    <definedName name="_xlnm.Print_Area" localSheetId="68">'S10gh_TKO-ITT'!$A$1:$J$32</definedName>
    <definedName name="_xlnm.Print_Area" localSheetId="0">S1ab_db!$A$1:$N$25</definedName>
    <definedName name="_xlnm.Print_Area" localSheetId="1">S1cd_STZ!$A$1:$I$23</definedName>
    <definedName name="_xlnm.Print_Area" localSheetId="4">S2a_tissues!$A$1:$G$18</definedName>
    <definedName name="_xlnm.Print_Area" localSheetId="11">S3a_BL!$A$1:$G$27</definedName>
    <definedName name="_xlnm.Print_Area" localSheetId="13">S3c_CT!$A$1:$D$18</definedName>
    <definedName name="_xlnm.Print_Area" localSheetId="27">'S4a_RT-PCR'!$A$1:$EI$53</definedName>
    <definedName name="_xlnm.Print_Area" localSheetId="28">'S4b_RT-PCR'!$A$1:$I$26</definedName>
    <definedName name="_xlnm.Print_Area" localSheetId="31">S5f_Soleus32w!$A$1:$Y$26</definedName>
    <definedName name="_xlnm.Print_Area" localSheetId="30">S5f_Soleus8w!$A$1:$W$26</definedName>
    <definedName name="_xlnm.Print_Area" localSheetId="32">'S5g_Sol-mtCo2'!$A$1:$F$28</definedName>
    <definedName name="_xlnm.Print_Area" localSheetId="41">S7gh_femaleITT!$A$1:$K$27</definedName>
    <definedName name="_xlnm.Print_Area" localSheetId="42">S7ijk_femaleKM!$A$1:$J$64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81" l="1"/>
  <c r="H3" i="31"/>
  <c r="K38" i="31"/>
  <c r="J38" i="31"/>
  <c r="I38" i="31"/>
  <c r="H38" i="31"/>
  <c r="I26" i="69"/>
  <c r="I25" i="69"/>
  <c r="F27" i="94"/>
  <c r="E27" i="94"/>
  <c r="D27" i="94"/>
  <c r="C27" i="94"/>
  <c r="F24" i="94"/>
  <c r="E24" i="94"/>
  <c r="D24" i="94"/>
  <c r="C24" i="94"/>
  <c r="F23" i="94"/>
  <c r="E23" i="94"/>
  <c r="D23" i="94"/>
  <c r="C23" i="94"/>
  <c r="F20" i="94"/>
  <c r="E20" i="94"/>
  <c r="D20" i="94"/>
  <c r="C20" i="94"/>
  <c r="F19" i="94"/>
  <c r="E19" i="94"/>
  <c r="D19" i="94"/>
  <c r="C19" i="94"/>
  <c r="B27" i="94"/>
  <c r="B24" i="94"/>
  <c r="B23" i="94"/>
  <c r="B20" i="94"/>
  <c r="B19" i="94"/>
  <c r="B17" i="91"/>
  <c r="AD48" i="97"/>
  <c r="F21" i="42" l="1"/>
  <c r="G21" i="42"/>
  <c r="F22" i="42"/>
  <c r="G22" i="42"/>
  <c r="F23" i="42"/>
  <c r="G23" i="42"/>
  <c r="F24" i="42"/>
  <c r="G24" i="42"/>
  <c r="F25" i="42"/>
  <c r="G25" i="42"/>
  <c r="F26" i="42"/>
  <c r="G26" i="42"/>
  <c r="F27" i="42"/>
  <c r="G27" i="42"/>
  <c r="I22" i="42"/>
  <c r="H22" i="42"/>
  <c r="E22" i="42"/>
  <c r="D22" i="42"/>
  <c r="I21" i="42"/>
  <c r="H21" i="42"/>
  <c r="E21" i="42"/>
  <c r="D21" i="42"/>
  <c r="C22" i="42"/>
  <c r="C21" i="42"/>
  <c r="O19" i="8"/>
  <c r="N19" i="8"/>
  <c r="M19" i="8"/>
  <c r="L19" i="8"/>
  <c r="K19" i="8"/>
  <c r="J19" i="8"/>
  <c r="O18" i="8"/>
  <c r="N18" i="8"/>
  <c r="M18" i="8"/>
  <c r="L18" i="8"/>
  <c r="K18" i="8"/>
  <c r="J18" i="8"/>
  <c r="H19" i="8"/>
  <c r="G19" i="8"/>
  <c r="F19" i="8"/>
  <c r="E19" i="8"/>
  <c r="D19" i="8"/>
  <c r="H18" i="8"/>
  <c r="G18" i="8"/>
  <c r="F18" i="8"/>
  <c r="E18" i="8"/>
  <c r="D18" i="8"/>
  <c r="C19" i="8"/>
  <c r="C18" i="8"/>
  <c r="F23" i="48"/>
  <c r="E23" i="48"/>
  <c r="D23" i="48"/>
  <c r="F22" i="48"/>
  <c r="E22" i="48"/>
  <c r="D22" i="48"/>
  <c r="C23" i="48"/>
  <c r="C22" i="48"/>
  <c r="I20" i="53"/>
  <c r="H20" i="53"/>
  <c r="G20" i="53"/>
  <c r="I19" i="53"/>
  <c r="H19" i="53"/>
  <c r="G19" i="53"/>
  <c r="E20" i="53"/>
  <c r="D20" i="53"/>
  <c r="E19" i="53"/>
  <c r="D19" i="53"/>
  <c r="C20" i="53"/>
  <c r="C19" i="53"/>
  <c r="F28" i="44"/>
  <c r="I23" i="45"/>
  <c r="I22" i="45"/>
  <c r="I23" i="44"/>
  <c r="I22" i="44"/>
  <c r="H23" i="45"/>
  <c r="G23" i="45"/>
  <c r="F23" i="45"/>
  <c r="E23" i="45"/>
  <c r="D23" i="45"/>
  <c r="C23" i="45"/>
  <c r="H22" i="45"/>
  <c r="G22" i="45"/>
  <c r="F22" i="45"/>
  <c r="E22" i="45"/>
  <c r="D22" i="45"/>
  <c r="C22" i="45"/>
  <c r="H23" i="44"/>
  <c r="G23" i="44"/>
  <c r="F23" i="44"/>
  <c r="E23" i="44"/>
  <c r="D23" i="44"/>
  <c r="C23" i="44"/>
  <c r="H22" i="44"/>
  <c r="G22" i="44"/>
  <c r="F22" i="44"/>
  <c r="E22" i="44"/>
  <c r="D22" i="44"/>
  <c r="C22" i="44"/>
  <c r="I23" i="43"/>
  <c r="H23" i="43"/>
  <c r="G23" i="43"/>
  <c r="F23" i="43"/>
  <c r="E23" i="43"/>
  <c r="D23" i="43"/>
  <c r="I22" i="43"/>
  <c r="H22" i="43"/>
  <c r="G22" i="43"/>
  <c r="F22" i="43"/>
  <c r="E22" i="43"/>
  <c r="D22" i="43"/>
  <c r="C23" i="43"/>
  <c r="C22" i="43"/>
  <c r="F21" i="52"/>
  <c r="E21" i="52"/>
  <c r="D21" i="52"/>
  <c r="F20" i="52"/>
  <c r="E20" i="52"/>
  <c r="D20" i="52"/>
  <c r="C21" i="52"/>
  <c r="C20" i="52"/>
  <c r="G26" i="98" l="1"/>
  <c r="G25" i="98"/>
  <c r="G22" i="98"/>
  <c r="G21" i="98"/>
  <c r="G20" i="98"/>
  <c r="G19" i="98"/>
  <c r="G16" i="98"/>
  <c r="G15" i="98"/>
  <c r="G14" i="98"/>
  <c r="G13" i="98"/>
  <c r="B26" i="98"/>
  <c r="B25" i="98"/>
  <c r="B22" i="98"/>
  <c r="B21" i="98"/>
  <c r="B20" i="98"/>
  <c r="B19" i="98"/>
  <c r="B16" i="98"/>
  <c r="B15" i="98"/>
  <c r="B14" i="98"/>
  <c r="B13" i="98"/>
  <c r="BF48" i="96"/>
  <c r="BF45" i="96"/>
  <c r="BF41" i="96"/>
  <c r="BF34" i="96"/>
  <c r="BF31" i="96"/>
  <c r="BF20" i="96"/>
  <c r="BF53" i="96"/>
  <c r="BF52" i="96"/>
  <c r="BF51" i="96"/>
  <c r="BF50" i="96"/>
  <c r="BF49" i="96"/>
  <c r="BF44" i="96"/>
  <c r="BF43" i="96"/>
  <c r="BF42" i="96"/>
  <c r="BF40" i="96"/>
  <c r="BF39" i="96"/>
  <c r="BF38" i="96"/>
  <c r="BF37" i="96"/>
  <c r="BF36" i="96"/>
  <c r="BF35" i="96"/>
  <c r="BF30" i="96"/>
  <c r="BF29" i="96"/>
  <c r="BF28" i="96"/>
  <c r="BF27" i="96"/>
  <c r="BF26" i="96"/>
  <c r="BF25" i="96"/>
  <c r="BF24" i="96"/>
  <c r="BF23" i="96"/>
  <c r="BF22" i="96"/>
  <c r="BF21" i="96"/>
  <c r="EE53" i="97"/>
  <c r="EE52" i="97"/>
  <c r="EE51" i="97"/>
  <c r="EE50" i="97"/>
  <c r="EE49" i="97"/>
  <c r="EE48" i="97"/>
  <c r="EE45" i="97"/>
  <c r="EE44" i="97"/>
  <c r="EE43" i="97"/>
  <c r="EE42" i="97"/>
  <c r="EE41" i="97"/>
  <c r="EE40" i="97"/>
  <c r="EE39" i="97"/>
  <c r="EE38" i="97"/>
  <c r="EE37" i="97"/>
  <c r="EE36" i="97"/>
  <c r="EE35" i="97"/>
  <c r="EE34" i="97"/>
  <c r="EE31" i="97"/>
  <c r="EE30" i="97"/>
  <c r="EE29" i="97"/>
  <c r="EE28" i="97"/>
  <c r="EE27" i="97"/>
  <c r="EE26" i="97"/>
  <c r="EE25" i="97"/>
  <c r="EE24" i="97"/>
  <c r="EE23" i="97"/>
  <c r="EE22" i="97"/>
  <c r="EE21" i="97"/>
  <c r="EE20" i="97"/>
  <c r="DX53" i="97"/>
  <c r="DX52" i="97"/>
  <c r="DX51" i="97"/>
  <c r="DX50" i="97"/>
  <c r="DX49" i="97"/>
  <c r="DX48" i="97"/>
  <c r="DX45" i="97"/>
  <c r="DX44" i="97"/>
  <c r="DX43" i="97"/>
  <c r="DX42" i="97"/>
  <c r="DX41" i="97"/>
  <c r="DX40" i="97"/>
  <c r="DX39" i="97"/>
  <c r="DX38" i="97"/>
  <c r="DX37" i="97"/>
  <c r="DX36" i="97"/>
  <c r="DX35" i="97"/>
  <c r="DX34" i="97"/>
  <c r="DX31" i="97"/>
  <c r="DX30" i="97"/>
  <c r="DX29" i="97"/>
  <c r="DX28" i="97"/>
  <c r="DX27" i="97"/>
  <c r="DX26" i="97"/>
  <c r="DX25" i="97"/>
  <c r="DX24" i="97"/>
  <c r="DX23" i="97"/>
  <c r="DX22" i="97"/>
  <c r="DX21" i="97"/>
  <c r="DX20" i="97"/>
  <c r="DS31" i="97"/>
  <c r="DQ31" i="97"/>
  <c r="DS30" i="97"/>
  <c r="DQ30" i="97"/>
  <c r="DS29" i="97"/>
  <c r="DQ29" i="97"/>
  <c r="DS28" i="97"/>
  <c r="DQ28" i="97"/>
  <c r="DS27" i="97"/>
  <c r="DQ27" i="97"/>
  <c r="DS26" i="97"/>
  <c r="DQ26" i="97"/>
  <c r="DU25" i="97"/>
  <c r="DS25" i="97"/>
  <c r="DQ25" i="97"/>
  <c r="DU24" i="97"/>
  <c r="DS24" i="97"/>
  <c r="DQ24" i="97"/>
  <c r="DU23" i="97"/>
  <c r="DS23" i="97"/>
  <c r="DQ23" i="97"/>
  <c r="DU22" i="97"/>
  <c r="DS22" i="97"/>
  <c r="DQ22" i="97"/>
  <c r="DU21" i="97"/>
  <c r="DS21" i="97"/>
  <c r="DQ21" i="97"/>
  <c r="DU20" i="97"/>
  <c r="DS20" i="97"/>
  <c r="DQ20" i="97"/>
  <c r="DJ53" i="97"/>
  <c r="DJ52" i="97"/>
  <c r="DJ51" i="97"/>
  <c r="DJ50" i="97"/>
  <c r="DJ49" i="97"/>
  <c r="DJ48" i="97"/>
  <c r="DJ45" i="97"/>
  <c r="DJ44" i="97"/>
  <c r="DJ43" i="97"/>
  <c r="DJ42" i="97"/>
  <c r="DJ41" i="97"/>
  <c r="DJ40" i="97"/>
  <c r="DJ39" i="97"/>
  <c r="DJ38" i="97"/>
  <c r="DJ37" i="97"/>
  <c r="DJ36" i="97"/>
  <c r="DJ35" i="97"/>
  <c r="DJ34" i="97"/>
  <c r="DJ31" i="97"/>
  <c r="DJ30" i="97"/>
  <c r="DJ29" i="97"/>
  <c r="DJ28" i="97"/>
  <c r="DJ27" i="97"/>
  <c r="DJ26" i="97"/>
  <c r="DJ25" i="97"/>
  <c r="DJ24" i="97"/>
  <c r="DJ23" i="97"/>
  <c r="DJ22" i="97"/>
  <c r="DJ21" i="97"/>
  <c r="DJ20" i="97"/>
  <c r="DE31" i="97"/>
  <c r="DC31" i="97"/>
  <c r="DE30" i="97"/>
  <c r="DC30" i="97"/>
  <c r="DE29" i="97"/>
  <c r="DC29" i="97"/>
  <c r="DE28" i="97"/>
  <c r="DC28" i="97"/>
  <c r="DE27" i="97"/>
  <c r="DC27" i="97"/>
  <c r="DE26" i="97"/>
  <c r="DC26" i="97"/>
  <c r="DG25" i="97"/>
  <c r="DE25" i="97"/>
  <c r="DC25" i="97"/>
  <c r="DG24" i="97"/>
  <c r="DE24" i="97"/>
  <c r="DC24" i="97"/>
  <c r="DG23" i="97"/>
  <c r="DE23" i="97"/>
  <c r="DC23" i="97"/>
  <c r="DG22" i="97"/>
  <c r="DE22" i="97"/>
  <c r="DC22" i="97"/>
  <c r="DG21" i="97"/>
  <c r="DE21" i="97"/>
  <c r="DC21" i="97"/>
  <c r="DG20" i="97"/>
  <c r="DE20" i="97"/>
  <c r="DC20" i="97"/>
  <c r="CX31" i="97"/>
  <c r="CV31" i="97"/>
  <c r="CX30" i="97"/>
  <c r="CV30" i="97"/>
  <c r="CX29" i="97"/>
  <c r="CV29" i="97"/>
  <c r="CX28" i="97"/>
  <c r="CV28" i="97"/>
  <c r="CX27" i="97"/>
  <c r="CV27" i="97"/>
  <c r="CX26" i="97"/>
  <c r="CV26" i="97"/>
  <c r="CZ25" i="97"/>
  <c r="CX25" i="97"/>
  <c r="CV25" i="97"/>
  <c r="CZ24" i="97"/>
  <c r="CX24" i="97"/>
  <c r="CV24" i="97"/>
  <c r="CZ23" i="97"/>
  <c r="CX23" i="97"/>
  <c r="CV23" i="97"/>
  <c r="CZ22" i="97"/>
  <c r="CX22" i="97"/>
  <c r="CV22" i="97"/>
  <c r="CZ21" i="97"/>
  <c r="CX21" i="97"/>
  <c r="CV21" i="97"/>
  <c r="CZ20" i="97"/>
  <c r="CX20" i="97"/>
  <c r="CV20" i="97"/>
  <c r="AY53" i="96"/>
  <c r="AY52" i="96"/>
  <c r="AY51" i="96"/>
  <c r="AY50" i="96"/>
  <c r="AY49" i="96"/>
  <c r="AY48" i="96"/>
  <c r="AY45" i="96"/>
  <c r="AY44" i="96"/>
  <c r="AY43" i="96"/>
  <c r="AY42" i="96"/>
  <c r="AY41" i="96"/>
  <c r="AY40" i="96"/>
  <c r="AY39" i="96"/>
  <c r="AY38" i="96"/>
  <c r="AY37" i="96"/>
  <c r="AY36" i="96"/>
  <c r="AY35" i="96"/>
  <c r="AY34" i="96"/>
  <c r="AY31" i="96"/>
  <c r="AY30" i="96"/>
  <c r="AY29" i="96"/>
  <c r="AY28" i="96"/>
  <c r="AY27" i="96"/>
  <c r="AY26" i="96"/>
  <c r="AY25" i="96"/>
  <c r="AY24" i="96"/>
  <c r="AY23" i="96"/>
  <c r="AY22" i="96"/>
  <c r="AY21" i="96"/>
  <c r="AY20" i="96"/>
  <c r="CO53" i="97"/>
  <c r="CH53" i="97"/>
  <c r="CO52" i="97"/>
  <c r="CH52" i="97"/>
  <c r="CO51" i="97"/>
  <c r="CH51" i="97"/>
  <c r="CO50" i="97"/>
  <c r="CH50" i="97"/>
  <c r="CO49" i="97"/>
  <c r="CH49" i="97"/>
  <c r="CO48" i="97"/>
  <c r="CH48" i="97"/>
  <c r="CO45" i="97"/>
  <c r="CH45" i="97"/>
  <c r="CO44" i="97"/>
  <c r="CH44" i="97"/>
  <c r="CO43" i="97"/>
  <c r="CH43" i="97"/>
  <c r="CO42" i="97"/>
  <c r="CH42" i="97"/>
  <c r="CO41" i="97"/>
  <c r="CH41" i="97"/>
  <c r="CO40" i="97"/>
  <c r="CH40" i="97"/>
  <c r="CO39" i="97"/>
  <c r="CH39" i="97"/>
  <c r="CO38" i="97"/>
  <c r="CH38" i="97"/>
  <c r="CO37" i="97"/>
  <c r="CH37" i="97"/>
  <c r="CO36" i="97"/>
  <c r="CH36" i="97"/>
  <c r="CO35" i="97"/>
  <c r="CH35" i="97"/>
  <c r="CO34" i="97"/>
  <c r="CH34" i="97"/>
  <c r="CO31" i="97"/>
  <c r="CH31" i="97"/>
  <c r="CO30" i="97"/>
  <c r="CH30" i="97"/>
  <c r="CO29" i="97"/>
  <c r="CH29" i="97"/>
  <c r="CO28" i="97"/>
  <c r="CH28" i="97"/>
  <c r="CO27" i="97"/>
  <c r="CH27" i="97"/>
  <c r="CO26" i="97"/>
  <c r="CH26" i="97"/>
  <c r="CO25" i="97"/>
  <c r="CH25" i="97"/>
  <c r="CO24" i="97"/>
  <c r="CH24" i="97"/>
  <c r="CO23" i="97"/>
  <c r="CH23" i="97"/>
  <c r="CO22" i="97"/>
  <c r="CH22" i="97"/>
  <c r="CO21" i="97"/>
  <c r="CH21" i="97"/>
  <c r="CO20" i="97"/>
  <c r="CH20" i="97"/>
  <c r="AR53" i="96"/>
  <c r="AR52" i="96"/>
  <c r="AR51" i="96"/>
  <c r="AR50" i="96"/>
  <c r="AR49" i="96"/>
  <c r="AR48" i="96"/>
  <c r="AR45" i="96"/>
  <c r="AR44" i="96"/>
  <c r="AR43" i="96"/>
  <c r="AR42" i="96"/>
  <c r="AR41" i="96"/>
  <c r="AR40" i="96"/>
  <c r="AR39" i="96"/>
  <c r="AR38" i="96"/>
  <c r="AR37" i="96"/>
  <c r="AR36" i="96"/>
  <c r="AR35" i="96"/>
  <c r="AR34" i="96"/>
  <c r="AR31" i="96"/>
  <c r="AR30" i="96"/>
  <c r="AR29" i="96"/>
  <c r="AR28" i="96"/>
  <c r="AR27" i="96"/>
  <c r="AR26" i="96"/>
  <c r="AR25" i="96"/>
  <c r="AR24" i="96"/>
  <c r="AR23" i="96"/>
  <c r="AR22" i="96"/>
  <c r="AR21" i="96"/>
  <c r="AR20" i="96"/>
  <c r="CA53" i="97"/>
  <c r="CA52" i="97"/>
  <c r="CA51" i="97"/>
  <c r="CA50" i="97"/>
  <c r="CA49" i="97"/>
  <c r="CA48" i="97"/>
  <c r="CA45" i="97"/>
  <c r="CA44" i="97"/>
  <c r="CA43" i="97"/>
  <c r="CA42" i="97"/>
  <c r="CA41" i="97"/>
  <c r="CA40" i="97"/>
  <c r="CA39" i="97"/>
  <c r="CA38" i="97"/>
  <c r="CA37" i="97"/>
  <c r="CA36" i="97"/>
  <c r="CA35" i="97"/>
  <c r="CA34" i="97"/>
  <c r="CA31" i="97"/>
  <c r="CA30" i="97"/>
  <c r="CA29" i="97"/>
  <c r="CA28" i="97"/>
  <c r="CA27" i="97"/>
  <c r="CA26" i="97"/>
  <c r="CA25" i="97"/>
  <c r="CA24" i="97"/>
  <c r="CA23" i="97"/>
  <c r="CA22" i="97"/>
  <c r="CA21" i="97"/>
  <c r="CA20" i="97"/>
  <c r="BT53" i="97"/>
  <c r="BT52" i="97"/>
  <c r="BT51" i="97"/>
  <c r="BT50" i="97"/>
  <c r="BT49" i="97"/>
  <c r="BT48" i="97"/>
  <c r="BT45" i="97"/>
  <c r="BT44" i="97"/>
  <c r="BT43" i="97"/>
  <c r="BT42" i="97"/>
  <c r="BT41" i="97"/>
  <c r="BT40" i="97"/>
  <c r="BT39" i="97"/>
  <c r="BT38" i="97"/>
  <c r="BT37" i="97"/>
  <c r="BT36" i="97"/>
  <c r="BT35" i="97"/>
  <c r="BT34" i="97"/>
  <c r="BT31" i="97"/>
  <c r="BT30" i="97"/>
  <c r="BT29" i="97"/>
  <c r="BT28" i="97"/>
  <c r="BT27" i="97"/>
  <c r="BT26" i="97"/>
  <c r="BT25" i="97"/>
  <c r="BT24" i="97"/>
  <c r="BT23" i="97"/>
  <c r="BT22" i="97"/>
  <c r="BT21" i="97"/>
  <c r="BT20" i="97"/>
  <c r="BM53" i="97"/>
  <c r="BM52" i="97"/>
  <c r="BM51" i="97"/>
  <c r="BM50" i="97"/>
  <c r="BM49" i="97"/>
  <c r="BM48" i="97"/>
  <c r="BM45" i="97"/>
  <c r="BM44" i="97"/>
  <c r="BM43" i="97"/>
  <c r="BM42" i="97"/>
  <c r="BM41" i="97"/>
  <c r="BM40" i="97"/>
  <c r="BM39" i="97"/>
  <c r="BM38" i="97"/>
  <c r="BM37" i="97"/>
  <c r="BM36" i="97"/>
  <c r="BM35" i="97"/>
  <c r="BM34" i="97"/>
  <c r="BM31" i="97"/>
  <c r="BM30" i="97"/>
  <c r="BM29" i="97"/>
  <c r="BM28" i="97"/>
  <c r="BM27" i="97"/>
  <c r="BM26" i="97"/>
  <c r="BM25" i="97"/>
  <c r="BM24" i="97"/>
  <c r="BM23" i="97"/>
  <c r="BM22" i="97"/>
  <c r="BM21" i="97"/>
  <c r="BM20" i="97"/>
  <c r="AK53" i="96"/>
  <c r="AK52" i="96"/>
  <c r="AK51" i="96"/>
  <c r="AK50" i="96"/>
  <c r="AK49" i="96"/>
  <c r="AK48" i="96"/>
  <c r="AK45" i="96"/>
  <c r="AK44" i="96"/>
  <c r="AK43" i="96"/>
  <c r="AK42" i="96"/>
  <c r="AK41" i="96"/>
  <c r="AK40" i="96"/>
  <c r="AK39" i="96"/>
  <c r="AK38" i="96"/>
  <c r="AK37" i="96"/>
  <c r="AK36" i="96"/>
  <c r="AK35" i="96"/>
  <c r="AK34" i="96"/>
  <c r="AK31" i="96"/>
  <c r="AK30" i="96"/>
  <c r="AK29" i="96"/>
  <c r="AK28" i="96"/>
  <c r="AK27" i="96"/>
  <c r="AK26" i="96"/>
  <c r="AK25" i="96"/>
  <c r="AK24" i="96"/>
  <c r="AK23" i="96"/>
  <c r="AK22" i="96"/>
  <c r="AK21" i="96"/>
  <c r="AK20" i="96"/>
  <c r="BF53" i="97"/>
  <c r="BF52" i="97"/>
  <c r="BF51" i="97"/>
  <c r="BF50" i="97"/>
  <c r="BF49" i="97"/>
  <c r="BF48" i="97"/>
  <c r="BF45" i="97"/>
  <c r="BF44" i="97"/>
  <c r="BF43" i="97"/>
  <c r="BF42" i="97"/>
  <c r="BF41" i="97"/>
  <c r="BF40" i="97"/>
  <c r="BF39" i="97"/>
  <c r="BF38" i="97"/>
  <c r="BF37" i="97"/>
  <c r="BF36" i="97"/>
  <c r="BF35" i="97"/>
  <c r="BF34" i="97"/>
  <c r="BF31" i="97"/>
  <c r="BF30" i="97"/>
  <c r="BF29" i="97"/>
  <c r="BF28" i="97"/>
  <c r="BF27" i="97"/>
  <c r="BF26" i="97"/>
  <c r="BF25" i="97"/>
  <c r="BF24" i="97"/>
  <c r="BF23" i="97"/>
  <c r="BF22" i="97"/>
  <c r="BF21" i="97"/>
  <c r="BF20" i="97"/>
  <c r="AD53" i="96"/>
  <c r="AD52" i="96"/>
  <c r="AD51" i="96"/>
  <c r="AD50" i="96"/>
  <c r="AD49" i="96"/>
  <c r="AD48" i="96"/>
  <c r="AD45" i="96"/>
  <c r="AD44" i="96"/>
  <c r="AD43" i="96"/>
  <c r="AD42" i="96"/>
  <c r="AD41" i="96"/>
  <c r="AD40" i="96"/>
  <c r="AD39" i="96"/>
  <c r="AD38" i="96"/>
  <c r="AD37" i="96"/>
  <c r="AD36" i="96"/>
  <c r="AD35" i="96"/>
  <c r="AD34" i="96"/>
  <c r="AD31" i="96"/>
  <c r="AD30" i="96"/>
  <c r="AD29" i="96"/>
  <c r="AD28" i="96"/>
  <c r="AD27" i="96"/>
  <c r="AD26" i="96"/>
  <c r="AD25" i="96"/>
  <c r="AD24" i="96"/>
  <c r="AD23" i="96"/>
  <c r="AD22" i="96"/>
  <c r="AD21" i="96"/>
  <c r="AD20" i="96"/>
  <c r="AY53" i="97"/>
  <c r="AY52" i="97"/>
  <c r="AY51" i="97"/>
  <c r="AY50" i="97"/>
  <c r="AY49" i="97"/>
  <c r="AY48" i="97"/>
  <c r="AY45" i="97"/>
  <c r="AY44" i="97"/>
  <c r="AY43" i="97"/>
  <c r="AY42" i="97"/>
  <c r="AY41" i="97"/>
  <c r="AY40" i="97"/>
  <c r="AY39" i="97"/>
  <c r="AY38" i="97"/>
  <c r="AY37" i="97"/>
  <c r="AY36" i="97"/>
  <c r="AY35" i="97"/>
  <c r="AY34" i="97"/>
  <c r="AY31" i="97"/>
  <c r="AY30" i="97"/>
  <c r="AY29" i="97"/>
  <c r="AY28" i="97"/>
  <c r="AY27" i="97"/>
  <c r="AY26" i="97"/>
  <c r="AY25" i="97"/>
  <c r="AY24" i="97"/>
  <c r="AY23" i="97"/>
  <c r="AY22" i="97"/>
  <c r="AY21" i="97"/>
  <c r="AY20" i="97"/>
  <c r="AR53" i="97"/>
  <c r="AR52" i="97"/>
  <c r="AR51" i="97"/>
  <c r="AR50" i="97"/>
  <c r="AR49" i="97"/>
  <c r="AR48" i="97"/>
  <c r="AR45" i="97"/>
  <c r="AR44" i="97"/>
  <c r="AR43" i="97"/>
  <c r="AR42" i="97"/>
  <c r="AR41" i="97"/>
  <c r="AR40" i="97"/>
  <c r="AR39" i="97"/>
  <c r="AR38" i="97"/>
  <c r="AR37" i="97"/>
  <c r="AR36" i="97"/>
  <c r="AR35" i="97"/>
  <c r="AR34" i="97"/>
  <c r="AR31" i="97"/>
  <c r="AR30" i="97"/>
  <c r="AR29" i="97"/>
  <c r="AR28" i="97"/>
  <c r="AR27" i="97"/>
  <c r="AR26" i="97"/>
  <c r="AR25" i="97"/>
  <c r="AR24" i="97"/>
  <c r="AR23" i="97"/>
  <c r="AR22" i="97"/>
  <c r="AR21" i="97"/>
  <c r="AR20" i="97"/>
  <c r="AK53" i="97"/>
  <c r="AK52" i="97"/>
  <c r="AK51" i="97"/>
  <c r="AK50" i="97"/>
  <c r="AK49" i="97"/>
  <c r="AK48" i="97"/>
  <c r="AK45" i="97"/>
  <c r="AK44" i="97"/>
  <c r="AK43" i="97"/>
  <c r="AK42" i="97"/>
  <c r="AK41" i="97"/>
  <c r="AK40" i="97"/>
  <c r="AK39" i="97"/>
  <c r="AK38" i="97"/>
  <c r="AK37" i="97"/>
  <c r="AK36" i="97"/>
  <c r="AK35" i="97"/>
  <c r="AK34" i="97"/>
  <c r="AK31" i="97"/>
  <c r="AK30" i="97"/>
  <c r="AK29" i="97"/>
  <c r="AK28" i="97"/>
  <c r="AK27" i="97"/>
  <c r="AK26" i="97"/>
  <c r="AK25" i="97"/>
  <c r="AK24" i="97"/>
  <c r="AK23" i="97"/>
  <c r="AK22" i="97"/>
  <c r="AK21" i="97"/>
  <c r="AK20" i="97"/>
  <c r="W53" i="96"/>
  <c r="W52" i="96"/>
  <c r="W51" i="96"/>
  <c r="W50" i="96"/>
  <c r="W49" i="96"/>
  <c r="W48" i="96"/>
  <c r="W45" i="96"/>
  <c r="W44" i="96"/>
  <c r="W43" i="96"/>
  <c r="W42" i="96"/>
  <c r="W41" i="96"/>
  <c r="W40" i="96"/>
  <c r="W39" i="96"/>
  <c r="W38" i="96"/>
  <c r="W37" i="96"/>
  <c r="W36" i="96"/>
  <c r="W35" i="96"/>
  <c r="W34" i="96"/>
  <c r="W31" i="96"/>
  <c r="W30" i="96"/>
  <c r="W29" i="96"/>
  <c r="W28" i="96"/>
  <c r="W27" i="96"/>
  <c r="W26" i="96"/>
  <c r="W25" i="96"/>
  <c r="W24" i="96"/>
  <c r="W23" i="96"/>
  <c r="W22" i="96"/>
  <c r="W21" i="96"/>
  <c r="W20" i="96"/>
  <c r="AD53" i="97"/>
  <c r="AD52" i="97"/>
  <c r="AD51" i="97"/>
  <c r="AD50" i="97"/>
  <c r="AD49" i="97"/>
  <c r="AD45" i="97"/>
  <c r="AD44" i="97"/>
  <c r="AD43" i="97"/>
  <c r="AD42" i="97"/>
  <c r="AD41" i="97"/>
  <c r="AD40" i="97"/>
  <c r="AD39" i="97"/>
  <c r="AD38" i="97"/>
  <c r="AD37" i="97"/>
  <c r="AD36" i="97"/>
  <c r="AD35" i="97"/>
  <c r="AD34" i="97"/>
  <c r="AD31" i="97"/>
  <c r="AD30" i="97"/>
  <c r="AD29" i="97"/>
  <c r="AD28" i="97"/>
  <c r="AD27" i="97"/>
  <c r="AD26" i="97"/>
  <c r="AD25" i="97"/>
  <c r="AD24" i="97"/>
  <c r="AD23" i="97"/>
  <c r="AD22" i="97"/>
  <c r="AD21" i="97"/>
  <c r="AD20" i="97"/>
  <c r="W53" i="97"/>
  <c r="W52" i="97"/>
  <c r="W51" i="97"/>
  <c r="W50" i="97"/>
  <c r="W49" i="97"/>
  <c r="W48" i="97"/>
  <c r="W45" i="97"/>
  <c r="W44" i="97"/>
  <c r="W43" i="97"/>
  <c r="W42" i="97"/>
  <c r="W41" i="97"/>
  <c r="W40" i="97"/>
  <c r="W39" i="97"/>
  <c r="W38" i="97"/>
  <c r="W37" i="97"/>
  <c r="W36" i="97"/>
  <c r="W35" i="97"/>
  <c r="W34" i="97"/>
  <c r="W31" i="97"/>
  <c r="W30" i="97"/>
  <c r="W29" i="97"/>
  <c r="W28" i="97"/>
  <c r="W27" i="97"/>
  <c r="W26" i="97"/>
  <c r="W25" i="97"/>
  <c r="W24" i="97"/>
  <c r="W23" i="97"/>
  <c r="W22" i="97"/>
  <c r="W21" i="97"/>
  <c r="W20" i="97"/>
  <c r="P53" i="97"/>
  <c r="P52" i="97"/>
  <c r="P51" i="97"/>
  <c r="P50" i="97"/>
  <c r="P49" i="97"/>
  <c r="P48" i="97"/>
  <c r="P45" i="97"/>
  <c r="P44" i="97"/>
  <c r="P43" i="97"/>
  <c r="P42" i="97"/>
  <c r="P41" i="97"/>
  <c r="P40" i="97"/>
  <c r="P39" i="97"/>
  <c r="P38" i="97"/>
  <c r="P37" i="97"/>
  <c r="P36" i="97"/>
  <c r="P35" i="97"/>
  <c r="P34" i="97"/>
  <c r="P31" i="97"/>
  <c r="P30" i="97"/>
  <c r="P29" i="97"/>
  <c r="P28" i="97"/>
  <c r="P27" i="97"/>
  <c r="P26" i="97"/>
  <c r="P25" i="97"/>
  <c r="P24" i="97"/>
  <c r="P23" i="97"/>
  <c r="P22" i="97"/>
  <c r="P21" i="97"/>
  <c r="P20" i="97"/>
  <c r="P53" i="96"/>
  <c r="P52" i="96"/>
  <c r="P51" i="96"/>
  <c r="P50" i="96"/>
  <c r="P49" i="96"/>
  <c r="P48" i="96"/>
  <c r="P45" i="96"/>
  <c r="P44" i="96"/>
  <c r="P43" i="96"/>
  <c r="P42" i="96"/>
  <c r="P41" i="96"/>
  <c r="P40" i="96"/>
  <c r="P39" i="96"/>
  <c r="P38" i="96"/>
  <c r="P37" i="96"/>
  <c r="P36" i="96"/>
  <c r="P35" i="96"/>
  <c r="P34" i="96"/>
  <c r="P31" i="96"/>
  <c r="P30" i="96"/>
  <c r="P29" i="96"/>
  <c r="P28" i="96"/>
  <c r="P27" i="96"/>
  <c r="P26" i="96"/>
  <c r="P25" i="96"/>
  <c r="P24" i="96"/>
  <c r="P23" i="96"/>
  <c r="P22" i="96"/>
  <c r="P21" i="96"/>
  <c r="P20" i="96"/>
  <c r="B53" i="97"/>
  <c r="B52" i="97"/>
  <c r="B51" i="97"/>
  <c r="B50" i="97"/>
  <c r="B49" i="97"/>
  <c r="B48" i="97"/>
  <c r="B45" i="97"/>
  <c r="B44" i="97"/>
  <c r="B43" i="97"/>
  <c r="B42" i="97"/>
  <c r="B41" i="97"/>
  <c r="B40" i="97"/>
  <c r="B39" i="97"/>
  <c r="B38" i="97"/>
  <c r="B37" i="97"/>
  <c r="B36" i="97"/>
  <c r="B35" i="97"/>
  <c r="B34" i="97"/>
  <c r="B31" i="97"/>
  <c r="B30" i="97"/>
  <c r="B29" i="97"/>
  <c r="B28" i="97"/>
  <c r="B27" i="97"/>
  <c r="B26" i="97"/>
  <c r="B25" i="97"/>
  <c r="B24" i="97"/>
  <c r="B23" i="97"/>
  <c r="B22" i="97"/>
  <c r="B21" i="97"/>
  <c r="B20" i="97"/>
  <c r="I53" i="97"/>
  <c r="I52" i="97"/>
  <c r="I51" i="97"/>
  <c r="I50" i="97"/>
  <c r="I49" i="97"/>
  <c r="I48" i="97"/>
  <c r="I45" i="97"/>
  <c r="I44" i="97"/>
  <c r="I43" i="97"/>
  <c r="I42" i="97"/>
  <c r="I41" i="97"/>
  <c r="I40" i="97"/>
  <c r="I39" i="97"/>
  <c r="I38" i="97"/>
  <c r="I37" i="97"/>
  <c r="I36" i="97"/>
  <c r="I35" i="97"/>
  <c r="I34" i="97"/>
  <c r="I31" i="97"/>
  <c r="I30" i="97"/>
  <c r="I29" i="97"/>
  <c r="I28" i="97"/>
  <c r="I27" i="97"/>
  <c r="I26" i="97"/>
  <c r="I25" i="97"/>
  <c r="I24" i="97"/>
  <c r="I23" i="97"/>
  <c r="I22" i="97"/>
  <c r="I21" i="97"/>
  <c r="I20" i="97"/>
  <c r="I53" i="96"/>
  <c r="I52" i="96"/>
  <c r="I51" i="96"/>
  <c r="I50" i="96"/>
  <c r="I49" i="96"/>
  <c r="I48" i="96"/>
  <c r="I45" i="96"/>
  <c r="I44" i="96"/>
  <c r="I43" i="96"/>
  <c r="I42" i="96"/>
  <c r="I41" i="96"/>
  <c r="I40" i="96"/>
  <c r="I39" i="96"/>
  <c r="I38" i="96"/>
  <c r="I37" i="96"/>
  <c r="I36" i="96"/>
  <c r="I35" i="96"/>
  <c r="I34" i="96"/>
  <c r="I31" i="96"/>
  <c r="I30" i="96"/>
  <c r="I29" i="96"/>
  <c r="I28" i="96"/>
  <c r="I27" i="96"/>
  <c r="I26" i="96"/>
  <c r="I25" i="96"/>
  <c r="I24" i="96"/>
  <c r="I23" i="96"/>
  <c r="I22" i="96"/>
  <c r="I21" i="96"/>
  <c r="I20" i="96"/>
  <c r="B53" i="96"/>
  <c r="B52" i="96"/>
  <c r="B51" i="96"/>
  <c r="B50" i="96"/>
  <c r="B49" i="96"/>
  <c r="B48" i="96"/>
  <c r="B45" i="96"/>
  <c r="B44" i="96"/>
  <c r="B43" i="96"/>
  <c r="B42" i="96"/>
  <c r="B41" i="96"/>
  <c r="B40" i="96"/>
  <c r="B39" i="96"/>
  <c r="B38" i="96"/>
  <c r="B37" i="96"/>
  <c r="B36" i="96"/>
  <c r="B35" i="96"/>
  <c r="B34" i="96"/>
  <c r="B31" i="96"/>
  <c r="B30" i="96"/>
  <c r="B29" i="96"/>
  <c r="B28" i="96"/>
  <c r="B27" i="96"/>
  <c r="B26" i="96"/>
  <c r="B25" i="96"/>
  <c r="B24" i="96"/>
  <c r="B23" i="96"/>
  <c r="B22" i="96"/>
  <c r="B21" i="96"/>
  <c r="B20" i="96"/>
  <c r="B21" i="95"/>
  <c r="M25" i="92"/>
  <c r="M22" i="92"/>
  <c r="M21" i="92"/>
  <c r="M18" i="92"/>
  <c r="M17" i="92"/>
  <c r="L25" i="92"/>
  <c r="K25" i="92"/>
  <c r="J25" i="92"/>
  <c r="I25" i="92"/>
  <c r="H25" i="92"/>
  <c r="G25" i="92"/>
  <c r="F25" i="92"/>
  <c r="E25" i="92"/>
  <c r="D25" i="92"/>
  <c r="N25" i="92"/>
  <c r="O25" i="92"/>
  <c r="R25" i="92"/>
  <c r="Q25" i="92"/>
  <c r="R22" i="92"/>
  <c r="Q22" i="92"/>
  <c r="R21" i="92"/>
  <c r="Q21" i="92"/>
  <c r="R18" i="92"/>
  <c r="Q18" i="92"/>
  <c r="R17" i="92"/>
  <c r="Q17" i="92"/>
  <c r="D22" i="92"/>
  <c r="F22" i="92"/>
  <c r="J18" i="92"/>
  <c r="H18" i="92"/>
  <c r="H21" i="92"/>
  <c r="J21" i="92"/>
  <c r="F17" i="92"/>
  <c r="D17" i="92"/>
  <c r="B17" i="92"/>
  <c r="C17" i="92"/>
  <c r="E17" i="92"/>
  <c r="G17" i="92"/>
  <c r="H17" i="92"/>
  <c r="I17" i="92"/>
  <c r="J17" i="92"/>
  <c r="K17" i="92"/>
  <c r="L17" i="92"/>
  <c r="N17" i="92"/>
  <c r="O17" i="92"/>
  <c r="P17" i="92"/>
  <c r="B18" i="92"/>
  <c r="C18" i="92"/>
  <c r="D18" i="92"/>
  <c r="E18" i="92"/>
  <c r="F18" i="92"/>
  <c r="G18" i="92"/>
  <c r="I18" i="92"/>
  <c r="K18" i="92"/>
  <c r="L18" i="92"/>
  <c r="N18" i="92"/>
  <c r="O18" i="92"/>
  <c r="P18" i="92"/>
  <c r="B21" i="92"/>
  <c r="C21" i="92"/>
  <c r="E21" i="92"/>
  <c r="G21" i="92"/>
  <c r="I21" i="92"/>
  <c r="K21" i="92"/>
  <c r="L21" i="92"/>
  <c r="N21" i="92"/>
  <c r="O21" i="92"/>
  <c r="P21" i="92"/>
  <c r="B22" i="92"/>
  <c r="C22" i="92"/>
  <c r="E22" i="92"/>
  <c r="G22" i="92"/>
  <c r="I22" i="92"/>
  <c r="K22" i="92"/>
  <c r="L22" i="92"/>
  <c r="N22" i="92"/>
  <c r="O22" i="92"/>
  <c r="P22" i="92"/>
  <c r="B25" i="92"/>
  <c r="C25" i="92"/>
  <c r="P25" i="92"/>
  <c r="B41" i="95" l="1"/>
  <c r="B26" i="95"/>
  <c r="B37" i="95"/>
  <c r="H22" i="92"/>
  <c r="F21" i="92"/>
  <c r="D21" i="92"/>
  <c r="J22" i="92"/>
  <c r="B30" i="95" l="1"/>
  <c r="B29" i="95"/>
  <c r="B49" i="95"/>
  <c r="B25" i="95"/>
  <c r="B42" i="95"/>
  <c r="B22" i="95"/>
  <c r="B46" i="95"/>
  <c r="B34" i="95"/>
  <c r="B35" i="95"/>
  <c r="B23" i="95"/>
  <c r="B47" i="95"/>
  <c r="B24" i="95"/>
  <c r="B48" i="95"/>
  <c r="B36" i="95"/>
  <c r="B28" i="95"/>
  <c r="B40" i="95"/>
  <c r="B33" i="95"/>
  <c r="B45" i="95"/>
  <c r="B38" i="95"/>
  <c r="B39" i="95"/>
  <c r="B27" i="95"/>
  <c r="P25" i="91" l="1"/>
  <c r="C25" i="91"/>
  <c r="B25" i="91"/>
  <c r="K25" i="91"/>
  <c r="Q25" i="91"/>
  <c r="K22" i="91"/>
  <c r="Q22" i="91"/>
  <c r="P22" i="91"/>
  <c r="C22" i="91"/>
  <c r="B22" i="91"/>
  <c r="K21" i="91"/>
  <c r="Q21" i="91"/>
  <c r="P21" i="91"/>
  <c r="C21" i="91"/>
  <c r="B21" i="91"/>
  <c r="K18" i="91"/>
  <c r="Q18" i="91"/>
  <c r="P18" i="91"/>
  <c r="C18" i="91"/>
  <c r="B18" i="91"/>
  <c r="K17" i="91"/>
  <c r="Q17" i="91"/>
  <c r="P17" i="91"/>
  <c r="C17" i="91"/>
  <c r="E25" i="91"/>
  <c r="I25" i="91"/>
  <c r="L25" i="91"/>
  <c r="H25" i="91"/>
  <c r="G25" i="91"/>
  <c r="D25" i="91"/>
  <c r="O25" i="91"/>
  <c r="J25" i="91"/>
  <c r="R25" i="91"/>
  <c r="M25" i="91"/>
  <c r="N25" i="91"/>
  <c r="F25" i="91"/>
  <c r="L22" i="91" l="1"/>
  <c r="J18" i="91"/>
  <c r="L18" i="91"/>
  <c r="C17" i="90"/>
  <c r="C16" i="90"/>
  <c r="C15" i="90"/>
  <c r="C14" i="90"/>
  <c r="C13" i="90"/>
  <c r="H18" i="91" l="1"/>
  <c r="J21" i="91"/>
  <c r="R22" i="91"/>
  <c r="L21" i="91"/>
  <c r="H22" i="91"/>
  <c r="J22" i="91"/>
  <c r="R18" i="91"/>
  <c r="J17" i="91"/>
  <c r="L17" i="91"/>
  <c r="M22" i="91"/>
  <c r="I17" i="91"/>
  <c r="M18" i="91"/>
  <c r="N18" i="91"/>
  <c r="I21" i="91"/>
  <c r="R17" i="91"/>
  <c r="G18" i="91"/>
  <c r="D18" i="91"/>
  <c r="H17" i="91"/>
  <c r="O17" i="91"/>
  <c r="O21" i="91"/>
  <c r="M21" i="91"/>
  <c r="M17" i="91"/>
  <c r="O18" i="91"/>
  <c r="O22" i="91"/>
  <c r="E17" i="91"/>
  <c r="E21" i="91"/>
  <c r="G22" i="91"/>
  <c r="R21" i="91"/>
  <c r="D22" i="91"/>
  <c r="N17" i="91"/>
  <c r="N21" i="91"/>
  <c r="F18" i="91"/>
  <c r="F22" i="91"/>
  <c r="N22" i="91"/>
  <c r="I22" i="91"/>
  <c r="I18" i="91"/>
  <c r="D21" i="91"/>
  <c r="D17" i="91"/>
  <c r="H21" i="91"/>
  <c r="E18" i="91"/>
  <c r="E22" i="91"/>
  <c r="G21" i="91"/>
  <c r="G17" i="91"/>
  <c r="F17" i="91"/>
  <c r="F21" i="91"/>
  <c r="G13" i="89" l="1"/>
  <c r="H13" i="89" s="1"/>
  <c r="H11" i="89"/>
  <c r="H9" i="89"/>
  <c r="G6" i="89"/>
  <c r="H5" i="89" s="1"/>
  <c r="G13" i="60"/>
  <c r="H13" i="60" s="1"/>
  <c r="G6" i="60"/>
  <c r="H6" i="60" s="1"/>
  <c r="H5" i="60"/>
  <c r="H4" i="60"/>
  <c r="H3" i="60"/>
  <c r="H2" i="60"/>
  <c r="H10" i="89" l="1"/>
  <c r="H2" i="89"/>
  <c r="H3" i="89"/>
  <c r="H12" i="89"/>
  <c r="H6" i="89"/>
  <c r="H4" i="89"/>
  <c r="H9" i="60"/>
  <c r="H10" i="60"/>
  <c r="H11" i="60"/>
  <c r="H12" i="60"/>
  <c r="F18" i="24" l="1"/>
  <c r="F37" i="31"/>
  <c r="E37" i="31"/>
  <c r="D37" i="31"/>
  <c r="C37" i="31"/>
  <c r="F36" i="31"/>
  <c r="E36" i="31"/>
  <c r="D36" i="31"/>
  <c r="C36" i="31"/>
  <c r="F35" i="31"/>
  <c r="E35" i="31"/>
  <c r="D35" i="31"/>
  <c r="C35" i="31"/>
  <c r="F34" i="31"/>
  <c r="K30" i="31" s="1"/>
  <c r="E34" i="31"/>
  <c r="J30" i="31" s="1"/>
  <c r="D34" i="31"/>
  <c r="I32" i="31" s="1"/>
  <c r="C34" i="31"/>
  <c r="H32" i="31" s="1"/>
  <c r="K27" i="31"/>
  <c r="I27" i="31"/>
  <c r="H27" i="31"/>
  <c r="K26" i="31"/>
  <c r="J24" i="31"/>
  <c r="K22" i="31"/>
  <c r="J21" i="31"/>
  <c r="I21" i="31"/>
  <c r="K19" i="31"/>
  <c r="I19" i="31"/>
  <c r="K18" i="31"/>
  <c r="H17" i="31"/>
  <c r="J16" i="31"/>
  <c r="K13" i="31"/>
  <c r="J12" i="31"/>
  <c r="I11" i="31"/>
  <c r="K9" i="31"/>
  <c r="J9" i="31"/>
  <c r="I9" i="31"/>
  <c r="H9" i="31"/>
  <c r="J7" i="31"/>
  <c r="H7" i="31"/>
  <c r="K5" i="31"/>
  <c r="K4" i="31"/>
  <c r="J4" i="31"/>
  <c r="I3" i="31"/>
  <c r="I7" i="31" l="1"/>
  <c r="J11" i="31"/>
  <c r="H19" i="31"/>
  <c r="K23" i="31"/>
  <c r="J29" i="31"/>
  <c r="H31" i="31"/>
  <c r="J3" i="31"/>
  <c r="K8" i="31"/>
  <c r="K12" i="31"/>
  <c r="J19" i="31"/>
  <c r="I25" i="31"/>
  <c r="K32" i="31"/>
  <c r="J6" i="31"/>
  <c r="I17" i="31"/>
  <c r="J22" i="31"/>
  <c r="J27" i="31"/>
  <c r="J20" i="31"/>
  <c r="I5" i="31"/>
  <c r="K7" i="31"/>
  <c r="K10" i="31"/>
  <c r="I13" i="31"/>
  <c r="K17" i="31"/>
  <c r="K20" i="31"/>
  <c r="I23" i="31"/>
  <c r="K25" i="31"/>
  <c r="K28" i="31"/>
  <c r="K31" i="31"/>
  <c r="H5" i="31"/>
  <c r="J10" i="31"/>
  <c r="H13" i="31"/>
  <c r="J17" i="31"/>
  <c r="H23" i="31"/>
  <c r="J25" i="31"/>
  <c r="J28" i="31"/>
  <c r="J31" i="31"/>
  <c r="J5" i="31"/>
  <c r="J8" i="31"/>
  <c r="H11" i="31"/>
  <c r="J13" i="31"/>
  <c r="J18" i="31"/>
  <c r="H21" i="31"/>
  <c r="J23" i="31"/>
  <c r="J26" i="31"/>
  <c r="H29" i="31"/>
  <c r="J32" i="31"/>
  <c r="K29" i="31"/>
  <c r="K3" i="31"/>
  <c r="K36" i="31" s="1"/>
  <c r="K6" i="31"/>
  <c r="K11" i="31"/>
  <c r="K16" i="31"/>
  <c r="K21" i="31"/>
  <c r="K24" i="31"/>
  <c r="H25" i="31"/>
  <c r="I29" i="31"/>
  <c r="I31" i="31"/>
  <c r="H4" i="31"/>
  <c r="H6" i="31"/>
  <c r="H8" i="31"/>
  <c r="H10" i="31"/>
  <c r="H12" i="31"/>
  <c r="H16" i="31"/>
  <c r="H18" i="31"/>
  <c r="H20" i="31"/>
  <c r="H22" i="31"/>
  <c r="H24" i="31"/>
  <c r="H26" i="31"/>
  <c r="H28" i="31"/>
  <c r="H30" i="31"/>
  <c r="I4" i="31"/>
  <c r="I6" i="31"/>
  <c r="I8" i="31"/>
  <c r="I10" i="31"/>
  <c r="I12" i="31"/>
  <c r="I16" i="31"/>
  <c r="I18" i="31"/>
  <c r="I20" i="31"/>
  <c r="I22" i="31"/>
  <c r="I24" i="31"/>
  <c r="I26" i="31"/>
  <c r="I28" i="31"/>
  <c r="I30" i="31"/>
  <c r="K34" i="31" l="1"/>
  <c r="K35" i="31"/>
  <c r="J34" i="31"/>
  <c r="J37" i="31"/>
  <c r="J35" i="31"/>
  <c r="H36" i="31"/>
  <c r="J36" i="31"/>
  <c r="K37" i="31"/>
  <c r="I36" i="31"/>
  <c r="H34" i="31"/>
  <c r="H37" i="31"/>
  <c r="H35" i="31"/>
  <c r="I34" i="31"/>
  <c r="I37" i="31"/>
  <c r="I35" i="31"/>
  <c r="H13" i="88" l="1"/>
  <c r="G13" i="88"/>
  <c r="H12" i="88"/>
  <c r="H11" i="88"/>
  <c r="H10" i="88"/>
  <c r="H9" i="88"/>
  <c r="G6" i="88"/>
  <c r="H4" i="88" s="1"/>
  <c r="H5" i="88"/>
  <c r="H3" i="88"/>
  <c r="H6" i="88" l="1"/>
  <c r="H2" i="88"/>
  <c r="J24" i="51" l="1"/>
  <c r="I24" i="51"/>
  <c r="H24" i="51"/>
  <c r="G24" i="51"/>
  <c r="F24" i="51"/>
  <c r="E24" i="51"/>
  <c r="D24" i="51"/>
  <c r="J23" i="51"/>
  <c r="I23" i="51"/>
  <c r="H23" i="51"/>
  <c r="G23" i="51"/>
  <c r="F23" i="51"/>
  <c r="E23" i="51"/>
  <c r="D23" i="51"/>
  <c r="C24" i="51"/>
  <c r="C26" i="51"/>
  <c r="C23" i="51"/>
  <c r="J29" i="51"/>
  <c r="I29" i="51"/>
  <c r="H29" i="51"/>
  <c r="G29" i="51"/>
  <c r="F29" i="51"/>
  <c r="E29" i="51"/>
  <c r="D29" i="51"/>
  <c r="C29" i="51"/>
  <c r="J27" i="51"/>
  <c r="I27" i="51"/>
  <c r="H27" i="51"/>
  <c r="G27" i="51"/>
  <c r="F27" i="51"/>
  <c r="E27" i="51"/>
  <c r="D27" i="51"/>
  <c r="C27" i="51"/>
  <c r="J25" i="51"/>
  <c r="I25" i="51"/>
  <c r="H25" i="51"/>
  <c r="G25" i="51"/>
  <c r="F25" i="51"/>
  <c r="E25" i="51"/>
  <c r="D25" i="51"/>
  <c r="C25" i="51"/>
  <c r="M31" i="12"/>
  <c r="L31" i="12"/>
  <c r="K31" i="12"/>
  <c r="J31" i="12"/>
  <c r="I31" i="12"/>
  <c r="G31" i="12"/>
  <c r="F31" i="12"/>
  <c r="E31" i="12"/>
  <c r="D31" i="12"/>
  <c r="C31" i="12"/>
  <c r="M30" i="12"/>
  <c r="L30" i="12"/>
  <c r="K30" i="12"/>
  <c r="J30" i="12"/>
  <c r="I30" i="12"/>
  <c r="G30" i="12"/>
  <c r="F30" i="12"/>
  <c r="E30" i="12"/>
  <c r="D30" i="12"/>
  <c r="C30" i="12"/>
  <c r="M29" i="12"/>
  <c r="L29" i="12"/>
  <c r="K29" i="12"/>
  <c r="J29" i="12"/>
  <c r="I29" i="12"/>
  <c r="G29" i="12"/>
  <c r="F29" i="12"/>
  <c r="E29" i="12"/>
  <c r="D29" i="12"/>
  <c r="C29" i="12"/>
  <c r="M28" i="12"/>
  <c r="L28" i="12"/>
  <c r="K28" i="12"/>
  <c r="J28" i="12"/>
  <c r="I28" i="12"/>
  <c r="G28" i="12"/>
  <c r="F28" i="12"/>
  <c r="E28" i="12"/>
  <c r="D28" i="12"/>
  <c r="C28" i="12"/>
  <c r="M27" i="12"/>
  <c r="L27" i="12"/>
  <c r="K27" i="12"/>
  <c r="J27" i="12"/>
  <c r="I27" i="12"/>
  <c r="G27" i="12"/>
  <c r="F27" i="12"/>
  <c r="E27" i="12"/>
  <c r="D27" i="12"/>
  <c r="C27" i="12"/>
  <c r="J20" i="58" l="1"/>
  <c r="I20" i="58"/>
  <c r="J19" i="58"/>
  <c r="I19" i="58"/>
  <c r="J18" i="58"/>
  <c r="I18" i="58"/>
  <c r="J17" i="58"/>
  <c r="I17" i="58"/>
  <c r="J16" i="58"/>
  <c r="I16" i="58"/>
  <c r="G20" i="58"/>
  <c r="F20" i="58"/>
  <c r="G19" i="58"/>
  <c r="F19" i="58"/>
  <c r="G18" i="58"/>
  <c r="F18" i="58"/>
  <c r="G17" i="58"/>
  <c r="F17" i="58"/>
  <c r="G16" i="58"/>
  <c r="F16" i="58"/>
  <c r="E24" i="48" l="1"/>
  <c r="F24" i="48"/>
  <c r="E25" i="48"/>
  <c r="F25" i="48"/>
  <c r="E26" i="48"/>
  <c r="F26" i="48"/>
  <c r="E27" i="48"/>
  <c r="F27" i="48"/>
  <c r="E28" i="48"/>
  <c r="F28" i="48"/>
  <c r="G13" i="87" l="1"/>
  <c r="H13" i="87" s="1"/>
  <c r="G6" i="87"/>
  <c r="H5" i="87" s="1"/>
  <c r="H9" i="87" l="1"/>
  <c r="H10" i="87"/>
  <c r="H6" i="87"/>
  <c r="H2" i="87"/>
  <c r="H11" i="87"/>
  <c r="H3" i="87"/>
  <c r="H12" i="87"/>
  <c r="H4" i="87"/>
  <c r="G19" i="19" l="1"/>
  <c r="H19" i="19"/>
  <c r="G20" i="19"/>
  <c r="H20" i="19"/>
  <c r="G21" i="19"/>
  <c r="H21" i="19"/>
  <c r="G22" i="19"/>
  <c r="H22" i="19"/>
  <c r="G23" i="19"/>
  <c r="H23" i="19"/>
  <c r="C16" i="85"/>
  <c r="C17" i="85"/>
  <c r="C18" i="85"/>
  <c r="C19" i="85"/>
  <c r="C20" i="85"/>
  <c r="C29" i="84"/>
  <c r="D29" i="84"/>
  <c r="D28" i="84"/>
  <c r="C28" i="84"/>
  <c r="D27" i="84"/>
  <c r="C27" i="84"/>
  <c r="D26" i="84"/>
  <c r="C26" i="84"/>
  <c r="D25" i="84"/>
  <c r="C25" i="84"/>
  <c r="I22" i="83"/>
  <c r="H22" i="83"/>
  <c r="G22" i="83"/>
  <c r="F22" i="83"/>
  <c r="E22" i="83"/>
  <c r="D22" i="83"/>
  <c r="C22" i="83"/>
  <c r="I21" i="83"/>
  <c r="H21" i="83"/>
  <c r="G21" i="83"/>
  <c r="F21" i="83"/>
  <c r="E21" i="83"/>
  <c r="D21" i="83"/>
  <c r="C21" i="83"/>
  <c r="I20" i="83"/>
  <c r="H20" i="83"/>
  <c r="G20" i="83"/>
  <c r="F20" i="83"/>
  <c r="E20" i="83"/>
  <c r="D20" i="83"/>
  <c r="C20" i="83"/>
  <c r="I19" i="83"/>
  <c r="H19" i="83"/>
  <c r="G19" i="83"/>
  <c r="F19" i="83"/>
  <c r="E19" i="83"/>
  <c r="D19" i="83"/>
  <c r="C19" i="83"/>
  <c r="I18" i="83"/>
  <c r="H18" i="83"/>
  <c r="G18" i="83"/>
  <c r="F18" i="83"/>
  <c r="E18" i="83"/>
  <c r="D18" i="83"/>
  <c r="C18" i="83"/>
  <c r="D24" i="82"/>
  <c r="C24" i="82"/>
  <c r="D23" i="82"/>
  <c r="C23" i="82"/>
  <c r="D22" i="82"/>
  <c r="C22" i="82"/>
  <c r="D21" i="82"/>
  <c r="C21" i="82"/>
  <c r="D20" i="82"/>
  <c r="C20" i="82"/>
  <c r="C20" i="81"/>
  <c r="C21" i="81"/>
  <c r="G24" i="81"/>
  <c r="F24" i="81"/>
  <c r="E24" i="81"/>
  <c r="D24" i="81"/>
  <c r="C24" i="81"/>
  <c r="G23" i="81"/>
  <c r="F23" i="81"/>
  <c r="E23" i="81"/>
  <c r="D23" i="81"/>
  <c r="C23" i="81"/>
  <c r="G22" i="81"/>
  <c r="F22" i="81"/>
  <c r="E22" i="81"/>
  <c r="D22" i="81"/>
  <c r="C22" i="81"/>
  <c r="G21" i="81"/>
  <c r="F21" i="81"/>
  <c r="E21" i="81"/>
  <c r="D21" i="81"/>
  <c r="G20" i="81"/>
  <c r="F20" i="81"/>
  <c r="E20" i="81"/>
  <c r="D20" i="81"/>
  <c r="G23" i="80"/>
  <c r="F23" i="80"/>
  <c r="D23" i="80"/>
  <c r="C23" i="80"/>
  <c r="G22" i="80"/>
  <c r="F22" i="80"/>
  <c r="D22" i="80"/>
  <c r="C22" i="80"/>
  <c r="G21" i="80"/>
  <c r="F21" i="80"/>
  <c r="D21" i="80"/>
  <c r="C21" i="80"/>
  <c r="G20" i="80"/>
  <c r="F20" i="80"/>
  <c r="D20" i="80"/>
  <c r="C20" i="80"/>
  <c r="G19" i="80"/>
  <c r="F19" i="80"/>
  <c r="D19" i="80"/>
  <c r="C19" i="80"/>
  <c r="C15" i="78"/>
  <c r="C14" i="78"/>
  <c r="D16" i="79"/>
  <c r="C16" i="79"/>
  <c r="E15" i="79"/>
  <c r="D15" i="79"/>
  <c r="C15" i="79"/>
  <c r="D14" i="79"/>
  <c r="C14" i="79"/>
  <c r="E13" i="79"/>
  <c r="D13" i="79"/>
  <c r="C13" i="79"/>
  <c r="C17" i="66" l="1"/>
  <c r="C16" i="66"/>
  <c r="C23" i="65"/>
  <c r="C20" i="65"/>
  <c r="C19" i="65"/>
  <c r="AG21" i="22"/>
  <c r="AG20" i="22"/>
  <c r="AG22" i="22"/>
  <c r="AG19" i="22"/>
  <c r="AG18" i="22"/>
  <c r="AF22" i="22"/>
  <c r="AF21" i="22"/>
  <c r="AF20" i="22"/>
  <c r="AF19" i="22"/>
  <c r="AF18" i="22"/>
  <c r="AD22" i="16"/>
  <c r="AD21" i="16"/>
  <c r="AD20" i="16"/>
  <c r="AD19" i="16"/>
  <c r="AD18" i="16"/>
  <c r="AE22" i="16"/>
  <c r="AE21" i="16"/>
  <c r="AE20" i="16"/>
  <c r="AE19" i="16"/>
  <c r="AE18" i="16"/>
  <c r="C19" i="24" l="1"/>
  <c r="C18" i="24" l="1"/>
  <c r="I18" i="78" l="1"/>
  <c r="J18" i="78"/>
  <c r="M18" i="78"/>
  <c r="L18" i="78"/>
  <c r="K18" i="78"/>
  <c r="M17" i="78"/>
  <c r="L17" i="78"/>
  <c r="K17" i="78"/>
  <c r="J17" i="78"/>
  <c r="I17" i="78"/>
  <c r="M16" i="78"/>
  <c r="L16" i="78"/>
  <c r="K16" i="78"/>
  <c r="J16" i="78"/>
  <c r="I16" i="78"/>
  <c r="M15" i="78"/>
  <c r="L15" i="78"/>
  <c r="K15" i="78"/>
  <c r="J15" i="78"/>
  <c r="I15" i="78"/>
  <c r="M14" i="78"/>
  <c r="L14" i="78"/>
  <c r="K14" i="78"/>
  <c r="J14" i="78"/>
  <c r="I14" i="78"/>
  <c r="F18" i="78"/>
  <c r="E18" i="78"/>
  <c r="D18" i="78"/>
  <c r="G18" i="78"/>
  <c r="G17" i="78"/>
  <c r="G16" i="78"/>
  <c r="G15" i="78"/>
  <c r="G14" i="78"/>
  <c r="F17" i="78"/>
  <c r="E17" i="78"/>
  <c r="F16" i="78"/>
  <c r="E16" i="78"/>
  <c r="F15" i="78"/>
  <c r="E15" i="78"/>
  <c r="F14" i="78"/>
  <c r="E14" i="78"/>
  <c r="C18" i="78"/>
  <c r="D17" i="78"/>
  <c r="C17" i="78"/>
  <c r="D16" i="78"/>
  <c r="C16" i="78"/>
  <c r="D15" i="78"/>
  <c r="D14" i="78"/>
  <c r="C20" i="77"/>
  <c r="D20" i="77"/>
  <c r="D19" i="77"/>
  <c r="D18" i="77"/>
  <c r="D17" i="77"/>
  <c r="D16" i="77"/>
  <c r="C19" i="77"/>
  <c r="C17" i="77"/>
  <c r="C24" i="76"/>
  <c r="C23" i="76"/>
  <c r="C22" i="76"/>
  <c r="C25" i="76"/>
  <c r="C30" i="74"/>
  <c r="C29" i="74"/>
  <c r="C28" i="74"/>
  <c r="C27" i="74"/>
  <c r="C26" i="74"/>
  <c r="C16" i="77" l="1"/>
  <c r="C18" i="77"/>
  <c r="C23" i="73" l="1"/>
  <c r="D23" i="73"/>
  <c r="C19" i="73"/>
  <c r="E23" i="73" l="1"/>
  <c r="E22" i="73"/>
  <c r="D22" i="73"/>
  <c r="C22" i="73"/>
  <c r="E21" i="73"/>
  <c r="D21" i="73"/>
  <c r="C21" i="73"/>
  <c r="E20" i="73"/>
  <c r="D20" i="73"/>
  <c r="C20" i="73"/>
  <c r="E19" i="73"/>
  <c r="D19" i="73"/>
  <c r="E32" i="72"/>
  <c r="D32" i="72"/>
  <c r="E31" i="72"/>
  <c r="D31" i="72"/>
  <c r="E30" i="72"/>
  <c r="D30" i="72"/>
  <c r="E29" i="72"/>
  <c r="E35" i="72" s="1"/>
  <c r="D29" i="72"/>
  <c r="E28" i="72"/>
  <c r="D28" i="72"/>
  <c r="E27" i="72"/>
  <c r="E34" i="72" s="1"/>
  <c r="D27" i="72"/>
  <c r="C32" i="72"/>
  <c r="C31" i="72"/>
  <c r="C30" i="72"/>
  <c r="C29" i="72"/>
  <c r="C28" i="72"/>
  <c r="C27" i="72"/>
  <c r="D19" i="71" l="1"/>
  <c r="D18" i="71"/>
  <c r="D17" i="71"/>
  <c r="D16" i="71"/>
  <c r="D15" i="71"/>
  <c r="C19" i="71"/>
  <c r="C18" i="71"/>
  <c r="C17" i="71"/>
  <c r="C16" i="71"/>
  <c r="C15" i="71"/>
  <c r="K22" i="70" l="1"/>
  <c r="J22" i="70"/>
  <c r="K21" i="70"/>
  <c r="J21" i="70"/>
  <c r="K20" i="70"/>
  <c r="J20" i="70"/>
  <c r="K19" i="70"/>
  <c r="J19" i="70"/>
  <c r="K18" i="70"/>
  <c r="J18" i="70"/>
  <c r="I22" i="70"/>
  <c r="H22" i="70"/>
  <c r="I21" i="70"/>
  <c r="H21" i="70"/>
  <c r="I20" i="70"/>
  <c r="H20" i="70"/>
  <c r="I19" i="70"/>
  <c r="H19" i="70"/>
  <c r="I18" i="70"/>
  <c r="H18" i="70"/>
  <c r="F22" i="70"/>
  <c r="E22" i="70"/>
  <c r="F21" i="70"/>
  <c r="E21" i="70"/>
  <c r="F20" i="70"/>
  <c r="E20" i="70"/>
  <c r="F19" i="70"/>
  <c r="E19" i="70"/>
  <c r="F18" i="70"/>
  <c r="E18" i="70"/>
  <c r="D22" i="70"/>
  <c r="D21" i="70"/>
  <c r="D20" i="70"/>
  <c r="D19" i="70"/>
  <c r="D18" i="70"/>
  <c r="C18" i="70"/>
  <c r="C22" i="70"/>
  <c r="C21" i="70"/>
  <c r="C20" i="70"/>
  <c r="C19" i="70"/>
  <c r="AC22" i="16" l="1"/>
  <c r="AC21" i="16"/>
  <c r="AC20" i="16"/>
  <c r="AC19" i="16"/>
  <c r="AC18" i="16"/>
  <c r="AE22" i="22"/>
  <c r="AE21" i="22"/>
  <c r="AE20" i="22"/>
  <c r="AE19" i="22"/>
  <c r="AE18" i="22"/>
  <c r="F26" i="69" l="1"/>
  <c r="E26" i="69"/>
  <c r="D26" i="69"/>
  <c r="C26" i="69"/>
  <c r="F25" i="69"/>
  <c r="E25" i="69"/>
  <c r="D25" i="69"/>
  <c r="C25" i="69"/>
  <c r="K22" i="69"/>
  <c r="J22" i="69"/>
  <c r="I22" i="69"/>
  <c r="H22" i="69"/>
  <c r="K21" i="69"/>
  <c r="J21" i="69"/>
  <c r="I21" i="69"/>
  <c r="H21" i="69"/>
  <c r="K20" i="69"/>
  <c r="J20" i="69"/>
  <c r="I20" i="69"/>
  <c r="H20" i="69"/>
  <c r="K19" i="69"/>
  <c r="J19" i="69"/>
  <c r="I19" i="69"/>
  <c r="H19" i="69"/>
  <c r="K18" i="69"/>
  <c r="J18" i="69"/>
  <c r="I18" i="69"/>
  <c r="H18" i="69"/>
  <c r="K17" i="69"/>
  <c r="J17" i="69"/>
  <c r="I17" i="69"/>
  <c r="H17" i="69"/>
  <c r="K16" i="69"/>
  <c r="J16" i="69"/>
  <c r="I16" i="69"/>
  <c r="H16" i="69"/>
  <c r="K15" i="69"/>
  <c r="J15" i="69"/>
  <c r="I15" i="69"/>
  <c r="H15" i="69"/>
  <c r="K14" i="69"/>
  <c r="K28" i="69" s="1"/>
  <c r="J14" i="69"/>
  <c r="J28" i="69" s="1"/>
  <c r="I14" i="69"/>
  <c r="I28" i="69" s="1"/>
  <c r="H14" i="69"/>
  <c r="K11" i="69"/>
  <c r="J11" i="69"/>
  <c r="I11" i="69"/>
  <c r="H11" i="69"/>
  <c r="K10" i="69"/>
  <c r="J10" i="69"/>
  <c r="I10" i="69"/>
  <c r="H10" i="69"/>
  <c r="K9" i="69"/>
  <c r="J9" i="69"/>
  <c r="I9" i="69"/>
  <c r="H9" i="69"/>
  <c r="K8" i="69"/>
  <c r="J8" i="69"/>
  <c r="I8" i="69"/>
  <c r="H8" i="69"/>
  <c r="K7" i="69"/>
  <c r="J7" i="69"/>
  <c r="I7" i="69"/>
  <c r="H7" i="69"/>
  <c r="K6" i="69"/>
  <c r="J6" i="69"/>
  <c r="I6" i="69"/>
  <c r="H6" i="69"/>
  <c r="K5" i="69"/>
  <c r="J5" i="69"/>
  <c r="I5" i="69"/>
  <c r="H5" i="69"/>
  <c r="K4" i="69"/>
  <c r="J4" i="69"/>
  <c r="I4" i="69"/>
  <c r="H4" i="69"/>
  <c r="K3" i="69"/>
  <c r="J3" i="69"/>
  <c r="I3" i="69"/>
  <c r="H3" i="69"/>
  <c r="I27" i="69" l="1"/>
  <c r="J27" i="69"/>
  <c r="K27" i="69"/>
  <c r="H25" i="69"/>
  <c r="H26" i="69"/>
  <c r="K25" i="69"/>
  <c r="K26" i="69"/>
  <c r="J26" i="69"/>
  <c r="J25" i="69"/>
  <c r="L26" i="40"/>
  <c r="L25" i="40"/>
  <c r="L24" i="40"/>
  <c r="L23" i="40"/>
  <c r="L22" i="40"/>
  <c r="C28" i="68" l="1"/>
  <c r="C27" i="68"/>
  <c r="C26" i="68"/>
  <c r="C25" i="68"/>
  <c r="C24" i="68"/>
  <c r="C32" i="67" l="1"/>
  <c r="C31" i="67"/>
  <c r="C30" i="67"/>
  <c r="C29" i="67"/>
  <c r="C28" i="67"/>
  <c r="C20" i="66" l="1"/>
  <c r="D20" i="66"/>
  <c r="H20" i="66" l="1"/>
  <c r="H17" i="66"/>
  <c r="G17" i="66"/>
  <c r="C19" i="66"/>
  <c r="E20" i="66"/>
  <c r="D19" i="66"/>
  <c r="D18" i="66"/>
  <c r="C18" i="66"/>
  <c r="G20" i="66"/>
  <c r="H18" i="66"/>
  <c r="G18" i="66"/>
  <c r="D17" i="66"/>
  <c r="H16" i="66"/>
  <c r="G16" i="66"/>
  <c r="D16" i="66"/>
  <c r="M23" i="65"/>
  <c r="L23" i="65"/>
  <c r="K23" i="65"/>
  <c r="J23" i="65"/>
  <c r="M22" i="65"/>
  <c r="L22" i="65"/>
  <c r="K22" i="65"/>
  <c r="J22" i="65"/>
  <c r="M21" i="65"/>
  <c r="L21" i="65"/>
  <c r="K21" i="65"/>
  <c r="J21" i="65"/>
  <c r="M20" i="65"/>
  <c r="L20" i="65"/>
  <c r="K20" i="65"/>
  <c r="J20" i="65"/>
  <c r="M19" i="65"/>
  <c r="L19" i="65"/>
  <c r="K19" i="65"/>
  <c r="J19" i="65"/>
  <c r="E23" i="65"/>
  <c r="G23" i="65"/>
  <c r="F23" i="65"/>
  <c r="H22" i="65"/>
  <c r="F20" i="65"/>
  <c r="G22" i="65"/>
  <c r="F22" i="65"/>
  <c r="H21" i="65"/>
  <c r="G19" i="65"/>
  <c r="F21" i="65"/>
  <c r="E22" i="65"/>
  <c r="D22" i="65"/>
  <c r="C22" i="65"/>
  <c r="C21" i="65"/>
  <c r="D21" i="65"/>
  <c r="D23" i="65"/>
  <c r="E21" i="65"/>
  <c r="E20" i="65"/>
  <c r="D20" i="65"/>
  <c r="E19" i="65"/>
  <c r="D19" i="65"/>
  <c r="H19" i="66" l="1"/>
  <c r="G19" i="66"/>
  <c r="E17" i="66"/>
  <c r="E19" i="66"/>
  <c r="E16" i="66"/>
  <c r="E18" i="66"/>
  <c r="H23" i="65"/>
  <c r="H20" i="65"/>
  <c r="G20" i="65"/>
  <c r="G21" i="65"/>
  <c r="H19" i="65"/>
  <c r="F19" i="65"/>
  <c r="D19" i="64" l="1"/>
  <c r="C21" i="64"/>
  <c r="D21" i="64"/>
  <c r="D20" i="64"/>
  <c r="C20" i="64"/>
  <c r="D18" i="64"/>
  <c r="C18" i="64"/>
  <c r="D17" i="64"/>
  <c r="C17" i="64" l="1"/>
  <c r="C19" i="64"/>
  <c r="C20" i="58" l="1"/>
  <c r="D20" i="58" l="1"/>
  <c r="D19" i="58"/>
  <c r="C19" i="58"/>
  <c r="D18" i="58"/>
  <c r="C18" i="58"/>
  <c r="D17" i="58"/>
  <c r="C17" i="58"/>
  <c r="D16" i="58"/>
  <c r="C16" i="58"/>
  <c r="S31" i="12" l="1"/>
  <c r="R31" i="12"/>
  <c r="Q31" i="12"/>
  <c r="P31" i="12"/>
  <c r="O31" i="12"/>
  <c r="S30" i="12"/>
  <c r="R30" i="12"/>
  <c r="Q30" i="12"/>
  <c r="P30" i="12"/>
  <c r="O30" i="12"/>
  <c r="S29" i="12"/>
  <c r="R29" i="12"/>
  <c r="Q29" i="12"/>
  <c r="P29" i="12"/>
  <c r="O29" i="12"/>
  <c r="S28" i="12"/>
  <c r="R28" i="12"/>
  <c r="Q28" i="12"/>
  <c r="P28" i="12"/>
  <c r="O28" i="12"/>
  <c r="S27" i="12"/>
  <c r="R27" i="12"/>
  <c r="Q27" i="12"/>
  <c r="P27" i="12"/>
  <c r="O27" i="12"/>
  <c r="X31" i="11"/>
  <c r="Y24" i="11"/>
  <c r="Y23" i="11"/>
  <c r="Y22" i="11"/>
  <c r="Y21" i="11"/>
  <c r="Y20" i="11"/>
  <c r="Y19" i="11"/>
  <c r="Y18" i="11"/>
  <c r="Y17" i="11"/>
  <c r="Y16" i="11"/>
  <c r="W30" i="11"/>
  <c r="X30" i="11"/>
  <c r="Y15" i="11"/>
  <c r="Y10" i="11"/>
  <c r="Y9" i="11"/>
  <c r="Y8" i="11"/>
  <c r="Y6" i="11"/>
  <c r="Y5" i="11"/>
  <c r="Y4" i="11"/>
  <c r="V29" i="11"/>
  <c r="U27" i="11"/>
  <c r="T27" i="11"/>
  <c r="W31" i="11"/>
  <c r="U31" i="11"/>
  <c r="S31" i="11"/>
  <c r="U30" i="11"/>
  <c r="S30" i="11"/>
  <c r="W29" i="11"/>
  <c r="S29" i="11"/>
  <c r="X28" i="11"/>
  <c r="W28" i="11"/>
  <c r="U28" i="11"/>
  <c r="T28" i="11"/>
  <c r="S28" i="11"/>
  <c r="W27" i="11"/>
  <c r="V27" i="11"/>
  <c r="S27" i="11"/>
  <c r="Y7" i="11"/>
  <c r="Y3" i="11"/>
  <c r="Y31" i="11" s="1"/>
  <c r="C31" i="11"/>
  <c r="C30" i="11"/>
  <c r="C29" i="11"/>
  <c r="C28" i="11"/>
  <c r="C27" i="11"/>
  <c r="V30" i="11" l="1"/>
  <c r="Y30" i="11"/>
  <c r="V28" i="11"/>
  <c r="V31" i="11"/>
  <c r="X27" i="11"/>
  <c r="U29" i="11"/>
  <c r="X29" i="11"/>
  <c r="Y27" i="11"/>
  <c r="Y29" i="11"/>
  <c r="Y28" i="11" l="1"/>
  <c r="Y32" i="11" s="1"/>
  <c r="K31" i="11" l="1"/>
  <c r="K30" i="11"/>
  <c r="K29" i="11"/>
  <c r="K28" i="11"/>
  <c r="K27" i="11"/>
  <c r="F31" i="11"/>
  <c r="O31" i="11"/>
  <c r="M30" i="11"/>
  <c r="Q18" i="11"/>
  <c r="Q17" i="11"/>
  <c r="Q16" i="11"/>
  <c r="Q10" i="11"/>
  <c r="Q9" i="11"/>
  <c r="Q8" i="11"/>
  <c r="Q7" i="11"/>
  <c r="Q6" i="11"/>
  <c r="M29" i="11"/>
  <c r="Q4" i="11"/>
  <c r="O29" i="11"/>
  <c r="N27" i="11"/>
  <c r="M27" i="11"/>
  <c r="P27" i="11"/>
  <c r="P31" i="11"/>
  <c r="P30" i="11"/>
  <c r="O30" i="11"/>
  <c r="N30" i="11"/>
  <c r="P28" i="11"/>
  <c r="O28" i="11"/>
  <c r="N28" i="11"/>
  <c r="L28" i="11"/>
  <c r="L27" i="11"/>
  <c r="I19" i="11"/>
  <c r="I18" i="11"/>
  <c r="I17" i="11"/>
  <c r="I16" i="11"/>
  <c r="I15" i="11"/>
  <c r="I12" i="11"/>
  <c r="I11" i="11"/>
  <c r="I10" i="11"/>
  <c r="I9" i="11"/>
  <c r="I8" i="11"/>
  <c r="I7" i="11"/>
  <c r="I6" i="11"/>
  <c r="I5" i="11"/>
  <c r="I4" i="11"/>
  <c r="I3" i="11"/>
  <c r="Q5" i="11"/>
  <c r="Q3" i="11"/>
  <c r="Q19" i="11" l="1"/>
  <c r="Q15" i="11"/>
  <c r="M28" i="11"/>
  <c r="Q31" i="11"/>
  <c r="M31" i="11"/>
  <c r="N29" i="11"/>
  <c r="N31" i="11"/>
  <c r="O27" i="11"/>
  <c r="P29" i="11"/>
  <c r="Q29" i="11"/>
  <c r="Q27" i="11"/>
  <c r="Q30" i="11" l="1"/>
  <c r="Q28" i="11"/>
  <c r="Q32" i="11" s="1"/>
  <c r="F16" i="57" l="1"/>
  <c r="I16" i="57"/>
  <c r="E16" i="57"/>
  <c r="H16" i="57"/>
  <c r="D16" i="57"/>
  <c r="G14" i="57"/>
  <c r="C16" i="57"/>
  <c r="G16" i="57"/>
  <c r="I15" i="57"/>
  <c r="E15" i="57"/>
  <c r="D15" i="57"/>
  <c r="G15" i="57"/>
  <c r="C15" i="57"/>
  <c r="K17" i="57"/>
  <c r="K16" i="57"/>
  <c r="K15" i="57"/>
  <c r="K14" i="57"/>
  <c r="K13" i="57"/>
  <c r="I14" i="57"/>
  <c r="I13" i="57"/>
  <c r="F15" i="57"/>
  <c r="H14" i="57"/>
  <c r="F14" i="57"/>
  <c r="E14" i="57"/>
  <c r="D14" i="57"/>
  <c r="H13" i="57"/>
  <c r="G13" i="57"/>
  <c r="F13" i="57"/>
  <c r="E13" i="57"/>
  <c r="D13" i="57"/>
  <c r="C13" i="57"/>
  <c r="C14" i="57" l="1"/>
  <c r="H15" i="57"/>
  <c r="D22" i="56" l="1"/>
  <c r="E22" i="56"/>
  <c r="I22" i="56"/>
  <c r="H22" i="56"/>
  <c r="G22" i="56"/>
  <c r="I21" i="56"/>
  <c r="H21" i="56"/>
  <c r="G21" i="56"/>
  <c r="E21" i="56"/>
  <c r="D21" i="56"/>
  <c r="I20" i="56"/>
  <c r="H20" i="56"/>
  <c r="G20" i="56"/>
  <c r="E20" i="56"/>
  <c r="D20" i="56"/>
  <c r="I19" i="56"/>
  <c r="H19" i="56"/>
  <c r="G19" i="56"/>
  <c r="E19" i="56"/>
  <c r="D19" i="56"/>
  <c r="C21" i="56"/>
  <c r="C20" i="56"/>
  <c r="C19" i="56"/>
  <c r="C22" i="56"/>
  <c r="J26" i="40" l="1"/>
  <c r="I26" i="40"/>
  <c r="J25" i="40"/>
  <c r="I25" i="40"/>
  <c r="J24" i="40"/>
  <c r="I24" i="40"/>
  <c r="J23" i="40"/>
  <c r="I23" i="40"/>
  <c r="J22" i="40"/>
  <c r="I22" i="40"/>
  <c r="C23" i="55"/>
  <c r="C22" i="55"/>
  <c r="C21" i="55"/>
  <c r="C20" i="55"/>
  <c r="C19" i="55"/>
  <c r="H26" i="40"/>
  <c r="H25" i="40"/>
  <c r="H24" i="40"/>
  <c r="H23" i="40"/>
  <c r="H22" i="40"/>
  <c r="G26" i="40"/>
  <c r="G25" i="40"/>
  <c r="G24" i="40"/>
  <c r="G23" i="40"/>
  <c r="G22" i="40"/>
  <c r="G20" i="8" l="1"/>
  <c r="O24" i="8" l="1"/>
  <c r="N24" i="8"/>
  <c r="M24" i="8"/>
  <c r="L24" i="8"/>
  <c r="O23" i="8"/>
  <c r="N23" i="8"/>
  <c r="M23" i="8"/>
  <c r="L23" i="8"/>
  <c r="O22" i="8"/>
  <c r="N22" i="8"/>
  <c r="M22" i="8"/>
  <c r="L22" i="8"/>
  <c r="O21" i="8"/>
  <c r="N21" i="8"/>
  <c r="M21" i="8"/>
  <c r="L21" i="8"/>
  <c r="O20" i="8"/>
  <c r="N20" i="8"/>
  <c r="M20" i="8"/>
  <c r="L20" i="8"/>
  <c r="H24" i="8"/>
  <c r="G24" i="8"/>
  <c r="F24" i="8"/>
  <c r="H23" i="8"/>
  <c r="G23" i="8"/>
  <c r="F23" i="8"/>
  <c r="H22" i="8"/>
  <c r="G22" i="8"/>
  <c r="F22" i="8"/>
  <c r="H21" i="8"/>
  <c r="G21" i="8"/>
  <c r="F21" i="8"/>
  <c r="H20" i="8"/>
  <c r="F20" i="8"/>
  <c r="E24" i="8"/>
  <c r="E23" i="8"/>
  <c r="E22" i="8"/>
  <c r="E21" i="8"/>
  <c r="E20" i="8"/>
  <c r="K24" i="8"/>
  <c r="K23" i="8"/>
  <c r="K22" i="8"/>
  <c r="K21" i="8"/>
  <c r="K20" i="8"/>
  <c r="J24" i="8"/>
  <c r="J23" i="8"/>
  <c r="J22" i="8"/>
  <c r="J21" i="8"/>
  <c r="J20" i="8"/>
  <c r="D24" i="8"/>
  <c r="D23" i="8"/>
  <c r="D22" i="8"/>
  <c r="D21" i="8"/>
  <c r="D20" i="8"/>
  <c r="C24" i="8"/>
  <c r="C23" i="8"/>
  <c r="C22" i="8"/>
  <c r="C21" i="8"/>
  <c r="C20" i="8"/>
  <c r="I25" i="53" l="1"/>
  <c r="H25" i="53"/>
  <c r="G25" i="53"/>
  <c r="I24" i="53"/>
  <c r="H24" i="53"/>
  <c r="G24" i="53"/>
  <c r="I23" i="53"/>
  <c r="H23" i="53"/>
  <c r="G23" i="53"/>
  <c r="I22" i="53"/>
  <c r="H22" i="53"/>
  <c r="G22" i="53"/>
  <c r="I21" i="53"/>
  <c r="H21" i="53"/>
  <c r="G21" i="53"/>
  <c r="E25" i="53"/>
  <c r="D25" i="53"/>
  <c r="C25" i="53"/>
  <c r="E24" i="53"/>
  <c r="D24" i="53"/>
  <c r="C24" i="53"/>
  <c r="E23" i="53"/>
  <c r="D23" i="53"/>
  <c r="C23" i="53"/>
  <c r="E22" i="53"/>
  <c r="D22" i="53"/>
  <c r="C22" i="53"/>
  <c r="E21" i="53"/>
  <c r="D21" i="53"/>
  <c r="C21" i="53"/>
  <c r="F26" i="52"/>
  <c r="E26" i="52"/>
  <c r="D26" i="52"/>
  <c r="C26" i="52"/>
  <c r="F25" i="52"/>
  <c r="E25" i="52"/>
  <c r="D25" i="52"/>
  <c r="C25" i="52"/>
  <c r="F24" i="52"/>
  <c r="E24" i="52"/>
  <c r="D24" i="52"/>
  <c r="C24" i="52"/>
  <c r="F23" i="52"/>
  <c r="E23" i="52"/>
  <c r="D23" i="52"/>
  <c r="C23" i="52"/>
  <c r="F22" i="52"/>
  <c r="E22" i="52"/>
  <c r="D22" i="52"/>
  <c r="C22" i="52"/>
  <c r="J28" i="51"/>
  <c r="I28" i="51"/>
  <c r="H28" i="51"/>
  <c r="G28" i="51"/>
  <c r="F28" i="51"/>
  <c r="E28" i="51"/>
  <c r="J26" i="51"/>
  <c r="I26" i="51"/>
  <c r="H26" i="51"/>
  <c r="G26" i="51"/>
  <c r="F26" i="51"/>
  <c r="E26" i="51"/>
  <c r="D28" i="51"/>
  <c r="C28" i="51"/>
  <c r="D26" i="51"/>
  <c r="D24" i="29" l="1"/>
  <c r="D23" i="29"/>
  <c r="D22" i="29"/>
  <c r="D21" i="29"/>
  <c r="D20" i="29"/>
  <c r="D25" i="48"/>
  <c r="D26" i="48"/>
  <c r="C28" i="48"/>
  <c r="C26" i="48"/>
  <c r="D24" i="48"/>
  <c r="C24" i="48"/>
  <c r="F28" i="45"/>
  <c r="E28" i="45"/>
  <c r="E27" i="45"/>
  <c r="E26" i="45"/>
  <c r="H28" i="45"/>
  <c r="G28" i="45"/>
  <c r="D28" i="45"/>
  <c r="D25" i="45"/>
  <c r="H25" i="45"/>
  <c r="H24" i="45"/>
  <c r="I26" i="45"/>
  <c r="I27" i="45"/>
  <c r="I28" i="45"/>
  <c r="C28" i="45"/>
  <c r="G27" i="45"/>
  <c r="C27" i="45"/>
  <c r="G26" i="45"/>
  <c r="D26" i="45"/>
  <c r="C26" i="45"/>
  <c r="I25" i="45"/>
  <c r="G25" i="45"/>
  <c r="E25" i="45"/>
  <c r="C25" i="45"/>
  <c r="I24" i="45"/>
  <c r="G24" i="45"/>
  <c r="E24" i="45"/>
  <c r="D24" i="45"/>
  <c r="C24" i="45"/>
  <c r="C27" i="44"/>
  <c r="C26" i="44"/>
  <c r="H25" i="44"/>
  <c r="H26" i="44"/>
  <c r="D28" i="44"/>
  <c r="D27" i="44"/>
  <c r="D26" i="44"/>
  <c r="E26" i="44"/>
  <c r="E28" i="44"/>
  <c r="F27" i="44"/>
  <c r="F26" i="44"/>
  <c r="I28" i="44"/>
  <c r="G28" i="44"/>
  <c r="C28" i="44"/>
  <c r="I27" i="44"/>
  <c r="G27" i="44"/>
  <c r="E27" i="44"/>
  <c r="I26" i="44"/>
  <c r="G26" i="44"/>
  <c r="I25" i="44"/>
  <c r="G25" i="44"/>
  <c r="E25" i="44"/>
  <c r="D25" i="44"/>
  <c r="C25" i="44"/>
  <c r="I24" i="44"/>
  <c r="G24" i="44"/>
  <c r="C24" i="44"/>
  <c r="I28" i="43"/>
  <c r="F25" i="43"/>
  <c r="F26" i="43"/>
  <c r="C27" i="43"/>
  <c r="D25" i="43"/>
  <c r="D26" i="43"/>
  <c r="D24" i="43"/>
  <c r="H27" i="43"/>
  <c r="I27" i="43"/>
  <c r="G28" i="43"/>
  <c r="E28" i="43"/>
  <c r="D28" i="43"/>
  <c r="C28" i="43"/>
  <c r="G27" i="43"/>
  <c r="E27" i="43"/>
  <c r="I26" i="43"/>
  <c r="G26" i="43"/>
  <c r="E26" i="43"/>
  <c r="C26" i="43"/>
  <c r="I25" i="43"/>
  <c r="G25" i="43"/>
  <c r="E25" i="43"/>
  <c r="C25" i="43"/>
  <c r="I24" i="43"/>
  <c r="G24" i="43"/>
  <c r="E24" i="43"/>
  <c r="C24" i="43"/>
  <c r="D27" i="48" l="1"/>
  <c r="D28" i="48"/>
  <c r="C25" i="48"/>
  <c r="C27" i="48"/>
  <c r="F25" i="45"/>
  <c r="F27" i="45"/>
  <c r="F24" i="45"/>
  <c r="F26" i="45"/>
  <c r="D27" i="45"/>
  <c r="H27" i="45"/>
  <c r="H26" i="45"/>
  <c r="H27" i="44"/>
  <c r="H28" i="44"/>
  <c r="H24" i="44"/>
  <c r="D24" i="44"/>
  <c r="E24" i="44"/>
  <c r="F25" i="44"/>
  <c r="F24" i="44"/>
  <c r="F27" i="43"/>
  <c r="F28" i="43"/>
  <c r="F24" i="43"/>
  <c r="D27" i="43"/>
  <c r="H28" i="43"/>
  <c r="H25" i="43"/>
  <c r="H24" i="43"/>
  <c r="H26" i="43"/>
  <c r="E27" i="42" l="1"/>
  <c r="E26" i="42"/>
  <c r="E25" i="42"/>
  <c r="E24" i="42"/>
  <c r="E23" i="42"/>
  <c r="C27" i="42"/>
  <c r="C26" i="42"/>
  <c r="C25" i="42"/>
  <c r="C24" i="42"/>
  <c r="C23" i="42"/>
  <c r="D27" i="42"/>
  <c r="D26" i="42"/>
  <c r="D25" i="42"/>
  <c r="D24" i="42"/>
  <c r="D23" i="42"/>
  <c r="H27" i="42"/>
  <c r="H26" i="42"/>
  <c r="H25" i="42"/>
  <c r="H24" i="42"/>
  <c r="H23" i="42"/>
  <c r="I27" i="42" l="1"/>
  <c r="I26" i="42"/>
  <c r="I25" i="42"/>
  <c r="I24" i="42"/>
  <c r="I23" i="42"/>
  <c r="E37" i="41" l="1"/>
  <c r="D37" i="41"/>
  <c r="E36" i="41"/>
  <c r="D36" i="41"/>
  <c r="E35" i="41"/>
  <c r="D35" i="41"/>
  <c r="C37" i="41"/>
  <c r="C36" i="41"/>
  <c r="C35" i="41"/>
  <c r="E28" i="41"/>
  <c r="D28" i="41"/>
  <c r="E27" i="41"/>
  <c r="D27" i="41"/>
  <c r="E26" i="41"/>
  <c r="D26" i="41"/>
  <c r="E25" i="41"/>
  <c r="D25" i="41"/>
  <c r="E24" i="41"/>
  <c r="D24" i="41"/>
  <c r="E23" i="41"/>
  <c r="D23" i="41"/>
  <c r="C26" i="41"/>
  <c r="E34" i="41"/>
  <c r="D34" i="41"/>
  <c r="E33" i="41"/>
  <c r="D33" i="41"/>
  <c r="E32" i="41"/>
  <c r="D32" i="41"/>
  <c r="E31" i="41"/>
  <c r="D31" i="41"/>
  <c r="E30" i="41"/>
  <c r="D30" i="41"/>
  <c r="E29" i="41"/>
  <c r="D29" i="41"/>
  <c r="C34" i="41"/>
  <c r="C33" i="41"/>
  <c r="C32" i="41"/>
  <c r="C31" i="41"/>
  <c r="C30" i="41"/>
  <c r="C29" i="41"/>
  <c r="C23" i="41"/>
  <c r="C28" i="41"/>
  <c r="C24" i="41"/>
  <c r="C25" i="41"/>
  <c r="C27" i="41"/>
  <c r="D23" i="26" l="1"/>
  <c r="D22" i="26"/>
  <c r="D21" i="26"/>
  <c r="D20" i="26"/>
  <c r="D19" i="26"/>
  <c r="D23" i="19"/>
  <c r="D22" i="19"/>
  <c r="D21" i="19"/>
  <c r="D20" i="19"/>
  <c r="D19" i="19"/>
  <c r="D26" i="17"/>
  <c r="D25" i="17"/>
  <c r="D24" i="17"/>
  <c r="D23" i="17"/>
  <c r="D22" i="17"/>
  <c r="F26" i="40" l="1"/>
  <c r="E26" i="40"/>
  <c r="F25" i="40"/>
  <c r="E25" i="40"/>
  <c r="F24" i="40"/>
  <c r="E24" i="40"/>
  <c r="F23" i="40"/>
  <c r="E23" i="40"/>
  <c r="F22" i="40"/>
  <c r="E22" i="40"/>
  <c r="D26" i="40"/>
  <c r="D25" i="40"/>
  <c r="D24" i="40"/>
  <c r="D23" i="40"/>
  <c r="D22" i="40"/>
  <c r="C26" i="40"/>
  <c r="C25" i="40"/>
  <c r="C24" i="40"/>
  <c r="C23" i="40"/>
  <c r="C22" i="40"/>
  <c r="Z22" i="16" l="1"/>
  <c r="AF22" i="16"/>
  <c r="AF21" i="16"/>
  <c r="AF20" i="16"/>
  <c r="AF19" i="16"/>
  <c r="AF18" i="16"/>
  <c r="C26" i="39" l="1"/>
  <c r="C25" i="39"/>
  <c r="C24" i="39"/>
  <c r="C23" i="39"/>
  <c r="C22" i="39"/>
  <c r="K19" i="39"/>
  <c r="K18" i="39"/>
  <c r="K17" i="39"/>
  <c r="K16" i="39"/>
  <c r="K15" i="39"/>
  <c r="K14" i="39"/>
  <c r="K13" i="39"/>
  <c r="K12" i="39"/>
  <c r="K9" i="39"/>
  <c r="K8" i="39"/>
  <c r="K7" i="39"/>
  <c r="K6" i="39"/>
  <c r="K5" i="39"/>
  <c r="K4" i="39"/>
  <c r="K3" i="39"/>
  <c r="K25" i="39" l="1"/>
  <c r="K24" i="39"/>
  <c r="K26" i="39"/>
  <c r="K22" i="39"/>
  <c r="K23" i="39"/>
  <c r="J24" i="30" l="1"/>
  <c r="I24" i="30"/>
  <c r="H24" i="30"/>
  <c r="G24" i="30"/>
  <c r="F24" i="30"/>
  <c r="J23" i="30"/>
  <c r="I23" i="30"/>
  <c r="H23" i="30"/>
  <c r="G23" i="30"/>
  <c r="F23" i="30"/>
  <c r="J22" i="30"/>
  <c r="I22" i="30"/>
  <c r="H22" i="30"/>
  <c r="G22" i="30"/>
  <c r="F22" i="30"/>
  <c r="J21" i="30"/>
  <c r="I21" i="30"/>
  <c r="H21" i="30"/>
  <c r="G21" i="30"/>
  <c r="F21" i="30"/>
  <c r="K19" i="37" l="1"/>
  <c r="K18" i="37"/>
  <c r="K17" i="37"/>
  <c r="K16" i="37"/>
  <c r="K15" i="37"/>
  <c r="K14" i="37"/>
  <c r="K13" i="37"/>
  <c r="K9" i="37"/>
  <c r="K8" i="37"/>
  <c r="K7" i="37"/>
  <c r="K6" i="37"/>
  <c r="K5" i="37"/>
  <c r="K4" i="37"/>
  <c r="K3" i="37"/>
  <c r="K10" i="37"/>
  <c r="K25" i="37" l="1"/>
  <c r="C26" i="37"/>
  <c r="C25" i="37"/>
  <c r="C24" i="37"/>
  <c r="C23" i="37"/>
  <c r="C22" i="37"/>
  <c r="K24" i="37"/>
  <c r="C30" i="36"/>
  <c r="H30" i="36"/>
  <c r="F30" i="36"/>
  <c r="E30" i="36"/>
  <c r="D30" i="36"/>
  <c r="I30" i="36"/>
  <c r="J30" i="36"/>
  <c r="G29" i="36"/>
  <c r="H29" i="36"/>
  <c r="G28" i="36"/>
  <c r="E27" i="36"/>
  <c r="E29" i="36"/>
  <c r="C29" i="36"/>
  <c r="C28" i="36"/>
  <c r="C27" i="36"/>
  <c r="C26" i="36"/>
  <c r="K26" i="37" l="1"/>
  <c r="K22" i="37"/>
  <c r="K23" i="37"/>
  <c r="H27" i="36"/>
  <c r="I27" i="36"/>
  <c r="I29" i="36"/>
  <c r="J27" i="36"/>
  <c r="F29" i="36"/>
  <c r="J29" i="36"/>
  <c r="G30" i="36"/>
  <c r="F27" i="36"/>
  <c r="G27" i="36"/>
  <c r="H26" i="36"/>
  <c r="H28" i="36"/>
  <c r="I26" i="36"/>
  <c r="I28" i="36"/>
  <c r="F26" i="36"/>
  <c r="J26" i="36"/>
  <c r="F28" i="36"/>
  <c r="J28" i="36"/>
  <c r="G26" i="36"/>
  <c r="D29" i="36"/>
  <c r="D27" i="36"/>
  <c r="E28" i="36"/>
  <c r="E26" i="36"/>
  <c r="D26" i="36" l="1"/>
  <c r="D28" i="36"/>
  <c r="K23" i="33" l="1"/>
  <c r="K22" i="33"/>
  <c r="K21" i="33"/>
  <c r="K20" i="33"/>
  <c r="K19" i="33"/>
  <c r="K18" i="33"/>
  <c r="K17" i="33"/>
  <c r="K14" i="33"/>
  <c r="K13" i="33"/>
  <c r="K12" i="33"/>
  <c r="K11" i="33"/>
  <c r="K10" i="33"/>
  <c r="K9" i="33"/>
  <c r="K8" i="33"/>
  <c r="K7" i="33"/>
  <c r="K6" i="33"/>
  <c r="K5" i="33"/>
  <c r="K4" i="33"/>
  <c r="K3" i="33"/>
  <c r="H31" i="11" l="1"/>
  <c r="G31" i="11"/>
  <c r="E31" i="11"/>
  <c r="H27" i="11"/>
  <c r="G27" i="11"/>
  <c r="F27" i="11"/>
  <c r="E27" i="11"/>
  <c r="D27" i="11"/>
  <c r="C30" i="33"/>
  <c r="C29" i="33"/>
  <c r="C28" i="33"/>
  <c r="C27" i="33"/>
  <c r="C26" i="33"/>
  <c r="I31" i="11" l="1"/>
  <c r="I27" i="11"/>
  <c r="K29" i="33"/>
  <c r="K28" i="33"/>
  <c r="K30" i="33" l="1"/>
  <c r="K27" i="33"/>
  <c r="K26" i="33"/>
  <c r="K32" i="33" l="1"/>
  <c r="G25" i="30"/>
  <c r="D25" i="30"/>
  <c r="J25" i="30"/>
  <c r="I25" i="30"/>
  <c r="H25" i="30"/>
  <c r="F25" i="30"/>
  <c r="C23" i="30" l="1"/>
  <c r="C25" i="30"/>
  <c r="E25" i="30"/>
  <c r="C24" i="30"/>
  <c r="E24" i="30"/>
  <c r="D24" i="30"/>
  <c r="E23" i="30"/>
  <c r="D23" i="30"/>
  <c r="C22" i="30"/>
  <c r="E22" i="30"/>
  <c r="D22" i="30"/>
  <c r="C21" i="30"/>
  <c r="E21" i="30"/>
  <c r="D21" i="30"/>
  <c r="C20" i="29"/>
  <c r="C21" i="29"/>
  <c r="C22" i="29"/>
  <c r="C23" i="29"/>
  <c r="C24" i="29"/>
  <c r="AD22" i="22" l="1"/>
  <c r="AI22" i="22" l="1"/>
  <c r="C22" i="27" l="1"/>
  <c r="D22" i="27"/>
  <c r="D21" i="27"/>
  <c r="C21" i="27"/>
  <c r="D20" i="27"/>
  <c r="C20" i="27"/>
  <c r="D19" i="27"/>
  <c r="C19" i="27"/>
  <c r="D18" i="27"/>
  <c r="C18" i="27"/>
  <c r="H23" i="26"/>
  <c r="G23" i="26"/>
  <c r="F23" i="26"/>
  <c r="E23" i="26"/>
  <c r="C23" i="26"/>
  <c r="H22" i="26"/>
  <c r="G22" i="26"/>
  <c r="F22" i="26"/>
  <c r="E22" i="26"/>
  <c r="C22" i="26"/>
  <c r="H21" i="26"/>
  <c r="G21" i="26"/>
  <c r="F21" i="26"/>
  <c r="E21" i="26"/>
  <c r="C21" i="26"/>
  <c r="H20" i="26"/>
  <c r="G20" i="26"/>
  <c r="F20" i="26"/>
  <c r="E20" i="26"/>
  <c r="C20" i="26"/>
  <c r="H19" i="26"/>
  <c r="G19" i="26"/>
  <c r="F19" i="26"/>
  <c r="E19" i="26"/>
  <c r="C19" i="26"/>
  <c r="D16" i="25"/>
  <c r="C16" i="25"/>
  <c r="D15" i="25"/>
  <c r="C15" i="25"/>
  <c r="D14" i="25"/>
  <c r="C14" i="25"/>
  <c r="D13" i="25"/>
  <c r="C13" i="25"/>
  <c r="D17" i="25"/>
  <c r="C17" i="25"/>
  <c r="N22" i="22"/>
  <c r="M22" i="22"/>
  <c r="AD21" i="22"/>
  <c r="N21" i="22"/>
  <c r="M21" i="22"/>
  <c r="AD20" i="22"/>
  <c r="N20" i="22"/>
  <c r="M20" i="22"/>
  <c r="AD19" i="22"/>
  <c r="N19" i="22"/>
  <c r="M19" i="22"/>
  <c r="AD18" i="22"/>
  <c r="N18" i="22"/>
  <c r="M18" i="22"/>
  <c r="P22" i="22"/>
  <c r="O22" i="22"/>
  <c r="P21" i="22"/>
  <c r="O21" i="22"/>
  <c r="P20" i="22"/>
  <c r="O20" i="22"/>
  <c r="P19" i="22"/>
  <c r="O19" i="22"/>
  <c r="P18" i="22"/>
  <c r="O18" i="22"/>
  <c r="K22" i="22"/>
  <c r="Q22" i="22"/>
  <c r="H22" i="22"/>
  <c r="G22" i="22"/>
  <c r="D22" i="22"/>
  <c r="C22" i="22"/>
  <c r="R22" i="22"/>
  <c r="I22" i="22"/>
  <c r="W22" i="22"/>
  <c r="W21" i="22"/>
  <c r="W20" i="22"/>
  <c r="W19" i="22"/>
  <c r="W18" i="22"/>
  <c r="X22" i="22"/>
  <c r="X21" i="22"/>
  <c r="X20" i="22"/>
  <c r="X19" i="22"/>
  <c r="X18" i="22"/>
  <c r="Y22" i="22"/>
  <c r="Y21" i="22"/>
  <c r="Y20" i="22"/>
  <c r="Y19" i="22"/>
  <c r="Y18" i="22"/>
  <c r="D18" i="24"/>
  <c r="E18" i="24"/>
  <c r="G18" i="24"/>
  <c r="H18" i="24"/>
  <c r="D19" i="24"/>
  <c r="E19" i="24"/>
  <c r="F19" i="24"/>
  <c r="G19" i="24"/>
  <c r="H19" i="24"/>
  <c r="C20" i="24"/>
  <c r="D20" i="24"/>
  <c r="E20" i="24"/>
  <c r="F20" i="24"/>
  <c r="G20" i="24"/>
  <c r="H20" i="24"/>
  <c r="C21" i="24"/>
  <c r="D21" i="24"/>
  <c r="E21" i="24"/>
  <c r="F21" i="24"/>
  <c r="G21" i="24"/>
  <c r="H21" i="24"/>
  <c r="C22" i="24"/>
  <c r="D22" i="24"/>
  <c r="E22" i="24"/>
  <c r="F22" i="24"/>
  <c r="G22" i="24"/>
  <c r="H22" i="24"/>
  <c r="AC22" i="22"/>
  <c r="S22" i="22"/>
  <c r="AB22" i="22"/>
  <c r="C19" i="16"/>
  <c r="E22" i="22"/>
  <c r="Z22" i="22"/>
  <c r="AA22" i="22"/>
  <c r="V22" i="22"/>
  <c r="T22" i="22"/>
  <c r="U22" i="22"/>
  <c r="J22" i="22"/>
  <c r="F22" i="22"/>
  <c r="AI21" i="22"/>
  <c r="AC21" i="22"/>
  <c r="S21" i="22"/>
  <c r="AB21" i="22"/>
  <c r="E21" i="22"/>
  <c r="Z21" i="22"/>
  <c r="R21" i="22"/>
  <c r="AA21" i="22"/>
  <c r="K21" i="22"/>
  <c r="Q21" i="22"/>
  <c r="V21" i="22"/>
  <c r="T21" i="22"/>
  <c r="U21" i="22"/>
  <c r="I21" i="22"/>
  <c r="J21" i="22"/>
  <c r="H21" i="22"/>
  <c r="G21" i="22"/>
  <c r="F21" i="22"/>
  <c r="D21" i="22"/>
  <c r="C21" i="22"/>
  <c r="AI20" i="22"/>
  <c r="AC20" i="22"/>
  <c r="S20" i="22"/>
  <c r="AB20" i="22"/>
  <c r="E20" i="22"/>
  <c r="Z20" i="22"/>
  <c r="R20" i="22"/>
  <c r="AA20" i="22"/>
  <c r="K20" i="22"/>
  <c r="Q20" i="22"/>
  <c r="V20" i="22"/>
  <c r="T20" i="22"/>
  <c r="U20" i="22"/>
  <c r="I20" i="22"/>
  <c r="J20" i="22"/>
  <c r="H20" i="22"/>
  <c r="G20" i="22"/>
  <c r="F20" i="22"/>
  <c r="D20" i="22"/>
  <c r="C20" i="22"/>
  <c r="AI19" i="22"/>
  <c r="AC19" i="22"/>
  <c r="S19" i="22"/>
  <c r="AB19" i="22"/>
  <c r="E19" i="22"/>
  <c r="Z19" i="22"/>
  <c r="R19" i="22"/>
  <c r="AA19" i="22"/>
  <c r="K19" i="22"/>
  <c r="Q19" i="22"/>
  <c r="V19" i="22"/>
  <c r="T19" i="22"/>
  <c r="U19" i="22"/>
  <c r="I19" i="22"/>
  <c r="J19" i="22"/>
  <c r="H19" i="22"/>
  <c r="G19" i="22"/>
  <c r="F19" i="22"/>
  <c r="D19" i="22"/>
  <c r="C19" i="22"/>
  <c r="AI18" i="22"/>
  <c r="AC18" i="22"/>
  <c r="S18" i="22"/>
  <c r="AB18" i="22"/>
  <c r="E18" i="22"/>
  <c r="Z18" i="22"/>
  <c r="R18" i="22"/>
  <c r="AA18" i="22"/>
  <c r="K18" i="22"/>
  <c r="Q18" i="22"/>
  <c r="V18" i="22"/>
  <c r="T18" i="22"/>
  <c r="U18" i="22"/>
  <c r="I18" i="22"/>
  <c r="J18" i="22"/>
  <c r="H18" i="22"/>
  <c r="G18" i="22"/>
  <c r="F18" i="22"/>
  <c r="D18" i="22"/>
  <c r="C18" i="22"/>
  <c r="AB22" i="16"/>
  <c r="AB21" i="16"/>
  <c r="AB20" i="16"/>
  <c r="AB19" i="16"/>
  <c r="AB18" i="16"/>
  <c r="H19" i="18"/>
  <c r="H20" i="18"/>
  <c r="C19" i="20"/>
  <c r="D19" i="20"/>
  <c r="E19" i="20"/>
  <c r="E18" i="20"/>
  <c r="D18" i="20"/>
  <c r="E17" i="20"/>
  <c r="D17" i="20"/>
  <c r="E16" i="20"/>
  <c r="D16" i="20"/>
  <c r="E15" i="20"/>
  <c r="D15" i="20"/>
  <c r="C18" i="20"/>
  <c r="C17" i="20"/>
  <c r="C16" i="20"/>
  <c r="C15" i="20"/>
  <c r="F23" i="19"/>
  <c r="E23" i="19"/>
  <c r="C23" i="19"/>
  <c r="F22" i="19"/>
  <c r="E22" i="19"/>
  <c r="C22" i="19"/>
  <c r="F21" i="19"/>
  <c r="E21" i="19"/>
  <c r="C21" i="19"/>
  <c r="F20" i="19"/>
  <c r="E20" i="19"/>
  <c r="C20" i="19"/>
  <c r="F19" i="19"/>
  <c r="E19" i="19"/>
  <c r="C19" i="19"/>
  <c r="G19" i="18"/>
  <c r="C19" i="18"/>
  <c r="F21" i="18"/>
  <c r="E22" i="18"/>
  <c r="F26" i="17"/>
  <c r="H26" i="17"/>
  <c r="G26" i="17"/>
  <c r="E26" i="17"/>
  <c r="C26" i="17"/>
  <c r="H25" i="17"/>
  <c r="G25" i="17"/>
  <c r="F25" i="17"/>
  <c r="E25" i="17"/>
  <c r="C25" i="17"/>
  <c r="H24" i="17"/>
  <c r="G24" i="17"/>
  <c r="F24" i="17"/>
  <c r="E24" i="17"/>
  <c r="C24" i="17"/>
  <c r="H23" i="17"/>
  <c r="G23" i="17"/>
  <c r="F23" i="17"/>
  <c r="E23" i="17"/>
  <c r="C23" i="17"/>
  <c r="H22" i="17"/>
  <c r="G22" i="17"/>
  <c r="F22" i="17"/>
  <c r="E22" i="17"/>
  <c r="C22" i="17"/>
  <c r="H22" i="18"/>
  <c r="AA21" i="16"/>
  <c r="AA20" i="16"/>
  <c r="Z21" i="16"/>
  <c r="Z20" i="16"/>
  <c r="Y20" i="16"/>
  <c r="AH22" i="16"/>
  <c r="AH21" i="16"/>
  <c r="AH20" i="16"/>
  <c r="AH19" i="16"/>
  <c r="AH18" i="16"/>
  <c r="G22" i="16"/>
  <c r="X22" i="16"/>
  <c r="V22" i="16"/>
  <c r="W18" i="16"/>
  <c r="W21" i="16"/>
  <c r="V21" i="16"/>
  <c r="V20" i="16"/>
  <c r="AA22" i="16"/>
  <c r="W22" i="16"/>
  <c r="U22" i="16"/>
  <c r="Y21" i="16"/>
  <c r="G21" i="16"/>
  <c r="X21" i="16"/>
  <c r="U21" i="16"/>
  <c r="U20" i="16"/>
  <c r="AA19" i="16"/>
  <c r="Z19" i="16"/>
  <c r="Y19" i="16"/>
  <c r="G19" i="16"/>
  <c r="X19" i="16"/>
  <c r="W19" i="16"/>
  <c r="V19" i="16"/>
  <c r="U19" i="16"/>
  <c r="X18" i="16"/>
  <c r="U18" i="16"/>
  <c r="M22" i="16"/>
  <c r="M21" i="16"/>
  <c r="M20" i="16"/>
  <c r="M19" i="16"/>
  <c r="M18" i="16"/>
  <c r="S22" i="16"/>
  <c r="R22" i="16"/>
  <c r="Q22" i="16"/>
  <c r="L22" i="16"/>
  <c r="T21" i="16"/>
  <c r="T20" i="16"/>
  <c r="S21" i="16"/>
  <c r="S20" i="16"/>
  <c r="R21" i="16"/>
  <c r="Q20" i="16"/>
  <c r="Q21" i="16"/>
  <c r="L21" i="16"/>
  <c r="K21" i="16"/>
  <c r="K20" i="16"/>
  <c r="E22" i="16"/>
  <c r="P21" i="16"/>
  <c r="P22" i="16"/>
  <c r="F22" i="16"/>
  <c r="E18" i="16"/>
  <c r="E21" i="16"/>
  <c r="N22" i="16"/>
  <c r="N19" i="16"/>
  <c r="O22" i="16"/>
  <c r="O21" i="16"/>
  <c r="J22" i="16"/>
  <c r="I22" i="16"/>
  <c r="H21" i="16"/>
  <c r="H19" i="16"/>
  <c r="H22" i="16"/>
  <c r="J21" i="16"/>
  <c r="J18" i="16"/>
  <c r="F21" i="16"/>
  <c r="I21" i="16"/>
  <c r="L20" i="16"/>
  <c r="I20" i="16"/>
  <c r="T19" i="16"/>
  <c r="S19" i="16"/>
  <c r="R19" i="16"/>
  <c r="Q19" i="16"/>
  <c r="L19" i="16"/>
  <c r="K19" i="16"/>
  <c r="P19" i="16"/>
  <c r="I19" i="16"/>
  <c r="F19" i="16"/>
  <c r="E19" i="16"/>
  <c r="L18" i="16"/>
  <c r="P18" i="16"/>
  <c r="I18" i="16"/>
  <c r="O19" i="16"/>
  <c r="C21" i="16"/>
  <c r="C22" i="16"/>
  <c r="C20" i="16"/>
  <c r="C18" i="16"/>
  <c r="AA18" i="16"/>
  <c r="Z18" i="16"/>
  <c r="Y22" i="16"/>
  <c r="Y18" i="16"/>
  <c r="G18" i="16"/>
  <c r="G20" i="16"/>
  <c r="X20" i="16"/>
  <c r="W20" i="16"/>
  <c r="V18" i="16"/>
  <c r="T22" i="16"/>
  <c r="T18" i="16"/>
  <c r="S18" i="16"/>
  <c r="R20" i="16"/>
  <c r="R18" i="16"/>
  <c r="Q18" i="16"/>
  <c r="K22" i="16"/>
  <c r="K18" i="16"/>
  <c r="P20" i="16"/>
  <c r="E20" i="16"/>
  <c r="N21" i="16"/>
  <c r="N20" i="16"/>
  <c r="N18" i="16"/>
  <c r="O18" i="16"/>
  <c r="O20" i="16"/>
  <c r="J20" i="16"/>
  <c r="J19" i="16"/>
  <c r="H20" i="16"/>
  <c r="H18" i="16"/>
  <c r="F18" i="16"/>
  <c r="F20" i="16"/>
  <c r="J31" i="15"/>
  <c r="I31" i="15"/>
  <c r="H31" i="15"/>
  <c r="G31" i="15"/>
  <c r="J30" i="15"/>
  <c r="I30" i="15"/>
  <c r="H30" i="15"/>
  <c r="G30" i="15"/>
  <c r="J29" i="15"/>
  <c r="I29" i="15"/>
  <c r="H29" i="15"/>
  <c r="G29" i="15"/>
  <c r="J28" i="15"/>
  <c r="I28" i="15"/>
  <c r="H28" i="15"/>
  <c r="G28" i="15"/>
  <c r="J27" i="15"/>
  <c r="I27" i="15"/>
  <c r="H27" i="15"/>
  <c r="G27" i="15"/>
  <c r="C30" i="15"/>
  <c r="C29" i="15"/>
  <c r="C28" i="15"/>
  <c r="C27" i="15"/>
  <c r="C31" i="15"/>
  <c r="F31" i="15"/>
  <c r="F30" i="15"/>
  <c r="F29" i="15"/>
  <c r="F27" i="15"/>
  <c r="E28" i="15"/>
  <c r="E27" i="15"/>
  <c r="F28" i="15"/>
  <c r="E30" i="11"/>
  <c r="E29" i="11"/>
  <c r="E28" i="11"/>
  <c r="H30" i="11"/>
  <c r="H28" i="11"/>
  <c r="G30" i="11"/>
  <c r="H29" i="11"/>
  <c r="F29" i="11"/>
  <c r="D28" i="11"/>
  <c r="G28" i="11"/>
  <c r="I30" i="11"/>
  <c r="I28" i="11"/>
  <c r="I32" i="11" s="1"/>
  <c r="F28" i="11"/>
  <c r="F30" i="11"/>
  <c r="G29" i="11"/>
  <c r="I29" i="11"/>
  <c r="H18" i="18" l="1"/>
  <c r="F22" i="18"/>
  <c r="C21" i="18"/>
  <c r="G21" i="18"/>
  <c r="H21" i="18"/>
  <c r="C20" i="18"/>
  <c r="G18" i="18"/>
  <c r="F20" i="18"/>
  <c r="E20" i="18"/>
  <c r="D19" i="18"/>
  <c r="D20" i="18"/>
  <c r="E19" i="18"/>
  <c r="F19" i="18"/>
  <c r="D18" i="18"/>
  <c r="C22" i="18"/>
  <c r="G22" i="18"/>
  <c r="C18" i="18"/>
  <c r="D22" i="18"/>
  <c r="D21" i="18"/>
  <c r="E21" i="18"/>
  <c r="E18" i="18"/>
  <c r="G20" i="18"/>
  <c r="F18" i="18"/>
  <c r="F15" i="79"/>
  <c r="F13" i="79"/>
  <c r="F14" i="79"/>
  <c r="E14" i="79"/>
  <c r="F16" i="79"/>
  <c r="E16" i="79"/>
</calcChain>
</file>

<file path=xl/sharedStrings.xml><?xml version="1.0" encoding="utf-8"?>
<sst xmlns="http://schemas.openxmlformats.org/spreadsheetml/2006/main" count="2610" uniqueCount="345">
  <si>
    <t>flox</t>
    <phoneticPr fontId="4"/>
  </si>
  <si>
    <t>DKO</t>
    <phoneticPr fontId="4"/>
  </si>
  <si>
    <t>AVG</t>
    <phoneticPr fontId="5"/>
  </si>
  <si>
    <t>SE</t>
    <phoneticPr fontId="5"/>
  </si>
  <si>
    <t>TTEST</t>
    <phoneticPr fontId="5"/>
  </si>
  <si>
    <t>f</t>
    <phoneticPr fontId="5"/>
  </si>
  <si>
    <t>K</t>
    <phoneticPr fontId="5"/>
  </si>
  <si>
    <t>Gastro</t>
  </si>
  <si>
    <t>Gastro</t>
    <phoneticPr fontId="5"/>
  </si>
  <si>
    <t>Soleus</t>
    <phoneticPr fontId="5"/>
  </si>
  <si>
    <t>EDL</t>
    <phoneticPr fontId="5"/>
  </si>
  <si>
    <t>GS/BW</t>
    <phoneticPr fontId="4"/>
  </si>
  <si>
    <t>eWAT</t>
    <phoneticPr fontId="5"/>
  </si>
  <si>
    <t>EDL</t>
  </si>
  <si>
    <t>Soleus</t>
  </si>
  <si>
    <t>m</t>
    <phoneticPr fontId="5"/>
  </si>
  <si>
    <t>db</t>
    <phoneticPr fontId="5"/>
  </si>
  <si>
    <t>HFD</t>
    <phoneticPr fontId="4"/>
  </si>
  <si>
    <t>AUC</t>
    <phoneticPr fontId="5"/>
  </si>
  <si>
    <t>AUC</t>
  </si>
  <si>
    <t>100w</t>
    <phoneticPr fontId="4"/>
  </si>
  <si>
    <t>TKO</t>
    <phoneticPr fontId="4"/>
  </si>
  <si>
    <t>BL</t>
    <phoneticPr fontId="5"/>
  </si>
  <si>
    <t>sWAT</t>
    <phoneticPr fontId="5"/>
  </si>
  <si>
    <t>Femur</t>
    <phoneticPr fontId="5"/>
  </si>
  <si>
    <t>40w</t>
    <phoneticPr fontId="4"/>
  </si>
  <si>
    <t>BG</t>
    <phoneticPr fontId="4"/>
  </si>
  <si>
    <t>BG%</t>
    <phoneticPr fontId="4"/>
  </si>
  <si>
    <t>Liver</t>
    <phoneticPr fontId="4"/>
  </si>
  <si>
    <t>Igf1_circ</t>
    <phoneticPr fontId="4"/>
  </si>
  <si>
    <t>EDL</t>
    <phoneticPr fontId="4"/>
  </si>
  <si>
    <t>Akt1</t>
    <phoneticPr fontId="4"/>
  </si>
  <si>
    <t>Akt2</t>
    <phoneticPr fontId="4"/>
  </si>
  <si>
    <t>Myh7</t>
  </si>
  <si>
    <t>Myh4</t>
  </si>
  <si>
    <t>Mfn2</t>
    <phoneticPr fontId="4"/>
  </si>
  <si>
    <t>Ndfua8</t>
  </si>
  <si>
    <t>Tfam</t>
    <phoneticPr fontId="4"/>
  </si>
  <si>
    <t>Atg12</t>
    <phoneticPr fontId="4"/>
  </si>
  <si>
    <t>Sod2</t>
    <phoneticPr fontId="4"/>
  </si>
  <si>
    <t>Atg4a</t>
    <phoneticPr fontId="4"/>
  </si>
  <si>
    <t>Hk2</t>
    <phoneticPr fontId="4"/>
  </si>
  <si>
    <t>Opa1</t>
    <phoneticPr fontId="4"/>
  </si>
  <si>
    <t>Sirt1</t>
    <phoneticPr fontId="4"/>
  </si>
  <si>
    <t>Sirt3</t>
    <phoneticPr fontId="4"/>
  </si>
  <si>
    <t>Ink4a</t>
    <phoneticPr fontId="4"/>
  </si>
  <si>
    <t>Cat</t>
    <phoneticPr fontId="4"/>
  </si>
  <si>
    <t>Nrf1</t>
    <phoneticPr fontId="4"/>
  </si>
  <si>
    <t>Cox8b</t>
    <phoneticPr fontId="4"/>
  </si>
  <si>
    <t>Ppara</t>
    <phoneticPr fontId="4"/>
  </si>
  <si>
    <t>Pfkm</t>
    <phoneticPr fontId="4"/>
  </si>
  <si>
    <t>mtCo2</t>
    <phoneticPr fontId="4"/>
  </si>
  <si>
    <t>EDL_DNA</t>
    <phoneticPr fontId="4"/>
  </si>
  <si>
    <t>Tsc2</t>
    <phoneticPr fontId="4"/>
  </si>
  <si>
    <t>Cpt1b</t>
  </si>
  <si>
    <t>Gdf11</t>
    <phoneticPr fontId="4"/>
  </si>
  <si>
    <t xml:space="preserve">BV/TV </t>
    <phoneticPr fontId="5"/>
  </si>
  <si>
    <t xml:space="preserve"> Tb.Th</t>
    <phoneticPr fontId="4"/>
  </si>
  <si>
    <t xml:space="preserve"> Tb.Sp</t>
    <phoneticPr fontId="4"/>
  </si>
  <si>
    <t xml:space="preserve"> Tb.N</t>
    <phoneticPr fontId="4"/>
  </si>
  <si>
    <t>Star vol.</t>
    <phoneticPr fontId="4"/>
  </si>
  <si>
    <t>QKO</t>
    <phoneticPr fontId="4"/>
  </si>
  <si>
    <t>（％）</t>
  </si>
  <si>
    <t>Oc.S/BS</t>
  </si>
  <si>
    <t>BFR/BS</t>
  </si>
  <si>
    <r>
      <rPr>
        <b/>
        <sz val="11"/>
        <rFont val="ＭＳ ゴシック"/>
        <family val="3"/>
        <charset val="128"/>
      </rPr>
      <t>（</t>
    </r>
    <r>
      <rPr>
        <b/>
        <sz val="11"/>
        <rFont val="Arial"/>
        <family val="2"/>
      </rPr>
      <t>μm3/μm2/y</t>
    </r>
    <r>
      <rPr>
        <b/>
        <sz val="11"/>
        <rFont val="ＭＳ ゴシック"/>
        <family val="3"/>
        <charset val="128"/>
      </rPr>
      <t>）</t>
    </r>
    <phoneticPr fontId="4"/>
  </si>
  <si>
    <t>Igf1_local</t>
    <phoneticPr fontId="4"/>
  </si>
  <si>
    <t>Ucp1</t>
    <phoneticPr fontId="4"/>
  </si>
  <si>
    <t>Arg1</t>
  </si>
  <si>
    <t>Ccl2</t>
  </si>
  <si>
    <t>Adipoq</t>
  </si>
  <si>
    <t>Tnf</t>
  </si>
  <si>
    <t>Foxo3</t>
    <phoneticPr fontId="4"/>
  </si>
  <si>
    <t>Fgf21</t>
    <phoneticPr fontId="4"/>
  </si>
  <si>
    <t>Foxo1</t>
  </si>
  <si>
    <t>Foxo4</t>
  </si>
  <si>
    <t>(mg/cm^3)</t>
  </si>
  <si>
    <t>(cm^3)</t>
  </si>
  <si>
    <t>Fat</t>
    <phoneticPr fontId="4"/>
  </si>
  <si>
    <t>Lean</t>
    <phoneticPr fontId="4"/>
  </si>
  <si>
    <t>eWAT</t>
  </si>
  <si>
    <t>Femur</t>
  </si>
  <si>
    <t>BW</t>
    <phoneticPr fontId="5"/>
  </si>
  <si>
    <t xml:space="preserve"> [%]</t>
  </si>
  <si>
    <t xml:space="preserve"> [um]</t>
  </si>
  <si>
    <t xml:space="preserve"> [1/mm]</t>
  </si>
  <si>
    <t xml:space="preserve"> [mm3]</t>
  </si>
  <si>
    <t xml:space="preserve"> [1/mm]</t>
    <phoneticPr fontId="4"/>
  </si>
  <si>
    <t xml:space="preserve"> [um]</t>
    <phoneticPr fontId="4"/>
  </si>
  <si>
    <t>Cre=1</t>
  </si>
  <si>
    <t>127.7-143.6</t>
  </si>
  <si>
    <t>111.9-141.6</t>
  </si>
  <si>
    <t>Cre=2</t>
  </si>
  <si>
    <t>N</t>
    <phoneticPr fontId="4"/>
  </si>
  <si>
    <t>Female</t>
    <phoneticPr fontId="4"/>
  </si>
  <si>
    <t>SE_AU</t>
    <phoneticPr fontId="5"/>
  </si>
  <si>
    <t>eWAT</t>
    <phoneticPr fontId="4"/>
  </si>
  <si>
    <t>Fgf21</t>
    <phoneticPr fontId="4"/>
  </si>
  <si>
    <t>ad lib</t>
    <phoneticPr fontId="4"/>
  </si>
  <si>
    <t>fasted</t>
    <phoneticPr fontId="4"/>
  </si>
  <si>
    <t>Ala</t>
    <phoneticPr fontId="4"/>
  </si>
  <si>
    <t>NEFA</t>
    <phoneticPr fontId="4"/>
  </si>
  <si>
    <t xml:space="preserve"> [1/mm]</t>
    <phoneticPr fontId="4"/>
  </si>
  <si>
    <t>BS/BV</t>
    <phoneticPr fontId="4"/>
  </si>
  <si>
    <t>Calv.</t>
    <phoneticPr fontId="4"/>
  </si>
  <si>
    <t>Runx2</t>
    <phoneticPr fontId="4"/>
  </si>
  <si>
    <t>d0 flox</t>
    <phoneticPr fontId="4"/>
  </si>
  <si>
    <t>d0 DKO</t>
    <phoneticPr fontId="4"/>
  </si>
  <si>
    <t>d7 flox</t>
    <phoneticPr fontId="4"/>
  </si>
  <si>
    <t>d7 DKO</t>
    <phoneticPr fontId="4"/>
  </si>
  <si>
    <t>d21 flox</t>
    <phoneticPr fontId="4"/>
  </si>
  <si>
    <t>d21 DKO</t>
    <phoneticPr fontId="4"/>
  </si>
  <si>
    <t>f0</t>
    <phoneticPr fontId="5"/>
  </si>
  <si>
    <t>f7</t>
    <phoneticPr fontId="4"/>
  </si>
  <si>
    <t>f21</t>
    <phoneticPr fontId="4"/>
  </si>
  <si>
    <t>K0</t>
    <phoneticPr fontId="4"/>
  </si>
  <si>
    <t>K7</t>
    <phoneticPr fontId="4"/>
  </si>
  <si>
    <t>K21</t>
    <phoneticPr fontId="5"/>
  </si>
  <si>
    <t>GS</t>
    <phoneticPr fontId="4"/>
  </si>
  <si>
    <t>ExDura</t>
    <phoneticPr fontId="4"/>
  </si>
  <si>
    <t>Ket</t>
    <phoneticPr fontId="4"/>
  </si>
  <si>
    <t>ED</t>
    <phoneticPr fontId="4"/>
  </si>
  <si>
    <t>&lt;500</t>
    <phoneticPr fontId="4"/>
  </si>
  <si>
    <t>500-1000</t>
    <phoneticPr fontId="4"/>
  </si>
  <si>
    <t>1000-1500</t>
    <phoneticPr fontId="4"/>
  </si>
  <si>
    <t>1500-2000</t>
    <phoneticPr fontId="4"/>
  </si>
  <si>
    <t>2000-2500</t>
    <phoneticPr fontId="4"/>
  </si>
  <si>
    <t>2500-3000</t>
    <phoneticPr fontId="4"/>
  </si>
  <si>
    <t>&gt;3000</t>
    <phoneticPr fontId="4"/>
  </si>
  <si>
    <t>Mean</t>
    <phoneticPr fontId="4"/>
  </si>
  <si>
    <t>BG_0</t>
    <phoneticPr fontId="4"/>
  </si>
  <si>
    <t>8w</t>
    <phoneticPr fontId="4"/>
  </si>
  <si>
    <t>AVG_AU</t>
  </si>
  <si>
    <t>8f</t>
    <phoneticPr fontId="4"/>
  </si>
  <si>
    <t>8K</t>
    <phoneticPr fontId="4"/>
  </si>
  <si>
    <t>8f</t>
  </si>
  <si>
    <t>8K</t>
  </si>
  <si>
    <t>T-TEST</t>
  </si>
  <si>
    <t>Emr1</t>
  </si>
  <si>
    <t>AVG</t>
  </si>
  <si>
    <t>SE</t>
  </si>
  <si>
    <t>117.3-132.9</t>
  </si>
  <si>
    <t>104.9-124.6</t>
  </si>
  <si>
    <t>NA</t>
  </si>
  <si>
    <t>NA-NA</t>
  </si>
  <si>
    <t>Cre=2         10            6.1     1.7-7.4</t>
  </si>
  <si>
    <t xml:space="preserve">Cre=1          9             NA       NA-NA </t>
    <phoneticPr fontId="4"/>
  </si>
  <si>
    <t>32w</t>
    <phoneticPr fontId="4"/>
  </si>
  <si>
    <t>Myh7</t>
    <phoneticPr fontId="4"/>
  </si>
  <si>
    <t>Myh4</t>
    <phoneticPr fontId="4"/>
  </si>
  <si>
    <t>veh</t>
    <phoneticPr fontId="4"/>
  </si>
  <si>
    <t>STZ</t>
    <phoneticPr fontId="4"/>
  </si>
  <si>
    <t>veh</t>
    <phoneticPr fontId="5"/>
  </si>
  <si>
    <t>BW</t>
    <phoneticPr fontId="4"/>
  </si>
  <si>
    <t>A1KO</t>
    <phoneticPr fontId="4"/>
  </si>
  <si>
    <t>A2KO</t>
    <phoneticPr fontId="4"/>
  </si>
  <si>
    <t>Ob.S/BS</t>
    <phoneticPr fontId="4"/>
  </si>
  <si>
    <t>K/f</t>
    <phoneticPr fontId="4"/>
  </si>
  <si>
    <r>
      <rPr>
        <b/>
        <sz val="11"/>
        <rFont val="Arial"/>
        <family val="2"/>
        <charset val="161"/>
      </rPr>
      <t>Δ</t>
    </r>
    <r>
      <rPr>
        <b/>
        <sz val="11"/>
        <rFont val="Arial"/>
        <family val="2"/>
      </rPr>
      <t>BW_%</t>
    </r>
    <phoneticPr fontId="5"/>
  </si>
  <si>
    <t>BW%</t>
    <phoneticPr fontId="5"/>
  </si>
  <si>
    <t>SS</t>
  </si>
  <si>
    <t>num Df</t>
    <phoneticPr fontId="5"/>
  </si>
  <si>
    <t>Error SS</t>
    <phoneticPr fontId="5"/>
  </si>
  <si>
    <t>den Df</t>
    <phoneticPr fontId="5"/>
  </si>
  <si>
    <t>F</t>
  </si>
  <si>
    <t>Pr(&gt;F)</t>
  </si>
  <si>
    <t>(Intercept)</t>
  </si>
  <si>
    <t>***</t>
  </si>
  <si>
    <t>Factor1.Geno</t>
  </si>
  <si>
    <t>**</t>
  </si>
  <si>
    <t>Time</t>
  </si>
  <si>
    <t>&lt; 2.2E-16</t>
    <phoneticPr fontId="5"/>
  </si>
  <si>
    <t>Factor1.Geno:Time</t>
  </si>
  <si>
    <t>*</t>
  </si>
  <si>
    <t>BW%0-4</t>
    <phoneticPr fontId="5"/>
  </si>
  <si>
    <t>.</t>
  </si>
  <si>
    <t>Slc2a4</t>
    <phoneticPr fontId="4"/>
  </si>
  <si>
    <t>Slc2a4</t>
    <phoneticPr fontId="4"/>
  </si>
  <si>
    <t>PBS</t>
    <phoneticPr fontId="5"/>
  </si>
  <si>
    <t>Ins</t>
    <phoneticPr fontId="5"/>
  </si>
  <si>
    <t>EDL 8</t>
    <phoneticPr fontId="4"/>
  </si>
  <si>
    <t>Soleus 8</t>
    <phoneticPr fontId="4"/>
  </si>
  <si>
    <t>EDL 32</t>
    <phoneticPr fontId="4"/>
  </si>
  <si>
    <t>Soleus 32</t>
    <phoneticPr fontId="4"/>
  </si>
  <si>
    <t>Length</t>
    <phoneticPr fontId="4"/>
  </si>
  <si>
    <t>Weight</t>
    <phoneticPr fontId="4"/>
  </si>
  <si>
    <t>80.6-98.4</t>
  </si>
  <si>
    <t>73.1-85.4</t>
  </si>
  <si>
    <t>57.9-NA</t>
  </si>
  <si>
    <t>8-week surviors</t>
    <phoneticPr fontId="4"/>
  </si>
  <si>
    <t>dead BW</t>
    <phoneticPr fontId="4"/>
  </si>
  <si>
    <t>AS</t>
    <phoneticPr fontId="5"/>
  </si>
  <si>
    <t>bCD</t>
    <phoneticPr fontId="5"/>
  </si>
  <si>
    <t xml:space="preserve"> [g]</t>
    <phoneticPr fontId="4"/>
  </si>
  <si>
    <t>BW week0</t>
    <phoneticPr fontId="5"/>
  </si>
  <si>
    <t>fA</t>
    <phoneticPr fontId="5"/>
  </si>
  <si>
    <t>fb</t>
    <phoneticPr fontId="5"/>
  </si>
  <si>
    <t>KA</t>
    <phoneticPr fontId="4"/>
  </si>
  <si>
    <t>Kb</t>
    <phoneticPr fontId="4"/>
  </si>
  <si>
    <t>f</t>
    <phoneticPr fontId="4"/>
  </si>
  <si>
    <t>K</t>
    <phoneticPr fontId="4"/>
  </si>
  <si>
    <t>Cortical</t>
    <phoneticPr fontId="4"/>
  </si>
  <si>
    <t>Spongy</t>
    <phoneticPr fontId="4"/>
  </si>
  <si>
    <t>Total</t>
    <phoneticPr fontId="4"/>
  </si>
  <si>
    <t>LC3/G</t>
    <phoneticPr fontId="5"/>
  </si>
  <si>
    <t>LeuP</t>
    <phoneticPr fontId="5"/>
  </si>
  <si>
    <t>fP</t>
    <phoneticPr fontId="5"/>
  </si>
  <si>
    <t>fL</t>
    <phoneticPr fontId="5"/>
  </si>
  <si>
    <t>KP</t>
    <phoneticPr fontId="4"/>
  </si>
  <si>
    <t>KL</t>
    <phoneticPr fontId="4"/>
  </si>
  <si>
    <t>LC3B/G</t>
    <phoneticPr fontId="5"/>
  </si>
  <si>
    <t>diff</t>
  </si>
  <si>
    <t>lwr</t>
  </si>
  <si>
    <t>upr</t>
  </si>
  <si>
    <t>p</t>
  </si>
  <si>
    <t>adj</t>
  </si>
  <si>
    <t>fP-fL</t>
  </si>
  <si>
    <t>KL-fL</t>
  </si>
  <si>
    <t>KP-fL</t>
  </si>
  <si>
    <t>KL-fP</t>
  </si>
  <si>
    <t>KP-fP</t>
  </si>
  <si>
    <t>KP-KL</t>
  </si>
  <si>
    <t>8wo</t>
    <phoneticPr fontId="4"/>
  </si>
  <si>
    <t>24wo</t>
    <phoneticPr fontId="4"/>
  </si>
  <si>
    <t>pAS</t>
    <phoneticPr fontId="4"/>
  </si>
  <si>
    <t>Akt</t>
    <phoneticPr fontId="4"/>
  </si>
  <si>
    <t>pAkt</t>
    <phoneticPr fontId="4"/>
  </si>
  <si>
    <t>pFoxo1</t>
    <phoneticPr fontId="4"/>
  </si>
  <si>
    <t>pmTOR</t>
    <phoneticPr fontId="4"/>
  </si>
  <si>
    <t>Soleus</t>
    <phoneticPr fontId="4"/>
  </si>
  <si>
    <t>Trim63</t>
  </si>
  <si>
    <t>Fbxo32</t>
  </si>
  <si>
    <t>m/m</t>
    <phoneticPr fontId="4"/>
  </si>
  <si>
    <t>db/db</t>
    <phoneticPr fontId="4"/>
  </si>
  <si>
    <t>8 weeks</t>
    <phoneticPr fontId="4"/>
  </si>
  <si>
    <t>32 weeks</t>
    <phoneticPr fontId="4"/>
  </si>
  <si>
    <t>Grip strength</t>
    <phoneticPr fontId="5"/>
  </si>
  <si>
    <t>Body 
weight</t>
    <phoneticPr fontId="5"/>
  </si>
  <si>
    <t>Exercise duration</t>
    <phoneticPr fontId="5"/>
  </si>
  <si>
    <t>Body length</t>
    <phoneticPr fontId="5"/>
  </si>
  <si>
    <t>Food intake</t>
    <phoneticPr fontId="5"/>
  </si>
  <si>
    <t>95%CI</t>
    <phoneticPr fontId="4"/>
  </si>
  <si>
    <t>P value</t>
    <phoneticPr fontId="4"/>
  </si>
  <si>
    <t>Age 
in weeks</t>
    <phoneticPr fontId="4"/>
  </si>
  <si>
    <t>Death
Yes=1</t>
    <phoneticPr fontId="2"/>
  </si>
  <si>
    <t>8w survivor
Yes=1</t>
    <phoneticPr fontId="4"/>
  </si>
  <si>
    <t>Exercise 
duration</t>
    <phoneticPr fontId="5"/>
  </si>
  <si>
    <t>Grip 
strength</t>
    <phoneticPr fontId="5"/>
  </si>
  <si>
    <t>Food 
intake</t>
    <phoneticPr fontId="5"/>
  </si>
  <si>
    <t>mRNA</t>
    <phoneticPr fontId="4"/>
  </si>
  <si>
    <t>DNA</t>
    <phoneticPr fontId="4"/>
  </si>
  <si>
    <t>Age 
in weeks</t>
    <phoneticPr fontId="24"/>
  </si>
  <si>
    <t>Dead BW</t>
    <phoneticPr fontId="4"/>
  </si>
  <si>
    <t>Cause 
of death</t>
    <phoneticPr fontId="4"/>
  </si>
  <si>
    <t>Tumor</t>
    <phoneticPr fontId="4"/>
  </si>
  <si>
    <t>Others</t>
    <phoneticPr fontId="4"/>
  </si>
  <si>
    <t>No finding</t>
    <phoneticPr fontId="4"/>
  </si>
  <si>
    <t>Debilitation</t>
    <phoneticPr fontId="4"/>
  </si>
  <si>
    <t>Yates'</t>
    <phoneticPr fontId="4"/>
  </si>
  <si>
    <t>?</t>
    <phoneticPr fontId="4"/>
  </si>
  <si>
    <t>Nppa</t>
    <phoneticPr fontId="5"/>
  </si>
  <si>
    <t>Nppb</t>
    <phoneticPr fontId="5"/>
  </si>
  <si>
    <t>Heart</t>
    <phoneticPr fontId="5"/>
  </si>
  <si>
    <t>N</t>
    <phoneticPr fontId="5"/>
  </si>
  <si>
    <t>Body 
weight</t>
    <phoneticPr fontId="4"/>
  </si>
  <si>
    <t>Grip strength</t>
    <phoneticPr fontId="4"/>
  </si>
  <si>
    <t>Exercise duration</t>
    <phoneticPr fontId="4"/>
  </si>
  <si>
    <t>Tumor</t>
  </si>
  <si>
    <t>No finding</t>
  </si>
  <si>
    <t>Debilitation</t>
  </si>
  <si>
    <t>Others</t>
  </si>
  <si>
    <t>114-141.7</t>
    <phoneticPr fontId="4"/>
  </si>
  <si>
    <t>118.3-130.6</t>
  </si>
  <si>
    <t>GS/BW</t>
  </si>
  <si>
    <t>ED</t>
  </si>
  <si>
    <t>BW(/flox_AVG)</t>
    <phoneticPr fontId="5"/>
  </si>
  <si>
    <t>Weeks on 
HFD</t>
    <phoneticPr fontId="24"/>
  </si>
  <si>
    <t>All-cause</t>
    <phoneticPr fontId="4"/>
  </si>
  <si>
    <t>92.6-108.9</t>
  </si>
  <si>
    <t>76.6-92.9</t>
  </si>
  <si>
    <t>?</t>
    <phoneticPr fontId="1"/>
  </si>
  <si>
    <t>&lt;0.0001</t>
  </si>
  <si>
    <t>Hk2</t>
    <phoneticPr fontId="5"/>
  </si>
  <si>
    <t>Mfn2</t>
    <phoneticPr fontId="5"/>
  </si>
  <si>
    <t>Sod2</t>
    <phoneticPr fontId="5"/>
  </si>
  <si>
    <t>Nrf1</t>
    <phoneticPr fontId="5"/>
  </si>
  <si>
    <t>Tfam</t>
    <phoneticPr fontId="5"/>
  </si>
  <si>
    <t>Pfkm</t>
    <phoneticPr fontId="5"/>
  </si>
  <si>
    <t>Cat</t>
    <phoneticPr fontId="5"/>
  </si>
  <si>
    <t>Ppara</t>
    <phoneticPr fontId="5"/>
  </si>
  <si>
    <t>Opa1</t>
    <phoneticPr fontId="5"/>
  </si>
  <si>
    <t>Fis1</t>
    <phoneticPr fontId="5"/>
  </si>
  <si>
    <t>Ink4a</t>
    <phoneticPr fontId="5"/>
  </si>
  <si>
    <t>Atg4a</t>
    <phoneticPr fontId="5"/>
  </si>
  <si>
    <t>Atg12</t>
    <phoneticPr fontId="5"/>
  </si>
  <si>
    <t>Slc2a4</t>
    <phoneticPr fontId="5"/>
  </si>
  <si>
    <t>32f</t>
    <phoneticPr fontId="5"/>
  </si>
  <si>
    <t>32K</t>
    <phoneticPr fontId="5"/>
  </si>
  <si>
    <t>T-TEST</t>
    <phoneticPr fontId="5"/>
  </si>
  <si>
    <t>Myh4</t>
    <phoneticPr fontId="5"/>
  </si>
  <si>
    <t>32K</t>
  </si>
  <si>
    <t>Sirt1</t>
    <phoneticPr fontId="5"/>
  </si>
  <si>
    <t>Sirt3</t>
    <phoneticPr fontId="5"/>
  </si>
  <si>
    <t>Ndfua8</t>
    <phoneticPr fontId="5"/>
  </si>
  <si>
    <t>8f</t>
    <phoneticPr fontId="5"/>
  </si>
  <si>
    <t>Mfn2</t>
  </si>
  <si>
    <t>4f</t>
    <phoneticPr fontId="4"/>
  </si>
  <si>
    <t>52f</t>
    <phoneticPr fontId="5"/>
  </si>
  <si>
    <t>100f</t>
    <phoneticPr fontId="5"/>
  </si>
  <si>
    <t>4K</t>
    <phoneticPr fontId="4"/>
  </si>
  <si>
    <t>8K</t>
    <phoneticPr fontId="5"/>
  </si>
  <si>
    <t>52K</t>
    <phoneticPr fontId="5"/>
  </si>
  <si>
    <t>100K</t>
    <phoneticPr fontId="5"/>
  </si>
  <si>
    <t>32f</t>
    <phoneticPr fontId="4"/>
  </si>
  <si>
    <t>32K</t>
    <phoneticPr fontId="4"/>
  </si>
  <si>
    <t>100K</t>
  </si>
  <si>
    <t>100f</t>
  </si>
  <si>
    <t>KO</t>
    <phoneticPr fontId="4"/>
  </si>
  <si>
    <t>Myh7</t>
    <phoneticPr fontId="5"/>
  </si>
  <si>
    <t>16f</t>
    <phoneticPr fontId="5"/>
  </si>
  <si>
    <t>16K</t>
    <phoneticPr fontId="5"/>
  </si>
  <si>
    <t>4f</t>
  </si>
  <si>
    <t>16f</t>
  </si>
  <si>
    <t>32f</t>
  </si>
  <si>
    <t>52f</t>
  </si>
  <si>
    <t>4K</t>
  </si>
  <si>
    <t>16K</t>
  </si>
  <si>
    <t>52K</t>
  </si>
  <si>
    <t>Myh1</t>
    <phoneticPr fontId="5"/>
  </si>
  <si>
    <t>Myh2</t>
    <phoneticPr fontId="5"/>
  </si>
  <si>
    <t>Cox8b</t>
  </si>
  <si>
    <t>Sirt1</t>
  </si>
  <si>
    <t>Sirt3</t>
  </si>
  <si>
    <t>Map1lc3b</t>
  </si>
  <si>
    <t>Slc2a4</t>
  </si>
  <si>
    <t>Gdf11</t>
    <phoneticPr fontId="5"/>
  </si>
  <si>
    <t>Igf1_local</t>
    <phoneticPr fontId="5"/>
  </si>
  <si>
    <t>Fgf21</t>
    <phoneticPr fontId="5"/>
  </si>
  <si>
    <t>Fgf2</t>
    <phoneticPr fontId="5"/>
  </si>
  <si>
    <t>Ppargc1a</t>
  </si>
  <si>
    <t xml:space="preserve">Fbxo32 </t>
    <phoneticPr fontId="5"/>
  </si>
  <si>
    <t>Trim63</t>
    <phoneticPr fontId="5"/>
  </si>
  <si>
    <t>flox</t>
  </si>
  <si>
    <t>DKO</t>
  </si>
  <si>
    <t>A/b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</si>
</sst>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);[Red]\(0.0\)"/>
    <numFmt numFmtId="177" formatCode="0.0000_);[Red]\(0.0000\)"/>
    <numFmt numFmtId="178" formatCode="0.000_);[Red]\(0.000\)"/>
    <numFmt numFmtId="179" formatCode="0.00_);[Red]\(0.00\)"/>
    <numFmt numFmtId="180" formatCode="0_);[Red]\(0\)"/>
    <numFmt numFmtId="181" formatCode="0.0_ "/>
    <numFmt numFmtId="182" formatCode="0.E+00"/>
    <numFmt numFmtId="183" formatCode="0.0000"/>
    <numFmt numFmtId="184" formatCode="0.0000_ "/>
    <numFmt numFmtId="185" formatCode="0.000_ "/>
    <numFmt numFmtId="186" formatCode="0.0"/>
    <numFmt numFmtId="187" formatCode="[$-411]General"/>
  </numFmts>
  <fonts count="32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i/>
      <sz val="11"/>
      <color rgb="FFFF0000"/>
      <name val="Arial"/>
      <family val="2"/>
    </font>
    <font>
      <b/>
      <sz val="11"/>
      <name val="MS UI Gothic"/>
      <family val="3"/>
      <charset val="128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游ゴシック"/>
      <family val="3"/>
      <charset val="128"/>
      <scheme val="minor"/>
    </font>
    <font>
      <b/>
      <sz val="11"/>
      <name val="ＭＳ ゴシック"/>
      <family val="3"/>
      <charset val="128"/>
    </font>
    <font>
      <b/>
      <sz val="11"/>
      <name val="Arial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  <charset val="161"/>
    </font>
    <font>
      <sz val="11"/>
      <color rgb="FF000000"/>
      <name val="Arial"/>
      <family val="3"/>
    </font>
    <font>
      <sz val="11"/>
      <color rgb="FF000000"/>
      <name val="游ゴシック1"/>
      <family val="3"/>
      <charset val="128"/>
    </font>
    <font>
      <sz val="6"/>
      <name val="游ゴシック"/>
      <family val="2"/>
      <charset val="128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0"/>
      <color rgb="FF000000"/>
      <name val="Arial"/>
      <family val="2"/>
    </font>
    <font>
      <sz val="10"/>
      <name val="MS UI Gothic"/>
      <family val="3"/>
      <charset val="128"/>
    </font>
    <font>
      <sz val="10"/>
      <name val="Arial Unicode MS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1">
    <border>
      <left/>
      <right/>
      <top/>
      <bottom/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3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/>
    <xf numFmtId="0" fontId="16" fillId="0" borderId="0">
      <alignment vertical="center"/>
    </xf>
    <xf numFmtId="187" fontId="23" fillId="0" borderId="0">
      <alignment vertical="center"/>
    </xf>
  </cellStyleXfs>
  <cellXfs count="212">
    <xf numFmtId="0" fontId="0" fillId="0" borderId="0" xfId="0">
      <alignment vertical="center"/>
    </xf>
    <xf numFmtId="176" fontId="6" fillId="0" borderId="0" xfId="0" applyNumberFormat="1" applyFont="1" applyProtection="1">
      <alignment vertical="center"/>
      <protection locked="0"/>
    </xf>
    <xf numFmtId="177" fontId="6" fillId="0" borderId="0" xfId="0" applyNumberFormat="1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quotePrefix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quotePrefix="1" applyFont="1" applyProtection="1">
      <alignment vertical="center"/>
      <protection locked="0"/>
    </xf>
    <xf numFmtId="0" fontId="7" fillId="0" borderId="0" xfId="1" applyFont="1">
      <alignment vertical="center"/>
    </xf>
    <xf numFmtId="0" fontId="6" fillId="0" borderId="0" xfId="1" quotePrefix="1" applyFont="1">
      <alignment vertical="center"/>
    </xf>
    <xf numFmtId="0" fontId="2" fillId="0" borderId="0" xfId="1" applyFont="1">
      <alignment vertical="center"/>
    </xf>
    <xf numFmtId="0" fontId="6" fillId="0" borderId="0" xfId="2" applyFont="1"/>
    <xf numFmtId="0" fontId="7" fillId="0" borderId="0" xfId="1" applyFont="1" applyAlignment="1">
      <alignment horizontal="left" vertical="center"/>
    </xf>
    <xf numFmtId="178" fontId="6" fillId="0" borderId="0" xfId="0" quotePrefix="1" applyNumberFormat="1" applyFont="1" applyAlignment="1" applyProtection="1">
      <alignment horizontal="right" vertical="center"/>
      <protection locked="0"/>
    </xf>
    <xf numFmtId="178" fontId="6" fillId="0" borderId="0" xfId="0" applyNumberFormat="1" applyFont="1" applyProtection="1">
      <alignment vertical="center"/>
      <protection locked="0"/>
    </xf>
    <xf numFmtId="179" fontId="6" fillId="0" borderId="0" xfId="0" applyNumberFormat="1" applyFo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176" fontId="6" fillId="0" borderId="0" xfId="0" quotePrefix="1" applyNumberFormat="1" applyFont="1" applyAlignment="1" applyProtection="1">
      <alignment horizontal="right" vertical="center"/>
      <protection locked="0"/>
    </xf>
    <xf numFmtId="179" fontId="6" fillId="0" borderId="0" xfId="0" quotePrefix="1" applyNumberFormat="1" applyFont="1" applyAlignment="1" applyProtection="1">
      <alignment horizontal="right" vertical="center"/>
      <protection locked="0"/>
    </xf>
    <xf numFmtId="177" fontId="9" fillId="0" borderId="0" xfId="0" applyNumberFormat="1" applyFont="1" applyProtection="1">
      <alignment vertical="center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0" fontId="6" fillId="0" borderId="0" xfId="0" quotePrefix="1" applyFont="1" applyFill="1" applyProtection="1">
      <alignment vertical="center"/>
      <protection locked="0"/>
    </xf>
    <xf numFmtId="0" fontId="2" fillId="0" borderId="0" xfId="1" applyFont="1" applyFill="1">
      <alignment vertical="center"/>
    </xf>
    <xf numFmtId="0" fontId="10" fillId="0" borderId="0" xfId="0" applyFont="1" applyAlignment="1">
      <alignment horizontal="center" vertical="center"/>
    </xf>
    <xf numFmtId="177" fontId="11" fillId="0" borderId="0" xfId="0" applyNumberFormat="1" applyFont="1" applyProtection="1">
      <alignment vertical="center"/>
      <protection locked="0"/>
    </xf>
    <xf numFmtId="182" fontId="9" fillId="0" borderId="0" xfId="0" applyNumberFormat="1" applyFont="1" applyProtection="1">
      <alignment vertical="center"/>
      <protection locked="0"/>
    </xf>
    <xf numFmtId="180" fontId="6" fillId="0" borderId="0" xfId="0" applyNumberFormat="1" applyFont="1">
      <alignment vertical="center"/>
    </xf>
    <xf numFmtId="180" fontId="6" fillId="0" borderId="0" xfId="0" applyNumberFormat="1" applyFont="1" applyAlignment="1">
      <alignment horizontal="right" vertical="center"/>
    </xf>
    <xf numFmtId="180" fontId="6" fillId="0" borderId="0" xfId="0" quotePrefix="1" applyNumberFormat="1" applyFont="1" applyAlignment="1">
      <alignment horizontal="right"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1" quotePrefix="1" applyFont="1" applyAlignment="1">
      <alignment horizontal="center" vertical="center"/>
    </xf>
    <xf numFmtId="0" fontId="3" fillId="0" borderId="0" xfId="3"/>
    <xf numFmtId="180" fontId="6" fillId="0" borderId="0" xfId="0" applyNumberFormat="1" applyFont="1" applyProtection="1">
      <alignment vertical="center"/>
      <protection locked="0"/>
    </xf>
    <xf numFmtId="0" fontId="12" fillId="0" borderId="0" xfId="0" applyFont="1">
      <alignment vertical="center"/>
    </xf>
    <xf numFmtId="0" fontId="8" fillId="0" borderId="0" xfId="1" quotePrefix="1" applyFont="1" applyAlignment="1">
      <alignment horizontal="center" vertical="center"/>
    </xf>
    <xf numFmtId="179" fontId="6" fillId="0" borderId="0" xfId="0" applyNumberFormat="1" applyFont="1">
      <alignment vertical="center"/>
    </xf>
    <xf numFmtId="179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9" fontId="6" fillId="0" borderId="0" xfId="0" applyNumberFormat="1" applyFont="1" applyBorder="1" applyAlignment="1">
      <alignment vertical="center" shrinkToFit="1"/>
    </xf>
    <xf numFmtId="179" fontId="6" fillId="0" borderId="0" xfId="0" applyNumberFormat="1" applyFont="1" applyBorder="1">
      <alignment vertical="center"/>
    </xf>
    <xf numFmtId="179" fontId="6" fillId="0" borderId="0" xfId="0" applyNumberFormat="1" applyFont="1" applyBorder="1" applyProtection="1">
      <alignment vertical="center"/>
      <protection locked="0"/>
    </xf>
    <xf numFmtId="0" fontId="15" fillId="0" borderId="0" xfId="0" applyFont="1" applyBorder="1" applyAlignment="1">
      <alignment horizontal="center" vertical="center"/>
    </xf>
    <xf numFmtId="179" fontId="7" fillId="0" borderId="0" xfId="1" applyNumberFormat="1" applyFont="1">
      <alignment vertical="center"/>
    </xf>
    <xf numFmtId="179" fontId="2" fillId="0" borderId="0" xfId="1" applyNumberFormat="1" applyFont="1">
      <alignment vertical="center"/>
    </xf>
    <xf numFmtId="0" fontId="2" fillId="0" borderId="0" xfId="1">
      <alignment vertical="center"/>
    </xf>
    <xf numFmtId="177" fontId="11" fillId="0" borderId="0" xfId="7" applyNumberFormat="1" applyFont="1" applyProtection="1">
      <alignment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0" xfId="7" applyFont="1" applyProtection="1">
      <alignment vertical="center"/>
      <protection locked="0"/>
    </xf>
    <xf numFmtId="178" fontId="6" fillId="0" borderId="0" xfId="7" applyNumberFormat="1" applyFont="1" applyProtection="1">
      <alignment vertical="center"/>
      <protection locked="0"/>
    </xf>
    <xf numFmtId="0" fontId="6" fillId="0" borderId="0" xfId="7" quotePrefix="1" applyFont="1" applyAlignment="1" applyProtection="1">
      <alignment horizontal="right" vertical="center"/>
      <protection locked="0"/>
    </xf>
    <xf numFmtId="180" fontId="6" fillId="0" borderId="0" xfId="7" applyNumberFormat="1" applyFont="1" applyProtection="1">
      <alignment vertical="center"/>
      <protection locked="0"/>
    </xf>
    <xf numFmtId="0" fontId="12" fillId="0" borderId="0" xfId="7" applyFont="1">
      <alignment vertical="center"/>
    </xf>
    <xf numFmtId="0" fontId="12" fillId="0" borderId="0" xfId="5" applyFont="1" applyAlignment="1">
      <alignment horizontal="right"/>
    </xf>
    <xf numFmtId="182" fontId="9" fillId="0" borderId="0" xfId="7" applyNumberFormat="1" applyFont="1" applyProtection="1">
      <alignment vertical="center"/>
      <protection locked="0"/>
    </xf>
    <xf numFmtId="176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176" fontId="2" fillId="0" borderId="0" xfId="1" applyNumberFormat="1" applyFont="1">
      <alignment vertical="center"/>
    </xf>
    <xf numFmtId="178" fontId="2" fillId="0" borderId="0" xfId="1" applyNumberFormat="1" applyFont="1">
      <alignment vertical="center"/>
    </xf>
    <xf numFmtId="177" fontId="2" fillId="0" borderId="0" xfId="1" applyNumberFormat="1" applyFont="1">
      <alignment vertical="center"/>
    </xf>
    <xf numFmtId="176" fontId="12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81" fontId="12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177" fontId="6" fillId="0" borderId="0" xfId="0" quotePrefix="1" applyNumberFormat="1" applyFont="1" applyAlignment="1" applyProtection="1">
      <alignment horizontal="right" vertical="center"/>
      <protection locked="0"/>
    </xf>
    <xf numFmtId="177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right"/>
    </xf>
    <xf numFmtId="0" fontId="18" fillId="0" borderId="0" xfId="0" applyFont="1">
      <alignment vertical="center"/>
    </xf>
    <xf numFmtId="183" fontId="6" fillId="0" borderId="0" xfId="7" applyNumberFormat="1" applyFont="1" applyProtection="1">
      <alignment vertical="center"/>
      <protection locked="0"/>
    </xf>
    <xf numFmtId="176" fontId="6" fillId="0" borderId="0" xfId="9" applyNumberFormat="1" applyFont="1" applyFill="1" applyProtection="1">
      <alignment vertical="center"/>
      <protection locked="0"/>
    </xf>
    <xf numFmtId="176" fontId="6" fillId="0" borderId="0" xfId="9" applyNumberFormat="1" applyFont="1" applyProtection="1">
      <alignment vertical="center"/>
      <protection locked="0"/>
    </xf>
    <xf numFmtId="176" fontId="6" fillId="0" borderId="0" xfId="10" applyNumberFormat="1" applyFont="1" applyProtection="1">
      <alignment vertical="center"/>
      <protection locked="0"/>
    </xf>
    <xf numFmtId="0" fontId="6" fillId="0" borderId="0" xfId="10" quotePrefix="1" applyFont="1" applyProtection="1">
      <alignment vertical="center"/>
      <protection locked="0"/>
    </xf>
    <xf numFmtId="176" fontId="6" fillId="0" borderId="0" xfId="10" applyNumberFormat="1" applyFont="1" applyAlignment="1" applyProtection="1">
      <alignment horizontal="right" vertical="center"/>
      <protection locked="0"/>
    </xf>
    <xf numFmtId="176" fontId="6" fillId="0" borderId="0" xfId="10" quotePrefix="1" applyNumberFormat="1" applyFont="1" applyAlignment="1" applyProtection="1">
      <alignment horizontal="right" vertical="center"/>
      <protection locked="0"/>
    </xf>
    <xf numFmtId="179" fontId="6" fillId="0" borderId="0" xfId="10" quotePrefix="1" applyNumberFormat="1" applyFont="1" applyAlignment="1" applyProtection="1">
      <alignment horizontal="right" vertical="center"/>
      <protection locked="0"/>
    </xf>
    <xf numFmtId="178" fontId="6" fillId="0" borderId="0" xfId="10" applyNumberFormat="1" applyFont="1" applyProtection="1">
      <alignment vertical="center"/>
      <protection locked="0"/>
    </xf>
    <xf numFmtId="0" fontId="8" fillId="0" borderId="0" xfId="10" applyFont="1" applyAlignment="1">
      <alignment horizontal="center" vertical="center"/>
    </xf>
    <xf numFmtId="180" fontId="6" fillId="0" borderId="0" xfId="6" applyNumberFormat="1" applyFont="1" applyAlignment="1">
      <alignment vertical="center"/>
    </xf>
    <xf numFmtId="180" fontId="8" fillId="0" borderId="0" xfId="6" applyNumberFormat="1" applyFont="1" applyAlignment="1">
      <alignment vertical="center"/>
    </xf>
    <xf numFmtId="178" fontId="8" fillId="0" borderId="0" xfId="6" applyNumberFormat="1" applyFont="1" applyAlignment="1">
      <alignment horizontal="right" vertical="center"/>
    </xf>
    <xf numFmtId="178" fontId="8" fillId="0" borderId="0" xfId="6" applyNumberFormat="1" applyFont="1" applyAlignment="1">
      <alignment vertical="center"/>
    </xf>
    <xf numFmtId="184" fontId="8" fillId="0" borderId="0" xfId="6" applyNumberFormat="1" applyFont="1" applyAlignment="1">
      <alignment vertical="center"/>
    </xf>
    <xf numFmtId="185" fontId="8" fillId="0" borderId="0" xfId="6" applyNumberFormat="1" applyFont="1" applyAlignment="1">
      <alignment vertical="center"/>
    </xf>
    <xf numFmtId="176" fontId="6" fillId="0" borderId="0" xfId="6" applyNumberFormat="1" applyFont="1" applyAlignment="1">
      <alignment vertical="center"/>
    </xf>
    <xf numFmtId="0" fontId="6" fillId="0" borderId="0" xfId="0" applyFont="1" applyAlignment="1"/>
    <xf numFmtId="176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86" fontId="18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6" fillId="0" borderId="0" xfId="1" applyFont="1">
      <alignment vertical="center"/>
    </xf>
    <xf numFmtId="0" fontId="3" fillId="0" borderId="0" xfId="1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182" fontId="9" fillId="0" borderId="0" xfId="1" applyNumberFormat="1" applyFont="1">
      <alignment vertical="center"/>
    </xf>
    <xf numFmtId="0" fontId="3" fillId="0" borderId="0" xfId="0" applyFont="1" applyProtection="1">
      <alignment vertical="center"/>
      <protection locked="0"/>
    </xf>
    <xf numFmtId="0" fontId="6" fillId="0" borderId="0" xfId="1" quotePrefix="1" applyFont="1" applyAlignment="1">
      <alignment horizontal="right" vertical="center"/>
    </xf>
    <xf numFmtId="177" fontId="7" fillId="0" borderId="0" xfId="1" applyNumberFormat="1" applyFont="1">
      <alignment vertical="center"/>
    </xf>
    <xf numFmtId="0" fontId="8" fillId="0" borderId="0" xfId="0" quotePrefix="1" applyFont="1" applyAlignment="1">
      <alignment horizontal="center" vertical="center"/>
    </xf>
    <xf numFmtId="0" fontId="6" fillId="0" borderId="0" xfId="12" applyFont="1" applyAlignment="1">
      <alignment horizontal="left" vertical="center"/>
    </xf>
    <xf numFmtId="0" fontId="8" fillId="0" borderId="0" xfId="12" quotePrefix="1" applyFont="1" applyAlignment="1">
      <alignment horizontal="center" vertical="center"/>
    </xf>
    <xf numFmtId="0" fontId="8" fillId="0" borderId="0" xfId="12" applyFont="1" applyAlignment="1" applyProtection="1">
      <alignment horizontal="center" vertical="center"/>
      <protection locked="0"/>
    </xf>
    <xf numFmtId="176" fontId="6" fillId="0" borderId="0" xfId="12" applyNumberFormat="1" applyFont="1">
      <alignment vertical="center"/>
    </xf>
    <xf numFmtId="176" fontId="6" fillId="0" borderId="0" xfId="12" applyNumberFormat="1" applyFont="1" applyProtection="1">
      <alignment vertical="center"/>
      <protection locked="0"/>
    </xf>
    <xf numFmtId="180" fontId="6" fillId="0" borderId="0" xfId="12" applyNumberFormat="1" applyFont="1">
      <alignment vertical="center"/>
    </xf>
    <xf numFmtId="177" fontId="2" fillId="0" borderId="0" xfId="1" applyNumberFormat="1">
      <alignment vertical="center"/>
    </xf>
    <xf numFmtId="0" fontId="6" fillId="0" borderId="0" xfId="12" applyFont="1" applyProtection="1">
      <alignment vertical="center"/>
      <protection locked="0"/>
    </xf>
    <xf numFmtId="0" fontId="6" fillId="0" borderId="0" xfId="12" quotePrefix="1" applyFont="1" applyAlignment="1" applyProtection="1">
      <alignment horizontal="right" vertical="center"/>
      <protection locked="0"/>
    </xf>
    <xf numFmtId="176" fontId="6" fillId="0" borderId="0" xfId="12" quotePrefix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182" fontId="6" fillId="0" borderId="0" xfId="1" applyNumberFormat="1" applyFont="1" applyAlignment="1" applyProtection="1">
      <alignment horizontal="left" vertical="center"/>
      <protection locked="0"/>
    </xf>
    <xf numFmtId="176" fontId="6" fillId="0" borderId="0" xfId="7" applyNumberFormat="1" applyFont="1" applyProtection="1">
      <alignment vertical="center"/>
      <protection locked="0"/>
    </xf>
    <xf numFmtId="177" fontId="9" fillId="0" borderId="0" xfId="7" applyNumberFormat="1" applyFont="1" applyProtection="1">
      <alignment vertical="center"/>
      <protection locked="0"/>
    </xf>
    <xf numFmtId="179" fontId="6" fillId="0" borderId="0" xfId="7" applyNumberFormat="1" applyFont="1" applyProtection="1">
      <alignment vertical="center"/>
      <protection locked="0"/>
    </xf>
    <xf numFmtId="180" fontId="12" fillId="2" borderId="0" xfId="0" applyNumberFormat="1" applyFont="1" applyFill="1" applyAlignment="1">
      <alignment horizontal="center" vertical="center"/>
    </xf>
    <xf numFmtId="181" fontId="7" fillId="2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80" fontId="7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82" fontId="9" fillId="0" borderId="0" xfId="0" applyNumberFormat="1" applyFont="1" applyAlignment="1">
      <alignment horizontal="right" vertical="center"/>
    </xf>
    <xf numFmtId="186" fontId="6" fillId="0" borderId="0" xfId="1" applyNumberFormat="1" applyFont="1" applyAlignment="1">
      <alignment horizontal="center" vertical="center"/>
    </xf>
    <xf numFmtId="176" fontId="7" fillId="0" borderId="0" xfId="13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9" fillId="0" borderId="0" xfId="0" applyFont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6" fillId="0" borderId="0" xfId="1" applyFont="1" applyBorder="1">
      <alignment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12" fillId="0" borderId="0" xfId="0" applyNumberFormat="1" applyFont="1" applyFill="1" applyAlignment="1">
      <alignment horizontal="center" vertical="center"/>
    </xf>
    <xf numFmtId="181" fontId="7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180" fontId="22" fillId="0" borderId="0" xfId="0" applyNumberFormat="1" applyFont="1" applyBorder="1" applyAlignment="1">
      <alignment horizontal="center" vertical="center" wrapText="1"/>
    </xf>
    <xf numFmtId="180" fontId="7" fillId="0" borderId="0" xfId="0" applyNumberFormat="1" applyFont="1" applyBorder="1" applyAlignment="1">
      <alignment horizontal="center" vertical="center" wrapText="1"/>
    </xf>
    <xf numFmtId="178" fontId="7" fillId="0" borderId="0" xfId="1" applyNumberFormat="1" applyFont="1">
      <alignment vertical="center"/>
    </xf>
    <xf numFmtId="0" fontId="6" fillId="0" borderId="0" xfId="0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86" fontId="11" fillId="0" borderId="0" xfId="0" applyNumberFormat="1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178" fontId="2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176" fontId="18" fillId="0" borderId="0" xfId="0" quotePrefix="1" applyNumberFormat="1" applyFont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0" fontId="20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82" fontId="2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81" fontId="7" fillId="0" borderId="0" xfId="0" applyNumberFormat="1" applyFont="1" applyFill="1" applyBorder="1" applyAlignment="1">
      <alignment horizontal="center" vertical="center" wrapText="1"/>
    </xf>
    <xf numFmtId="181" fontId="12" fillId="0" borderId="0" xfId="0" applyNumberFormat="1" applyFont="1" applyFill="1" applyAlignment="1">
      <alignment horizontal="center" vertical="center"/>
    </xf>
    <xf numFmtId="180" fontId="7" fillId="0" borderId="0" xfId="0" applyNumberFormat="1" applyFont="1" applyFill="1" applyAlignment="1">
      <alignment horizontal="left" vertical="center"/>
    </xf>
    <xf numFmtId="0" fontId="6" fillId="0" borderId="0" xfId="1" applyFont="1" applyFill="1">
      <alignment vertical="center"/>
    </xf>
    <xf numFmtId="180" fontId="11" fillId="0" borderId="0" xfId="0" applyNumberFormat="1" applyFont="1" applyAlignment="1">
      <alignment horizontal="left" vertical="center"/>
    </xf>
    <xf numFmtId="0" fontId="11" fillId="0" borderId="0" xfId="1" applyFont="1">
      <alignment vertical="center"/>
    </xf>
    <xf numFmtId="176" fontId="12" fillId="0" borderId="0" xfId="7" applyNumberFormat="1" applyFont="1">
      <alignment vertical="center"/>
    </xf>
    <xf numFmtId="0" fontId="20" fillId="0" borderId="0" xfId="1" applyFont="1" applyAlignment="1" applyProtection="1">
      <alignment horizontal="center" vertical="center"/>
      <protection locked="0"/>
    </xf>
    <xf numFmtId="0" fontId="3" fillId="0" borderId="0" xfId="1" applyFont="1" applyProtection="1">
      <alignment vertical="center"/>
      <protection locked="0"/>
    </xf>
    <xf numFmtId="0" fontId="18" fillId="0" borderId="0" xfId="1" applyFont="1">
      <alignment vertical="center"/>
    </xf>
    <xf numFmtId="0" fontId="12" fillId="0" borderId="0" xfId="1" applyFont="1">
      <alignment vertical="center"/>
    </xf>
    <xf numFmtId="0" fontId="3" fillId="0" borderId="0" xfId="1" applyFont="1" applyAlignment="1" applyProtection="1">
      <alignment horizontal="left" vertical="center"/>
      <protection locked="0"/>
    </xf>
    <xf numFmtId="0" fontId="28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2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  <protection locked="0"/>
    </xf>
    <xf numFmtId="0" fontId="18" fillId="0" borderId="0" xfId="1" applyFont="1" applyProtection="1">
      <alignment vertical="center"/>
      <protection locked="0"/>
    </xf>
    <xf numFmtId="0" fontId="3" fillId="0" borderId="0" xfId="1" quotePrefix="1" applyFont="1" applyProtection="1">
      <alignment vertical="center"/>
      <protection locked="0"/>
    </xf>
    <xf numFmtId="0" fontId="3" fillId="0" borderId="0" xfId="1" applyFont="1" applyAlignment="1" applyProtection="1">
      <alignment horizontal="right" vertical="center"/>
      <protection locked="0"/>
    </xf>
    <xf numFmtId="0" fontId="20" fillId="0" borderId="0" xfId="1" applyFont="1" applyAlignment="1">
      <alignment horizontal="center" vertical="center"/>
    </xf>
    <xf numFmtId="0" fontId="20" fillId="0" borderId="0" xfId="1" quotePrefix="1" applyFont="1" applyAlignment="1" applyProtection="1">
      <alignment horizontal="center" vertical="center"/>
      <protection locked="0"/>
    </xf>
    <xf numFmtId="176" fontId="3" fillId="0" borderId="0" xfId="1" applyNumberFormat="1" applyFont="1" applyProtection="1">
      <alignment vertical="center"/>
      <protection locked="0"/>
    </xf>
    <xf numFmtId="0" fontId="29" fillId="0" borderId="0" xfId="1" applyFont="1" applyProtection="1">
      <alignment vertical="center"/>
      <protection locked="0"/>
    </xf>
    <xf numFmtId="0" fontId="30" fillId="0" borderId="0" xfId="1" applyFont="1">
      <alignment vertical="center"/>
    </xf>
    <xf numFmtId="0" fontId="12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176" fontId="3" fillId="0" borderId="0" xfId="0" applyNumberFormat="1" applyFont="1" applyProtection="1">
      <alignment vertical="center"/>
      <protection locked="0"/>
    </xf>
    <xf numFmtId="0" fontId="2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19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3" fillId="0" borderId="0" xfId="1" quotePrefix="1" applyFont="1" applyAlignment="1" applyProtection="1">
      <alignment horizontal="right" vertical="center"/>
      <protection locked="0"/>
    </xf>
    <xf numFmtId="0" fontId="29" fillId="0" borderId="0" xfId="1" applyFont="1" applyAlignment="1" applyProtection="1">
      <alignment horizontal="right" vertical="center"/>
      <protection locked="0"/>
    </xf>
    <xf numFmtId="0" fontId="30" fillId="0" borderId="0" xfId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  <protection locked="0"/>
    </xf>
    <xf numFmtId="176" fontId="6" fillId="0" borderId="0" xfId="1" quotePrefix="1" applyNumberFormat="1" applyFont="1" applyAlignment="1" applyProtection="1">
      <alignment horizontal="right" vertical="center"/>
      <protection locked="0"/>
    </xf>
    <xf numFmtId="178" fontId="31" fillId="0" borderId="0" xfId="0" applyNumberFormat="1" applyFont="1" applyProtection="1">
      <alignment vertical="center"/>
      <protection locked="0"/>
    </xf>
    <xf numFmtId="176" fontId="6" fillId="0" borderId="0" xfId="1" applyNumberFormat="1" applyFont="1" applyProtection="1">
      <alignment vertical="center"/>
      <protection locked="0"/>
    </xf>
    <xf numFmtId="0" fontId="9" fillId="0" borderId="0" xfId="1" applyFont="1" applyAlignment="1">
      <alignment horizontal="right" vertical="center"/>
    </xf>
    <xf numFmtId="182" fontId="19" fillId="0" borderId="0" xfId="0" applyNumberFormat="1" applyFont="1" applyAlignment="1">
      <alignment horizontal="right" vertical="center"/>
    </xf>
    <xf numFmtId="177" fontId="9" fillId="0" borderId="0" xfId="1" applyNumberFormat="1" applyFont="1">
      <alignment vertical="center"/>
    </xf>
    <xf numFmtId="9" fontId="12" fillId="0" borderId="0" xfId="0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86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  <protection locked="0"/>
    </xf>
  </cellXfs>
  <cellStyles count="14">
    <cellStyle name="Excel Built-in Normal" xfId="13" xr:uid="{B011C673-D886-43C4-A591-ED5C30CCA952}"/>
    <cellStyle name="Normal_060731_db-m_Sdf2l1-2" xfId="2" xr:uid="{67637FE8-4354-4EC2-AFE9-39F6E6AAEDA1}"/>
    <cellStyle name="桁区切り 2" xfId="9" xr:uid="{EC290521-0FDD-4557-B895-106699E0216D}"/>
    <cellStyle name="標準" xfId="0" builtinId="0"/>
    <cellStyle name="標準 10 2" xfId="11" xr:uid="{8DD0D3FF-5A81-4D99-9A26-17D105E6025D}"/>
    <cellStyle name="標準 18" xfId="8" xr:uid="{E2B66FAD-8E62-4138-9EEA-FE41C1001826}"/>
    <cellStyle name="標準 2" xfId="6" xr:uid="{9758BFE0-2E0D-4AB2-9752-29BF0945D3D0}"/>
    <cellStyle name="標準 2 2" xfId="3" xr:uid="{8BAA5B81-D1D9-4D0B-80AC-1FCC8E8FEEA5}"/>
    <cellStyle name="標準 2 3" xfId="5" xr:uid="{CFC24BC2-7064-4F25-9A60-6B876359061A}"/>
    <cellStyle name="標準 2 4" xfId="7" xr:uid="{73CC6674-005D-4C54-A603-54122ADB971D}"/>
    <cellStyle name="標準 3" xfId="12" xr:uid="{9FBC8546-973A-4FA9-A33E-8997A21D7062}"/>
    <cellStyle name="標準 3 2" xfId="1" xr:uid="{623C96BE-2627-45D3-AF12-67386010BE65}"/>
    <cellStyle name="標準 34" xfId="4" xr:uid="{F32BC2A4-70F6-4BCF-A98C-B7E3F1D44E48}"/>
    <cellStyle name="標準 5" xfId="10" xr:uid="{18ED6DC5-19C6-4C66-A3C4-FA085FA3C44E}"/>
  </cellStyles>
  <dxfs count="38">
    <dxf>
      <fill>
        <patternFill>
          <bgColor rgb="FFFF33CC"/>
        </patternFill>
      </fill>
    </dxf>
    <dxf>
      <fill>
        <patternFill>
          <bgColor rgb="FFFFC000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ED95-F333-4D80-860D-DF5066F8E390}">
  <dimension ref="A1:M30"/>
  <sheetViews>
    <sheetView view="pageBreakPreview" zoomScale="75" zoomScaleNormal="100" zoomScaleSheetLayoutView="75" workbookViewId="0">
      <selection activeCell="C11" sqref="C11:C16"/>
    </sheetView>
  </sheetViews>
  <sheetFormatPr defaultRowHeight="13.5"/>
  <cols>
    <col min="1" max="16384" width="9" style="9"/>
  </cols>
  <sheetData>
    <row r="1" spans="1:13" ht="15">
      <c r="A1" s="8"/>
      <c r="B1" s="8"/>
      <c r="C1" s="129" t="s">
        <v>234</v>
      </c>
      <c r="D1" s="130"/>
      <c r="E1" s="129"/>
      <c r="F1" s="129" t="s">
        <v>235</v>
      </c>
      <c r="G1" s="15"/>
      <c r="H1" s="22"/>
      <c r="J1" s="15" t="s">
        <v>148</v>
      </c>
      <c r="L1" s="15" t="s">
        <v>149</v>
      </c>
    </row>
    <row r="2" spans="1:13" ht="15">
      <c r="A2" s="8"/>
      <c r="B2" s="8"/>
      <c r="C2" s="15" t="s">
        <v>8</v>
      </c>
      <c r="D2" s="15" t="s">
        <v>9</v>
      </c>
      <c r="E2" s="15" t="s">
        <v>10</v>
      </c>
      <c r="F2" s="15" t="s">
        <v>7</v>
      </c>
      <c r="G2" s="15" t="s">
        <v>14</v>
      </c>
      <c r="H2" s="15" t="s">
        <v>13</v>
      </c>
      <c r="J2" s="15" t="s">
        <v>131</v>
      </c>
      <c r="K2" s="15" t="s">
        <v>147</v>
      </c>
      <c r="L2" s="15" t="s">
        <v>131</v>
      </c>
      <c r="M2" s="15" t="s">
        <v>147</v>
      </c>
    </row>
    <row r="3" spans="1:13" ht="14.25">
      <c r="A3" s="8" t="s">
        <v>232</v>
      </c>
      <c r="B3" s="8"/>
      <c r="C3" s="13">
        <v>0.11700000000000001</v>
      </c>
      <c r="D3" s="2">
        <v>5.0000000000000001E-3</v>
      </c>
      <c r="E3" s="13">
        <v>2.4500000000000001E-2</v>
      </c>
      <c r="F3" s="13">
        <v>0.15049999999999999</v>
      </c>
      <c r="G3" s="2">
        <v>9.4999999999999998E-3</v>
      </c>
      <c r="H3" s="13">
        <v>2.4500000000000001E-2</v>
      </c>
      <c r="J3" s="96">
        <v>1.4604242897323338</v>
      </c>
      <c r="K3" s="96">
        <v>0.90086380311152703</v>
      </c>
      <c r="L3" s="96">
        <v>1.2629002057577354</v>
      </c>
      <c r="M3" s="96">
        <v>1.0913738346056228</v>
      </c>
    </row>
    <row r="4" spans="1:13" ht="14.25">
      <c r="A4" s="8"/>
      <c r="B4" s="8"/>
      <c r="C4" s="13">
        <v>0.1205</v>
      </c>
      <c r="D4" s="2">
        <v>4.4999999999999997E-3</v>
      </c>
      <c r="E4" s="13">
        <v>2.5499999999999998E-2</v>
      </c>
      <c r="F4" s="13">
        <v>0.1535</v>
      </c>
      <c r="G4" s="2">
        <v>7.4999999999999997E-3</v>
      </c>
      <c r="H4" s="13">
        <v>3.2000000000000001E-2</v>
      </c>
      <c r="J4" s="96">
        <v>1.3581584529498689</v>
      </c>
      <c r="K4" s="96">
        <v>1.7826805709842359</v>
      </c>
      <c r="L4" s="96">
        <v>0.73992505336084735</v>
      </c>
      <c r="M4" s="96">
        <v>0.90513848020849186</v>
      </c>
    </row>
    <row r="5" spans="1:13" ht="14.25">
      <c r="A5" s="8"/>
      <c r="B5" s="8"/>
      <c r="C5" s="13">
        <v>0.11650000000000001</v>
      </c>
      <c r="D5" s="2">
        <v>5.0000000000000001E-3</v>
      </c>
      <c r="E5" s="13">
        <v>2.75E-2</v>
      </c>
      <c r="F5" s="13">
        <v>0.14799999999999999</v>
      </c>
      <c r="G5" s="2">
        <v>5.0000000000000001E-3</v>
      </c>
      <c r="H5" s="13">
        <v>3.4500000000000003E-2</v>
      </c>
      <c r="J5" s="96">
        <v>1.1042668700166094</v>
      </c>
      <c r="K5" s="96">
        <v>2.0768073784195713</v>
      </c>
      <c r="L5" s="96">
        <v>0.88137394369787936</v>
      </c>
      <c r="M5" s="96">
        <v>1.0336573163731275</v>
      </c>
    </row>
    <row r="6" spans="1:13" ht="14.25">
      <c r="A6" s="8"/>
      <c r="B6" s="8"/>
      <c r="C6" s="13">
        <v>0.1105</v>
      </c>
      <c r="D6" s="2">
        <v>5.0000000000000001E-3</v>
      </c>
      <c r="E6" s="13">
        <v>2.1999999999999999E-2</v>
      </c>
      <c r="F6" s="13">
        <v>0.14199999999999999</v>
      </c>
      <c r="G6" s="2">
        <v>5.4999999999999997E-3</v>
      </c>
      <c r="H6" s="13">
        <v>2.7E-2</v>
      </c>
      <c r="J6" s="96">
        <v>1.1837067398475882</v>
      </c>
      <c r="K6" s="96">
        <v>2.2616011931319067</v>
      </c>
      <c r="L6" s="96">
        <v>1.0852463745540526</v>
      </c>
      <c r="M6" s="96">
        <v>1.1045894405225873</v>
      </c>
    </row>
    <row r="7" spans="1:13" ht="14.25">
      <c r="A7" s="8"/>
      <c r="B7" s="8"/>
      <c r="C7" s="13">
        <v>0.12</v>
      </c>
      <c r="D7" s="2">
        <v>4.4999999999999997E-3</v>
      </c>
      <c r="E7" s="13">
        <v>2.4E-2</v>
      </c>
      <c r="F7" s="13">
        <v>0.13</v>
      </c>
      <c r="G7" s="2">
        <v>7.0000000000000001E-3</v>
      </c>
      <c r="H7" s="13">
        <v>2.35E-2</v>
      </c>
      <c r="J7" s="96">
        <v>0.40008430078050206</v>
      </c>
      <c r="K7" s="96">
        <v>0.32140409969755884</v>
      </c>
      <c r="L7" s="96">
        <v>0.91326454944197211</v>
      </c>
      <c r="M7" s="96">
        <v>0.92931519540496244</v>
      </c>
    </row>
    <row r="8" spans="1:13" ht="14.25">
      <c r="A8" s="8"/>
      <c r="B8" s="8"/>
      <c r="C8" s="13">
        <v>0.1205</v>
      </c>
      <c r="D8" s="2">
        <v>4.4999999999999997E-3</v>
      </c>
      <c r="E8" s="13">
        <v>2.0500000000000001E-2</v>
      </c>
      <c r="F8" s="13">
        <v>0.13550000000000001</v>
      </c>
      <c r="G8" s="2">
        <v>5.0000000000000001E-3</v>
      </c>
      <c r="H8" s="13">
        <v>2.35E-2</v>
      </c>
      <c r="J8" s="96">
        <v>0.49335934667309772</v>
      </c>
      <c r="K8" s="96">
        <v>0.40861320523283251</v>
      </c>
      <c r="L8" s="96">
        <v>1.1172898731875134</v>
      </c>
      <c r="M8" s="96">
        <v>0.82985222482898646</v>
      </c>
    </row>
    <row r="9" spans="1:13" ht="14.25">
      <c r="A9" s="8"/>
      <c r="B9" s="8"/>
      <c r="C9" s="7"/>
      <c r="D9" s="19"/>
      <c r="F9" s="13"/>
      <c r="G9" s="13"/>
      <c r="H9" s="13"/>
    </row>
    <row r="10" spans="1:13" ht="14.25">
      <c r="A10" s="8"/>
      <c r="B10" s="8"/>
      <c r="C10" s="7"/>
      <c r="D10" s="7"/>
    </row>
    <row r="11" spans="1:13" ht="14.25">
      <c r="A11" s="8" t="s">
        <v>233</v>
      </c>
      <c r="B11" s="8"/>
      <c r="C11" s="13">
        <v>7.1999999999999995E-2</v>
      </c>
      <c r="D11" s="2">
        <v>4.4999999999999997E-3</v>
      </c>
      <c r="E11" s="13">
        <v>1.9E-2</v>
      </c>
      <c r="F11" s="13">
        <v>6.9500000000000006E-2</v>
      </c>
      <c r="G11" s="2">
        <v>7.4999999999999997E-3</v>
      </c>
      <c r="H11" s="13">
        <v>2.5999999999999999E-2</v>
      </c>
      <c r="J11" s="96">
        <v>3.7917064850407751</v>
      </c>
      <c r="K11" s="96">
        <v>9.7370370922500236</v>
      </c>
      <c r="L11" s="96">
        <v>0.76281722209569158</v>
      </c>
      <c r="M11" s="96">
        <v>0.53841087625154116</v>
      </c>
    </row>
    <row r="12" spans="1:13" ht="14.25">
      <c r="A12" s="8"/>
      <c r="B12" s="8"/>
      <c r="C12" s="13">
        <v>7.6499999999999999E-2</v>
      </c>
      <c r="D12" s="2">
        <v>2.5000000000000001E-3</v>
      </c>
      <c r="E12" s="13">
        <v>1.9E-2</v>
      </c>
      <c r="F12" s="13">
        <v>0.08</v>
      </c>
      <c r="G12" s="2">
        <v>3.0000000000000001E-3</v>
      </c>
      <c r="H12" s="13">
        <v>1.4999999999999999E-2</v>
      </c>
      <c r="J12" s="96">
        <v>4.8181951026088408</v>
      </c>
      <c r="K12" s="96">
        <v>4.553737812485978</v>
      </c>
      <c r="L12" s="96">
        <v>1.016077775003372</v>
      </c>
      <c r="M12" s="96">
        <v>0.72521437789619214</v>
      </c>
    </row>
    <row r="13" spans="1:13" ht="14.25">
      <c r="A13" s="8"/>
      <c r="B13" s="8"/>
      <c r="C13" s="13">
        <v>6.4000000000000001E-2</v>
      </c>
      <c r="D13" s="2">
        <v>5.0000000000000001E-3</v>
      </c>
      <c r="E13" s="13">
        <v>2.4E-2</v>
      </c>
      <c r="F13" s="13">
        <v>7.0999999999999994E-2</v>
      </c>
      <c r="G13" s="2">
        <v>4.4999999999999997E-3</v>
      </c>
      <c r="H13" s="13">
        <v>1.6500000000000001E-2</v>
      </c>
      <c r="J13" s="96">
        <v>3.6115518864730083</v>
      </c>
      <c r="K13" s="96">
        <v>10.676895757873346</v>
      </c>
      <c r="L13" s="96">
        <v>0.93576206431696529</v>
      </c>
      <c r="M13" s="96">
        <v>1.0015996443302537</v>
      </c>
    </row>
    <row r="14" spans="1:13" ht="14.25">
      <c r="A14" s="8"/>
      <c r="B14" s="8"/>
      <c r="C14" s="13">
        <v>8.2500000000000004E-2</v>
      </c>
      <c r="D14" s="2">
        <v>4.0000000000000001E-3</v>
      </c>
      <c r="E14" s="13">
        <v>2.0500000000000001E-2</v>
      </c>
      <c r="F14" s="13">
        <v>7.2499999999999995E-2</v>
      </c>
      <c r="G14" s="2">
        <v>5.0000000000000001E-3</v>
      </c>
      <c r="H14" s="13">
        <v>1.4999999999999999E-2</v>
      </c>
      <c r="J14" s="96">
        <v>7.8067886004571623</v>
      </c>
      <c r="K14" s="96">
        <v>8.111500168902209</v>
      </c>
      <c r="L14" s="96">
        <v>1.2844769344715112</v>
      </c>
      <c r="M14" s="96">
        <v>0.88506566858248703</v>
      </c>
    </row>
    <row r="15" spans="1:13" ht="14.25">
      <c r="A15" s="8"/>
      <c r="B15" s="8"/>
      <c r="C15" s="13">
        <v>8.2500000000000004E-2</v>
      </c>
      <c r="D15" s="2">
        <v>4.0000000000000001E-3</v>
      </c>
      <c r="E15" s="13">
        <v>1.4999999999999999E-2</v>
      </c>
      <c r="F15" s="13">
        <v>6.9500000000000006E-2</v>
      </c>
      <c r="G15" s="2">
        <v>5.0000000000000001E-3</v>
      </c>
      <c r="H15" s="13">
        <v>2.5499999999999998E-2</v>
      </c>
      <c r="J15" s="96">
        <v>11.477842724893797</v>
      </c>
      <c r="K15" s="96">
        <v>6.5350009783604666</v>
      </c>
      <c r="L15" s="96">
        <v>1.0418638561942055</v>
      </c>
      <c r="M15" s="96">
        <v>1.0151761571609434</v>
      </c>
    </row>
    <row r="16" spans="1:13" ht="14.25">
      <c r="A16" s="8"/>
      <c r="B16" s="8"/>
      <c r="C16" s="13">
        <v>8.0500000000000002E-2</v>
      </c>
      <c r="D16" s="2">
        <v>3.0000000000000001E-3</v>
      </c>
      <c r="E16" s="13">
        <v>1.7999999999999999E-2</v>
      </c>
      <c r="F16" s="13">
        <v>8.3500000000000005E-2</v>
      </c>
      <c r="G16" s="2">
        <v>5.0000000000000001E-3</v>
      </c>
      <c r="H16" s="13">
        <v>1.6500000000000001E-2</v>
      </c>
      <c r="J16" s="96">
        <v>6.7906500715373861</v>
      </c>
      <c r="K16" s="96">
        <v>6.3728054402528276</v>
      </c>
      <c r="L16" s="96">
        <v>0.91098948037388561</v>
      </c>
      <c r="M16" s="96">
        <v>1.2617458194504743</v>
      </c>
    </row>
    <row r="17" spans="1:13" ht="14.25">
      <c r="A17" s="8"/>
      <c r="B17" s="8"/>
      <c r="C17" s="7"/>
      <c r="D17" s="19"/>
    </row>
    <row r="18" spans="1:13" ht="14.25">
      <c r="B18" s="8"/>
      <c r="C18" s="7"/>
      <c r="D18" s="7"/>
    </row>
    <row r="19" spans="1:13" ht="14.25">
      <c r="A19" s="3" t="s">
        <v>2</v>
      </c>
      <c r="B19" s="4" t="s">
        <v>15</v>
      </c>
      <c r="C19" s="13">
        <f t="shared" ref="C19:H19" si="0">AVERAGE(C3:C9)</f>
        <v>0.11750000000000001</v>
      </c>
      <c r="D19" s="13">
        <f t="shared" si="0"/>
        <v>4.7499999999999999E-3</v>
      </c>
      <c r="E19" s="13">
        <f t="shared" si="0"/>
        <v>2.3999999999999997E-2</v>
      </c>
      <c r="F19" s="13">
        <f t="shared" si="0"/>
        <v>0.14324999999999999</v>
      </c>
      <c r="G19" s="13">
        <f t="shared" si="0"/>
        <v>6.5833333333333334E-3</v>
      </c>
      <c r="H19" s="13">
        <f t="shared" si="0"/>
        <v>2.7499999999999997E-2</v>
      </c>
      <c r="J19" s="13">
        <f>AVERAGE(J3:J9)</f>
        <v>1.0000000000000002</v>
      </c>
      <c r="K19" s="13">
        <f>AVERAGE(K3:K9)</f>
        <v>1.2919950417629387</v>
      </c>
      <c r="L19" s="13">
        <f>AVERAGE(L3:L9)</f>
        <v>1</v>
      </c>
      <c r="M19" s="13">
        <f>AVERAGE(M3:M9)</f>
        <v>0.98232108199062962</v>
      </c>
    </row>
    <row r="20" spans="1:13" ht="14.25">
      <c r="A20" s="3"/>
      <c r="B20" s="4" t="s">
        <v>16</v>
      </c>
      <c r="C20" s="13">
        <f t="shared" ref="C20:H20" si="1">AVERAGE(C11:C17)</f>
        <v>7.6333333333333336E-2</v>
      </c>
      <c r="D20" s="13">
        <f t="shared" si="1"/>
        <v>3.8333333333333331E-3</v>
      </c>
      <c r="E20" s="13">
        <f t="shared" si="1"/>
        <v>1.925E-2</v>
      </c>
      <c r="F20" s="13">
        <f t="shared" si="1"/>
        <v>7.4333333333333348E-2</v>
      </c>
      <c r="G20" s="13">
        <f t="shared" si="1"/>
        <v>5.0000000000000001E-3</v>
      </c>
      <c r="H20" s="13">
        <f t="shared" si="1"/>
        <v>1.9083333333333331E-2</v>
      </c>
      <c r="J20" s="13">
        <f>AVERAGE(J11:J17)</f>
        <v>6.3827891451684948</v>
      </c>
      <c r="K20" s="13">
        <f>AVERAGE(K11:K17)</f>
        <v>7.6644962083541408</v>
      </c>
      <c r="L20" s="13">
        <f>AVERAGE(L11:L17)</f>
        <v>0.99199788874260519</v>
      </c>
      <c r="M20" s="13">
        <f>AVERAGE(M11:M17)</f>
        <v>0.90453542394531528</v>
      </c>
    </row>
    <row r="21" spans="1:13" ht="14.25">
      <c r="A21" s="3" t="s">
        <v>3</v>
      </c>
      <c r="B21" s="4" t="s">
        <v>15</v>
      </c>
      <c r="C21" s="13">
        <f t="shared" ref="C21:H21" si="2">STDEV(C3:C9)/SQRT(COUNT(C3:C9))</f>
        <v>1.5758595538097075E-3</v>
      </c>
      <c r="D21" s="13">
        <f t="shared" si="2"/>
        <v>1.1180339887498961E-4</v>
      </c>
      <c r="E21" s="13">
        <f t="shared" si="2"/>
        <v>1.0165300454651272E-3</v>
      </c>
      <c r="F21" s="13">
        <f t="shared" si="2"/>
        <v>3.7299463803116511E-3</v>
      </c>
      <c r="G21" s="13">
        <f t="shared" si="2"/>
        <v>7.2360977820308027E-4</v>
      </c>
      <c r="H21" s="13">
        <f t="shared" si="2"/>
        <v>1.9192012227313047E-3</v>
      </c>
      <c r="J21" s="13">
        <f>STDEV(J3:J9)/SQRT(COUNT(J3:J9))</f>
        <v>0.18270845156669552</v>
      </c>
      <c r="K21" s="13">
        <f>STDEV(K3:K9)/SQRT(COUNT(K3:K9))</f>
        <v>0.34986819770249794</v>
      </c>
      <c r="L21" s="13">
        <f>STDEV(L3:L9)/SQRT(COUNT(L3:L9))</f>
        <v>7.7324971042363036E-2</v>
      </c>
      <c r="M21" s="13">
        <f>STDEV(M3:M9)/SQRT(COUNT(M3:M9))</f>
        <v>4.5273610321522779E-2</v>
      </c>
    </row>
    <row r="22" spans="1:13" ht="14.25">
      <c r="A22" s="3"/>
      <c r="B22" s="4" t="s">
        <v>16</v>
      </c>
      <c r="C22" s="13">
        <f t="shared" ref="C22:H22" si="3">STDEV(C11:C17)/SQRT(COUNT(C11:C17))</f>
        <v>2.9683515814524263E-3</v>
      </c>
      <c r="D22" s="13">
        <f t="shared" si="3"/>
        <v>3.8005847503304601E-4</v>
      </c>
      <c r="E22" s="13">
        <f t="shared" si="3"/>
        <v>1.2093386622447828E-3</v>
      </c>
      <c r="F22" s="13">
        <f t="shared" si="3"/>
        <v>2.4312776705080631E-3</v>
      </c>
      <c r="G22" s="13">
        <f t="shared" si="3"/>
        <v>5.9160797830996154E-4</v>
      </c>
      <c r="H22" s="13">
        <f t="shared" si="3"/>
        <v>2.1268782548869852E-3</v>
      </c>
      <c r="J22" s="13">
        <f>STDEV(J11:J17)/SQRT(COUNT(J11:J17))</f>
        <v>1.2246784037425547</v>
      </c>
      <c r="K22" s="13">
        <f>STDEV(K11:K17)/SQRT(COUNT(K11:K17))</f>
        <v>0.93435952421164103</v>
      </c>
      <c r="L22" s="13">
        <f>STDEV(L11:L17)/SQRT(COUNT(L11:L17))</f>
        <v>7.0912870473254327E-2</v>
      </c>
      <c r="M22" s="13">
        <f>STDEV(M11:M17)/SQRT(COUNT(M11:M17))</f>
        <v>0.10260675655731945</v>
      </c>
    </row>
    <row r="23" spans="1:13" ht="14.25">
      <c r="A23" s="3" t="s">
        <v>4</v>
      </c>
      <c r="B23" s="5"/>
      <c r="C23" s="24">
        <f t="shared" ref="C23:H23" si="4">TTEST(C3:C9,C11:C17,2,3)</f>
        <v>2.7950365907540676E-6</v>
      </c>
      <c r="D23" s="2">
        <f t="shared" si="4"/>
        <v>6.0981714047464435E-2</v>
      </c>
      <c r="E23" s="18">
        <f t="shared" si="4"/>
        <v>1.3611844584819049E-2</v>
      </c>
      <c r="F23" s="24">
        <f t="shared" si="4"/>
        <v>1.4111724737939654E-7</v>
      </c>
      <c r="G23" s="2">
        <f t="shared" si="4"/>
        <v>0.12233286813502106</v>
      </c>
      <c r="H23" s="18">
        <f t="shared" si="4"/>
        <v>1.4994364052274767E-2</v>
      </c>
      <c r="J23" s="18">
        <f>TTEST(J3:J9,J11:J17,2,3)</f>
        <v>6.6769990444764367E-3</v>
      </c>
      <c r="K23" s="18">
        <f>TTEST(K3:K9,K11:K17,2,3)</f>
        <v>5.4436258213250415E-4</v>
      </c>
      <c r="L23" s="2">
        <f>TTEST(L3:L9,L11:L17,2,3)</f>
        <v>0.94071955982523325</v>
      </c>
      <c r="M23" s="2">
        <f>TTEST(M3:M9,M11:M17,2,3)</f>
        <v>0.51068891357114055</v>
      </c>
    </row>
    <row r="24" spans="1:13" ht="14.25">
      <c r="A24" s="8"/>
      <c r="B24" s="8"/>
      <c r="C24" s="7"/>
      <c r="D24" s="7"/>
    </row>
    <row r="25" spans="1:13">
      <c r="D25" s="21"/>
    </row>
    <row r="30" spans="1:13" ht="14.25">
      <c r="C30" s="10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08E6-9BB3-4A02-B257-F110B6D655D5}">
  <dimension ref="A1:H28"/>
  <sheetViews>
    <sheetView view="pageBreakPreview" zoomScale="75" zoomScaleNormal="100" zoomScaleSheetLayoutView="75" workbookViewId="0">
      <selection activeCell="C19" sqref="C19:M22"/>
    </sheetView>
  </sheetViews>
  <sheetFormatPr defaultRowHeight="13.5"/>
  <cols>
    <col min="1" max="16384" width="9" style="9"/>
  </cols>
  <sheetData>
    <row r="1" spans="1:8" ht="15">
      <c r="A1" s="8"/>
      <c r="B1" s="8"/>
      <c r="C1" s="15" t="s">
        <v>7</v>
      </c>
      <c r="D1" s="15" t="s">
        <v>14</v>
      </c>
      <c r="E1" s="15" t="s">
        <v>13</v>
      </c>
      <c r="G1" s="15" t="s">
        <v>148</v>
      </c>
      <c r="H1" s="15" t="s">
        <v>149</v>
      </c>
    </row>
    <row r="2" spans="1:8" ht="14.25">
      <c r="A2" s="8" t="s">
        <v>150</v>
      </c>
      <c r="B2" s="8"/>
      <c r="C2" s="13">
        <v>0.19650000000000001</v>
      </c>
      <c r="D2" s="2">
        <v>0.01</v>
      </c>
      <c r="E2" s="13">
        <v>3.85E-2</v>
      </c>
      <c r="G2" s="96">
        <v>0.32047624649844819</v>
      </c>
      <c r="H2" s="96">
        <v>0.78146408902590769</v>
      </c>
    </row>
    <row r="3" spans="1:8" ht="14.25">
      <c r="A3" s="8"/>
      <c r="B3" s="8"/>
      <c r="C3" s="13">
        <v>0.1535</v>
      </c>
      <c r="D3" s="2">
        <v>9.4999999999999998E-3</v>
      </c>
      <c r="E3" s="13">
        <v>3.6999999999999998E-2</v>
      </c>
      <c r="G3" s="96">
        <v>0.41234232213241068</v>
      </c>
      <c r="H3" s="96">
        <v>1.0705050733567865</v>
      </c>
    </row>
    <row r="4" spans="1:8" ht="14.25">
      <c r="A4" s="8"/>
      <c r="B4" s="8"/>
      <c r="C4" s="13">
        <v>0.1535</v>
      </c>
      <c r="D4" s="2">
        <v>8.0000000000000002E-3</v>
      </c>
      <c r="E4" s="13">
        <v>3.15E-2</v>
      </c>
      <c r="G4" s="96">
        <v>1.2525623818051572</v>
      </c>
      <c r="H4" s="96">
        <v>0.90511210453203095</v>
      </c>
    </row>
    <row r="5" spans="1:8" ht="14.25">
      <c r="A5" s="8"/>
      <c r="B5" s="8"/>
      <c r="C5" s="13">
        <v>0.17299999999999999</v>
      </c>
      <c r="D5" s="2">
        <v>0.01</v>
      </c>
      <c r="E5" s="13">
        <v>5.2999999999999999E-2</v>
      </c>
      <c r="G5" s="96">
        <v>0.5161408992999289</v>
      </c>
      <c r="H5" s="96">
        <v>0.86064079246812997</v>
      </c>
    </row>
    <row r="6" spans="1:8" ht="14.25">
      <c r="A6" s="8"/>
      <c r="B6" s="8"/>
      <c r="C6" s="13">
        <v>0.18099999999999999</v>
      </c>
      <c r="D6" s="2">
        <v>1.15E-2</v>
      </c>
      <c r="E6" s="13">
        <v>3.6999999999999998E-2</v>
      </c>
      <c r="G6" s="96">
        <v>2.2918964271185067</v>
      </c>
      <c r="H6" s="96">
        <v>1.0840385387376381</v>
      </c>
    </row>
    <row r="7" spans="1:8" ht="14.25">
      <c r="A7" s="8"/>
      <c r="B7" s="8"/>
      <c r="C7" s="13">
        <v>0.1575</v>
      </c>
      <c r="D7" s="2">
        <v>8.9999999999999993E-3</v>
      </c>
      <c r="E7" s="13">
        <v>4.0500000000000001E-2</v>
      </c>
      <c r="G7" s="96">
        <v>1.2065817231455487</v>
      </c>
      <c r="H7" s="96">
        <v>1.2982394018795065</v>
      </c>
    </row>
    <row r="8" spans="1:8" ht="14.25">
      <c r="A8" s="8"/>
      <c r="B8" s="8"/>
      <c r="C8" s="7"/>
      <c r="D8" s="19"/>
      <c r="G8" s="96"/>
      <c r="H8" s="96"/>
    </row>
    <row r="9" spans="1:8" ht="14.25">
      <c r="A9" s="8"/>
      <c r="B9" s="8"/>
      <c r="C9" s="7"/>
      <c r="D9" s="7"/>
      <c r="G9" s="96"/>
      <c r="H9" s="96"/>
    </row>
    <row r="10" spans="1:8" ht="14.25">
      <c r="A10" s="8" t="s">
        <v>151</v>
      </c>
      <c r="B10" s="8"/>
      <c r="C10" s="13">
        <v>0.13150000000000001</v>
      </c>
      <c r="D10" s="2">
        <v>8.5000000000000006E-3</v>
      </c>
      <c r="E10" s="13">
        <v>3.5000000000000003E-2</v>
      </c>
      <c r="G10" s="96">
        <v>2.5913062954959769</v>
      </c>
      <c r="H10" s="96">
        <v>0.82110181444331742</v>
      </c>
    </row>
    <row r="11" spans="1:8" ht="14.25">
      <c r="A11" s="8"/>
      <c r="B11" s="8"/>
      <c r="C11" s="13">
        <v>0.11650000000000001</v>
      </c>
      <c r="D11" s="2">
        <v>8.0000000000000002E-3</v>
      </c>
      <c r="E11" s="13">
        <v>3.3500000000000002E-2</v>
      </c>
      <c r="G11" s="96">
        <v>2.1553718352754165</v>
      </c>
      <c r="H11" s="96">
        <v>0.92294334045908044</v>
      </c>
    </row>
    <row r="12" spans="1:8" ht="14.25">
      <c r="A12" s="8"/>
      <c r="B12" s="8"/>
      <c r="C12" s="13">
        <v>0.13600000000000001</v>
      </c>
      <c r="D12" s="2">
        <v>9.4999999999999998E-3</v>
      </c>
      <c r="E12" s="13">
        <v>2.5999999999999999E-2</v>
      </c>
      <c r="G12" s="96">
        <v>3.5622238756527573</v>
      </c>
      <c r="H12" s="96">
        <v>0.97422772623658616</v>
      </c>
    </row>
    <row r="13" spans="1:8" ht="14.25">
      <c r="A13" s="8"/>
      <c r="B13" s="8"/>
      <c r="C13" s="13">
        <v>0.1275</v>
      </c>
      <c r="D13" s="2">
        <v>7.0000000000000001E-3</v>
      </c>
      <c r="E13" s="13">
        <v>2.75E-2</v>
      </c>
      <c r="G13" s="96">
        <v>2.5870871572209193</v>
      </c>
      <c r="H13" s="96">
        <v>1.6159859268005325</v>
      </c>
    </row>
    <row r="14" spans="1:8" ht="14.25">
      <c r="A14" s="8"/>
      <c r="B14" s="8"/>
      <c r="C14" s="13"/>
      <c r="D14" s="13"/>
      <c r="E14" s="13"/>
      <c r="G14" s="96"/>
      <c r="H14" s="96"/>
    </row>
    <row r="15" spans="1:8" ht="14.25">
      <c r="B15" s="8"/>
      <c r="C15" s="7"/>
      <c r="D15" s="7"/>
    </row>
    <row r="16" spans="1:8" ht="14.25">
      <c r="A16" s="3" t="s">
        <v>2</v>
      </c>
      <c r="B16" s="4" t="s">
        <v>152</v>
      </c>
      <c r="C16" s="13">
        <f>AVERAGE(C2:C8)</f>
        <v>0.16916666666666666</v>
      </c>
      <c r="D16" s="13">
        <f>AVERAGE(D2:D8)</f>
        <v>9.6666666666666672E-3</v>
      </c>
      <c r="E16" s="13">
        <f>AVERAGE(E2:E8)</f>
        <v>3.9583333333333338E-2</v>
      </c>
      <c r="G16" s="32">
        <f>AVERAGE(G2:G8)</f>
        <v>1</v>
      </c>
      <c r="H16" s="32">
        <f>AVERAGE(H2:H8)</f>
        <v>1</v>
      </c>
    </row>
    <row r="17" spans="1:8" ht="14.25">
      <c r="A17" s="3"/>
      <c r="B17" s="97" t="s">
        <v>151</v>
      </c>
      <c r="C17" s="13">
        <f>AVERAGE(C10:C14)</f>
        <v>0.12787500000000002</v>
      </c>
      <c r="D17" s="13">
        <f>AVERAGE(D10:D14)</f>
        <v>8.2500000000000004E-3</v>
      </c>
      <c r="E17" s="13">
        <f>AVERAGE(E10:E14)</f>
        <v>3.0499999999999999E-2</v>
      </c>
      <c r="G17" s="13">
        <f>AVERAGE(G10:G14)</f>
        <v>2.7239972909112673</v>
      </c>
      <c r="H17" s="13">
        <f>AVERAGE(H10:H14)</f>
        <v>1.0835647019848791</v>
      </c>
    </row>
    <row r="18" spans="1:8" ht="14.25">
      <c r="A18" s="3" t="s">
        <v>3</v>
      </c>
      <c r="B18" s="4" t="s">
        <v>152</v>
      </c>
      <c r="C18" s="13">
        <f>STDEV(C2:C8)/SQRT(COUNT(C2:C8))</f>
        <v>7.1387051424688453E-3</v>
      </c>
      <c r="D18" s="13">
        <f>STDEV(D2:D8)/SQRT(COUNT(D2:D8))</f>
        <v>4.7726070210921183E-4</v>
      </c>
      <c r="E18" s="13">
        <f>STDEV(E2:E8)/SQRT(COUNT(E2:E8))</f>
        <v>2.9479277090488022E-3</v>
      </c>
      <c r="G18" s="13">
        <f>STDEV(G2:G8)/SQRT(COUNT(G2:G8))</f>
        <v>0.30641332927394488</v>
      </c>
      <c r="H18" s="13">
        <f>STDEV(H2:H8)/SQRT(COUNT(H2:H8))</f>
        <v>7.6846780026052552E-2</v>
      </c>
    </row>
    <row r="19" spans="1:8" ht="14.25">
      <c r="A19" s="3"/>
      <c r="B19" s="97" t="s">
        <v>151</v>
      </c>
      <c r="C19" s="13">
        <f>STDEV(C10:C14)/SQRT(COUNT(C10:C14))</f>
        <v>4.1702068294030697E-3</v>
      </c>
      <c r="D19" s="13">
        <f>STDEV(D10:D14)/SQRT(COUNT(D10:D14))</f>
        <v>5.2041649986653315E-4</v>
      </c>
      <c r="E19" s="13">
        <f>STDEV(E10:E14)/SQRT(COUNT(E10:E14))</f>
        <v>2.2079402165819627E-3</v>
      </c>
      <c r="G19" s="13">
        <f>STDEV(G10:G14)/SQRT(COUNT(G10:G14))</f>
        <v>0.29753291150390265</v>
      </c>
      <c r="H19" s="13">
        <f>STDEV(H10:H14)/SQRT(COUNT(H10:H14))</f>
        <v>0.18030366145640686</v>
      </c>
    </row>
    <row r="20" spans="1:8" ht="14.25">
      <c r="A20" s="3" t="s">
        <v>4</v>
      </c>
      <c r="B20" s="5"/>
      <c r="C20" s="18">
        <f>TTEST(C2:C8,C10:C14,2,3)</f>
        <v>1.2681642195131384E-3</v>
      </c>
      <c r="D20" s="2">
        <f>TTEST(D2:D8,D10:D14,2,3)</f>
        <v>8.4041470279580324E-2</v>
      </c>
      <c r="E20" s="18">
        <f>TTEST(E2:E8,E10:E14,2,3)</f>
        <v>3.896937988271118E-2</v>
      </c>
      <c r="G20" s="18">
        <f>TTEST(G2:G8,G10:G14,2,3)</f>
        <v>4.1695579405075442E-3</v>
      </c>
      <c r="H20" s="2">
        <f>TTEST(H2:H8,H10:H14,2,3)</f>
        <v>0.69124520092685526</v>
      </c>
    </row>
    <row r="21" spans="1:8" ht="14.25">
      <c r="A21" s="8"/>
      <c r="B21" s="8"/>
      <c r="C21" s="7"/>
      <c r="D21" s="7"/>
    </row>
    <row r="22" spans="1:8" ht="14.25">
      <c r="A22" s="8"/>
      <c r="B22" s="8"/>
      <c r="C22" s="7"/>
      <c r="D22" s="20"/>
    </row>
    <row r="23" spans="1:8">
      <c r="D23" s="21"/>
    </row>
    <row r="28" spans="1:8" ht="14.25">
      <c r="C28" s="10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443A-5CA5-4658-9391-474AC9FDB897}">
  <dimension ref="A1:G26"/>
  <sheetViews>
    <sheetView view="pageBreakPreview" zoomScale="75" zoomScaleNormal="100" zoomScaleSheetLayoutView="75" workbookViewId="0">
      <selection activeCell="D11" sqref="D11:D16"/>
    </sheetView>
  </sheetViews>
  <sheetFormatPr defaultRowHeight="13.5"/>
  <cols>
    <col min="1" max="16384" width="9" style="9"/>
  </cols>
  <sheetData>
    <row r="1" spans="1:7" ht="15">
      <c r="A1" s="8"/>
      <c r="B1" s="8"/>
      <c r="C1" s="38" t="s">
        <v>30</v>
      </c>
      <c r="D1" s="38"/>
      <c r="F1" s="38" t="s">
        <v>229</v>
      </c>
      <c r="G1" s="38"/>
    </row>
    <row r="2" spans="1:7" ht="15">
      <c r="A2" s="8"/>
      <c r="B2" s="8"/>
      <c r="C2" s="38" t="s">
        <v>31</v>
      </c>
      <c r="D2" s="38" t="s">
        <v>32</v>
      </c>
      <c r="F2" s="38" t="s">
        <v>31</v>
      </c>
      <c r="G2" s="38" t="s">
        <v>32</v>
      </c>
    </row>
    <row r="3" spans="1:7" ht="14.25">
      <c r="A3" s="8" t="s">
        <v>0</v>
      </c>
      <c r="B3" s="8"/>
      <c r="C3" s="125">
        <v>1.0529347098344455</v>
      </c>
      <c r="D3" s="125">
        <v>1.034260186863394</v>
      </c>
      <c r="F3" s="124">
        <v>0.30591171565926634</v>
      </c>
      <c r="G3" s="124">
        <v>0.63935450500713775</v>
      </c>
    </row>
    <row r="4" spans="1:7" ht="14.25">
      <c r="A4" s="8"/>
      <c r="B4" s="8"/>
      <c r="C4" s="125">
        <v>1.0664133737293955</v>
      </c>
      <c r="D4" s="125">
        <v>0.75891303195282955</v>
      </c>
      <c r="F4" s="124">
        <v>0.91270762185525167</v>
      </c>
      <c r="G4" s="124">
        <v>0.98370418033773532</v>
      </c>
    </row>
    <row r="5" spans="1:7" ht="14.25">
      <c r="A5" s="8"/>
      <c r="B5" s="8"/>
      <c r="C5" s="125">
        <v>0.91650371616601145</v>
      </c>
      <c r="D5" s="125">
        <v>0.93481565468423533</v>
      </c>
      <c r="F5" s="124">
        <v>1.0634718814736908</v>
      </c>
      <c r="G5" s="124">
        <v>0.83290478540569857</v>
      </c>
    </row>
    <row r="6" spans="1:7" ht="14.25">
      <c r="A6" s="8"/>
      <c r="B6" s="8"/>
      <c r="C6" s="125">
        <v>1.0513069675472251</v>
      </c>
      <c r="D6" s="125">
        <v>1.1840984642637056</v>
      </c>
      <c r="F6" s="124">
        <v>1.7136657737775587</v>
      </c>
      <c r="G6" s="124">
        <v>1.4884654324556175</v>
      </c>
    </row>
    <row r="7" spans="1:7" ht="14.25">
      <c r="A7" s="8"/>
      <c r="B7" s="8"/>
      <c r="C7" s="125">
        <v>1.1440037248349544</v>
      </c>
      <c r="D7" s="125">
        <v>1.2823221325251846</v>
      </c>
      <c r="F7" s="124">
        <v>1.4965457345777855</v>
      </c>
      <c r="G7" s="124">
        <v>1.3666614767259357</v>
      </c>
    </row>
    <row r="8" spans="1:7" ht="14.25">
      <c r="A8" s="8"/>
      <c r="B8" s="8"/>
      <c r="C8" s="125">
        <v>0.76883750788796856</v>
      </c>
      <c r="D8" s="125">
        <v>0.80559052971065104</v>
      </c>
      <c r="F8" s="124">
        <v>0.50769727265644649</v>
      </c>
      <c r="G8" s="124">
        <v>0.68890962006787515</v>
      </c>
    </row>
    <row r="9" spans="1:7" ht="14.25">
      <c r="A9" s="8"/>
      <c r="B9" s="8"/>
      <c r="C9" s="125"/>
      <c r="D9" s="125"/>
    </row>
    <row r="10" spans="1:7" ht="14.25">
      <c r="A10" s="8"/>
      <c r="B10" s="8"/>
      <c r="C10" s="127"/>
      <c r="D10" s="127"/>
    </row>
    <row r="11" spans="1:7" ht="14.25">
      <c r="A11" s="8" t="s">
        <v>1</v>
      </c>
      <c r="B11" s="8"/>
      <c r="C11" s="125">
        <v>0.18280351260358366</v>
      </c>
      <c r="D11" s="125">
        <v>6.5182353019688943E-2</v>
      </c>
      <c r="F11" s="124">
        <v>0.15437673501043112</v>
      </c>
      <c r="G11" s="124">
        <v>0.16985644714536038</v>
      </c>
    </row>
    <row r="12" spans="1:7" ht="14.25">
      <c r="A12" s="8"/>
      <c r="B12" s="8"/>
      <c r="C12" s="125">
        <v>9.1749689017745925E-2</v>
      </c>
      <c r="D12" s="125">
        <v>6.009573635594951E-2</v>
      </c>
      <c r="F12" s="124">
        <v>0.32130999715151398</v>
      </c>
      <c r="G12" s="124">
        <v>0.237217477232846</v>
      </c>
    </row>
    <row r="13" spans="1:7" ht="14.25">
      <c r="A13" s="8"/>
      <c r="B13" s="8"/>
      <c r="C13" s="125">
        <v>0.18963104499075961</v>
      </c>
      <c r="D13" s="125">
        <v>5.5327215504620053E-2</v>
      </c>
      <c r="F13" s="124">
        <v>0.31946466477145874</v>
      </c>
      <c r="G13" s="124">
        <v>0.3818708432736137</v>
      </c>
    </row>
    <row r="14" spans="1:7" ht="14.25">
      <c r="A14" s="8"/>
      <c r="B14" s="8"/>
      <c r="C14" s="125">
        <v>0.11498604174517732</v>
      </c>
      <c r="D14" s="125">
        <v>3.7991985363474173E-2</v>
      </c>
      <c r="F14" s="124">
        <v>0.12817585045872398</v>
      </c>
      <c r="G14" s="124">
        <v>0.14051580395362143</v>
      </c>
    </row>
    <row r="15" spans="1:7" ht="14.25">
      <c r="A15" s="8"/>
      <c r="B15" s="8"/>
      <c r="C15" s="125">
        <v>0.21769472473967671</v>
      </c>
      <c r="D15" s="125">
        <v>7.7654403740063105E-2</v>
      </c>
      <c r="F15" s="124">
        <v>0.31878043576676368</v>
      </c>
      <c r="G15" s="124">
        <v>0.23792814935873227</v>
      </c>
    </row>
    <row r="16" spans="1:7" ht="14.25">
      <c r="A16" s="8"/>
      <c r="B16" s="8"/>
      <c r="C16" s="125">
        <v>0.14926061660290818</v>
      </c>
      <c r="D16" s="125">
        <v>6.1790485642605891E-2</v>
      </c>
      <c r="F16" s="124">
        <v>0.35534408683458274</v>
      </c>
      <c r="G16" s="124">
        <v>0.24199097161708005</v>
      </c>
    </row>
    <row r="17" spans="1:7" ht="14.25">
      <c r="A17" s="8"/>
      <c r="B17" s="8"/>
      <c r="C17" s="125"/>
      <c r="D17" s="125"/>
    </row>
    <row r="18" spans="1:7" ht="14.25">
      <c r="B18" s="8"/>
      <c r="C18" s="7"/>
      <c r="D18" s="7"/>
    </row>
    <row r="19" spans="1:7" ht="14.25">
      <c r="A19" s="3" t="s">
        <v>2</v>
      </c>
      <c r="B19" s="4" t="s">
        <v>5</v>
      </c>
      <c r="C19" s="32">
        <f>AVERAGE(C3:C9)</f>
        <v>1</v>
      </c>
      <c r="D19" s="32">
        <f>AVERAGE(D3:D9)</f>
        <v>1</v>
      </c>
      <c r="E19" s="32"/>
      <c r="F19" s="32">
        <f>AVERAGE(F3:F9)</f>
        <v>0.99999999999999989</v>
      </c>
      <c r="G19" s="32">
        <f>AVERAGE(G3:G9)</f>
        <v>1</v>
      </c>
    </row>
    <row r="20" spans="1:7" ht="14.25">
      <c r="A20" s="3"/>
      <c r="B20" s="4" t="s">
        <v>6</v>
      </c>
      <c r="C20" s="13">
        <f>AVERAGE(C11:C17)</f>
        <v>0.15768760494997525</v>
      </c>
      <c r="D20" s="13">
        <f>AVERAGE(D11:D17)</f>
        <v>5.9673696604400285E-2</v>
      </c>
      <c r="E20" s="13"/>
      <c r="F20" s="13">
        <f>AVERAGE(F11:F17)</f>
        <v>0.26624196166557906</v>
      </c>
      <c r="G20" s="13">
        <f>AVERAGE(G11:G17)</f>
        <v>0.23489661543020898</v>
      </c>
    </row>
    <row r="21" spans="1:7" ht="14.25">
      <c r="A21" s="3" t="s">
        <v>3</v>
      </c>
      <c r="B21" s="4" t="s">
        <v>5</v>
      </c>
      <c r="C21" s="13">
        <f>STDEV(C3:C9)/SQRT(COUNT(C3:C9))</f>
        <v>5.507268668893911E-2</v>
      </c>
      <c r="D21" s="13">
        <f>STDEV(D3:D9)/SQRT(COUNT(D3:D9))</f>
        <v>8.4644109587603114E-2</v>
      </c>
      <c r="E21" s="13"/>
      <c r="F21" s="13">
        <f>STDEV(F3:F9)/SQRT(COUNT(F3:F9))</f>
        <v>0.22298323285379226</v>
      </c>
      <c r="G21" s="13">
        <f>STDEV(G3:G9)/SQRT(COUNT(G3:G9))</f>
        <v>0.14469138182612887</v>
      </c>
    </row>
    <row r="22" spans="1:7" ht="14.25">
      <c r="A22" s="3"/>
      <c r="B22" s="4" t="s">
        <v>6</v>
      </c>
      <c r="C22" s="13">
        <f>STDEV(C11:C17)/SQRT(COUNT(C11:C17))</f>
        <v>1.9574041478941796E-2</v>
      </c>
      <c r="D22" s="13">
        <f>STDEV(D11:D17)/SQRT(COUNT(D11:D17))</f>
        <v>5.3144411379748334E-3</v>
      </c>
      <c r="E22" s="13"/>
      <c r="F22" s="13">
        <f>STDEV(F11:F17)/SQRT(COUNT(F11:F17))</f>
        <v>4.0058584026848192E-2</v>
      </c>
      <c r="G22" s="13">
        <f>STDEV(G11:G17)/SQRT(COUNT(G11:G17))</f>
        <v>3.4060872568015883E-2</v>
      </c>
    </row>
    <row r="23" spans="1:7" ht="14.25">
      <c r="A23" s="3" t="s">
        <v>4</v>
      </c>
      <c r="B23" s="5"/>
      <c r="C23" s="24">
        <f>TTEST(C3:C9,C11:C17,2,3)</f>
        <v>5.0167093485740717E-6</v>
      </c>
      <c r="D23" s="18">
        <f>TTEST(D3:D9,D11:D17,2,3)</f>
        <v>9.9098629505279574E-5</v>
      </c>
      <c r="F23" s="18">
        <f>TTEST(F3:F9,F11:F17,2,3)</f>
        <v>2.1009096527304223E-2</v>
      </c>
      <c r="G23" s="18">
        <f>TTEST(G3:G9,G11:G17,2,3)</f>
        <v>2.6705345477675336E-3</v>
      </c>
    </row>
    <row r="24" spans="1:7" ht="14.25">
      <c r="A24" s="8"/>
      <c r="B24" s="8"/>
      <c r="C24" s="7"/>
      <c r="D24" s="7"/>
    </row>
    <row r="25" spans="1:7" ht="14.25">
      <c r="A25" s="6"/>
      <c r="B25" s="8"/>
      <c r="C25" s="11"/>
    </row>
    <row r="26" spans="1:7" ht="14.25">
      <c r="A26" s="8"/>
      <c r="B26" s="8"/>
      <c r="C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0B595-2E87-4C58-B320-3D1FCD575A30}">
  <dimension ref="A1:M21"/>
  <sheetViews>
    <sheetView view="pageBreakPreview" zoomScale="75" zoomScaleNormal="100" zoomScaleSheetLayoutView="75" workbookViewId="0">
      <selection activeCell="I18" sqref="I18:M18"/>
    </sheetView>
  </sheetViews>
  <sheetFormatPr defaultRowHeight="13.5"/>
  <cols>
    <col min="1" max="16384" width="9" style="9"/>
  </cols>
  <sheetData>
    <row r="1" spans="1:13" ht="15">
      <c r="A1" s="8"/>
      <c r="B1" s="8"/>
      <c r="C1" s="38" t="s">
        <v>30</v>
      </c>
      <c r="D1" s="38"/>
      <c r="I1" s="38" t="s">
        <v>229</v>
      </c>
      <c r="J1" s="38"/>
    </row>
    <row r="2" spans="1:13" ht="15">
      <c r="A2" s="8"/>
      <c r="B2" s="8"/>
      <c r="C2" s="38" t="s">
        <v>225</v>
      </c>
      <c r="D2" s="38" t="s">
        <v>226</v>
      </c>
      <c r="E2" s="38" t="s">
        <v>227</v>
      </c>
      <c r="F2" s="38" t="s">
        <v>228</v>
      </c>
      <c r="G2" s="38" t="s">
        <v>224</v>
      </c>
      <c r="I2" s="38" t="s">
        <v>225</v>
      </c>
      <c r="J2" s="38" t="s">
        <v>226</v>
      </c>
      <c r="K2" s="38" t="s">
        <v>227</v>
      </c>
      <c r="L2" s="38" t="s">
        <v>228</v>
      </c>
      <c r="M2" s="38" t="s">
        <v>224</v>
      </c>
    </row>
    <row r="3" spans="1:13" ht="14.25">
      <c r="A3" s="8" t="s">
        <v>0</v>
      </c>
      <c r="B3" s="8"/>
      <c r="C3" s="125">
        <v>1.0607631448238586</v>
      </c>
      <c r="D3" s="125">
        <v>0.92781809099924895</v>
      </c>
      <c r="E3" s="125">
        <v>1.0438915571034084</v>
      </c>
      <c r="F3" s="125">
        <v>0.85301916835254821</v>
      </c>
      <c r="G3" s="125">
        <v>1.1238072842842144</v>
      </c>
      <c r="I3" s="124">
        <v>0.86072941743513809</v>
      </c>
      <c r="J3" s="124">
        <v>0.97100854895696431</v>
      </c>
      <c r="K3" s="124">
        <v>1.0219087363612307</v>
      </c>
      <c r="L3" s="124">
        <v>0.99145554173425243</v>
      </c>
      <c r="M3" s="124">
        <v>1.0667851688928989</v>
      </c>
    </row>
    <row r="4" spans="1:13" ht="14.25">
      <c r="A4" s="8"/>
      <c r="B4" s="8"/>
      <c r="C4" s="125">
        <v>0.97182844999191531</v>
      </c>
      <c r="D4" s="125">
        <v>1.1084295762385512</v>
      </c>
      <c r="E4" s="125">
        <v>1.0076053440466695</v>
      </c>
      <c r="F4" s="125">
        <v>1.1741221948875784</v>
      </c>
      <c r="G4" s="125">
        <v>1.2174769424870679</v>
      </c>
      <c r="I4" s="124">
        <v>0.96829947720667497</v>
      </c>
      <c r="J4" s="124">
        <v>1.0473776671201562</v>
      </c>
      <c r="K4" s="124">
        <v>1.1111932169235432</v>
      </c>
      <c r="L4" s="124">
        <v>1.1521084209239931</v>
      </c>
      <c r="M4" s="124">
        <v>1.0383259437128078</v>
      </c>
    </row>
    <row r="5" spans="1:13" ht="14.25">
      <c r="A5" s="8"/>
      <c r="B5" s="8"/>
      <c r="C5" s="125">
        <v>0.96740840518422588</v>
      </c>
      <c r="D5" s="125">
        <v>0.96375233276220007</v>
      </c>
      <c r="E5" s="125">
        <v>0.94850309884992223</v>
      </c>
      <c r="F5" s="125">
        <v>0.97285863675987316</v>
      </c>
      <c r="G5" s="125">
        <v>0.65871577322871799</v>
      </c>
      <c r="I5" s="124">
        <v>1.170971105358187</v>
      </c>
      <c r="J5" s="124">
        <v>0.98161378392287935</v>
      </c>
      <c r="K5" s="124">
        <v>0.86689804671522575</v>
      </c>
      <c r="L5" s="124">
        <v>0.85643603734175455</v>
      </c>
      <c r="M5" s="124">
        <v>0.8948888873942934</v>
      </c>
    </row>
    <row r="6" spans="1:13" ht="14.25">
      <c r="A6" s="8"/>
      <c r="B6" s="8"/>
      <c r="C6" s="125"/>
      <c r="D6" s="125"/>
    </row>
    <row r="7" spans="1:13" ht="14.25">
      <c r="A7" s="8"/>
      <c r="B7" s="8"/>
      <c r="C7" s="127"/>
      <c r="D7" s="127"/>
    </row>
    <row r="8" spans="1:13" ht="14.25">
      <c r="A8" s="8" t="s">
        <v>1</v>
      </c>
      <c r="B8" s="8"/>
      <c r="C8" s="125">
        <v>0.24547201831447324</v>
      </c>
      <c r="D8" s="125">
        <v>0.4807864029958529</v>
      </c>
      <c r="E8" s="125">
        <v>0.51414447461094337</v>
      </c>
      <c r="F8" s="125">
        <v>0.64308902676648982</v>
      </c>
      <c r="G8" s="125">
        <v>0.41996068502115824</v>
      </c>
      <c r="I8" s="124">
        <v>0.57478947951331327</v>
      </c>
      <c r="J8" s="124">
        <v>0.60618193220174721</v>
      </c>
      <c r="K8" s="124">
        <v>0.75769812222723709</v>
      </c>
      <c r="L8" s="124">
        <v>0.63866067232976076</v>
      </c>
      <c r="M8" s="124">
        <v>0.4911929001561337</v>
      </c>
    </row>
    <row r="9" spans="1:13" ht="14.25">
      <c r="A9" s="8"/>
      <c r="B9" s="8"/>
      <c r="C9" s="125">
        <v>0.11108800523544593</v>
      </c>
      <c r="D9" s="125">
        <v>0.7660591282502518</v>
      </c>
      <c r="E9" s="125">
        <v>0.49155760008951238</v>
      </c>
      <c r="F9" s="125">
        <v>0.46632211894150022</v>
      </c>
      <c r="G9" s="125">
        <v>0.39728347259271951</v>
      </c>
      <c r="I9" s="124">
        <v>0.67679764583834423</v>
      </c>
      <c r="J9" s="124">
        <v>0.53856153313123889</v>
      </c>
      <c r="K9" s="124">
        <v>0.67042757123063113</v>
      </c>
      <c r="L9" s="124">
        <v>0.71553797191515911</v>
      </c>
      <c r="M9" s="124">
        <v>0.80359841858230618</v>
      </c>
    </row>
    <row r="10" spans="1:13" ht="14.25">
      <c r="A10" s="8"/>
      <c r="B10" s="8"/>
      <c r="C10" s="125">
        <v>0.18486754703350636</v>
      </c>
      <c r="D10" s="125">
        <v>0.42343220403873016</v>
      </c>
      <c r="E10" s="125">
        <v>0.74842235865525331</v>
      </c>
      <c r="F10" s="125">
        <v>0.28008450638882282</v>
      </c>
      <c r="G10" s="125">
        <v>0.65875538896022656</v>
      </c>
      <c r="I10" s="124">
        <v>0.56063622017240033</v>
      </c>
      <c r="J10" s="124">
        <v>0.67608539562821102</v>
      </c>
      <c r="K10" s="124">
        <v>0.89992149034366242</v>
      </c>
      <c r="L10" s="124">
        <v>1.0817355346307409</v>
      </c>
      <c r="M10" s="124">
        <v>1.0076346105238527</v>
      </c>
    </row>
    <row r="11" spans="1:13" ht="14.25">
      <c r="A11" s="8"/>
      <c r="B11" s="8"/>
      <c r="C11" s="125">
        <v>0.30821288064652158</v>
      </c>
      <c r="D11" s="125">
        <v>0.21234677269391605</v>
      </c>
      <c r="E11" s="125">
        <v>0.64450666885313845</v>
      </c>
      <c r="F11" s="125">
        <v>0.20569219932993996</v>
      </c>
      <c r="G11" s="125">
        <v>0.38759040286503132</v>
      </c>
      <c r="I11" s="124">
        <v>0.66391278764213879</v>
      </c>
      <c r="J11" s="124">
        <v>0.88441595393794137</v>
      </c>
      <c r="K11" s="124">
        <v>1.0422352147330594</v>
      </c>
      <c r="L11" s="124">
        <v>1.2605021843471624</v>
      </c>
      <c r="M11" s="124">
        <v>0.66842380263492329</v>
      </c>
    </row>
    <row r="12" spans="1:13" ht="14.25">
      <c r="A12" s="8"/>
      <c r="B12" s="8"/>
      <c r="C12" s="125"/>
      <c r="D12" s="125"/>
    </row>
    <row r="13" spans="1:13" ht="14.25">
      <c r="B13" s="8"/>
      <c r="C13" s="7"/>
      <c r="D13" s="7"/>
    </row>
    <row r="14" spans="1:13" ht="14.25">
      <c r="A14" s="3" t="s">
        <v>2</v>
      </c>
      <c r="B14" s="4" t="s">
        <v>5</v>
      </c>
      <c r="C14" s="32">
        <f>AVERAGE(C3:C6)</f>
        <v>1</v>
      </c>
      <c r="D14" s="32">
        <f>AVERAGE(D3:D6)</f>
        <v>1</v>
      </c>
      <c r="E14" s="32">
        <f>AVERAGE(E3:E6)</f>
        <v>1</v>
      </c>
      <c r="F14" s="32">
        <f>AVERAGE(F3:F6)</f>
        <v>1</v>
      </c>
      <c r="G14" s="32">
        <f>AVERAGE(G3:G6)</f>
        <v>1.0000000000000002</v>
      </c>
      <c r="H14" s="32"/>
      <c r="I14" s="32">
        <f>AVERAGE(I3:I6)</f>
        <v>1</v>
      </c>
      <c r="J14" s="32">
        <f>AVERAGE(J3:J6)</f>
        <v>1</v>
      </c>
      <c r="K14" s="32">
        <f>AVERAGE(K3:K6)</f>
        <v>0.99999999999999989</v>
      </c>
      <c r="L14" s="32">
        <f>AVERAGE(L3:L6)</f>
        <v>1</v>
      </c>
      <c r="M14" s="32">
        <f>AVERAGE(M3:M6)</f>
        <v>1.0000000000000002</v>
      </c>
    </row>
    <row r="15" spans="1:13" ht="14.25">
      <c r="A15" s="3"/>
      <c r="B15" s="4" t="s">
        <v>6</v>
      </c>
      <c r="C15" s="13">
        <f>AVERAGE(C8:C12)</f>
        <v>0.21241011280748678</v>
      </c>
      <c r="D15" s="13">
        <f>AVERAGE(D8:D12)</f>
        <v>0.47065612699468773</v>
      </c>
      <c r="E15" s="13">
        <f>AVERAGE(E8:E12)</f>
        <v>0.59965777555221189</v>
      </c>
      <c r="F15" s="13">
        <f>AVERAGE(F8:F12)</f>
        <v>0.3987969628566882</v>
      </c>
      <c r="G15" s="13">
        <f>AVERAGE(G8:G12)</f>
        <v>0.46589748735978398</v>
      </c>
      <c r="H15" s="13"/>
      <c r="I15" s="13">
        <f>AVERAGE(I8:I12)</f>
        <v>0.61903403329154916</v>
      </c>
      <c r="J15" s="13">
        <f>AVERAGE(J8:J12)</f>
        <v>0.67631120372478459</v>
      </c>
      <c r="K15" s="13">
        <f>AVERAGE(K8:K12)</f>
        <v>0.84257059963364744</v>
      </c>
      <c r="L15" s="13">
        <f>AVERAGE(L8:L12)</f>
        <v>0.92410909080570569</v>
      </c>
      <c r="M15" s="13">
        <f>AVERAGE(M8:M12)</f>
        <v>0.74271243297430389</v>
      </c>
    </row>
    <row r="16" spans="1:13" ht="14.25">
      <c r="A16" s="3" t="s">
        <v>3</v>
      </c>
      <c r="B16" s="4" t="s">
        <v>5</v>
      </c>
      <c r="C16" s="13">
        <f>STDEV(C3:C6)/SQRT(COUNT(C3:C6))</f>
        <v>3.0408354256078005E-2</v>
      </c>
      <c r="D16" s="13">
        <f>STDEV(D3:D6)/SQRT(COUNT(D3:D6))</f>
        <v>5.5198270459690384E-2</v>
      </c>
      <c r="E16" s="13">
        <f>STDEV(E3:E6)/SQRT(COUNT(E3:E6))</f>
        <v>2.7797604426433507E-2</v>
      </c>
      <c r="F16" s="13">
        <f>STDEV(F3:F6)/SQRT(COUNT(F3:F6))</f>
        <v>9.3682582179378873E-2</v>
      </c>
      <c r="G16" s="13">
        <f>STDEV(G3:G6)/SQRT(COUNT(G3:G6))</f>
        <v>0.17277123005013845</v>
      </c>
      <c r="H16" s="13"/>
      <c r="I16" s="13">
        <f>STDEV(I3:I6)/SQRT(COUNT(I3:I6))</f>
        <v>9.0950844948179566E-2</v>
      </c>
      <c r="J16" s="13">
        <f>STDEV(J3:J6)/SQRT(COUNT(J3:J6))</f>
        <v>2.3885841402260456E-2</v>
      </c>
      <c r="K16" s="13">
        <f>STDEV(K3:K6)/SQRT(COUNT(K3:K6))</f>
        <v>7.1367656291178597E-2</v>
      </c>
      <c r="L16" s="13">
        <f>STDEV(L3:L6)/SQRT(COUNT(L3:L6))</f>
        <v>8.5460118239624711E-2</v>
      </c>
      <c r="M16" s="13">
        <f>STDEV(M3:M6)/SQRT(COUNT(M3:M6))</f>
        <v>5.3193800921316446E-2</v>
      </c>
    </row>
    <row r="17" spans="1:13" ht="14.25">
      <c r="A17" s="3"/>
      <c r="B17" s="4" t="s">
        <v>6</v>
      </c>
      <c r="C17" s="13">
        <f>STDEV(C8:C12)/SQRT(COUNT(C8:C12))</f>
        <v>4.212681483096322E-2</v>
      </c>
      <c r="D17" s="13">
        <f>STDEV(D8:D12)/SQRT(COUNT(D8:D12))</f>
        <v>0.11413419625645589</v>
      </c>
      <c r="E17" s="13">
        <f>STDEV(E8:E12)/SQRT(COUNT(E8:E12))</f>
        <v>5.9958664225918903E-2</v>
      </c>
      <c r="F17" s="13">
        <f>STDEV(F8:F12)/SQRT(COUNT(F8:F12))</f>
        <v>9.8158187046447729E-2</v>
      </c>
      <c r="G17" s="13">
        <f>STDEV(G8:G12)/SQRT(COUNT(G8:G12))</f>
        <v>6.464276353116083E-2</v>
      </c>
      <c r="H17" s="13"/>
      <c r="I17" s="13">
        <f>STDEV(I8:I12)/SQRT(COUNT(I8:I12))</f>
        <v>2.9886762179169815E-2</v>
      </c>
      <c r="J17" s="13">
        <f>STDEV(J8:J12)/SQRT(COUNT(J8:J12))</f>
        <v>7.4833551144946053E-2</v>
      </c>
      <c r="K17" s="13">
        <f>STDEV(K8:K12)/SQRT(COUNT(K8:K12))</f>
        <v>8.1645393234448041E-2</v>
      </c>
      <c r="L17" s="13">
        <f>STDEV(L8:L12)/SQRT(COUNT(L8:L12))</f>
        <v>0.14803972451704545</v>
      </c>
      <c r="M17" s="13">
        <f>STDEV(M8:M12)/SQRT(COUNT(M8:M12))</f>
        <v>0.10903812001154486</v>
      </c>
    </row>
    <row r="18" spans="1:13" ht="14.25">
      <c r="A18" s="3" t="s">
        <v>4</v>
      </c>
      <c r="B18" s="5"/>
      <c r="C18" s="24">
        <f>TTEST(C3:C6,C8:C12,2,3)</f>
        <v>2.5112630647378079E-5</v>
      </c>
      <c r="D18" s="18">
        <f>TTEST(D3:D6,D8:D12,2,3)</f>
        <v>1.2480808746598078E-2</v>
      </c>
      <c r="E18" s="18">
        <f>TTEST(E3:E6,E8:E12,2,3)</f>
        <v>3.3486012056204314E-3</v>
      </c>
      <c r="F18" s="18">
        <f>TTEST(F3:F6,F8:F12,2,3)</f>
        <v>7.222307704598847E-3</v>
      </c>
      <c r="G18" s="23">
        <f>TTEST(G3:G6,G8:G12,2,3)</f>
        <v>7.5701593689904575E-2</v>
      </c>
      <c r="I18" s="18">
        <f>TTEST(I3:I6,I8:I12,2,3)</f>
        <v>4.1296629353772173E-2</v>
      </c>
      <c r="J18" s="18">
        <f>TTEST(J3:J6,J8:J12,2,3)</f>
        <v>1.8225712987419183E-2</v>
      </c>
      <c r="K18" s="23">
        <f>TTEST(K3:K6,K8:K12,2,3)</f>
        <v>0.20654093240817667</v>
      </c>
      <c r="L18" s="23">
        <f>TTEST(L3:L6,L8:L12,2,3)</f>
        <v>0.67728270620793019</v>
      </c>
      <c r="M18" s="23">
        <f>TTEST(M3:M6,M8:M12,2,3)</f>
        <v>9.7383685349622981E-2</v>
      </c>
    </row>
    <row r="19" spans="1:13" ht="14.25">
      <c r="A19" s="8"/>
      <c r="B19" s="8"/>
      <c r="C19" s="7"/>
      <c r="D19" s="7"/>
    </row>
    <row r="20" spans="1:13" ht="14.25">
      <c r="A20" s="6"/>
      <c r="B20" s="8"/>
      <c r="C20" s="11"/>
    </row>
    <row r="21" spans="1:13" ht="14.25">
      <c r="A21" s="8"/>
      <c r="B21" s="8"/>
      <c r="C21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BFAD-3187-4AA2-ABBF-9E84EA03BCFC}">
  <dimension ref="A1:F23"/>
  <sheetViews>
    <sheetView view="pageBreakPreview" zoomScale="75" zoomScaleNormal="100" zoomScaleSheetLayoutView="75" workbookViewId="0">
      <selection activeCell="E7" sqref="E7:F9"/>
    </sheetView>
  </sheetViews>
  <sheetFormatPr defaultRowHeight="13.5"/>
  <cols>
    <col min="1" max="16384" width="9" style="9"/>
  </cols>
  <sheetData>
    <row r="1" spans="1:6" ht="15">
      <c r="A1" s="8"/>
      <c r="B1" s="8"/>
      <c r="C1" s="15" t="s">
        <v>31</v>
      </c>
      <c r="D1" s="15" t="s">
        <v>32</v>
      </c>
      <c r="E1" s="15" t="s">
        <v>148</v>
      </c>
      <c r="F1" s="15" t="s">
        <v>149</v>
      </c>
    </row>
    <row r="2" spans="1:6" ht="14.25">
      <c r="A2" s="8" t="s">
        <v>30</v>
      </c>
      <c r="B2" s="8"/>
      <c r="C2" s="96">
        <v>1.0877867400941683</v>
      </c>
      <c r="D2" s="96">
        <v>0.9732168614296971</v>
      </c>
      <c r="E2" s="96">
        <v>1.3541251580494902</v>
      </c>
      <c r="F2" s="96">
        <v>0.88663688786504447</v>
      </c>
    </row>
    <row r="3" spans="1:6" ht="14.25">
      <c r="A3" s="8"/>
      <c r="B3" s="8"/>
      <c r="C3" s="96">
        <v>1.0136430375473688</v>
      </c>
      <c r="D3" s="96">
        <v>1.1433125265533008</v>
      </c>
      <c r="E3" s="96">
        <v>0.8464152417642441</v>
      </c>
      <c r="F3" s="96">
        <v>1.0520350133460621</v>
      </c>
    </row>
    <row r="4" spans="1:6" ht="14.25">
      <c r="A4" s="8"/>
      <c r="B4" s="8"/>
      <c r="C4" s="96">
        <v>0.89857022235846284</v>
      </c>
      <c r="D4" s="96">
        <v>0.88347061201700217</v>
      </c>
      <c r="E4" s="96">
        <v>0.79945960018626583</v>
      </c>
      <c r="F4" s="96">
        <v>1.0613280987888933</v>
      </c>
    </row>
    <row r="5" spans="1:6" ht="14.25">
      <c r="A5" s="8"/>
      <c r="B5" s="8"/>
      <c r="C5" s="96"/>
      <c r="D5" s="96"/>
      <c r="E5" s="96"/>
      <c r="F5" s="96"/>
    </row>
    <row r="6" spans="1:6" ht="14.25">
      <c r="A6" s="8"/>
      <c r="B6" s="8"/>
      <c r="C6" s="96"/>
      <c r="D6" s="96"/>
      <c r="E6" s="96"/>
      <c r="F6" s="96"/>
    </row>
    <row r="7" spans="1:6" ht="14.25">
      <c r="A7" s="8" t="s">
        <v>229</v>
      </c>
      <c r="B7" s="8"/>
      <c r="C7" s="96">
        <v>1.886498322145171</v>
      </c>
      <c r="D7" s="96">
        <v>0.81780121004125983</v>
      </c>
      <c r="E7" s="96">
        <v>12.160175905768057</v>
      </c>
      <c r="F7" s="96">
        <v>7.9085396265712801E-3</v>
      </c>
    </row>
    <row r="8" spans="1:6" ht="14.25">
      <c r="A8" s="8"/>
      <c r="B8" s="8"/>
      <c r="C8" s="96">
        <v>1.8420043393770313</v>
      </c>
      <c r="D8" s="96">
        <v>1.3348496880776324</v>
      </c>
      <c r="E8" s="96">
        <v>7.1663962632954412</v>
      </c>
      <c r="F8" s="96">
        <v>6.2087109928349489E-2</v>
      </c>
    </row>
    <row r="9" spans="1:6" ht="14.25">
      <c r="A9" s="8"/>
      <c r="B9" s="8"/>
      <c r="C9" s="96">
        <v>1.7117627526342176</v>
      </c>
      <c r="D9" s="96">
        <v>0.8550370268445634</v>
      </c>
      <c r="E9" s="96">
        <v>7.5721746928298401</v>
      </c>
      <c r="F9" s="96">
        <v>2.5840842656946117E-3</v>
      </c>
    </row>
    <row r="10" spans="1:6" ht="14.25">
      <c r="A10" s="8"/>
      <c r="B10" s="8"/>
      <c r="C10" s="13"/>
      <c r="E10" s="96"/>
      <c r="F10" s="96"/>
    </row>
    <row r="11" spans="1:6" ht="14.25">
      <c r="A11" s="8"/>
      <c r="B11" s="8"/>
      <c r="C11" s="13"/>
      <c r="E11" s="96"/>
      <c r="F11" s="96"/>
    </row>
    <row r="12" spans="1:6" ht="14.25">
      <c r="B12" s="8"/>
      <c r="C12" s="7"/>
    </row>
    <row r="13" spans="1:6" ht="14.25">
      <c r="A13" s="3" t="s">
        <v>2</v>
      </c>
      <c r="B13" s="96" t="s">
        <v>10</v>
      </c>
      <c r="C13" s="32">
        <f t="shared" ref="C13:E13" si="0">AVERAGE(C2:C5)</f>
        <v>1</v>
      </c>
      <c r="D13" s="32">
        <f t="shared" si="0"/>
        <v>1</v>
      </c>
      <c r="E13" s="32">
        <f t="shared" si="0"/>
        <v>1</v>
      </c>
      <c r="F13" s="32">
        <f>AVERAGE(F2:F5)</f>
        <v>1</v>
      </c>
    </row>
    <row r="14" spans="1:6" ht="14.25">
      <c r="A14" s="3"/>
      <c r="B14" s="96" t="s">
        <v>9</v>
      </c>
      <c r="C14" s="13">
        <f t="shared" ref="C14:E14" si="1">AVERAGE(C7:C11)</f>
        <v>1.8134218047188064</v>
      </c>
      <c r="D14" s="13">
        <f t="shared" si="1"/>
        <v>1.0025626416544851</v>
      </c>
      <c r="E14" s="13">
        <f t="shared" si="1"/>
        <v>8.9662489539644454</v>
      </c>
      <c r="F14" s="13">
        <f>AVERAGE(F7:F11)</f>
        <v>2.4193244606871792E-2</v>
      </c>
    </row>
    <row r="15" spans="1:6" ht="14.25">
      <c r="A15" s="3" t="s">
        <v>3</v>
      </c>
      <c r="B15" s="96" t="s">
        <v>10</v>
      </c>
      <c r="C15" s="13">
        <f t="shared" ref="C15:E15" si="2">STDEV(C2:C5)/SQRT(COUNT(C2:C5))</f>
        <v>5.5046410725089742E-2</v>
      </c>
      <c r="D15" s="13">
        <f t="shared" si="2"/>
        <v>7.6195926228001989E-2</v>
      </c>
      <c r="E15" s="13">
        <f t="shared" si="2"/>
        <v>0.17758066593493255</v>
      </c>
      <c r="F15" s="13">
        <f>STDEV(F2:F5)/SQRT(COUNT(F2:F5))</f>
        <v>5.6745004931282463E-2</v>
      </c>
    </row>
    <row r="16" spans="1:6" ht="14.25">
      <c r="A16" s="3"/>
      <c r="B16" s="96" t="s">
        <v>9</v>
      </c>
      <c r="C16" s="13">
        <f t="shared" ref="C16:E16" si="3">STDEV(C7:C11)/SQRT(COUNT(C7:C11))</f>
        <v>5.2427253659064789E-2</v>
      </c>
      <c r="D16" s="13">
        <f t="shared" si="3"/>
        <v>0.16649087805714446</v>
      </c>
      <c r="E16" s="13">
        <f t="shared" si="3"/>
        <v>1.6012537862106684</v>
      </c>
      <c r="F16" s="13">
        <f>STDEV(F7:F11)/SQRT(COUNT(F7:F11))</f>
        <v>1.9009175222982979E-2</v>
      </c>
    </row>
    <row r="17" spans="1:6" ht="14.25">
      <c r="A17" s="3"/>
      <c r="B17" s="5"/>
      <c r="C17" s="18"/>
      <c r="E17" s="18"/>
      <c r="F17" s="2"/>
    </row>
    <row r="23" spans="1:6" ht="14.25">
      <c r="C23" s="10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F7E5-0781-434F-88F9-27EAD314D94C}">
  <dimension ref="A1:K31"/>
  <sheetViews>
    <sheetView view="pageBreakPreview" zoomScale="60" zoomScaleNormal="100" workbookViewId="0">
      <selection activeCell="A23" sqref="A23:C24"/>
    </sheetView>
  </sheetViews>
  <sheetFormatPr defaultRowHeight="13.5"/>
  <cols>
    <col min="1" max="16384" width="9" style="9"/>
  </cols>
  <sheetData>
    <row r="1" spans="1:11" ht="15">
      <c r="A1" s="8"/>
      <c r="B1" s="8"/>
      <c r="C1" s="15">
        <v>4</v>
      </c>
      <c r="D1" s="15">
        <v>6</v>
      </c>
      <c r="E1" s="15">
        <v>8</v>
      </c>
      <c r="F1" s="15">
        <v>24</v>
      </c>
      <c r="G1" s="15">
        <v>40</v>
      </c>
      <c r="H1" s="15">
        <v>52</v>
      </c>
      <c r="I1" s="15">
        <v>80</v>
      </c>
      <c r="J1" s="15">
        <v>100</v>
      </c>
      <c r="K1" s="15"/>
    </row>
    <row r="2" spans="1:11" ht="14.25">
      <c r="A2" s="8" t="s">
        <v>0</v>
      </c>
      <c r="B2" s="8"/>
      <c r="C2" s="72">
        <v>12.6</v>
      </c>
      <c r="D2" s="72">
        <v>20.399999999999999</v>
      </c>
      <c r="E2" s="72">
        <v>22</v>
      </c>
      <c r="F2" s="72">
        <v>27.6</v>
      </c>
      <c r="G2" s="74">
        <v>32.299999999999997</v>
      </c>
      <c r="H2" s="1">
        <v>37.799999999999997</v>
      </c>
      <c r="I2" s="72">
        <v>33.799999999999997</v>
      </c>
      <c r="J2" s="72">
        <v>31.6</v>
      </c>
    </row>
    <row r="3" spans="1:11" ht="14.25">
      <c r="A3" s="8"/>
      <c r="B3" s="8"/>
      <c r="C3" s="72">
        <v>12.8</v>
      </c>
      <c r="D3" s="72">
        <v>22.4</v>
      </c>
      <c r="E3" s="72">
        <v>21.2</v>
      </c>
      <c r="F3" s="72">
        <v>29.7</v>
      </c>
      <c r="G3" s="74">
        <v>32.6</v>
      </c>
      <c r="H3" s="1">
        <v>37.700000000000003</v>
      </c>
      <c r="I3" s="72">
        <v>32.5</v>
      </c>
      <c r="J3" s="72">
        <v>35.9</v>
      </c>
    </row>
    <row r="4" spans="1:11" ht="14.25">
      <c r="A4" s="8"/>
      <c r="B4" s="8"/>
      <c r="C4" s="72">
        <v>11.6</v>
      </c>
      <c r="D4" s="72">
        <v>22.1</v>
      </c>
      <c r="E4" s="72">
        <v>21.3</v>
      </c>
      <c r="F4" s="72">
        <v>30.6</v>
      </c>
      <c r="G4" s="74">
        <v>33.1</v>
      </c>
      <c r="H4" s="1">
        <v>32.700000000000003</v>
      </c>
      <c r="I4" s="72">
        <v>32.1</v>
      </c>
      <c r="J4" s="72">
        <v>33</v>
      </c>
    </row>
    <row r="5" spans="1:11" ht="14.25">
      <c r="A5" s="8"/>
      <c r="B5" s="8"/>
      <c r="C5" s="72">
        <v>12.1</v>
      </c>
      <c r="D5" s="72">
        <v>19.600000000000001</v>
      </c>
      <c r="E5" s="72">
        <v>23.1</v>
      </c>
      <c r="F5" s="72">
        <v>29</v>
      </c>
      <c r="G5" s="74">
        <v>30.7</v>
      </c>
      <c r="H5" s="1">
        <v>33.200000000000003</v>
      </c>
      <c r="I5" s="72">
        <v>36.1</v>
      </c>
      <c r="J5" s="72">
        <v>33.200000000000003</v>
      </c>
    </row>
    <row r="6" spans="1:11" ht="14.25">
      <c r="A6" s="8"/>
      <c r="B6" s="8"/>
      <c r="C6" s="72">
        <v>14.6</v>
      </c>
      <c r="D6" s="72">
        <v>22.9</v>
      </c>
      <c r="E6" s="72">
        <v>19.3</v>
      </c>
      <c r="F6" s="72">
        <v>29.9</v>
      </c>
      <c r="G6" s="74">
        <v>33.200000000000003</v>
      </c>
      <c r="H6" s="1">
        <v>33.9</v>
      </c>
      <c r="I6" s="72">
        <v>28.4</v>
      </c>
      <c r="J6" s="72">
        <v>34.5</v>
      </c>
    </row>
    <row r="7" spans="1:11" ht="14.25">
      <c r="A7" s="8"/>
      <c r="B7" s="8"/>
      <c r="C7" s="72">
        <v>11.4</v>
      </c>
      <c r="D7" s="72">
        <v>21.5</v>
      </c>
      <c r="E7" s="72"/>
      <c r="F7" s="46"/>
      <c r="G7" s="46"/>
      <c r="H7" s="72"/>
      <c r="I7" s="72">
        <v>35.299999999999997</v>
      </c>
      <c r="J7" s="72">
        <v>31.4</v>
      </c>
    </row>
    <row r="8" spans="1:11" ht="14.25">
      <c r="A8" s="8"/>
      <c r="B8" s="8"/>
      <c r="C8" s="72">
        <v>14.9</v>
      </c>
      <c r="D8" s="72">
        <v>24</v>
      </c>
      <c r="E8" s="72"/>
      <c r="F8" s="46"/>
      <c r="G8" s="46"/>
      <c r="H8" s="46"/>
      <c r="I8" s="72">
        <v>27.5</v>
      </c>
      <c r="J8" s="72"/>
    </row>
    <row r="9" spans="1:11" ht="14.25">
      <c r="A9" s="8"/>
      <c r="B9" s="8"/>
      <c r="C9" s="72">
        <v>13.4</v>
      </c>
      <c r="D9" s="46"/>
      <c r="E9" s="72"/>
      <c r="F9" s="46"/>
      <c r="G9" s="46"/>
      <c r="H9" s="46"/>
      <c r="I9" s="72">
        <v>35.4</v>
      </c>
      <c r="J9" s="72"/>
    </row>
    <row r="10" spans="1:11" ht="14.25">
      <c r="A10" s="8"/>
      <c r="B10" s="8"/>
      <c r="C10" s="72">
        <v>11.6</v>
      </c>
      <c r="D10" s="46"/>
      <c r="E10" s="72"/>
      <c r="F10" s="46"/>
      <c r="G10" s="46"/>
      <c r="H10" s="46"/>
      <c r="I10" s="72">
        <v>34.299999999999997</v>
      </c>
      <c r="J10" s="72"/>
    </row>
    <row r="11" spans="1:11" ht="14.25">
      <c r="A11" s="8"/>
      <c r="B11" s="8"/>
      <c r="C11" s="72"/>
      <c r="E11" s="72"/>
      <c r="J11" s="72"/>
    </row>
    <row r="12" spans="1:11" ht="14.25">
      <c r="A12" s="8"/>
      <c r="B12" s="8"/>
      <c r="C12" s="1"/>
      <c r="E12" s="72"/>
    </row>
    <row r="13" spans="1:11" ht="14.25">
      <c r="A13" s="8" t="s">
        <v>1</v>
      </c>
      <c r="B13" s="8"/>
      <c r="C13" s="72">
        <v>10.1</v>
      </c>
      <c r="D13" s="72">
        <v>21</v>
      </c>
      <c r="E13" s="72">
        <v>19.600000000000001</v>
      </c>
      <c r="F13" s="72">
        <v>29.8</v>
      </c>
      <c r="G13" s="74">
        <v>28</v>
      </c>
      <c r="H13" s="1">
        <v>28.5</v>
      </c>
      <c r="I13" s="72">
        <v>27</v>
      </c>
      <c r="J13" s="72">
        <v>29.8</v>
      </c>
    </row>
    <row r="14" spans="1:11" ht="14.25">
      <c r="A14" s="8"/>
      <c r="B14" s="8"/>
      <c r="C14" s="72">
        <v>14.2</v>
      </c>
      <c r="D14" s="72">
        <v>18.399999999999999</v>
      </c>
      <c r="E14" s="72">
        <v>18.899999999999999</v>
      </c>
      <c r="F14" s="72">
        <v>25.2</v>
      </c>
      <c r="G14" s="74">
        <v>26.9</v>
      </c>
      <c r="H14" s="1">
        <v>28.9</v>
      </c>
      <c r="I14" s="72">
        <v>25.1</v>
      </c>
      <c r="J14" s="72">
        <v>26.5</v>
      </c>
    </row>
    <row r="15" spans="1:11" ht="14.25">
      <c r="A15" s="8"/>
      <c r="B15" s="8"/>
      <c r="C15" s="72">
        <v>13.5</v>
      </c>
      <c r="D15" s="72">
        <v>18.8</v>
      </c>
      <c r="E15" s="72">
        <v>20.3</v>
      </c>
      <c r="F15" s="72">
        <v>28.8</v>
      </c>
      <c r="G15" s="74">
        <v>29.6</v>
      </c>
      <c r="H15" s="1">
        <v>29</v>
      </c>
      <c r="I15" s="72">
        <v>27.6</v>
      </c>
      <c r="J15" s="72">
        <v>27</v>
      </c>
    </row>
    <row r="16" spans="1:11" ht="14.25">
      <c r="A16" s="8"/>
      <c r="B16" s="8"/>
      <c r="C16" s="72">
        <v>9.6</v>
      </c>
      <c r="D16" s="72">
        <v>22.3</v>
      </c>
      <c r="E16" s="72">
        <v>17.399999999999999</v>
      </c>
      <c r="F16" s="72">
        <v>27.1</v>
      </c>
      <c r="G16" s="74">
        <v>27.4</v>
      </c>
      <c r="H16" s="1">
        <v>33.9</v>
      </c>
      <c r="I16" s="72">
        <v>29.9</v>
      </c>
      <c r="J16" s="72">
        <v>25.5</v>
      </c>
    </row>
    <row r="17" spans="1:10" ht="14.25">
      <c r="A17" s="8"/>
      <c r="B17" s="8"/>
      <c r="C17" s="72">
        <v>15.4</v>
      </c>
      <c r="D17" s="72">
        <v>20.5</v>
      </c>
      <c r="E17" s="72">
        <v>17.600000000000001</v>
      </c>
      <c r="F17" s="72">
        <v>25.9</v>
      </c>
      <c r="G17" s="74">
        <v>27.8</v>
      </c>
      <c r="H17" s="1">
        <v>33.200000000000003</v>
      </c>
      <c r="I17" s="72">
        <v>27.3</v>
      </c>
      <c r="J17" s="46"/>
    </row>
    <row r="18" spans="1:10" ht="14.25">
      <c r="A18" s="8"/>
      <c r="B18" s="8"/>
      <c r="C18" s="72">
        <v>11.8</v>
      </c>
      <c r="D18" s="72">
        <v>22.3</v>
      </c>
      <c r="E18" s="72"/>
      <c r="F18" s="72">
        <v>25.6</v>
      </c>
      <c r="G18" s="46"/>
      <c r="H18" s="72"/>
      <c r="I18" s="72">
        <v>29.7</v>
      </c>
      <c r="J18" s="46"/>
    </row>
    <row r="19" spans="1:10" ht="14.25">
      <c r="A19" s="8"/>
      <c r="B19" s="8"/>
      <c r="C19" s="72"/>
      <c r="D19" s="72">
        <v>21.1</v>
      </c>
      <c r="E19" s="72"/>
      <c r="F19" s="46"/>
      <c r="G19" s="46"/>
      <c r="H19" s="72"/>
      <c r="I19" s="72">
        <v>31.3</v>
      </c>
      <c r="J19" s="46"/>
    </row>
    <row r="20" spans="1:10" ht="14.25">
      <c r="B20" s="8"/>
      <c r="C20" s="72"/>
      <c r="D20" s="72">
        <v>21.6</v>
      </c>
      <c r="E20" s="72"/>
      <c r="F20" s="46"/>
      <c r="G20" s="46"/>
      <c r="H20" s="72"/>
      <c r="I20" s="46"/>
      <c r="J20" s="46"/>
    </row>
    <row r="21" spans="1:10" ht="14.25">
      <c r="B21" s="8"/>
      <c r="C21" s="7"/>
      <c r="H21" s="72"/>
    </row>
    <row r="22" spans="1:10" ht="14.25">
      <c r="B22" s="8"/>
      <c r="C22" s="7"/>
    </row>
    <row r="23" spans="1:10" ht="14.25">
      <c r="A23" s="3" t="s">
        <v>263</v>
      </c>
      <c r="B23" s="4" t="s">
        <v>5</v>
      </c>
      <c r="C23" s="7">
        <f t="shared" ref="C23:J23" si="0">COUNT(C2:C11)</f>
        <v>9</v>
      </c>
      <c r="D23" s="7">
        <f t="shared" si="0"/>
        <v>7</v>
      </c>
      <c r="E23" s="7">
        <f t="shared" si="0"/>
        <v>5</v>
      </c>
      <c r="F23" s="7">
        <f t="shared" si="0"/>
        <v>5</v>
      </c>
      <c r="G23" s="7">
        <f t="shared" si="0"/>
        <v>5</v>
      </c>
      <c r="H23" s="7">
        <f t="shared" si="0"/>
        <v>5</v>
      </c>
      <c r="I23" s="7">
        <f t="shared" si="0"/>
        <v>9</v>
      </c>
      <c r="J23" s="7">
        <f t="shared" si="0"/>
        <v>6</v>
      </c>
    </row>
    <row r="24" spans="1:10" ht="14.25">
      <c r="A24" s="3"/>
      <c r="B24" s="4" t="s">
        <v>6</v>
      </c>
      <c r="C24" s="7">
        <f>COUNT(C13:C21)</f>
        <v>6</v>
      </c>
      <c r="D24" s="7">
        <f t="shared" ref="D24:J24" si="1">COUNT(D13:D21)</f>
        <v>8</v>
      </c>
      <c r="E24" s="7">
        <f t="shared" si="1"/>
        <v>5</v>
      </c>
      <c r="F24" s="7">
        <f t="shared" si="1"/>
        <v>6</v>
      </c>
      <c r="G24" s="7">
        <f t="shared" si="1"/>
        <v>5</v>
      </c>
      <c r="H24" s="7">
        <f t="shared" si="1"/>
        <v>5</v>
      </c>
      <c r="I24" s="7">
        <f t="shared" si="1"/>
        <v>7</v>
      </c>
      <c r="J24" s="7">
        <f t="shared" si="1"/>
        <v>4</v>
      </c>
    </row>
    <row r="25" spans="1:10" ht="14.25">
      <c r="A25" s="3" t="s">
        <v>2</v>
      </c>
      <c r="B25" s="4" t="s">
        <v>5</v>
      </c>
      <c r="C25" s="1">
        <f t="shared" ref="C25:J25" si="2">AVERAGE(C2:C12)</f>
        <v>12.777777777777779</v>
      </c>
      <c r="D25" s="1">
        <f t="shared" si="2"/>
        <v>21.842857142857145</v>
      </c>
      <c r="E25" s="1">
        <f t="shared" si="2"/>
        <v>21.38</v>
      </c>
      <c r="F25" s="1">
        <f t="shared" si="2"/>
        <v>29.360000000000003</v>
      </c>
      <c r="G25" s="1">
        <f t="shared" si="2"/>
        <v>32.379999999999995</v>
      </c>
      <c r="H25" s="1">
        <f t="shared" si="2"/>
        <v>35.06</v>
      </c>
      <c r="I25" s="1">
        <f t="shared" si="2"/>
        <v>32.822222222222223</v>
      </c>
      <c r="J25" s="1">
        <f t="shared" si="2"/>
        <v>33.266666666666666</v>
      </c>
    </row>
    <row r="26" spans="1:10" ht="14.25">
      <c r="A26" s="3"/>
      <c r="B26" s="4" t="s">
        <v>6</v>
      </c>
      <c r="C26" s="1">
        <f>AVERAGE(C13:C21)</f>
        <v>12.433333333333332</v>
      </c>
      <c r="D26" s="1">
        <f>AVERAGE(D13:D21)</f>
        <v>20.75</v>
      </c>
      <c r="E26" s="1">
        <f t="shared" ref="E26:J26" si="3">AVERAGE(E13:E21)</f>
        <v>18.759999999999998</v>
      </c>
      <c r="F26" s="1">
        <f t="shared" si="3"/>
        <v>27.066666666666666</v>
      </c>
      <c r="G26" s="1">
        <f t="shared" si="3"/>
        <v>27.940000000000005</v>
      </c>
      <c r="H26" s="1">
        <f t="shared" si="3"/>
        <v>30.7</v>
      </c>
      <c r="I26" s="1">
        <f t="shared" si="3"/>
        <v>28.271428571428572</v>
      </c>
      <c r="J26" s="1">
        <f t="shared" si="3"/>
        <v>27.2</v>
      </c>
    </row>
    <row r="27" spans="1:10" ht="14.25">
      <c r="A27" s="3" t="s">
        <v>3</v>
      </c>
      <c r="B27" s="4" t="s">
        <v>5</v>
      </c>
      <c r="C27" s="1">
        <f t="shared" ref="C27:J27" si="4">STDEV(C2:C12)/SQRT(COUNT(C2:C12))</f>
        <v>0.43101230253702932</v>
      </c>
      <c r="D27" s="1">
        <f t="shared" si="4"/>
        <v>0.56436105585036955</v>
      </c>
      <c r="E27" s="1">
        <f t="shared" si="4"/>
        <v>0.62080592780675037</v>
      </c>
      <c r="F27" s="1">
        <f t="shared" si="4"/>
        <v>0.50852728540364456</v>
      </c>
      <c r="G27" s="1">
        <f t="shared" si="4"/>
        <v>0.45099889135118781</v>
      </c>
      <c r="H27" s="1">
        <f t="shared" si="4"/>
        <v>1.1147196957082972</v>
      </c>
      <c r="I27" s="1">
        <f t="shared" si="4"/>
        <v>1.0218145322276468</v>
      </c>
      <c r="J27" s="1">
        <f t="shared" si="4"/>
        <v>0.7022187060390167</v>
      </c>
    </row>
    <row r="28" spans="1:10" ht="14.25">
      <c r="A28" s="3"/>
      <c r="B28" s="4" t="s">
        <v>6</v>
      </c>
      <c r="C28" s="1">
        <f>STDEV(C13:C21)/SQRT(COUNT(C13:C21))</f>
        <v>0.94751136023679616</v>
      </c>
      <c r="D28" s="1">
        <f>STDEV(D13:D21)/SQRT(COUNT(D13:D21))</f>
        <v>0.51927146767645282</v>
      </c>
      <c r="E28" s="1">
        <f t="shared" ref="E28:J28" si="5">STDEV(E13:E21)/SQRT(COUNT(E13:E21))</f>
        <v>0.56089214649520647</v>
      </c>
      <c r="F28" s="1">
        <f t="shared" si="5"/>
        <v>0.76318047960128332</v>
      </c>
      <c r="G28" s="1">
        <f t="shared" si="5"/>
        <v>0.45563142999578116</v>
      </c>
      <c r="H28" s="1">
        <f t="shared" si="5"/>
        <v>1.1717508267545624</v>
      </c>
      <c r="I28" s="1">
        <f t="shared" si="5"/>
        <v>0.80080741567920199</v>
      </c>
      <c r="J28" s="1">
        <f t="shared" si="5"/>
        <v>0.92105012530987351</v>
      </c>
    </row>
    <row r="29" spans="1:10" ht="14.25">
      <c r="A29" s="3" t="s">
        <v>4</v>
      </c>
      <c r="B29" s="5"/>
      <c r="C29" s="2">
        <f t="shared" ref="C29:J29" si="6">TTEST(C2:C12,C13:C21,2,3)</f>
        <v>0.75028118497769403</v>
      </c>
      <c r="D29" s="2">
        <f t="shared" si="6"/>
        <v>0.17831070469822757</v>
      </c>
      <c r="E29" s="18">
        <f t="shared" si="6"/>
        <v>1.4163312380821674E-2</v>
      </c>
      <c r="F29" s="18">
        <f t="shared" si="6"/>
        <v>3.5687916759862201E-2</v>
      </c>
      <c r="G29" s="18">
        <f t="shared" si="6"/>
        <v>1.2140878827684138E-4</v>
      </c>
      <c r="H29" s="18">
        <f t="shared" si="6"/>
        <v>2.7308359354814259E-2</v>
      </c>
      <c r="I29" s="18">
        <f t="shared" si="6"/>
        <v>3.5426169811420827E-3</v>
      </c>
      <c r="J29" s="18">
        <f t="shared" si="6"/>
        <v>1.7238797121064894E-3</v>
      </c>
    </row>
    <row r="30" spans="1:10" ht="14.25">
      <c r="A30" s="8"/>
      <c r="B30" s="8"/>
      <c r="C30" s="7"/>
    </row>
    <row r="31" spans="1:10" ht="14.25">
      <c r="A31" s="8"/>
      <c r="B31" s="8"/>
      <c r="C31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C672-42FE-4E4C-8D39-080909656243}">
  <dimension ref="A1:I28"/>
  <sheetViews>
    <sheetView view="pageBreakPreview" zoomScale="60" zoomScaleNormal="100" workbookViewId="0"/>
  </sheetViews>
  <sheetFormatPr defaultRowHeight="13.5"/>
  <cols>
    <col min="1" max="16384" width="9" style="9"/>
  </cols>
  <sheetData>
    <row r="1" spans="1:9" ht="14.25">
      <c r="C1" s="8" t="s">
        <v>79</v>
      </c>
      <c r="G1" s="8" t="s">
        <v>78</v>
      </c>
    </row>
    <row r="2" spans="1:9" ht="15">
      <c r="B2" s="8"/>
      <c r="C2" s="15">
        <v>8</v>
      </c>
      <c r="D2" s="15">
        <v>40</v>
      </c>
      <c r="E2" s="15">
        <v>100</v>
      </c>
      <c r="F2" s="15"/>
      <c r="G2" s="15">
        <v>8</v>
      </c>
      <c r="H2" s="15">
        <v>40</v>
      </c>
      <c r="I2" s="15">
        <v>100</v>
      </c>
    </row>
    <row r="3" spans="1:9" ht="14.25">
      <c r="A3" s="8" t="s">
        <v>0</v>
      </c>
      <c r="B3" s="8"/>
      <c r="C3" s="75">
        <v>19.8</v>
      </c>
      <c r="D3" s="75">
        <v>23.2</v>
      </c>
      <c r="E3" s="201">
        <v>24.2</v>
      </c>
      <c r="G3" s="75">
        <v>3.1</v>
      </c>
      <c r="H3" s="72">
        <v>8.3000000000000007</v>
      </c>
      <c r="I3" s="201">
        <v>5.6</v>
      </c>
    </row>
    <row r="4" spans="1:9" ht="14.25">
      <c r="A4" s="8"/>
      <c r="B4" s="8"/>
      <c r="C4" s="75">
        <v>20.399999999999999</v>
      </c>
      <c r="D4" s="72">
        <v>26.1</v>
      </c>
      <c r="E4" s="201">
        <v>23.7</v>
      </c>
      <c r="G4" s="75">
        <v>2.5</v>
      </c>
      <c r="H4" s="72">
        <v>5</v>
      </c>
      <c r="I4" s="201">
        <v>10.7</v>
      </c>
    </row>
    <row r="5" spans="1:9" ht="14.25">
      <c r="A5" s="8"/>
      <c r="B5" s="8"/>
      <c r="C5" s="75">
        <v>18.5</v>
      </c>
      <c r="D5" s="72">
        <v>24.9</v>
      </c>
      <c r="E5" s="201">
        <v>22.4</v>
      </c>
      <c r="G5" s="75">
        <v>3.3</v>
      </c>
      <c r="H5" s="72">
        <v>7.5</v>
      </c>
      <c r="I5" s="201">
        <v>8.5</v>
      </c>
    </row>
    <row r="6" spans="1:9" ht="14.25">
      <c r="A6" s="8"/>
      <c r="B6" s="8"/>
      <c r="C6" s="75">
        <v>20.8</v>
      </c>
      <c r="D6" s="72">
        <v>24.7</v>
      </c>
      <c r="E6" s="201">
        <v>26.9</v>
      </c>
      <c r="G6" s="75">
        <v>3.3</v>
      </c>
      <c r="H6" s="72">
        <v>5</v>
      </c>
      <c r="I6" s="201">
        <v>4.7</v>
      </c>
    </row>
    <row r="7" spans="1:9" ht="14.25">
      <c r="A7" s="8"/>
      <c r="B7" s="8"/>
      <c r="C7" s="75">
        <v>18.399999999999999</v>
      </c>
      <c r="D7" s="72">
        <v>26.9</v>
      </c>
      <c r="E7" s="201">
        <v>24.3</v>
      </c>
      <c r="G7" s="75">
        <v>2.7</v>
      </c>
      <c r="H7" s="72">
        <v>5.7</v>
      </c>
      <c r="I7" s="201">
        <v>8.6</v>
      </c>
    </row>
    <row r="8" spans="1:9" ht="14.25">
      <c r="A8" s="8"/>
      <c r="B8" s="8"/>
      <c r="C8" s="75">
        <v>19.2</v>
      </c>
      <c r="D8" s="71"/>
      <c r="E8" s="201">
        <v>23.2</v>
      </c>
      <c r="G8" s="75">
        <v>2.8</v>
      </c>
      <c r="H8" s="71"/>
      <c r="I8" s="201">
        <v>5.8</v>
      </c>
    </row>
    <row r="9" spans="1:9" ht="14.25">
      <c r="A9" s="8"/>
      <c r="B9" s="8"/>
      <c r="C9" s="75"/>
      <c r="E9" s="72"/>
      <c r="G9" s="75"/>
      <c r="I9" s="72"/>
    </row>
    <row r="10" spans="1:9" ht="14.25">
      <c r="A10" s="8"/>
      <c r="B10" s="8"/>
      <c r="C10" s="75"/>
      <c r="E10" s="46"/>
      <c r="G10" s="75"/>
      <c r="I10" s="46"/>
    </row>
    <row r="11" spans="1:9" ht="14.25">
      <c r="A11" s="8" t="s">
        <v>1</v>
      </c>
      <c r="B11" s="8"/>
      <c r="C11" s="75">
        <v>15.8</v>
      </c>
      <c r="D11" s="72">
        <v>20.6</v>
      </c>
      <c r="E11" s="72">
        <v>21.5</v>
      </c>
      <c r="G11" s="75">
        <v>2.4</v>
      </c>
      <c r="H11" s="72">
        <v>6.7</v>
      </c>
      <c r="I11" s="72">
        <v>7.6</v>
      </c>
    </row>
    <row r="12" spans="1:9" ht="14.25">
      <c r="A12" s="8"/>
      <c r="B12" s="8"/>
      <c r="C12" s="75">
        <v>15.3</v>
      </c>
      <c r="D12" s="72">
        <v>22</v>
      </c>
      <c r="E12" s="72">
        <v>18.8</v>
      </c>
      <c r="G12" s="75">
        <v>2.2999999999999998</v>
      </c>
      <c r="H12" s="72">
        <v>4.5</v>
      </c>
      <c r="I12" s="72">
        <v>6.7</v>
      </c>
    </row>
    <row r="13" spans="1:9" ht="14.25">
      <c r="A13" s="8"/>
      <c r="B13" s="8"/>
      <c r="C13" s="75">
        <v>15.9</v>
      </c>
      <c r="D13" s="72">
        <v>22.7</v>
      </c>
      <c r="E13" s="72">
        <v>19.3</v>
      </c>
      <c r="G13" s="75">
        <v>3</v>
      </c>
      <c r="H13" s="72">
        <v>5.3</v>
      </c>
      <c r="I13" s="72">
        <v>6.5</v>
      </c>
    </row>
    <row r="14" spans="1:9" ht="14.25">
      <c r="A14" s="8"/>
      <c r="B14" s="8"/>
      <c r="C14" s="75">
        <v>17.100000000000001</v>
      </c>
      <c r="D14" s="72">
        <v>22.1</v>
      </c>
      <c r="E14" s="72">
        <v>19.2</v>
      </c>
      <c r="G14" s="75">
        <v>2.8</v>
      </c>
      <c r="H14" s="72">
        <v>4.3</v>
      </c>
      <c r="I14" s="72">
        <v>5.3</v>
      </c>
    </row>
    <row r="15" spans="1:9" ht="14.25">
      <c r="A15" s="8"/>
      <c r="B15" s="8"/>
      <c r="C15" s="75">
        <v>18</v>
      </c>
      <c r="D15" s="75">
        <v>22.3</v>
      </c>
      <c r="E15" s="75"/>
      <c r="G15" s="75">
        <v>3</v>
      </c>
      <c r="H15" s="72">
        <v>5.2</v>
      </c>
      <c r="I15" s="75"/>
    </row>
    <row r="16" spans="1:9" ht="14.25">
      <c r="A16" s="8"/>
      <c r="B16" s="8"/>
      <c r="C16" s="75">
        <v>15.7</v>
      </c>
      <c r="D16" s="71"/>
      <c r="E16" s="46"/>
      <c r="G16" s="75">
        <v>2.2999999999999998</v>
      </c>
      <c r="H16" s="71"/>
    </row>
    <row r="17" spans="1:9" ht="14.25">
      <c r="A17" s="8"/>
      <c r="B17" s="8"/>
      <c r="C17" s="75"/>
      <c r="E17" s="46"/>
      <c r="G17" s="75"/>
    </row>
    <row r="18" spans="1:9" ht="14.25">
      <c r="B18" s="8"/>
    </row>
    <row r="19" spans="1:9" ht="14.25">
      <c r="A19" s="3" t="s">
        <v>263</v>
      </c>
      <c r="B19" s="4" t="s">
        <v>5</v>
      </c>
      <c r="C19" s="7">
        <f>COUNT(C3:C9)</f>
        <v>6</v>
      </c>
      <c r="D19" s="7">
        <f>COUNT(D3:D9)</f>
        <v>5</v>
      </c>
      <c r="E19" s="7">
        <f>COUNT(E3:E9)</f>
        <v>6</v>
      </c>
      <c r="G19" s="7">
        <f>COUNT(G3:G9)</f>
        <v>6</v>
      </c>
      <c r="H19" s="7">
        <f>COUNT(H3:H9)</f>
        <v>5</v>
      </c>
      <c r="I19" s="7">
        <f>COUNT(I3:I9)</f>
        <v>6</v>
      </c>
    </row>
    <row r="20" spans="1:9" ht="14.25">
      <c r="A20" s="3"/>
      <c r="B20" s="4" t="s">
        <v>6</v>
      </c>
      <c r="C20" s="7">
        <f>COUNT(C11:C17)</f>
        <v>6</v>
      </c>
      <c r="D20" s="7">
        <f>COUNT(D11:D17)</f>
        <v>5</v>
      </c>
      <c r="E20" s="7">
        <f>COUNT(E11:E17)</f>
        <v>4</v>
      </c>
      <c r="G20" s="7">
        <f>COUNT(G11:G17)</f>
        <v>6</v>
      </c>
      <c r="H20" s="7">
        <f>COUNT(H11:H17)</f>
        <v>5</v>
      </c>
      <c r="I20" s="7">
        <f>COUNT(I11:I17)</f>
        <v>4</v>
      </c>
    </row>
    <row r="21" spans="1:9" ht="14.25">
      <c r="A21" s="3" t="s">
        <v>2</v>
      </c>
      <c r="B21" s="4" t="s">
        <v>5</v>
      </c>
      <c r="C21" s="1">
        <f>AVERAGE(C3:C9)</f>
        <v>19.516666666666669</v>
      </c>
      <c r="D21" s="1">
        <f>AVERAGE(D3:D9)</f>
        <v>25.159999999999997</v>
      </c>
      <c r="E21" s="1">
        <f>AVERAGE(E3:E9)</f>
        <v>24.116666666666664</v>
      </c>
      <c r="G21" s="1">
        <f>AVERAGE(G3:G9)</f>
        <v>2.9499999999999997</v>
      </c>
      <c r="H21" s="1">
        <f>AVERAGE(H3:H9)</f>
        <v>6.3</v>
      </c>
      <c r="I21" s="1">
        <f>AVERAGE(I3:I9)</f>
        <v>7.3166666666666655</v>
      </c>
    </row>
    <row r="22" spans="1:9" ht="14.25">
      <c r="A22" s="3"/>
      <c r="B22" s="4" t="s">
        <v>6</v>
      </c>
      <c r="C22" s="1">
        <f>AVERAGE(C11:C17)</f>
        <v>16.3</v>
      </c>
      <c r="D22" s="1">
        <f>AVERAGE(D11:D17)</f>
        <v>21.94</v>
      </c>
      <c r="E22" s="1">
        <f>AVERAGE(E11:E17)</f>
        <v>19.7</v>
      </c>
      <c r="G22" s="1">
        <f>AVERAGE(G11:G17)</f>
        <v>2.6333333333333333</v>
      </c>
      <c r="H22" s="1">
        <f>AVERAGE(H11:H17)</f>
        <v>5.2</v>
      </c>
      <c r="I22" s="1">
        <f>AVERAGE(I11:I17)</f>
        <v>6.5250000000000004</v>
      </c>
    </row>
    <row r="23" spans="1:9" ht="14.25">
      <c r="A23" s="3" t="s">
        <v>3</v>
      </c>
      <c r="B23" s="4" t="s">
        <v>5</v>
      </c>
      <c r="C23" s="1">
        <f>STDEV(C3:C9)/SQRT(COUNT(C3:C9))</f>
        <v>0.40366377648290985</v>
      </c>
      <c r="D23" s="1">
        <f>STDEV(D3:D9)/SQRT(COUNT(D3:D9))</f>
        <v>0.6337191807101944</v>
      </c>
      <c r="E23" s="1">
        <f>STDEV(E3:E9)/SQRT(COUNT(E3:E9))</f>
        <v>0.62578839163978683</v>
      </c>
      <c r="G23" s="1">
        <f>STDEV(G3:G9)/SQRT(COUNT(G3:G9))</f>
        <v>0.13601470508735442</v>
      </c>
      <c r="H23" s="1">
        <f>STDEV(H3:H9)/SQRT(COUNT(H3:H9))</f>
        <v>0.67749538743817417</v>
      </c>
      <c r="I23" s="1">
        <f>STDEV(I3:I9)/SQRT(COUNT(I3:I9))</f>
        <v>0.94142327237952905</v>
      </c>
    </row>
    <row r="24" spans="1:9" ht="14.25">
      <c r="A24" s="3"/>
      <c r="B24" s="4" t="s">
        <v>6</v>
      </c>
      <c r="C24" s="1">
        <f>STDEV(C11:C17)/SQRT(COUNT(C11:C17))</f>
        <v>0.42031734043061647</v>
      </c>
      <c r="D24" s="1">
        <f>STDEV(D11:D17)/SQRT(COUNT(D11:D17))</f>
        <v>0.35580893749314363</v>
      </c>
      <c r="E24" s="1">
        <f>STDEV(E11:E17)/SQRT(COUNT(E11:E17))</f>
        <v>0.609644705272396</v>
      </c>
      <c r="G24" s="1">
        <f>STDEV(G11:G17)/SQRT(COUNT(G11:G17))</f>
        <v>0.13824294235551782</v>
      </c>
      <c r="H24" s="1">
        <f>STDEV(H11:H17)/SQRT(COUNT(H11:H17))</f>
        <v>0.42190046219457983</v>
      </c>
      <c r="I24" s="1">
        <f>STDEV(I11:I17)/SQRT(COUNT(I11:I17))</f>
        <v>0.4732423621500228</v>
      </c>
    </row>
    <row r="25" spans="1:9" ht="14.25">
      <c r="A25" s="3" t="s">
        <v>4</v>
      </c>
      <c r="B25" s="5"/>
      <c r="C25" s="18">
        <f>TTEST(C3:C9,C11:C17,2,3)</f>
        <v>2.5615410988746027E-4</v>
      </c>
      <c r="D25" s="18">
        <f>TTEST(D3:D9,D11:D17,2,3)</f>
        <v>3.938569060543174E-3</v>
      </c>
      <c r="E25" s="18">
        <f>TTEST(E3:E9,E11:E17,2,3)</f>
        <v>1.1509767155142851E-3</v>
      </c>
      <c r="G25" s="2">
        <f>TTEST(G3:G9,G11:G17,2,3)</f>
        <v>0.13355968309711569</v>
      </c>
      <c r="H25" s="2">
        <f>TTEST(H3:H9,H11:H17,2,3)</f>
        <v>0.21241265945058943</v>
      </c>
      <c r="I25" s="2">
        <f>TTEST(I3:I9,I11:I17,2,3)</f>
        <v>0.47663881111524553</v>
      </c>
    </row>
    <row r="26" spans="1:9" ht="14.25">
      <c r="A26" s="8"/>
      <c r="B26" s="8"/>
    </row>
    <row r="27" spans="1:9" ht="14.25">
      <c r="A27" s="8"/>
      <c r="B27" s="8"/>
      <c r="D27" s="73"/>
      <c r="H27" s="73"/>
    </row>
    <row r="28" spans="1:9" ht="14.25">
      <c r="A28" s="8"/>
      <c r="B28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9EC-5093-4BD9-ADF4-78350AEC3FB0}">
  <dimension ref="A1:I29"/>
  <sheetViews>
    <sheetView view="pageBreakPreview" zoomScale="75" zoomScaleNormal="100" zoomScaleSheetLayoutView="75" workbookViewId="0">
      <selection activeCell="A22" sqref="A22:C23"/>
    </sheetView>
  </sheetViews>
  <sheetFormatPr defaultRowHeight="13.5"/>
  <cols>
    <col min="1" max="16384" width="9" style="9"/>
  </cols>
  <sheetData>
    <row r="1" spans="1:9" ht="15">
      <c r="A1" s="8"/>
      <c r="B1" s="8"/>
      <c r="C1" s="38">
        <v>4</v>
      </c>
      <c r="D1" s="38">
        <v>6</v>
      </c>
      <c r="E1" s="38">
        <v>8</v>
      </c>
      <c r="F1" s="38">
        <v>32</v>
      </c>
      <c r="G1" s="38">
        <v>52</v>
      </c>
      <c r="H1" s="38">
        <v>80</v>
      </c>
      <c r="I1" s="38">
        <v>100</v>
      </c>
    </row>
    <row r="2" spans="1:9" ht="14.25">
      <c r="A2" s="8" t="s">
        <v>0</v>
      </c>
      <c r="B2" s="8"/>
      <c r="C2" s="13">
        <v>5.9499999999999997E-2</v>
      </c>
      <c r="D2" s="13">
        <v>9.35E-2</v>
      </c>
      <c r="E2" s="13">
        <v>0.11899999999999999</v>
      </c>
      <c r="F2" s="13">
        <v>0.1565</v>
      </c>
      <c r="G2" s="12">
        <v>0.14899999999999999</v>
      </c>
      <c r="H2" s="13">
        <v>0.13100000000000001</v>
      </c>
      <c r="I2" s="13">
        <v>0.13400000000000001</v>
      </c>
    </row>
    <row r="3" spans="1:9" ht="14.25">
      <c r="A3" s="8"/>
      <c r="B3" s="8"/>
      <c r="C3" s="13">
        <v>6.3E-2</v>
      </c>
      <c r="D3" s="13">
        <v>8.7999999999999995E-2</v>
      </c>
      <c r="E3" s="13">
        <v>0.124</v>
      </c>
      <c r="F3" s="13">
        <v>0.17449999999999999</v>
      </c>
      <c r="G3" s="13">
        <v>0.16500000000000001</v>
      </c>
      <c r="H3" s="13">
        <v>0.13750000000000001</v>
      </c>
      <c r="I3" s="13">
        <v>0.128</v>
      </c>
    </row>
    <row r="4" spans="1:9" ht="14.25">
      <c r="A4" s="8"/>
      <c r="B4" s="8"/>
      <c r="C4" s="13">
        <v>4.9500000000000002E-2</v>
      </c>
      <c r="D4" s="13">
        <v>8.8499999999999995E-2</v>
      </c>
      <c r="E4" s="13">
        <v>0.14449999999999999</v>
      </c>
      <c r="F4" s="13">
        <v>0.17799999999999999</v>
      </c>
      <c r="G4" s="13">
        <v>0.155</v>
      </c>
      <c r="H4" s="13">
        <v>0.14499999999999999</v>
      </c>
      <c r="I4" s="13">
        <v>0.14099999999999999</v>
      </c>
    </row>
    <row r="5" spans="1:9" ht="14.25">
      <c r="A5" s="8"/>
      <c r="B5" s="8"/>
      <c r="C5" s="13">
        <v>5.5500000000000001E-2</v>
      </c>
      <c r="D5" s="13">
        <v>9.6000000000000002E-2</v>
      </c>
      <c r="E5" s="13">
        <v>0.1075</v>
      </c>
      <c r="F5" s="13">
        <v>0.17399999999999999</v>
      </c>
      <c r="G5" s="13">
        <v>0.16700000000000001</v>
      </c>
      <c r="H5" s="13">
        <v>0.151</v>
      </c>
      <c r="I5" s="13">
        <v>0.1205</v>
      </c>
    </row>
    <row r="6" spans="1:9" ht="14.25">
      <c r="A6" s="8"/>
      <c r="B6" s="8"/>
      <c r="C6" s="13">
        <v>5.3999999999999999E-2</v>
      </c>
      <c r="D6" s="13">
        <v>0.111</v>
      </c>
      <c r="E6" s="13">
        <v>0.129</v>
      </c>
      <c r="F6" s="13">
        <v>0.17349999999999999</v>
      </c>
      <c r="G6" s="13"/>
      <c r="H6" s="13">
        <v>0.13400000000000001</v>
      </c>
      <c r="I6" s="13">
        <v>0.13</v>
      </c>
    </row>
    <row r="7" spans="1:9" ht="14.25">
      <c r="A7" s="8"/>
      <c r="B7" s="8"/>
      <c r="C7" s="200"/>
      <c r="D7" s="13">
        <v>0.111</v>
      </c>
      <c r="E7" s="13"/>
      <c r="F7" s="13"/>
      <c r="G7" s="13"/>
      <c r="H7" s="13"/>
      <c r="I7" s="13">
        <v>0.126</v>
      </c>
    </row>
    <row r="8" spans="1:9" ht="14.25">
      <c r="A8" s="8"/>
      <c r="B8" s="8"/>
      <c r="C8" s="200"/>
      <c r="D8" s="13">
        <v>0.11899999999999999</v>
      </c>
      <c r="E8" s="13"/>
      <c r="F8" s="13"/>
      <c r="G8" s="13"/>
      <c r="H8" s="13"/>
    </row>
    <row r="9" spans="1:9" ht="14.25">
      <c r="A9" s="8"/>
      <c r="B9" s="8"/>
      <c r="C9" s="200"/>
      <c r="D9" s="13"/>
      <c r="E9" s="13"/>
      <c r="F9" s="13"/>
      <c r="G9" s="13"/>
      <c r="H9" s="13"/>
    </row>
    <row r="10" spans="1:9" ht="14.25">
      <c r="A10" s="8"/>
      <c r="B10" s="8"/>
      <c r="C10" s="200"/>
      <c r="D10" s="13"/>
      <c r="E10" s="13"/>
      <c r="F10" s="13"/>
      <c r="G10" s="13"/>
      <c r="H10" s="13"/>
    </row>
    <row r="11" spans="1:9" ht="14.25">
      <c r="A11" s="8"/>
      <c r="B11" s="8"/>
      <c r="C11" s="200"/>
      <c r="D11" s="13"/>
      <c r="E11" s="13"/>
      <c r="F11" s="13"/>
      <c r="G11" s="13"/>
      <c r="H11" s="13"/>
    </row>
    <row r="12" spans="1:9" ht="14.25">
      <c r="A12" s="8" t="s">
        <v>1</v>
      </c>
      <c r="B12" s="8"/>
      <c r="C12" s="13">
        <v>5.6000000000000001E-2</v>
      </c>
      <c r="D12" s="13">
        <v>8.7999999999999995E-2</v>
      </c>
      <c r="E12" s="13">
        <v>7.7499999999999999E-2</v>
      </c>
      <c r="F12" s="13">
        <v>0.1055</v>
      </c>
      <c r="G12" s="13">
        <v>7.5999999999999998E-2</v>
      </c>
      <c r="H12" s="13">
        <v>7.7499999999999999E-2</v>
      </c>
      <c r="I12" s="13">
        <v>0.06</v>
      </c>
    </row>
    <row r="13" spans="1:9" ht="14.25">
      <c r="A13" s="8"/>
      <c r="B13" s="8"/>
      <c r="C13" s="13">
        <v>4.3499999999999997E-2</v>
      </c>
      <c r="D13" s="13">
        <v>7.5999999999999998E-2</v>
      </c>
      <c r="E13" s="13">
        <v>9.0999999999999998E-2</v>
      </c>
      <c r="F13" s="13">
        <v>0.10199999999999999</v>
      </c>
      <c r="G13" s="13">
        <v>0.10199999999999999</v>
      </c>
      <c r="H13" s="13">
        <v>7.9000000000000001E-2</v>
      </c>
      <c r="I13" s="13">
        <v>7.3999999999999996E-2</v>
      </c>
    </row>
    <row r="14" spans="1:9" ht="14.25">
      <c r="A14" s="8"/>
      <c r="B14" s="8"/>
      <c r="C14" s="13">
        <v>5.3999999999999999E-2</v>
      </c>
      <c r="D14" s="13">
        <v>7.9000000000000001E-2</v>
      </c>
      <c r="E14" s="13">
        <v>8.7499999999999994E-2</v>
      </c>
      <c r="F14" s="13">
        <v>9.5000000000000001E-2</v>
      </c>
      <c r="G14" s="13">
        <v>7.8E-2</v>
      </c>
      <c r="H14" s="13">
        <v>7.85E-2</v>
      </c>
      <c r="I14" s="13">
        <v>6.5000000000000002E-2</v>
      </c>
    </row>
    <row r="15" spans="1:9" ht="14.25">
      <c r="A15" s="8"/>
      <c r="B15" s="8"/>
      <c r="C15" s="13">
        <v>5.2499999999999998E-2</v>
      </c>
      <c r="D15" s="13">
        <v>0.10249999999999999</v>
      </c>
      <c r="E15" s="13">
        <v>9.7500000000000003E-2</v>
      </c>
      <c r="F15" s="13">
        <v>9.8500000000000004E-2</v>
      </c>
      <c r="G15" s="13">
        <v>8.5999999999999993E-2</v>
      </c>
      <c r="H15" s="46"/>
      <c r="I15" s="13">
        <v>8.5999999999999993E-2</v>
      </c>
    </row>
    <row r="16" spans="1:9" ht="14.25">
      <c r="A16" s="8"/>
      <c r="B16" s="8"/>
      <c r="C16" s="13"/>
      <c r="D16" s="13">
        <v>8.3000000000000004E-2</v>
      </c>
      <c r="E16" s="13">
        <v>8.5500000000000007E-2</v>
      </c>
      <c r="F16" s="13">
        <v>0.10299999999999999</v>
      </c>
      <c r="G16" s="13"/>
      <c r="H16" s="13"/>
      <c r="I16" s="13">
        <v>7.0000000000000007E-2</v>
      </c>
    </row>
    <row r="17" spans="1:9" ht="14.25">
      <c r="A17" s="8"/>
      <c r="B17" s="8"/>
      <c r="C17" s="13"/>
      <c r="D17" s="13">
        <v>0.1</v>
      </c>
      <c r="E17" s="13"/>
      <c r="F17" s="13"/>
      <c r="G17" s="13"/>
      <c r="H17" s="13"/>
    </row>
    <row r="18" spans="1:9" ht="14.25">
      <c r="A18" s="8"/>
      <c r="B18" s="8"/>
      <c r="C18" s="13"/>
      <c r="D18" s="13">
        <v>8.8999999999999996E-2</v>
      </c>
      <c r="E18" s="13"/>
      <c r="F18" s="13"/>
      <c r="G18" s="13"/>
      <c r="H18" s="13"/>
    </row>
    <row r="19" spans="1:9" ht="14.25">
      <c r="B19" s="8"/>
      <c r="C19" s="13"/>
      <c r="D19" s="13">
        <v>9.2499999999999999E-2</v>
      </c>
      <c r="E19" s="13"/>
      <c r="F19" s="13"/>
      <c r="G19" s="13"/>
      <c r="H19" s="13"/>
    </row>
    <row r="20" spans="1:9" ht="14.25">
      <c r="B20" s="8"/>
      <c r="C20" s="13"/>
      <c r="D20" s="13"/>
      <c r="E20" s="13"/>
      <c r="F20" s="13"/>
      <c r="G20" s="13"/>
      <c r="H20" s="13"/>
    </row>
    <row r="21" spans="1:9" ht="14.25">
      <c r="B21" s="8"/>
      <c r="C21" s="7"/>
    </row>
    <row r="22" spans="1:9" ht="14.25">
      <c r="A22" s="3" t="s">
        <v>263</v>
      </c>
      <c r="B22" s="4" t="s">
        <v>5</v>
      </c>
      <c r="C22" s="7">
        <f t="shared" ref="C22:I22" si="0">COUNT(C2:C10)</f>
        <v>5</v>
      </c>
      <c r="D22" s="7">
        <f t="shared" si="0"/>
        <v>7</v>
      </c>
      <c r="E22" s="7">
        <f t="shared" si="0"/>
        <v>5</v>
      </c>
      <c r="F22" s="7">
        <f t="shared" si="0"/>
        <v>5</v>
      </c>
      <c r="G22" s="7">
        <f t="shared" si="0"/>
        <v>4</v>
      </c>
      <c r="H22" s="7">
        <f t="shared" si="0"/>
        <v>5</v>
      </c>
      <c r="I22" s="7">
        <f t="shared" si="0"/>
        <v>6</v>
      </c>
    </row>
    <row r="23" spans="1:9" ht="14.25">
      <c r="A23" s="3"/>
      <c r="B23" s="4" t="s">
        <v>6</v>
      </c>
      <c r="C23" s="7">
        <f t="shared" ref="C23:I23" si="1">COUNT(C12:C20)</f>
        <v>4</v>
      </c>
      <c r="D23" s="7">
        <f t="shared" si="1"/>
        <v>8</v>
      </c>
      <c r="E23" s="7">
        <f t="shared" si="1"/>
        <v>5</v>
      </c>
      <c r="F23" s="7">
        <f t="shared" si="1"/>
        <v>5</v>
      </c>
      <c r="G23" s="7">
        <f t="shared" si="1"/>
        <v>4</v>
      </c>
      <c r="H23" s="7">
        <f t="shared" si="1"/>
        <v>3</v>
      </c>
      <c r="I23" s="7">
        <f t="shared" si="1"/>
        <v>5</v>
      </c>
    </row>
    <row r="24" spans="1:9" ht="14.25">
      <c r="A24" s="3" t="s">
        <v>2</v>
      </c>
      <c r="B24" s="4" t="s">
        <v>5</v>
      </c>
      <c r="C24" s="13">
        <f t="shared" ref="C24:I24" si="2">AVERAGE(C2:C10)</f>
        <v>5.6299999999999996E-2</v>
      </c>
      <c r="D24" s="13">
        <f t="shared" si="2"/>
        <v>0.10099999999999999</v>
      </c>
      <c r="E24" s="13">
        <f t="shared" si="2"/>
        <v>0.12479999999999998</v>
      </c>
      <c r="F24" s="13">
        <f t="shared" si="2"/>
        <v>0.17129999999999995</v>
      </c>
      <c r="G24" s="13">
        <f t="shared" si="2"/>
        <v>0.159</v>
      </c>
      <c r="H24" s="13">
        <f t="shared" si="2"/>
        <v>0.13969999999999999</v>
      </c>
      <c r="I24" s="13">
        <f t="shared" si="2"/>
        <v>0.12991666666666668</v>
      </c>
    </row>
    <row r="25" spans="1:9" ht="14.25">
      <c r="A25" s="3"/>
      <c r="B25" s="4" t="s">
        <v>6</v>
      </c>
      <c r="C25" s="13">
        <f t="shared" ref="C25:I25" si="3">AVERAGE(C12:C20)</f>
        <v>5.1499999999999997E-2</v>
      </c>
      <c r="D25" s="13">
        <f t="shared" si="3"/>
        <v>8.8749999999999996E-2</v>
      </c>
      <c r="E25" s="13">
        <f t="shared" si="3"/>
        <v>8.7800000000000017E-2</v>
      </c>
      <c r="F25" s="13">
        <f t="shared" si="3"/>
        <v>0.1008</v>
      </c>
      <c r="G25" s="13">
        <f t="shared" si="3"/>
        <v>8.5499999999999993E-2</v>
      </c>
      <c r="H25" s="13">
        <f t="shared" si="3"/>
        <v>7.8333333333333324E-2</v>
      </c>
      <c r="I25" s="13">
        <f t="shared" si="3"/>
        <v>7.1000000000000008E-2</v>
      </c>
    </row>
    <row r="26" spans="1:9" ht="14.25">
      <c r="A26" s="3" t="s">
        <v>3</v>
      </c>
      <c r="B26" s="4" t="s">
        <v>5</v>
      </c>
      <c r="C26" s="13">
        <f t="shared" ref="C26:I26" si="4">STDEV(C2:C10)/SQRT(COUNT(C2:C10))</f>
        <v>2.3162469643800932E-3</v>
      </c>
      <c r="D26" s="13">
        <f t="shared" si="4"/>
        <v>4.7068845221401225E-3</v>
      </c>
      <c r="E26" s="13">
        <f t="shared" si="4"/>
        <v>6.0798848673309586E-3</v>
      </c>
      <c r="F26" s="13">
        <f t="shared" si="4"/>
        <v>3.7835168824785202E-3</v>
      </c>
      <c r="G26" s="13">
        <f t="shared" si="4"/>
        <v>4.2426406871192892E-3</v>
      </c>
      <c r="H26" s="13">
        <f t="shared" si="4"/>
        <v>3.6660605559646685E-3</v>
      </c>
      <c r="I26" s="13">
        <f t="shared" si="4"/>
        <v>2.8705884027108051E-3</v>
      </c>
    </row>
    <row r="27" spans="1:9" ht="14.25">
      <c r="A27" s="3"/>
      <c r="B27" s="4" t="s">
        <v>6</v>
      </c>
      <c r="C27" s="13">
        <f t="shared" ref="C27:I27" si="5">STDEV(C12:C20)/SQRT(COUNT(C12:C20))</f>
        <v>2.761340254296816E-3</v>
      </c>
      <c r="D27" s="13">
        <f t="shared" si="5"/>
        <v>3.3300579145542973E-3</v>
      </c>
      <c r="E27" s="13">
        <f t="shared" si="5"/>
        <v>3.2848135411313686E-3</v>
      </c>
      <c r="F27" s="13">
        <f t="shared" si="5"/>
        <v>1.8343936327844129E-3</v>
      </c>
      <c r="G27" s="13">
        <f t="shared" si="5"/>
        <v>5.9090326337452983E-3</v>
      </c>
      <c r="H27" s="13">
        <f t="shared" si="5"/>
        <v>4.4095855184409888E-4</v>
      </c>
      <c r="I27" s="13">
        <f t="shared" si="5"/>
        <v>4.4271887242357116E-3</v>
      </c>
    </row>
    <row r="28" spans="1:9" ht="14.25">
      <c r="A28" s="3" t="s">
        <v>4</v>
      </c>
      <c r="B28" s="5"/>
      <c r="C28" s="23">
        <f t="shared" ref="C28:I28" si="6">TTEST(C2:C10,C12:C20,2,3)</f>
        <v>0.22874310274903215</v>
      </c>
      <c r="D28" s="23">
        <f t="shared" si="6"/>
        <v>5.6844975420516634E-2</v>
      </c>
      <c r="E28" s="18">
        <f t="shared" si="6"/>
        <v>1.6054334929386292E-3</v>
      </c>
      <c r="F28" s="24">
        <f t="shared" si="6"/>
        <v>4.011360381163432E-6</v>
      </c>
      <c r="G28" s="18">
        <f t="shared" si="6"/>
        <v>9.9042026206484768E-5</v>
      </c>
      <c r="H28" s="18">
        <f t="shared" si="6"/>
        <v>6.2936946852460351E-5</v>
      </c>
      <c r="I28" s="24">
        <f t="shared" si="6"/>
        <v>9.5566954217536718E-6</v>
      </c>
    </row>
    <row r="29" spans="1:9" ht="14.25">
      <c r="A29" s="8"/>
      <c r="B29" s="8"/>
      <c r="C29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663D6-C9E2-429A-BBF2-67984FED5AC8}">
  <dimension ref="A1:I30"/>
  <sheetViews>
    <sheetView view="pageBreakPreview" zoomScale="75" zoomScaleNormal="100" zoomScaleSheetLayoutView="75" workbookViewId="0">
      <selection activeCell="A22" sqref="A22:C23"/>
    </sheetView>
  </sheetViews>
  <sheetFormatPr defaultRowHeight="13.5"/>
  <cols>
    <col min="1" max="16384" width="9" style="9"/>
  </cols>
  <sheetData>
    <row r="1" spans="1:9" ht="15">
      <c r="A1" s="8"/>
      <c r="B1" s="8"/>
      <c r="C1" s="38">
        <v>4</v>
      </c>
      <c r="D1" s="38">
        <v>6</v>
      </c>
      <c r="E1" s="38">
        <v>8</v>
      </c>
      <c r="F1" s="38">
        <v>32</v>
      </c>
      <c r="G1" s="38">
        <v>52</v>
      </c>
      <c r="H1" s="38">
        <v>80</v>
      </c>
      <c r="I1" s="38">
        <v>100</v>
      </c>
    </row>
    <row r="2" spans="1:9" ht="14.25">
      <c r="A2" s="8" t="s">
        <v>0</v>
      </c>
      <c r="B2" s="8"/>
      <c r="C2" s="13">
        <v>1.15E-2</v>
      </c>
      <c r="D2" s="13">
        <v>2.8000000000000001E-2</v>
      </c>
      <c r="E2" s="13">
        <v>4.8000000000000001E-2</v>
      </c>
      <c r="F2" s="13">
        <v>5.425E-2</v>
      </c>
      <c r="G2" s="12">
        <v>2.9000000000000001E-2</v>
      </c>
      <c r="H2" s="13">
        <v>3.0499999999999999E-2</v>
      </c>
      <c r="I2" s="13">
        <v>0.03</v>
      </c>
    </row>
    <row r="3" spans="1:9" ht="14.25">
      <c r="A3" s="8"/>
      <c r="B3" s="8"/>
      <c r="C3" s="13">
        <v>1.35E-2</v>
      </c>
      <c r="D3" s="13">
        <v>2.75E-2</v>
      </c>
      <c r="E3" s="13">
        <v>2.5000000000000001E-2</v>
      </c>
      <c r="F3" s="13">
        <v>5.8500000000000003E-2</v>
      </c>
      <c r="G3" s="13">
        <v>3.6999999999999998E-2</v>
      </c>
      <c r="H3" s="13">
        <v>3.3000000000000002E-2</v>
      </c>
      <c r="I3" s="13">
        <v>2.7E-2</v>
      </c>
    </row>
    <row r="4" spans="1:9" ht="14.25">
      <c r="A4" s="8"/>
      <c r="B4" s="8"/>
      <c r="C4" s="13">
        <v>0.01</v>
      </c>
      <c r="D4" s="13">
        <v>2.6499999999999999E-2</v>
      </c>
      <c r="E4" s="13">
        <v>2.5999999999999999E-2</v>
      </c>
      <c r="F4" s="13">
        <v>5.3999999999999999E-2</v>
      </c>
      <c r="G4" s="13">
        <v>0.03</v>
      </c>
      <c r="H4" s="13">
        <v>3.4500000000000003E-2</v>
      </c>
      <c r="I4" s="13">
        <v>2.7E-2</v>
      </c>
    </row>
    <row r="5" spans="1:9" ht="14.25">
      <c r="A5" s="8"/>
      <c r="B5" s="8"/>
      <c r="C5" s="13">
        <v>1.4E-2</v>
      </c>
      <c r="D5" s="13">
        <v>1.9E-2</v>
      </c>
      <c r="E5" s="13">
        <v>2.4E-2</v>
      </c>
      <c r="F5" s="13">
        <v>0.05</v>
      </c>
      <c r="G5" s="13">
        <v>3.7999999999999999E-2</v>
      </c>
      <c r="H5" s="13">
        <v>2.8000000000000001E-2</v>
      </c>
      <c r="I5" s="13">
        <v>2.2499999999999999E-2</v>
      </c>
    </row>
    <row r="6" spans="1:9" ht="14.25">
      <c r="A6" s="8"/>
      <c r="B6" s="8"/>
      <c r="C6" s="13">
        <v>1.2500000000000001E-2</v>
      </c>
      <c r="D6" s="13">
        <v>2.8000000000000001E-2</v>
      </c>
      <c r="E6" s="13">
        <v>2.7E-2</v>
      </c>
      <c r="F6" s="13">
        <v>5.45E-2</v>
      </c>
      <c r="G6" s="13"/>
      <c r="H6" s="13">
        <v>2.4E-2</v>
      </c>
      <c r="I6" s="13">
        <v>2.7E-2</v>
      </c>
    </row>
    <row r="7" spans="1:9" ht="14.25">
      <c r="A7" s="8"/>
      <c r="B7" s="8"/>
      <c r="C7" s="13"/>
      <c r="D7" s="13">
        <v>2.35E-2</v>
      </c>
      <c r="E7" s="13"/>
      <c r="F7" s="13"/>
      <c r="G7" s="13"/>
      <c r="H7" s="13"/>
      <c r="I7" s="13">
        <v>2.75E-2</v>
      </c>
    </row>
    <row r="8" spans="1:9" ht="14.25">
      <c r="A8" s="8"/>
      <c r="B8" s="8"/>
      <c r="C8" s="13"/>
      <c r="D8" s="13">
        <v>2.4500000000000001E-2</v>
      </c>
      <c r="E8" s="13"/>
      <c r="F8" s="13"/>
      <c r="G8" s="13"/>
      <c r="H8" s="13"/>
      <c r="I8" s="46"/>
    </row>
    <row r="9" spans="1:9" ht="14.25">
      <c r="A9" s="8"/>
      <c r="B9" s="8"/>
      <c r="C9" s="13"/>
      <c r="D9" s="13"/>
      <c r="E9" s="13"/>
      <c r="F9" s="13"/>
      <c r="G9" s="13"/>
      <c r="H9" s="13"/>
      <c r="I9" s="46"/>
    </row>
    <row r="10" spans="1:9" ht="14.25">
      <c r="A10" s="8"/>
      <c r="B10" s="8"/>
      <c r="C10" s="13"/>
      <c r="D10" s="13"/>
      <c r="E10" s="13"/>
      <c r="F10" s="13"/>
      <c r="G10" s="13"/>
      <c r="H10" s="13"/>
      <c r="I10" s="46"/>
    </row>
    <row r="11" spans="1:9" ht="14.25">
      <c r="A11" s="8"/>
      <c r="B11" s="8"/>
      <c r="C11" s="13"/>
      <c r="D11" s="13"/>
      <c r="E11" s="13"/>
      <c r="F11" s="13"/>
      <c r="G11" s="13"/>
      <c r="H11" s="13"/>
      <c r="I11" s="46"/>
    </row>
    <row r="12" spans="1:9" ht="14.25">
      <c r="A12" s="8" t="s">
        <v>1</v>
      </c>
      <c r="B12" s="8"/>
      <c r="C12" s="13">
        <v>0.02</v>
      </c>
      <c r="D12" s="13">
        <v>2.4500000000000001E-2</v>
      </c>
      <c r="E12" s="13">
        <v>2.1000000000000001E-2</v>
      </c>
      <c r="F12" s="13">
        <v>4.5499999999999999E-2</v>
      </c>
      <c r="G12" s="13">
        <v>1.7999999999999999E-2</v>
      </c>
      <c r="H12" s="13">
        <v>1.7500000000000002E-2</v>
      </c>
      <c r="I12" s="13">
        <v>1.6500000000000001E-2</v>
      </c>
    </row>
    <row r="13" spans="1:9" ht="14.25">
      <c r="A13" s="8"/>
      <c r="B13" s="8"/>
      <c r="C13" s="13">
        <v>1.0999999999999999E-2</v>
      </c>
      <c r="D13" s="13">
        <v>1.7999999999999999E-2</v>
      </c>
      <c r="E13" s="13">
        <v>1.6500000000000001E-2</v>
      </c>
      <c r="F13" s="13">
        <v>3.0499999999999999E-2</v>
      </c>
      <c r="G13" s="13">
        <v>1.7000000000000001E-2</v>
      </c>
      <c r="H13" s="13">
        <v>0.02</v>
      </c>
      <c r="I13" s="13">
        <v>1.2999999999999999E-2</v>
      </c>
    </row>
    <row r="14" spans="1:9" ht="14.25">
      <c r="A14" s="8"/>
      <c r="B14" s="8"/>
      <c r="C14" s="13">
        <v>1.2E-2</v>
      </c>
      <c r="D14" s="13">
        <v>1.4E-2</v>
      </c>
      <c r="E14" s="13">
        <v>1.7500000000000002E-2</v>
      </c>
      <c r="F14" s="13">
        <v>2.8000000000000001E-2</v>
      </c>
      <c r="G14" s="13">
        <v>1.6E-2</v>
      </c>
      <c r="H14" s="13">
        <v>2.1000000000000001E-2</v>
      </c>
      <c r="I14" s="13">
        <v>1.15E-2</v>
      </c>
    </row>
    <row r="15" spans="1:9" ht="14.25">
      <c r="A15" s="8"/>
      <c r="B15" s="8"/>
      <c r="C15" s="13">
        <v>1.2500000000000001E-2</v>
      </c>
      <c r="D15" s="13">
        <v>2.4E-2</v>
      </c>
      <c r="E15" s="13">
        <v>1.8499999999999999E-2</v>
      </c>
      <c r="F15" s="13">
        <v>3.0499999999999999E-2</v>
      </c>
      <c r="G15" s="13">
        <v>1.7000000000000001E-2</v>
      </c>
      <c r="H15" s="46"/>
      <c r="I15" s="13">
        <v>1.2500000000000001E-2</v>
      </c>
    </row>
    <row r="16" spans="1:9" ht="14.25">
      <c r="A16" s="8"/>
      <c r="B16" s="8"/>
      <c r="C16" s="13"/>
      <c r="D16" s="13">
        <v>0.02</v>
      </c>
      <c r="E16" s="13">
        <v>1.35E-2</v>
      </c>
      <c r="F16" s="13">
        <v>3.4000000000000002E-2</v>
      </c>
      <c r="G16" s="13"/>
      <c r="H16" s="13"/>
      <c r="I16" s="13">
        <v>1.55E-2</v>
      </c>
    </row>
    <row r="17" spans="1:9" ht="14.25">
      <c r="A17" s="8"/>
      <c r="B17" s="8"/>
      <c r="C17" s="13"/>
      <c r="D17" s="13">
        <v>2.35E-2</v>
      </c>
      <c r="E17" s="13"/>
      <c r="F17" s="13"/>
      <c r="G17" s="13"/>
      <c r="H17" s="13"/>
      <c r="I17" s="46"/>
    </row>
    <row r="18" spans="1:9" ht="14.25">
      <c r="A18" s="8"/>
      <c r="B18" s="8"/>
      <c r="C18" s="13"/>
      <c r="D18" s="13">
        <v>1.8499999999999999E-2</v>
      </c>
      <c r="E18" s="13"/>
      <c r="F18" s="13"/>
      <c r="G18" s="13"/>
      <c r="H18" s="13"/>
      <c r="I18" s="46"/>
    </row>
    <row r="19" spans="1:9" ht="14.25">
      <c r="B19" s="8"/>
      <c r="C19" s="13"/>
      <c r="D19" s="13">
        <v>1.9E-2</v>
      </c>
      <c r="E19" s="13"/>
      <c r="F19" s="13"/>
      <c r="G19" s="13"/>
      <c r="H19" s="13"/>
      <c r="I19" s="46"/>
    </row>
    <row r="20" spans="1:9" ht="14.25">
      <c r="B20" s="8"/>
      <c r="C20" s="13"/>
      <c r="D20" s="13"/>
      <c r="E20" s="13"/>
      <c r="F20" s="13"/>
      <c r="G20" s="13"/>
      <c r="H20" s="13"/>
      <c r="I20" s="46"/>
    </row>
    <row r="21" spans="1:9" ht="14.25">
      <c r="B21" s="8"/>
      <c r="C21" s="7"/>
    </row>
    <row r="22" spans="1:9" ht="14.25">
      <c r="A22" s="3" t="s">
        <v>263</v>
      </c>
      <c r="B22" s="4" t="s">
        <v>5</v>
      </c>
      <c r="C22" s="7">
        <f t="shared" ref="C22:I22" si="0">COUNT(C2:C10)</f>
        <v>5</v>
      </c>
      <c r="D22" s="7">
        <f t="shared" si="0"/>
        <v>7</v>
      </c>
      <c r="E22" s="7">
        <f t="shared" si="0"/>
        <v>5</v>
      </c>
      <c r="F22" s="7">
        <f t="shared" si="0"/>
        <v>5</v>
      </c>
      <c r="G22" s="7">
        <f t="shared" si="0"/>
        <v>4</v>
      </c>
      <c r="H22" s="7">
        <f t="shared" si="0"/>
        <v>5</v>
      </c>
      <c r="I22" s="7">
        <f t="shared" si="0"/>
        <v>6</v>
      </c>
    </row>
    <row r="23" spans="1:9" ht="14.25">
      <c r="A23" s="3"/>
      <c r="B23" s="4" t="s">
        <v>6</v>
      </c>
      <c r="C23" s="7">
        <f t="shared" ref="C23:H23" si="1">COUNT(C12:C20)</f>
        <v>4</v>
      </c>
      <c r="D23" s="7">
        <f t="shared" si="1"/>
        <v>8</v>
      </c>
      <c r="E23" s="7">
        <f t="shared" si="1"/>
        <v>5</v>
      </c>
      <c r="F23" s="7">
        <f t="shared" si="1"/>
        <v>5</v>
      </c>
      <c r="G23" s="7">
        <f t="shared" si="1"/>
        <v>4</v>
      </c>
      <c r="H23" s="7">
        <f t="shared" si="1"/>
        <v>3</v>
      </c>
      <c r="I23" s="7">
        <f t="shared" ref="I23" si="2">COUNT(I12:I20)</f>
        <v>5</v>
      </c>
    </row>
    <row r="24" spans="1:9" ht="14.25">
      <c r="A24" s="3" t="s">
        <v>2</v>
      </c>
      <c r="B24" s="4" t="s">
        <v>5</v>
      </c>
      <c r="C24" s="13">
        <f t="shared" ref="C24:I24" si="3">AVERAGE(C2:C10)</f>
        <v>1.23E-2</v>
      </c>
      <c r="D24" s="13">
        <f t="shared" si="3"/>
        <v>2.5285714285714283E-2</v>
      </c>
      <c r="E24" s="13">
        <f t="shared" si="3"/>
        <v>0.03</v>
      </c>
      <c r="F24" s="13">
        <f t="shared" si="3"/>
        <v>5.425E-2</v>
      </c>
      <c r="G24" s="13">
        <f t="shared" si="3"/>
        <v>3.3500000000000002E-2</v>
      </c>
      <c r="H24" s="13">
        <f t="shared" si="3"/>
        <v>0.03</v>
      </c>
      <c r="I24" s="13">
        <f t="shared" si="3"/>
        <v>2.6833333333333331E-2</v>
      </c>
    </row>
    <row r="25" spans="1:9" ht="14.25">
      <c r="A25" s="3"/>
      <c r="B25" s="4" t="s">
        <v>6</v>
      </c>
      <c r="C25" s="13">
        <f t="shared" ref="C25:I25" si="4">AVERAGE(C12:C20)</f>
        <v>1.3874999999999998E-2</v>
      </c>
      <c r="D25" s="13">
        <f t="shared" si="4"/>
        <v>2.0187499999999997E-2</v>
      </c>
      <c r="E25" s="13">
        <f t="shared" si="4"/>
        <v>1.7400000000000002E-2</v>
      </c>
      <c r="F25" s="13">
        <f t="shared" si="4"/>
        <v>3.3700000000000001E-2</v>
      </c>
      <c r="G25" s="13">
        <f t="shared" si="4"/>
        <v>1.7000000000000001E-2</v>
      </c>
      <c r="H25" s="13">
        <f t="shared" si="4"/>
        <v>1.9500000000000003E-2</v>
      </c>
      <c r="I25" s="13">
        <f t="shared" si="4"/>
        <v>1.3799999999999998E-2</v>
      </c>
    </row>
    <row r="26" spans="1:9" ht="14.25">
      <c r="A26" s="3" t="s">
        <v>3</v>
      </c>
      <c r="B26" s="4" t="s">
        <v>5</v>
      </c>
      <c r="C26" s="13">
        <f t="shared" ref="C26:I26" si="5">STDEV(C2:C10)/SQRT(COUNT(C2:C10))</f>
        <v>7.1763500472036613E-4</v>
      </c>
      <c r="D26" s="13">
        <f t="shared" si="5"/>
        <v>1.2385530289180907E-3</v>
      </c>
      <c r="E26" s="13">
        <f t="shared" si="5"/>
        <v>4.5276925690687069E-3</v>
      </c>
      <c r="F26" s="13">
        <f t="shared" si="5"/>
        <v>1.3462912017836259E-3</v>
      </c>
      <c r="G26" s="13">
        <f t="shared" si="5"/>
        <v>2.3273733406281565E-3</v>
      </c>
      <c r="H26" s="13">
        <f t="shared" si="5"/>
        <v>1.8641351882307253E-3</v>
      </c>
      <c r="I26" s="13">
        <f t="shared" si="5"/>
        <v>9.8882646494608852E-4</v>
      </c>
    </row>
    <row r="27" spans="1:9" ht="14.25">
      <c r="A27" s="3"/>
      <c r="B27" s="4" t="s">
        <v>6</v>
      </c>
      <c r="C27" s="13">
        <f t="shared" ref="C27:I27" si="6">STDEV(C12:C20)/SQRT(COUNT(C12:C20))</f>
        <v>2.0653389552322929E-3</v>
      </c>
      <c r="D27" s="13">
        <f t="shared" si="6"/>
        <v>1.2780338554648253E-3</v>
      </c>
      <c r="E27" s="13">
        <f t="shared" si="6"/>
        <v>1.2288205727444509E-3</v>
      </c>
      <c r="F27" s="13">
        <f t="shared" si="6"/>
        <v>3.1008063467427259E-3</v>
      </c>
      <c r="G27" s="13">
        <f t="shared" si="6"/>
        <v>4.082482904638627E-4</v>
      </c>
      <c r="H27" s="13">
        <f t="shared" si="6"/>
        <v>1.0408329997330663E-3</v>
      </c>
      <c r="I27" s="13">
        <f t="shared" si="6"/>
        <v>9.4339811320566047E-4</v>
      </c>
    </row>
    <row r="28" spans="1:9" ht="14.25">
      <c r="A28" s="3" t="s">
        <v>4</v>
      </c>
      <c r="B28" s="5"/>
      <c r="C28" s="23">
        <f t="shared" ref="C28:I28" si="7">TTEST(C2:C10,C12:C20,2,3)</f>
        <v>0.5138887077159735</v>
      </c>
      <c r="D28" s="18">
        <f t="shared" si="7"/>
        <v>1.3302846480990048E-2</v>
      </c>
      <c r="E28" s="18">
        <f t="shared" si="7"/>
        <v>4.7571095326108301E-2</v>
      </c>
      <c r="F28" s="18">
        <f t="shared" si="7"/>
        <v>1.2754335015298388E-3</v>
      </c>
      <c r="G28" s="18">
        <f t="shared" si="7"/>
        <v>4.9501839196116953E-3</v>
      </c>
      <c r="H28" s="18">
        <f t="shared" si="7"/>
        <v>2.9807250232078758E-3</v>
      </c>
      <c r="I28" s="24">
        <f t="shared" si="7"/>
        <v>5.4637211580356912E-6</v>
      </c>
    </row>
    <row r="29" spans="1:9" ht="14.25">
      <c r="A29" s="8"/>
      <c r="B29" s="8"/>
      <c r="C29" s="7"/>
    </row>
    <row r="30" spans="1:9" ht="14.25">
      <c r="A30" s="8"/>
      <c r="B30" s="8"/>
      <c r="C30" s="6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1BBE-22DE-4E73-8CC5-D7E213F48CE6}">
  <dimension ref="A1:I30"/>
  <sheetViews>
    <sheetView view="pageBreakPreview" zoomScale="75" zoomScaleNormal="100" zoomScaleSheetLayoutView="75" workbookViewId="0">
      <selection activeCell="A22" sqref="A22:C23"/>
    </sheetView>
  </sheetViews>
  <sheetFormatPr defaultRowHeight="13.5"/>
  <cols>
    <col min="1" max="16384" width="9" style="9"/>
  </cols>
  <sheetData>
    <row r="1" spans="1:9" ht="15">
      <c r="A1" s="8"/>
      <c r="B1" s="8"/>
      <c r="C1" s="38">
        <v>4</v>
      </c>
      <c r="D1" s="38">
        <v>6</v>
      </c>
      <c r="E1" s="38">
        <v>8</v>
      </c>
      <c r="F1" s="38">
        <v>32</v>
      </c>
      <c r="G1" s="38">
        <v>52</v>
      </c>
      <c r="H1" s="38">
        <v>80</v>
      </c>
      <c r="I1" s="38">
        <v>100</v>
      </c>
    </row>
    <row r="2" spans="1:9" ht="14.25">
      <c r="A2" s="8" t="s">
        <v>0</v>
      </c>
      <c r="B2" s="8"/>
      <c r="C2" s="2">
        <v>2.5000000000000001E-3</v>
      </c>
      <c r="D2" s="2">
        <v>7.4999999999999997E-3</v>
      </c>
      <c r="E2" s="2">
        <v>5.4999999999999997E-3</v>
      </c>
      <c r="F2" s="2">
        <v>8.5000000000000006E-3</v>
      </c>
      <c r="G2" s="65">
        <v>1.0999999999999999E-2</v>
      </c>
      <c r="H2" s="2">
        <v>8.5000000000000006E-3</v>
      </c>
      <c r="I2" s="2">
        <v>1.0500000000000001E-2</v>
      </c>
    </row>
    <row r="3" spans="1:9" ht="14.25">
      <c r="A3" s="8"/>
      <c r="B3" s="8"/>
      <c r="C3" s="2">
        <v>3.0000000000000001E-3</v>
      </c>
      <c r="D3" s="2">
        <v>5.4999999999999997E-3</v>
      </c>
      <c r="E3" s="2">
        <v>7.0000000000000001E-3</v>
      </c>
      <c r="F3" s="2">
        <v>1.4E-2</v>
      </c>
      <c r="G3" s="2">
        <v>8.0000000000000002E-3</v>
      </c>
      <c r="H3" s="2">
        <v>8.0000000000000002E-3</v>
      </c>
      <c r="I3" s="2">
        <v>8.9999999999999993E-3</v>
      </c>
    </row>
    <row r="4" spans="1:9" ht="14.25">
      <c r="A4" s="8"/>
      <c r="B4" s="8"/>
      <c r="C4" s="2">
        <v>1.5E-3</v>
      </c>
      <c r="D4" s="2">
        <v>5.4999999999999997E-3</v>
      </c>
      <c r="E4" s="2">
        <v>7.0000000000000001E-3</v>
      </c>
      <c r="F4" s="2">
        <v>1.0500000000000001E-2</v>
      </c>
      <c r="G4" s="2">
        <v>0.01</v>
      </c>
      <c r="H4" s="2">
        <v>8.0000000000000002E-3</v>
      </c>
      <c r="I4" s="2">
        <v>0.01</v>
      </c>
    </row>
    <row r="5" spans="1:9" ht="14.25">
      <c r="A5" s="8"/>
      <c r="B5" s="8"/>
      <c r="C5" s="2">
        <v>3.5000000000000001E-3</v>
      </c>
      <c r="D5" s="2">
        <v>5.4999999999999997E-3</v>
      </c>
      <c r="E5" s="2">
        <v>6.4999999999999997E-3</v>
      </c>
      <c r="F5" s="2">
        <v>1.2500000000000001E-2</v>
      </c>
      <c r="G5" s="2">
        <v>8.9999999999999993E-3</v>
      </c>
      <c r="H5" s="2">
        <v>8.0000000000000002E-3</v>
      </c>
      <c r="I5" s="2">
        <v>8.0000000000000002E-3</v>
      </c>
    </row>
    <row r="6" spans="1:9" ht="14.25">
      <c r="A6" s="8"/>
      <c r="B6" s="8"/>
      <c r="C6" s="2">
        <v>3.5000000000000001E-3</v>
      </c>
      <c r="D6" s="2">
        <v>7.4999999999999997E-3</v>
      </c>
      <c r="E6" s="2">
        <v>5.4999999999999997E-3</v>
      </c>
      <c r="F6" s="2">
        <v>1.15E-2</v>
      </c>
      <c r="G6" s="2"/>
      <c r="H6" s="2">
        <v>6.0000000000000001E-3</v>
      </c>
      <c r="I6" s="2">
        <v>7.4999999999999997E-3</v>
      </c>
    </row>
    <row r="7" spans="1:9" ht="14.25">
      <c r="A7" s="8"/>
      <c r="B7" s="8"/>
      <c r="C7" s="2"/>
      <c r="D7" s="2">
        <v>8.5000000000000006E-3</v>
      </c>
      <c r="E7" s="13"/>
      <c r="F7" s="2"/>
      <c r="G7" s="2"/>
      <c r="H7" s="13"/>
      <c r="I7" s="2">
        <v>8.0000000000000002E-3</v>
      </c>
    </row>
    <row r="8" spans="1:9" ht="14.25">
      <c r="A8" s="8"/>
      <c r="B8" s="8"/>
      <c r="C8" s="2"/>
      <c r="D8" s="2">
        <v>8.5000000000000006E-3</v>
      </c>
      <c r="E8" s="13"/>
      <c r="F8" s="2"/>
      <c r="G8" s="2"/>
      <c r="H8" s="13"/>
    </row>
    <row r="9" spans="1:9" ht="14.25">
      <c r="A9" s="8"/>
      <c r="B9" s="8"/>
      <c r="C9" s="2"/>
      <c r="D9" s="2"/>
      <c r="E9" s="13"/>
      <c r="F9" s="2"/>
      <c r="G9" s="2"/>
      <c r="H9" s="13"/>
    </row>
    <row r="10" spans="1:9" ht="14.25">
      <c r="A10" s="8"/>
      <c r="B10" s="8"/>
      <c r="C10" s="2"/>
      <c r="D10" s="2"/>
      <c r="E10" s="13"/>
      <c r="F10" s="2"/>
      <c r="G10" s="2"/>
      <c r="H10" s="13"/>
    </row>
    <row r="11" spans="1:9" ht="14.25">
      <c r="A11" s="8"/>
      <c r="B11" s="8"/>
      <c r="C11" s="13"/>
      <c r="D11" s="2"/>
      <c r="E11" s="13"/>
      <c r="F11" s="2"/>
      <c r="G11" s="2"/>
      <c r="H11" s="13"/>
    </row>
    <row r="12" spans="1:9" ht="14.25">
      <c r="A12" s="8" t="s">
        <v>1</v>
      </c>
      <c r="B12" s="8"/>
      <c r="C12" s="2">
        <v>4.0000000000000001E-3</v>
      </c>
      <c r="D12" s="2">
        <v>6.4999999999999997E-3</v>
      </c>
      <c r="E12" s="2">
        <v>4.4999999999999997E-3</v>
      </c>
      <c r="F12" s="2">
        <v>9.4999999999999998E-3</v>
      </c>
      <c r="G12" s="2">
        <v>8.9999999999999993E-3</v>
      </c>
      <c r="H12" s="2">
        <v>8.0000000000000002E-3</v>
      </c>
      <c r="I12" s="2">
        <v>6.4999999999999997E-3</v>
      </c>
    </row>
    <row r="13" spans="1:9" ht="14.25">
      <c r="A13" s="8"/>
      <c r="B13" s="8"/>
      <c r="C13" s="2">
        <v>2E-3</v>
      </c>
      <c r="D13" s="2">
        <v>6.0000000000000001E-3</v>
      </c>
      <c r="E13" s="2">
        <v>5.4999999999999997E-3</v>
      </c>
      <c r="F13" s="2">
        <v>0.01</v>
      </c>
      <c r="G13" s="2">
        <v>6.0000000000000001E-3</v>
      </c>
      <c r="H13" s="2">
        <v>8.5000000000000006E-3</v>
      </c>
      <c r="I13" s="2">
        <v>5.4999999999999997E-3</v>
      </c>
    </row>
    <row r="14" spans="1:9" ht="14.25">
      <c r="A14" s="8"/>
      <c r="B14" s="8"/>
      <c r="C14" s="2">
        <v>4.4999999999999997E-3</v>
      </c>
      <c r="D14" s="2">
        <v>5.4999999999999997E-3</v>
      </c>
      <c r="E14" s="2">
        <v>5.0000000000000001E-3</v>
      </c>
      <c r="F14" s="2">
        <v>7.0000000000000001E-3</v>
      </c>
      <c r="G14" s="2">
        <v>8.0000000000000002E-3</v>
      </c>
      <c r="H14" s="2">
        <v>6.4999999999999997E-3</v>
      </c>
      <c r="I14" s="2">
        <v>6.0000000000000001E-3</v>
      </c>
    </row>
    <row r="15" spans="1:9" ht="14.25">
      <c r="A15" s="8"/>
      <c r="B15" s="8"/>
      <c r="C15" s="2">
        <v>5.0000000000000001E-3</v>
      </c>
      <c r="D15" s="2">
        <v>6.0000000000000001E-3</v>
      </c>
      <c r="E15" s="2">
        <v>6.4999999999999997E-3</v>
      </c>
      <c r="F15" s="2">
        <v>0.01</v>
      </c>
      <c r="G15" s="2">
        <v>7.0000000000000001E-3</v>
      </c>
      <c r="H15" s="46"/>
      <c r="I15" s="2">
        <v>6.0000000000000001E-3</v>
      </c>
    </row>
    <row r="16" spans="1:9" ht="14.25">
      <c r="A16" s="8"/>
      <c r="B16" s="8"/>
      <c r="C16" s="2"/>
      <c r="D16" s="2">
        <v>5.4999999999999997E-3</v>
      </c>
      <c r="E16" s="2">
        <v>4.0000000000000001E-3</v>
      </c>
      <c r="F16" s="2">
        <v>1.0500000000000001E-2</v>
      </c>
      <c r="G16" s="2"/>
      <c r="H16" s="13"/>
      <c r="I16" s="2">
        <v>7.0000000000000001E-3</v>
      </c>
    </row>
    <row r="17" spans="1:9" ht="14.25">
      <c r="A17" s="8"/>
      <c r="B17" s="8"/>
      <c r="C17" s="2"/>
      <c r="D17" s="2">
        <v>6.4999999999999997E-3</v>
      </c>
      <c r="E17" s="13"/>
      <c r="F17" s="13"/>
      <c r="G17" s="13"/>
      <c r="H17" s="13"/>
    </row>
    <row r="18" spans="1:9" ht="14.25">
      <c r="A18" s="8"/>
      <c r="B18" s="8"/>
      <c r="C18" s="13"/>
      <c r="D18" s="2">
        <v>7.0000000000000001E-3</v>
      </c>
      <c r="E18" s="13"/>
      <c r="F18" s="13"/>
      <c r="G18" s="13"/>
      <c r="H18" s="13"/>
    </row>
    <row r="19" spans="1:9" ht="14.25">
      <c r="B19" s="8"/>
      <c r="C19" s="13"/>
      <c r="D19" s="2">
        <v>6.4999999999999997E-3</v>
      </c>
      <c r="E19" s="13"/>
      <c r="F19" s="13"/>
      <c r="G19" s="13"/>
      <c r="H19" s="13"/>
    </row>
    <row r="20" spans="1:9" ht="14.25">
      <c r="B20" s="8"/>
      <c r="C20" s="13"/>
      <c r="D20" s="13"/>
      <c r="E20" s="13"/>
      <c r="F20" s="13"/>
      <c r="G20" s="13"/>
      <c r="H20" s="13"/>
    </row>
    <row r="21" spans="1:9" ht="14.25">
      <c r="B21" s="8"/>
      <c r="C21" s="7"/>
    </row>
    <row r="22" spans="1:9" ht="14.25">
      <c r="A22" s="3" t="s">
        <v>263</v>
      </c>
      <c r="B22" s="4" t="s">
        <v>5</v>
      </c>
      <c r="C22" s="7">
        <f t="shared" ref="C22:I22" si="0">COUNT(C2:C10)</f>
        <v>5</v>
      </c>
      <c r="D22" s="7">
        <f t="shared" si="0"/>
        <v>7</v>
      </c>
      <c r="E22" s="7">
        <f t="shared" si="0"/>
        <v>5</v>
      </c>
      <c r="F22" s="7">
        <f t="shared" si="0"/>
        <v>5</v>
      </c>
      <c r="G22" s="7">
        <f t="shared" si="0"/>
        <v>4</v>
      </c>
      <c r="H22" s="7">
        <f t="shared" si="0"/>
        <v>5</v>
      </c>
      <c r="I22" s="7">
        <f t="shared" si="0"/>
        <v>6</v>
      </c>
    </row>
    <row r="23" spans="1:9" ht="14.25">
      <c r="A23" s="3"/>
      <c r="B23" s="4" t="s">
        <v>6</v>
      </c>
      <c r="C23" s="7">
        <f t="shared" ref="C23:H23" si="1">COUNT(C12:C20)</f>
        <v>4</v>
      </c>
      <c r="D23" s="7">
        <f t="shared" si="1"/>
        <v>8</v>
      </c>
      <c r="E23" s="7">
        <f t="shared" si="1"/>
        <v>5</v>
      </c>
      <c r="F23" s="7">
        <f t="shared" si="1"/>
        <v>5</v>
      </c>
      <c r="G23" s="7">
        <f t="shared" si="1"/>
        <v>4</v>
      </c>
      <c r="H23" s="7">
        <f t="shared" si="1"/>
        <v>3</v>
      </c>
      <c r="I23" s="7">
        <f t="shared" ref="I23" si="2">COUNT(I12:I20)</f>
        <v>5</v>
      </c>
    </row>
    <row r="24" spans="1:9" ht="14.25">
      <c r="A24" s="3" t="s">
        <v>2</v>
      </c>
      <c r="B24" s="4" t="s">
        <v>5</v>
      </c>
      <c r="C24" s="13">
        <f t="shared" ref="C24:I24" si="3">AVERAGE(C2:C10)</f>
        <v>2.7999999999999995E-3</v>
      </c>
      <c r="D24" s="13">
        <f t="shared" si="3"/>
        <v>6.9285714285714289E-3</v>
      </c>
      <c r="E24" s="13">
        <f t="shared" si="3"/>
        <v>6.3E-3</v>
      </c>
      <c r="F24" s="13">
        <f t="shared" si="3"/>
        <v>1.1399999999999999E-2</v>
      </c>
      <c r="G24" s="13">
        <f t="shared" si="3"/>
        <v>9.4999999999999998E-3</v>
      </c>
      <c r="H24" s="13">
        <f t="shared" si="3"/>
        <v>7.7000000000000002E-3</v>
      </c>
      <c r="I24" s="13">
        <f t="shared" si="3"/>
        <v>8.8333333333333337E-3</v>
      </c>
    </row>
    <row r="25" spans="1:9" ht="14.25">
      <c r="A25" s="3"/>
      <c r="B25" s="4" t="s">
        <v>6</v>
      </c>
      <c r="C25" s="13">
        <f t="shared" ref="C25:I25" si="4">AVERAGE(C12:C20)</f>
        <v>3.875E-3</v>
      </c>
      <c r="D25" s="13">
        <f t="shared" si="4"/>
        <v>6.1874999999999994E-3</v>
      </c>
      <c r="E25" s="13">
        <f t="shared" si="4"/>
        <v>5.0999999999999995E-3</v>
      </c>
      <c r="F25" s="13">
        <f t="shared" si="4"/>
        <v>9.4000000000000004E-3</v>
      </c>
      <c r="G25" s="13">
        <f t="shared" si="4"/>
        <v>7.4999999999999997E-3</v>
      </c>
      <c r="H25" s="13">
        <f t="shared" si="4"/>
        <v>7.6666666666666662E-3</v>
      </c>
      <c r="I25" s="13">
        <f t="shared" si="4"/>
        <v>6.1999999999999998E-3</v>
      </c>
    </row>
    <row r="26" spans="1:9" ht="14.25">
      <c r="A26" s="3" t="s">
        <v>3</v>
      </c>
      <c r="B26" s="4" t="s">
        <v>5</v>
      </c>
      <c r="C26" s="13">
        <f t="shared" ref="C26:I26" si="5">STDEV(C2:C10)/SQRT(COUNT(C2:C10))</f>
        <v>3.7416573867739419E-4</v>
      </c>
      <c r="D26" s="13">
        <f t="shared" si="5"/>
        <v>5.2812078601949621E-4</v>
      </c>
      <c r="E26" s="13">
        <f t="shared" si="5"/>
        <v>3.3911649915626345E-4</v>
      </c>
      <c r="F26" s="13">
        <f t="shared" si="5"/>
        <v>9.2736184954957026E-4</v>
      </c>
      <c r="G26" s="13">
        <f t="shared" si="5"/>
        <v>6.4549722436790271E-4</v>
      </c>
      <c r="H26" s="13">
        <f t="shared" si="5"/>
        <v>4.3588989435406738E-4</v>
      </c>
      <c r="I26" s="13">
        <f t="shared" si="5"/>
        <v>4.9441323247304437E-4</v>
      </c>
    </row>
    <row r="27" spans="1:9" ht="14.25">
      <c r="A27" s="3"/>
      <c r="B27" s="4" t="s">
        <v>6</v>
      </c>
      <c r="C27" s="13">
        <f t="shared" ref="C27:I27" si="6">STDEV(C12:C20)/SQRT(COUNT(C12:C20))</f>
        <v>6.574889099191458E-4</v>
      </c>
      <c r="D27" s="13">
        <f t="shared" si="6"/>
        <v>1.875E-4</v>
      </c>
      <c r="E27" s="13">
        <f t="shared" si="6"/>
        <v>4.3011626335213125E-4</v>
      </c>
      <c r="F27" s="13">
        <f t="shared" si="6"/>
        <v>6.2048368229954283E-4</v>
      </c>
      <c r="G27" s="13">
        <f t="shared" si="6"/>
        <v>6.454972243679026E-4</v>
      </c>
      <c r="H27" s="13">
        <f t="shared" si="6"/>
        <v>6.0092521257733181E-4</v>
      </c>
      <c r="I27" s="13">
        <f t="shared" si="6"/>
        <v>2.5495097567963928E-4</v>
      </c>
    </row>
    <row r="28" spans="1:9" ht="14.25">
      <c r="A28" s="3" t="s">
        <v>4</v>
      </c>
      <c r="B28" s="5"/>
      <c r="C28" s="23">
        <f t="shared" ref="C28:I28" si="7">TTEST(C2:C10,C12:C20,2,3)</f>
        <v>0.21600353677854869</v>
      </c>
      <c r="D28" s="23">
        <f t="shared" si="7"/>
        <v>0.2249209077365889</v>
      </c>
      <c r="E28" s="23">
        <f t="shared" si="7"/>
        <v>6.1645762926082766E-2</v>
      </c>
      <c r="F28" s="23">
        <f t="shared" si="7"/>
        <v>0.11626269188680421</v>
      </c>
      <c r="G28" s="23">
        <f t="shared" si="7"/>
        <v>7.0987654320987567E-2</v>
      </c>
      <c r="H28" s="23">
        <f t="shared" si="7"/>
        <v>0.96629210006709554</v>
      </c>
      <c r="I28" s="24">
        <f t="shared" si="7"/>
        <v>1.8513973774546772E-3</v>
      </c>
    </row>
    <row r="29" spans="1:9" ht="14.25">
      <c r="A29" s="8"/>
      <c r="B29" s="8"/>
      <c r="C29" s="7"/>
    </row>
    <row r="30" spans="1:9" ht="14.25">
      <c r="A30" s="8"/>
      <c r="B30" s="8"/>
      <c r="C30" s="6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FABB-C781-4A75-8EEE-F45BF7B5395D}">
  <dimension ref="A1:O20"/>
  <sheetViews>
    <sheetView view="pageBreakPreview" zoomScale="75" zoomScaleNormal="100" zoomScaleSheetLayoutView="75" workbookViewId="0">
      <selection activeCell="C17" sqref="C17:I17"/>
    </sheetView>
  </sheetViews>
  <sheetFormatPr defaultRowHeight="13.5"/>
  <cols>
    <col min="1" max="16384" width="9" style="9"/>
  </cols>
  <sheetData>
    <row r="1" spans="1:15" ht="15">
      <c r="A1" s="8"/>
      <c r="B1" s="8"/>
      <c r="C1" s="80" t="s">
        <v>122</v>
      </c>
      <c r="D1" s="81" t="s">
        <v>123</v>
      </c>
      <c r="E1" s="82" t="s">
        <v>124</v>
      </c>
      <c r="F1" s="82" t="s">
        <v>125</v>
      </c>
      <c r="G1" s="82" t="s">
        <v>126</v>
      </c>
      <c r="H1" s="83" t="s">
        <v>127</v>
      </c>
      <c r="I1" s="84" t="s">
        <v>128</v>
      </c>
      <c r="J1" s="15"/>
      <c r="K1" s="78" t="s">
        <v>129</v>
      </c>
      <c r="L1" s="78"/>
      <c r="M1" s="78"/>
      <c r="N1" s="78"/>
      <c r="O1" s="78"/>
    </row>
    <row r="2" spans="1:15" ht="14.25">
      <c r="A2" s="8" t="s">
        <v>0</v>
      </c>
      <c r="B2" s="8"/>
      <c r="C2" s="85">
        <v>11.397058823529411</v>
      </c>
      <c r="D2" s="85">
        <v>36.029411764705884</v>
      </c>
      <c r="E2" s="3">
        <v>23.9</v>
      </c>
      <c r="F2" s="85">
        <v>13.23529411764706</v>
      </c>
      <c r="G2" s="85">
        <v>7.3529411764705888</v>
      </c>
      <c r="H2" s="85">
        <v>4.0441176470588234</v>
      </c>
      <c r="I2" s="85">
        <v>4.0441176470588234</v>
      </c>
      <c r="J2" s="75"/>
      <c r="K2" s="79">
        <v>1240</v>
      </c>
      <c r="L2" s="75"/>
      <c r="M2" s="16"/>
      <c r="N2" s="75"/>
      <c r="O2" s="75"/>
    </row>
    <row r="3" spans="1:15" ht="14.25">
      <c r="A3" s="8"/>
      <c r="B3" s="8"/>
      <c r="C3" s="85">
        <v>5.1282051282051277</v>
      </c>
      <c r="D3" s="85">
        <v>7.3260073260073266</v>
      </c>
      <c r="E3" s="3">
        <v>12.5</v>
      </c>
      <c r="F3" s="85">
        <v>33.333333333333329</v>
      </c>
      <c r="G3" s="85">
        <v>29.670329670329672</v>
      </c>
      <c r="H3" s="85">
        <v>9.8901098901098905</v>
      </c>
      <c r="I3" s="85">
        <v>2.197802197802198</v>
      </c>
      <c r="J3" s="75"/>
      <c r="K3" s="79">
        <v>1824</v>
      </c>
      <c r="L3" s="75"/>
      <c r="M3" s="16"/>
      <c r="N3" s="75"/>
      <c r="O3" s="75"/>
    </row>
    <row r="4" spans="1:15" ht="14.25">
      <c r="A4" s="8"/>
      <c r="B4" s="8"/>
      <c r="C4" s="85">
        <v>5.1339285714285712</v>
      </c>
      <c r="D4" s="85">
        <v>11.830357142857142</v>
      </c>
      <c r="E4" s="3">
        <v>23.2</v>
      </c>
      <c r="F4" s="85">
        <v>29.464285714285715</v>
      </c>
      <c r="G4" s="85">
        <v>20.535714285714285</v>
      </c>
      <c r="H4" s="85">
        <v>6.6964285714285712</v>
      </c>
      <c r="I4" s="85">
        <v>3.125</v>
      </c>
      <c r="J4" s="75"/>
      <c r="K4" s="79">
        <v>1667</v>
      </c>
      <c r="L4" s="75"/>
      <c r="M4" s="16"/>
      <c r="N4" s="75"/>
      <c r="O4" s="75"/>
    </row>
    <row r="5" spans="1:15" ht="14.25">
      <c r="A5" s="8"/>
      <c r="B5" s="8"/>
      <c r="C5" s="76"/>
      <c r="D5" s="76"/>
      <c r="E5" s="3"/>
      <c r="F5" s="14"/>
      <c r="G5" s="76"/>
      <c r="H5" s="76"/>
      <c r="I5" s="75"/>
      <c r="J5" s="75"/>
      <c r="K5" s="75"/>
      <c r="L5" s="75"/>
      <c r="M5" s="16"/>
      <c r="N5" s="75"/>
      <c r="O5" s="75"/>
    </row>
    <row r="6" spans="1:15" ht="14.25">
      <c r="A6" s="8"/>
      <c r="B6" s="8"/>
      <c r="C6" s="1"/>
      <c r="D6" s="7"/>
      <c r="E6" s="7"/>
    </row>
    <row r="7" spans="1:15" ht="14.25">
      <c r="A7" s="8" t="s">
        <v>1</v>
      </c>
      <c r="B7" s="8"/>
      <c r="C7" s="85">
        <v>25.287356321839084</v>
      </c>
      <c r="D7" s="85">
        <v>27.873563218390807</v>
      </c>
      <c r="E7" s="85">
        <v>26.72413793103448</v>
      </c>
      <c r="F7" s="85">
        <v>13.793103448275861</v>
      </c>
      <c r="G7" s="85">
        <v>3.4482758620689653</v>
      </c>
      <c r="H7" s="85">
        <v>1.7241379310344827</v>
      </c>
      <c r="I7" s="85">
        <v>1.1494252873563218</v>
      </c>
      <c r="J7" s="75"/>
      <c r="K7" s="79">
        <v>1033</v>
      </c>
      <c r="L7" s="75"/>
      <c r="M7" s="16"/>
      <c r="N7" s="75"/>
      <c r="O7" s="75"/>
    </row>
    <row r="8" spans="1:15" ht="14.25">
      <c r="A8" s="8"/>
      <c r="B8" s="8"/>
      <c r="C8" s="85">
        <v>28.598484848484851</v>
      </c>
      <c r="D8" s="85">
        <v>43.371212121212125</v>
      </c>
      <c r="E8" s="85">
        <v>23.674242424242426</v>
      </c>
      <c r="F8" s="85">
        <v>3.7878787878787881</v>
      </c>
      <c r="G8" s="85">
        <v>0.56818181818181823</v>
      </c>
      <c r="H8" s="85">
        <v>0</v>
      </c>
      <c r="I8" s="85">
        <v>0</v>
      </c>
      <c r="J8" s="75"/>
      <c r="K8" s="79">
        <v>760</v>
      </c>
      <c r="L8" s="75"/>
      <c r="M8" s="16"/>
      <c r="N8" s="75"/>
      <c r="O8" s="75"/>
    </row>
    <row r="9" spans="1:15" ht="14.25">
      <c r="A9" s="8"/>
      <c r="B9" s="8"/>
      <c r="C9" s="85">
        <v>42.892156862745097</v>
      </c>
      <c r="D9" s="85">
        <v>36.029411764705884</v>
      </c>
      <c r="E9" s="85">
        <v>16.176470588235293</v>
      </c>
      <c r="F9" s="85">
        <v>2.9411764705882351</v>
      </c>
      <c r="G9" s="85">
        <v>1.9607843137254901</v>
      </c>
      <c r="H9" s="85">
        <v>0</v>
      </c>
      <c r="I9" s="85">
        <v>0</v>
      </c>
      <c r="J9" s="75"/>
      <c r="K9" s="79">
        <v>664</v>
      </c>
      <c r="L9" s="75"/>
      <c r="M9" s="16"/>
      <c r="N9" s="75"/>
      <c r="O9" s="75"/>
    </row>
    <row r="10" spans="1:15" ht="14.25">
      <c r="A10" s="8"/>
      <c r="B10" s="8"/>
      <c r="C10" s="85">
        <v>31.972789115646261</v>
      </c>
      <c r="D10" s="85">
        <v>49.14965986394558</v>
      </c>
      <c r="E10" s="85">
        <v>17.517006802721088</v>
      </c>
      <c r="F10" s="85">
        <v>1.3605442176870748</v>
      </c>
      <c r="G10" s="85">
        <v>0</v>
      </c>
      <c r="H10" s="85">
        <v>0</v>
      </c>
      <c r="I10" s="85">
        <v>0</v>
      </c>
      <c r="J10" s="75"/>
      <c r="K10" s="79">
        <v>683</v>
      </c>
      <c r="L10" s="75"/>
      <c r="M10" s="16"/>
      <c r="O10" s="75"/>
    </row>
    <row r="11" spans="1:15" ht="14.25">
      <c r="A11" s="8"/>
      <c r="B11" s="8"/>
      <c r="C11" s="76"/>
      <c r="D11" s="76"/>
      <c r="E11" s="76"/>
      <c r="F11" s="14"/>
      <c r="G11" s="75"/>
      <c r="J11" s="75"/>
      <c r="K11" s="75"/>
      <c r="L11" s="75"/>
      <c r="M11" s="16"/>
    </row>
    <row r="12" spans="1:15" ht="14.25">
      <c r="B12" s="8"/>
      <c r="C12" s="7"/>
      <c r="D12" s="7"/>
      <c r="E12" s="7"/>
    </row>
    <row r="13" spans="1:15" ht="14.25">
      <c r="A13" s="3" t="s">
        <v>2</v>
      </c>
      <c r="B13" s="4" t="s">
        <v>5</v>
      </c>
      <c r="C13" s="1">
        <f t="shared" ref="C13:I13" si="0">AVERAGE(C2:C5)</f>
        <v>7.2197308410543686</v>
      </c>
      <c r="D13" s="1">
        <f t="shared" si="0"/>
        <v>18.395258744523449</v>
      </c>
      <c r="E13" s="1">
        <f t="shared" si="0"/>
        <v>19.866666666666664</v>
      </c>
      <c r="F13" s="1">
        <f t="shared" si="0"/>
        <v>25.344304388422035</v>
      </c>
      <c r="G13" s="1">
        <f t="shared" si="0"/>
        <v>19.186328377504847</v>
      </c>
      <c r="H13" s="1">
        <f t="shared" si="0"/>
        <v>6.8768853695324283</v>
      </c>
      <c r="I13" s="1">
        <f t="shared" si="0"/>
        <v>3.1223066149536738</v>
      </c>
      <c r="J13" s="1"/>
      <c r="K13" s="1">
        <f>AVERAGE(K2:K5)</f>
        <v>1577</v>
      </c>
      <c r="L13" s="1"/>
      <c r="M13" s="1"/>
      <c r="N13" s="1"/>
      <c r="O13" s="1"/>
    </row>
    <row r="14" spans="1:15" ht="14.25">
      <c r="A14" s="3"/>
      <c r="B14" s="4" t="s">
        <v>6</v>
      </c>
      <c r="C14" s="1">
        <f t="shared" ref="C14:I14" si="1">AVERAGE(C7:C11)</f>
        <v>32.187696787178822</v>
      </c>
      <c r="D14" s="1">
        <f t="shared" si="1"/>
        <v>39.105961742063599</v>
      </c>
      <c r="E14" s="1">
        <f t="shared" si="1"/>
        <v>21.022964436558322</v>
      </c>
      <c r="F14" s="1">
        <f t="shared" si="1"/>
        <v>5.4706757311074901</v>
      </c>
      <c r="G14" s="1">
        <f t="shared" si="1"/>
        <v>1.4943104984940685</v>
      </c>
      <c r="H14" s="1">
        <f t="shared" si="1"/>
        <v>0.43103448275862066</v>
      </c>
      <c r="I14" s="1">
        <f t="shared" si="1"/>
        <v>0.28735632183908044</v>
      </c>
      <c r="J14" s="1"/>
      <c r="K14" s="1">
        <f>AVERAGE(K7:K11)</f>
        <v>785</v>
      </c>
      <c r="L14" s="1"/>
      <c r="M14" s="1"/>
      <c r="N14" s="1"/>
      <c r="O14" s="1"/>
    </row>
    <row r="15" spans="1:15" ht="14.25">
      <c r="A15" s="3" t="s">
        <v>3</v>
      </c>
      <c r="B15" s="4" t="s">
        <v>5</v>
      </c>
      <c r="C15" s="1">
        <f t="shared" ref="C15:I15" si="2">STDEV(C2:C5)/SQRT(COUNT(C2:C5))</f>
        <v>2.088664644721387</v>
      </c>
      <c r="D15" s="1">
        <f t="shared" si="2"/>
        <v>8.9124408623104987</v>
      </c>
      <c r="E15" s="1">
        <f t="shared" si="2"/>
        <v>3.6888721552498667</v>
      </c>
      <c r="F15" s="1">
        <f t="shared" si="2"/>
        <v>6.1566625069354721</v>
      </c>
      <c r="G15" s="1">
        <f t="shared" si="2"/>
        <v>6.4777076460584961</v>
      </c>
      <c r="H15" s="1">
        <f t="shared" si="2"/>
        <v>1.6900029406719703</v>
      </c>
      <c r="I15" s="1">
        <f t="shared" si="2"/>
        <v>0.53298706215791658</v>
      </c>
      <c r="J15" s="1"/>
      <c r="K15" s="1">
        <f>STDEV(K2:K5)/SQRT(COUNT(K2:K5))</f>
        <v>174.4887770985095</v>
      </c>
      <c r="L15" s="1"/>
      <c r="M15" s="1"/>
      <c r="N15" s="1"/>
      <c r="O15" s="1"/>
    </row>
    <row r="16" spans="1:15" ht="14.25">
      <c r="A16" s="3"/>
      <c r="B16" s="4" t="s">
        <v>6</v>
      </c>
      <c r="C16" s="1">
        <f t="shared" ref="C16:I16" si="3">STDEV(C7:C11)/SQRT(COUNT(C7:C11))</f>
        <v>3.8202180532785492</v>
      </c>
      <c r="D16" s="1">
        <f t="shared" si="3"/>
        <v>4.6070613294350435</v>
      </c>
      <c r="E16" s="1">
        <f t="shared" si="3"/>
        <v>2.5052095011227782</v>
      </c>
      <c r="F16" s="1">
        <f t="shared" si="3"/>
        <v>2.8193698501942364</v>
      </c>
      <c r="G16" s="1">
        <f t="shared" si="3"/>
        <v>0.77061969980623601</v>
      </c>
      <c r="H16" s="1">
        <f t="shared" si="3"/>
        <v>0.43103448275862061</v>
      </c>
      <c r="I16" s="1">
        <f t="shared" si="3"/>
        <v>0.28735632183908044</v>
      </c>
      <c r="J16" s="1"/>
      <c r="K16" s="1">
        <f>STDEV(K7:K11)/SQRT(COUNT(K7:K11))</f>
        <v>85.232036230516044</v>
      </c>
      <c r="L16" s="1"/>
      <c r="M16" s="1"/>
      <c r="N16" s="1"/>
      <c r="O16" s="1"/>
    </row>
    <row r="17" spans="1:15" ht="14.25">
      <c r="A17" s="3" t="s">
        <v>4</v>
      </c>
      <c r="B17" s="5"/>
      <c r="C17" s="18"/>
      <c r="D17" s="23"/>
      <c r="E17" s="23"/>
      <c r="F17" s="23"/>
      <c r="G17" s="23"/>
      <c r="H17" s="23"/>
      <c r="I17" s="18"/>
      <c r="J17" s="23"/>
      <c r="K17" s="18">
        <f>TTEST(K2:K5,K7:K11,2,3)</f>
        <v>2.7374223939740087E-2</v>
      </c>
      <c r="L17" s="24"/>
      <c r="M17" s="18"/>
      <c r="N17" s="18"/>
      <c r="O17" s="18"/>
    </row>
    <row r="18" spans="1:15" ht="14.25">
      <c r="A18" s="8"/>
      <c r="B18" s="8"/>
      <c r="C18" s="7"/>
      <c r="D18" s="7"/>
      <c r="E18" s="7"/>
    </row>
    <row r="19" spans="1:15" ht="14.25">
      <c r="A19" s="8"/>
      <c r="B19" s="8"/>
      <c r="C19" s="11" t="s">
        <v>258</v>
      </c>
      <c r="D19" s="202" t="s">
        <v>281</v>
      </c>
      <c r="E19" s="7"/>
      <c r="F19" s="20"/>
      <c r="G19" s="73"/>
      <c r="J19" s="11"/>
      <c r="K19" s="11"/>
      <c r="L19" s="7"/>
      <c r="M19" s="20"/>
      <c r="N19" s="73"/>
    </row>
    <row r="20" spans="1:15" ht="14.25">
      <c r="A20" s="8"/>
      <c r="B20" s="8"/>
      <c r="C20" s="7"/>
      <c r="D20" s="7"/>
      <c r="E20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8A3D-A222-4589-8681-479BD5A99C1C}">
  <dimension ref="A1:G28"/>
  <sheetViews>
    <sheetView view="pageBreakPreview" zoomScale="60" zoomScaleNormal="100" workbookViewId="0">
      <selection activeCell="C26" sqref="C26:F26"/>
    </sheetView>
  </sheetViews>
  <sheetFormatPr defaultRowHeight="13.5"/>
  <cols>
    <col min="1" max="16384" width="9" style="9"/>
  </cols>
  <sheetData>
    <row r="1" spans="1:7" ht="15">
      <c r="A1" s="8"/>
      <c r="B1" s="8"/>
      <c r="C1" s="15">
        <v>4</v>
      </c>
      <c r="D1" s="15">
        <v>8</v>
      </c>
      <c r="E1" s="15">
        <v>40</v>
      </c>
      <c r="F1" s="15">
        <v>100</v>
      </c>
      <c r="G1" s="15"/>
    </row>
    <row r="2" spans="1:7" ht="14.25">
      <c r="A2" s="8" t="s">
        <v>0</v>
      </c>
      <c r="B2" s="8"/>
      <c r="C2" s="72">
        <v>6.8</v>
      </c>
      <c r="D2" s="75">
        <v>8.3000000000000007</v>
      </c>
      <c r="E2" s="70">
        <v>10.1</v>
      </c>
      <c r="F2" s="199">
        <v>9.5</v>
      </c>
    </row>
    <row r="3" spans="1:7" ht="14.25">
      <c r="A3" s="8"/>
      <c r="B3" s="8"/>
      <c r="C3" s="72">
        <v>7.1</v>
      </c>
      <c r="D3" s="75">
        <v>9.1</v>
      </c>
      <c r="E3" s="71">
        <v>10.1</v>
      </c>
      <c r="F3" s="199">
        <v>9.9</v>
      </c>
    </row>
    <row r="4" spans="1:7" ht="14.25">
      <c r="A4" s="8"/>
      <c r="B4" s="8"/>
      <c r="C4" s="72">
        <v>6.4</v>
      </c>
      <c r="D4" s="75">
        <v>8.6</v>
      </c>
      <c r="E4" s="71">
        <v>10.7</v>
      </c>
      <c r="F4" s="199">
        <v>10.3</v>
      </c>
    </row>
    <row r="5" spans="1:7" ht="14.25">
      <c r="A5" s="8"/>
      <c r="B5" s="8"/>
      <c r="C5" s="72">
        <v>7</v>
      </c>
      <c r="D5" s="75">
        <v>9.1999999999999993</v>
      </c>
      <c r="E5" s="71">
        <v>10.9</v>
      </c>
      <c r="F5" s="199">
        <v>9.6</v>
      </c>
    </row>
    <row r="6" spans="1:7" ht="14.25">
      <c r="A6" s="8"/>
      <c r="B6" s="8"/>
      <c r="C6" s="72">
        <v>7.2</v>
      </c>
      <c r="D6" s="75">
        <v>9</v>
      </c>
      <c r="E6" s="71">
        <v>10.7</v>
      </c>
      <c r="F6" s="199">
        <v>9.4</v>
      </c>
    </row>
    <row r="7" spans="1:7" ht="14.25">
      <c r="A7" s="8"/>
      <c r="B7" s="8"/>
      <c r="C7" s="72">
        <v>6.6</v>
      </c>
      <c r="E7" s="71">
        <v>10.3</v>
      </c>
      <c r="F7" s="199">
        <v>10.1</v>
      </c>
    </row>
    <row r="8" spans="1:7" ht="14.25">
      <c r="A8" s="8"/>
      <c r="B8" s="8"/>
      <c r="C8" s="72">
        <v>7.2</v>
      </c>
      <c r="F8" s="75"/>
    </row>
    <row r="9" spans="1:7" ht="14.25">
      <c r="A9" s="8"/>
      <c r="B9" s="8"/>
      <c r="C9" s="72">
        <v>7</v>
      </c>
      <c r="F9" s="75"/>
    </row>
    <row r="10" spans="1:7" ht="14.25">
      <c r="A10" s="8"/>
      <c r="B10" s="8"/>
      <c r="C10" s="72"/>
      <c r="F10" s="75"/>
    </row>
    <row r="11" spans="1:7" ht="14.25">
      <c r="A11" s="8"/>
      <c r="B11" s="8"/>
      <c r="C11" s="1"/>
      <c r="F11" s="75"/>
    </row>
    <row r="12" spans="1:7" ht="14.25">
      <c r="A12" s="8" t="s">
        <v>1</v>
      </c>
      <c r="B12" s="8"/>
      <c r="C12" s="72">
        <v>6.5</v>
      </c>
      <c r="D12" s="75">
        <v>8.8000000000000007</v>
      </c>
      <c r="E12" s="71">
        <v>10.7</v>
      </c>
      <c r="F12" s="75">
        <v>9.4</v>
      </c>
    </row>
    <row r="13" spans="1:7" ht="14.25">
      <c r="A13" s="8"/>
      <c r="B13" s="8"/>
      <c r="C13" s="72">
        <v>7.2</v>
      </c>
      <c r="D13" s="75">
        <v>8.6999999999999993</v>
      </c>
      <c r="E13" s="71">
        <v>10.6</v>
      </c>
      <c r="F13" s="75">
        <v>9.6</v>
      </c>
    </row>
    <row r="14" spans="1:7" ht="14.25">
      <c r="A14" s="8"/>
      <c r="B14" s="8"/>
      <c r="C14" s="72">
        <v>6.9</v>
      </c>
      <c r="D14" s="75">
        <v>8.6</v>
      </c>
      <c r="E14" s="71">
        <v>10.3</v>
      </c>
      <c r="F14" s="75">
        <v>9.3000000000000007</v>
      </c>
    </row>
    <row r="15" spans="1:7" ht="14.25">
      <c r="A15" s="8"/>
      <c r="B15" s="8"/>
      <c r="C15" s="72">
        <v>6.3</v>
      </c>
      <c r="D15" s="75">
        <v>8.6999999999999993</v>
      </c>
      <c r="E15" s="71">
        <v>10</v>
      </c>
      <c r="F15" s="75">
        <v>9.5</v>
      </c>
    </row>
    <row r="16" spans="1:7" ht="14.25">
      <c r="A16" s="8"/>
      <c r="B16" s="8"/>
      <c r="C16" s="72">
        <v>7.3</v>
      </c>
      <c r="D16" s="75">
        <v>8.6999999999999993</v>
      </c>
      <c r="E16" s="71">
        <v>10.6</v>
      </c>
      <c r="F16" s="75"/>
    </row>
    <row r="17" spans="1:6" ht="14.25">
      <c r="A17" s="8"/>
      <c r="B17" s="8"/>
      <c r="C17" s="72">
        <v>7.2</v>
      </c>
      <c r="E17" s="71">
        <v>10.4</v>
      </c>
      <c r="F17" s="75"/>
    </row>
    <row r="18" spans="1:6" ht="14.25">
      <c r="A18" s="8"/>
      <c r="B18" s="8"/>
      <c r="C18" s="72"/>
      <c r="F18" s="75"/>
    </row>
    <row r="19" spans="1:6" ht="14.25">
      <c r="B19" s="8"/>
      <c r="C19" s="7"/>
      <c r="F19" s="46"/>
    </row>
    <row r="20" spans="1:6" ht="14.25">
      <c r="A20" s="3" t="s">
        <v>263</v>
      </c>
      <c r="B20" s="4" t="s">
        <v>5</v>
      </c>
      <c r="C20" s="7">
        <f>COUNT(C2:C9)</f>
        <v>8</v>
      </c>
      <c r="D20" s="7">
        <f t="shared" ref="D20:F20" si="0">COUNT(D2:D9)</f>
        <v>5</v>
      </c>
      <c r="E20" s="7">
        <f t="shared" si="0"/>
        <v>6</v>
      </c>
      <c r="F20" s="7">
        <f t="shared" si="0"/>
        <v>6</v>
      </c>
    </row>
    <row r="21" spans="1:6" ht="14.25">
      <c r="A21" s="3"/>
      <c r="B21" s="4" t="s">
        <v>6</v>
      </c>
      <c r="C21" s="7">
        <f>COUNT(C12:C18)</f>
        <v>6</v>
      </c>
      <c r="D21" s="7">
        <f t="shared" ref="D21:F21" si="1">COUNT(D12:D18)</f>
        <v>5</v>
      </c>
      <c r="E21" s="7">
        <f t="shared" si="1"/>
        <v>6</v>
      </c>
      <c r="F21" s="7">
        <f t="shared" si="1"/>
        <v>4</v>
      </c>
    </row>
    <row r="22" spans="1:6" ht="14.25">
      <c r="A22" s="3" t="s">
        <v>2</v>
      </c>
      <c r="B22" s="4" t="s">
        <v>5</v>
      </c>
      <c r="C22" s="1">
        <f>AVERAGE(C2:C9)</f>
        <v>6.9125000000000005</v>
      </c>
      <c r="D22" s="1">
        <f>AVERAGE(D2:D9)</f>
        <v>8.84</v>
      </c>
      <c r="E22" s="1">
        <f>AVERAGE(E2:E9)</f>
        <v>10.466666666666667</v>
      </c>
      <c r="F22" s="1">
        <f>AVERAGE(F2:F9)</f>
        <v>9.7999999999999989</v>
      </c>
    </row>
    <row r="23" spans="1:6" ht="14.25">
      <c r="A23" s="3"/>
      <c r="B23" s="4" t="s">
        <v>6</v>
      </c>
      <c r="C23" s="1">
        <f>AVERAGE(C12:C18)</f>
        <v>6.9000000000000012</v>
      </c>
      <c r="D23" s="1">
        <f>AVERAGE(D12:D18)</f>
        <v>8.6999999999999993</v>
      </c>
      <c r="E23" s="1">
        <f>AVERAGE(E12:E18)</f>
        <v>10.433333333333332</v>
      </c>
      <c r="F23" s="1">
        <f>AVERAGE(F12:F18)</f>
        <v>9.4499999999999993</v>
      </c>
    </row>
    <row r="24" spans="1:6" ht="14.25">
      <c r="A24" s="3" t="s">
        <v>3</v>
      </c>
      <c r="B24" s="4" t="s">
        <v>5</v>
      </c>
      <c r="C24" s="1">
        <f>STDEV(C2:C9)/SQRT(COUNT(C2:C9))</f>
        <v>0.10253483728539708</v>
      </c>
      <c r="D24" s="1">
        <f>STDEV(D2:D9)/SQRT(COUNT(D2:D9))</f>
        <v>0.16911534525287744</v>
      </c>
      <c r="E24" s="1">
        <f>STDEV(E2:E9)/SQRT(COUNT(E2:E9))</f>
        <v>0.14063348739819326</v>
      </c>
      <c r="F24" s="1">
        <f>STDEV(F2:F9)/SQRT(COUNT(F2:F9))</f>
        <v>0.14605934866804435</v>
      </c>
    </row>
    <row r="25" spans="1:6" ht="14.25">
      <c r="A25" s="3"/>
      <c r="B25" s="4" t="s">
        <v>6</v>
      </c>
      <c r="C25" s="1">
        <f>STDEV(C12:C18)/SQRT(COUNT(C12:C18))</f>
        <v>0.16931233465600398</v>
      </c>
      <c r="D25" s="1">
        <f>STDEV(D12:D18)/SQRT(COUNT(D12:D18))</f>
        <v>3.1622776601683958E-2</v>
      </c>
      <c r="E25" s="1">
        <f>STDEV(E12:E18)/SQRT(COUNT(E12:E18))</f>
        <v>0.10540925533894586</v>
      </c>
      <c r="F25" s="1">
        <f>STDEV(F12:F18)/SQRT(COUNT(F12:F18))</f>
        <v>6.4549722436790052E-2</v>
      </c>
    </row>
    <row r="26" spans="1:6" ht="14.25">
      <c r="A26" s="3" t="s">
        <v>4</v>
      </c>
      <c r="B26" s="5"/>
      <c r="C26" s="2">
        <f>TTEST(C2:C9,C12:C18,2,3)</f>
        <v>0.95110296964077201</v>
      </c>
      <c r="D26" s="2">
        <f>TTEST(D2:D9,D12:D18,2,3)</f>
        <v>0.45865805315663</v>
      </c>
      <c r="E26" s="2">
        <f>TTEST(E2:E9,E12:E18,2,3)</f>
        <v>0.85366290812637824</v>
      </c>
      <c r="F26" s="2">
        <f>TTEST(F2:F9,F12:F18,2,3)</f>
        <v>6.6120340815528089E-2</v>
      </c>
    </row>
    <row r="27" spans="1:6" ht="14.25">
      <c r="A27" s="8"/>
      <c r="B27" s="8"/>
      <c r="C27" s="7"/>
    </row>
    <row r="28" spans="1:6" ht="14.25">
      <c r="A28" s="8"/>
      <c r="B28" s="8"/>
      <c r="C28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75A1-B29D-4997-A037-A7E5B9F7F13D}">
  <dimension ref="A1:D27"/>
  <sheetViews>
    <sheetView view="pageBreakPreview" zoomScale="75" zoomScaleNormal="100" zoomScaleSheetLayoutView="75" workbookViewId="0">
      <selection activeCell="D2" sqref="D2:D7"/>
    </sheetView>
  </sheetViews>
  <sheetFormatPr defaultRowHeight="13.5"/>
  <cols>
    <col min="1" max="16384" width="9" style="9"/>
  </cols>
  <sheetData>
    <row r="1" spans="1:4" ht="15">
      <c r="A1" s="8"/>
      <c r="B1" s="8"/>
      <c r="C1" s="15">
        <v>32</v>
      </c>
      <c r="D1" s="15">
        <v>100</v>
      </c>
    </row>
    <row r="2" spans="1:4" ht="14.25">
      <c r="A2" s="8" t="s">
        <v>0</v>
      </c>
      <c r="B2" s="8"/>
      <c r="C2" s="13">
        <v>0.12419354838709681</v>
      </c>
      <c r="D2" s="13">
        <v>0.15194346289752653</v>
      </c>
    </row>
    <row r="3" spans="1:4" ht="14.25">
      <c r="A3" s="8"/>
      <c r="B3" s="8"/>
      <c r="C3" s="13">
        <v>0.10849056603773594</v>
      </c>
      <c r="D3" s="13">
        <v>8.7328767123287576E-2</v>
      </c>
    </row>
    <row r="4" spans="1:4" ht="14.25">
      <c r="A4" s="8"/>
      <c r="B4" s="8"/>
      <c r="C4" s="13">
        <v>0.13214285714285726</v>
      </c>
      <c r="D4" s="13">
        <v>9.4594594594594669E-2</v>
      </c>
    </row>
    <row r="5" spans="1:4" ht="14.25">
      <c r="A5" s="8"/>
      <c r="B5" s="8"/>
      <c r="C5" s="13">
        <v>0.1300000000000002</v>
      </c>
      <c r="D5" s="13">
        <v>9.1591591591591623E-2</v>
      </c>
    </row>
    <row r="6" spans="1:4" ht="14.25">
      <c r="A6" s="8"/>
      <c r="B6" s="8"/>
      <c r="C6" s="13">
        <v>0.12367491166077738</v>
      </c>
      <c r="D6" s="13">
        <v>9.8039215686274384E-2</v>
      </c>
    </row>
    <row r="7" spans="1:4" ht="14.25">
      <c r="A7" s="8"/>
      <c r="B7" s="8"/>
      <c r="C7" s="13">
        <v>0.11889250814332243</v>
      </c>
      <c r="D7" s="13">
        <v>0.12079510703363912</v>
      </c>
    </row>
    <row r="8" spans="1:4" ht="14.25">
      <c r="A8" s="8"/>
      <c r="B8" s="8"/>
      <c r="C8" s="1"/>
    </row>
    <row r="9" spans="1:4" ht="14.25">
      <c r="A9" s="8"/>
      <c r="B9" s="8"/>
      <c r="C9" s="1"/>
    </row>
    <row r="10" spans="1:4" ht="14.25">
      <c r="A10" s="8" t="s">
        <v>1</v>
      </c>
      <c r="B10" s="8"/>
      <c r="C10" s="13">
        <v>0.14799999999999983</v>
      </c>
      <c r="D10" s="13">
        <v>9.6363636363636318E-2</v>
      </c>
    </row>
    <row r="11" spans="1:4" ht="14.25">
      <c r="A11" s="8"/>
      <c r="B11" s="8"/>
      <c r="C11" s="13">
        <v>0.10251046025104585</v>
      </c>
      <c r="D11" s="13">
        <v>0.10769230769230773</v>
      </c>
    </row>
    <row r="12" spans="1:4" ht="14.25">
      <c r="A12" s="8"/>
      <c r="B12" s="8"/>
      <c r="C12" s="13">
        <v>0.13149350649350663</v>
      </c>
      <c r="D12" s="13">
        <v>0.14192139737991266</v>
      </c>
    </row>
    <row r="13" spans="1:4" ht="14.25">
      <c r="A13" s="8"/>
      <c r="B13" s="8"/>
      <c r="C13" s="13">
        <v>0.12770562770562782</v>
      </c>
      <c r="D13" s="13">
        <v>5.7432432432432526E-2</v>
      </c>
    </row>
    <row r="14" spans="1:4" ht="14.25">
      <c r="A14" s="8"/>
      <c r="B14" s="8"/>
      <c r="C14" s="13">
        <v>0.10037878787878783</v>
      </c>
      <c r="D14" s="13"/>
    </row>
    <row r="15" spans="1:4" ht="14.25">
      <c r="A15" s="8"/>
      <c r="B15" s="8"/>
      <c r="C15" s="13">
        <v>0.12304687499999994</v>
      </c>
    </row>
    <row r="16" spans="1:4" ht="14.25">
      <c r="A16" s="8"/>
      <c r="B16" s="8"/>
      <c r="C16" s="13">
        <v>0.11627906976744186</v>
      </c>
    </row>
    <row r="17" spans="1:4" ht="14.25">
      <c r="B17" s="8"/>
      <c r="C17" s="13">
        <v>0.12773722627737227</v>
      </c>
    </row>
    <row r="18" spans="1:4" ht="14.25">
      <c r="B18" s="8"/>
      <c r="C18" s="7"/>
    </row>
    <row r="19" spans="1:4" ht="14.25">
      <c r="B19" s="8"/>
      <c r="C19" s="7"/>
    </row>
    <row r="20" spans="1:4" ht="14.25">
      <c r="A20" s="3" t="s">
        <v>2</v>
      </c>
      <c r="B20" s="4" t="s">
        <v>5</v>
      </c>
      <c r="C20" s="13">
        <f>AVERAGE(C2:C7)</f>
        <v>0.12289906522863166</v>
      </c>
      <c r="D20" s="13">
        <f>AVERAGE(D2:D7)</f>
        <v>0.10738212315448566</v>
      </c>
    </row>
    <row r="21" spans="1:4" ht="14.25">
      <c r="A21" s="3"/>
      <c r="B21" s="4" t="s">
        <v>6</v>
      </c>
      <c r="C21" s="13">
        <f>AVERAGE(C10:C18)</f>
        <v>0.12214394417172277</v>
      </c>
      <c r="D21" s="13">
        <f>AVERAGE(D10:D18)</f>
        <v>0.1008524434670723</v>
      </c>
    </row>
    <row r="22" spans="1:4" ht="14.25">
      <c r="A22" s="3" t="s">
        <v>3</v>
      </c>
      <c r="B22" s="4" t="s">
        <v>5</v>
      </c>
      <c r="C22" s="13">
        <f>STDEV(C2:C7)/SQRT(COUNT(C2:C7))</f>
        <v>3.4727795617076952E-3</v>
      </c>
      <c r="D22" s="13">
        <f>STDEV(D2:D7)/SQRT(COUNT(D2:D7))</f>
        <v>1.0112549823559932E-2</v>
      </c>
    </row>
    <row r="23" spans="1:4" ht="14.25">
      <c r="A23" s="3"/>
      <c r="B23" s="4" t="s">
        <v>6</v>
      </c>
      <c r="C23" s="13">
        <f>STDEV(C10:C18)/SQRT(COUNT(C10:C18))</f>
        <v>5.5300717223238337E-3</v>
      </c>
      <c r="D23" s="13">
        <f>STDEV(D10:D18)/SQRT(COUNT(D10:D18))</f>
        <v>1.7413810289477062E-2</v>
      </c>
    </row>
    <row r="24" spans="1:4" ht="14.25">
      <c r="A24" s="3" t="s">
        <v>4</v>
      </c>
      <c r="B24" s="5"/>
      <c r="C24" s="2">
        <f>TTEST(C2:C7,C10:C18,2,3)</f>
        <v>0.90999150172268628</v>
      </c>
      <c r="D24" s="2">
        <f>TTEST(D2:D7,D10:D18,2,3)</f>
        <v>0.75881148152668754</v>
      </c>
    </row>
    <row r="25" spans="1:4" ht="14.25">
      <c r="A25" s="8"/>
      <c r="B25" s="8"/>
      <c r="C25" s="7"/>
    </row>
    <row r="26" spans="1:4" ht="14.25">
      <c r="A26" s="8"/>
      <c r="B26" s="8"/>
      <c r="C26" s="11"/>
    </row>
    <row r="27" spans="1:4" ht="14.25">
      <c r="A27" s="8"/>
      <c r="B27" s="8"/>
      <c r="C27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6B4A-D60D-41F7-BE86-8B18513242F1}">
  <dimension ref="A1:D19"/>
  <sheetViews>
    <sheetView view="pageBreakPreview" zoomScale="75" zoomScaleNormal="100" zoomScaleSheetLayoutView="75" workbookViewId="0">
      <selection activeCell="C17" sqref="C17:D17"/>
    </sheetView>
  </sheetViews>
  <sheetFormatPr defaultRowHeight="13.5"/>
  <cols>
    <col min="1" max="16384" width="9" style="9"/>
  </cols>
  <sheetData>
    <row r="1" spans="1:4" ht="14.25">
      <c r="A1" s="8"/>
      <c r="B1" s="8"/>
      <c r="C1" s="7" t="s">
        <v>79</v>
      </c>
      <c r="D1" s="7" t="s">
        <v>78</v>
      </c>
    </row>
    <row r="2" spans="1:4" ht="15">
      <c r="A2" s="8"/>
      <c r="B2" s="8"/>
      <c r="C2" s="15" t="s">
        <v>77</v>
      </c>
      <c r="D2" s="15" t="s">
        <v>77</v>
      </c>
    </row>
    <row r="3" spans="1:4" ht="14.25">
      <c r="A3" s="8" t="s">
        <v>0</v>
      </c>
      <c r="B3" s="8"/>
      <c r="C3" s="57">
        <v>24.510172699999998</v>
      </c>
      <c r="D3" s="12">
        <v>6.7934307</v>
      </c>
    </row>
    <row r="4" spans="1:4" ht="14.25">
      <c r="A4" s="8"/>
      <c r="B4" s="8"/>
      <c r="C4" s="57">
        <v>23.128335400000001</v>
      </c>
      <c r="D4" s="13">
        <v>8.3593285999999996</v>
      </c>
    </row>
    <row r="5" spans="1:4" ht="14.25">
      <c r="A5" s="8"/>
      <c r="B5" s="8"/>
      <c r="C5" s="57">
        <v>23.606873100000001</v>
      </c>
      <c r="D5" s="13">
        <v>3.7131566999999999</v>
      </c>
    </row>
    <row r="6" spans="1:4" ht="14.25">
      <c r="A6" s="8"/>
      <c r="B6" s="8"/>
      <c r="C6" s="57"/>
      <c r="D6" s="13"/>
    </row>
    <row r="7" spans="1:4" ht="14.25">
      <c r="A7" s="8"/>
      <c r="B7" s="8"/>
      <c r="C7" s="57"/>
      <c r="D7" s="13"/>
    </row>
    <row r="8" spans="1:4" ht="14.25">
      <c r="A8" s="8" t="s">
        <v>1</v>
      </c>
      <c r="B8" s="8"/>
      <c r="C8" s="57">
        <v>17.7641314</v>
      </c>
      <c r="D8" s="13">
        <v>7.9942723999999998</v>
      </c>
    </row>
    <row r="9" spans="1:4" ht="14.25">
      <c r="A9" s="8"/>
      <c r="B9" s="8"/>
      <c r="C9" s="57">
        <v>17.839753600000002</v>
      </c>
      <c r="D9" s="13">
        <v>3.5128936999999998</v>
      </c>
    </row>
    <row r="10" spans="1:4" ht="14.25">
      <c r="A10" s="8"/>
      <c r="B10" s="8"/>
      <c r="C10" s="57">
        <v>18.804010099999999</v>
      </c>
      <c r="D10" s="13">
        <v>6.2096306999999999</v>
      </c>
    </row>
    <row r="11" spans="1:4" ht="14.25">
      <c r="B11" s="8"/>
      <c r="C11" s="7"/>
    </row>
    <row r="12" spans="1:4" ht="14.25">
      <c r="B12" s="8"/>
      <c r="C12" s="7"/>
    </row>
    <row r="13" spans="1:4" ht="14.25">
      <c r="A13" s="3" t="s">
        <v>2</v>
      </c>
      <c r="B13" s="4" t="s">
        <v>5</v>
      </c>
      <c r="C13" s="1">
        <f>AVERAGE(C3:C7)</f>
        <v>23.748460399999999</v>
      </c>
      <c r="D13" s="13">
        <f>AVERAGE(D3:D7)</f>
        <v>6.2886386666666665</v>
      </c>
    </row>
    <row r="14" spans="1:4" ht="14.25">
      <c r="A14" s="3"/>
      <c r="B14" s="4" t="s">
        <v>6</v>
      </c>
      <c r="C14" s="1">
        <f>AVERAGE(C8:C10)</f>
        <v>18.135965033333335</v>
      </c>
      <c r="D14" s="13">
        <f>AVERAGE(D8:D10)</f>
        <v>5.9055989333333327</v>
      </c>
    </row>
    <row r="15" spans="1:4" ht="14.25">
      <c r="A15" s="3" t="s">
        <v>3</v>
      </c>
      <c r="B15" s="4" t="s">
        <v>5</v>
      </c>
      <c r="C15" s="1">
        <f>STDEV(C3:C7)/SQRT(COUNT(C3:C7))</f>
        <v>0.40513528751055822</v>
      </c>
      <c r="D15" s="13">
        <f>STDEV(D3:D7)/SQRT(COUNT(D3:D7))</f>
        <v>1.3647758764445552</v>
      </c>
    </row>
    <row r="16" spans="1:4" ht="14.25">
      <c r="A16" s="3"/>
      <c r="B16" s="4" t="s">
        <v>6</v>
      </c>
      <c r="C16" s="1">
        <f>STDEV(C8:C10)/SQRT(COUNT(C8:C10))</f>
        <v>0.33473513788589243</v>
      </c>
      <c r="D16" s="13">
        <f>STDEV(D8:D10)/SQRT(COUNT(D8:D10))</f>
        <v>1.302563530064246</v>
      </c>
    </row>
    <row r="17" spans="1:4" ht="14.25">
      <c r="A17" s="3" t="s">
        <v>4</v>
      </c>
      <c r="B17" s="5"/>
      <c r="C17" s="18">
        <f>TTEST(C3:C7,C8:C10,2,3)</f>
        <v>5.224230180308516E-4</v>
      </c>
      <c r="D17" s="2">
        <f>TTEST(D3:D7,D8:D10,2,3)</f>
        <v>0.84904090087457695</v>
      </c>
    </row>
    <row r="18" spans="1:4" ht="14.25">
      <c r="A18" s="8"/>
      <c r="B18" s="8"/>
      <c r="C18" s="7"/>
      <c r="D18" s="7"/>
    </row>
    <row r="19" spans="1:4" ht="14.25">
      <c r="A19" s="8"/>
      <c r="B19" s="8"/>
      <c r="C19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BD0F-4E37-4BE5-9243-B1B937AAF2A2}">
  <dimension ref="A1:F30"/>
  <sheetViews>
    <sheetView view="pageBreakPreview" zoomScale="75" zoomScaleNormal="100" zoomScaleSheetLayoutView="75" workbookViewId="0">
      <selection activeCell="C1" sqref="C1:F19"/>
    </sheetView>
  </sheetViews>
  <sheetFormatPr defaultRowHeight="13.5"/>
  <cols>
    <col min="1" max="16384" width="9" style="9"/>
  </cols>
  <sheetData>
    <row r="1" spans="1:6" ht="15">
      <c r="A1" s="8"/>
      <c r="B1" s="8"/>
      <c r="C1" s="38">
        <v>4</v>
      </c>
      <c r="D1" s="38">
        <v>8</v>
      </c>
      <c r="E1" s="38">
        <v>40</v>
      </c>
      <c r="F1" s="38">
        <v>100</v>
      </c>
    </row>
    <row r="2" spans="1:6" ht="14.25">
      <c r="A2" s="8" t="s">
        <v>0</v>
      </c>
      <c r="B2" s="8"/>
      <c r="C2" s="13">
        <v>3.7499999999999999E-2</v>
      </c>
      <c r="D2" s="13">
        <v>0.161</v>
      </c>
      <c r="E2" s="13">
        <v>0.33900000000000002</v>
      </c>
      <c r="F2" s="13">
        <v>0.2185</v>
      </c>
    </row>
    <row r="3" spans="1:6" ht="14.25">
      <c r="A3" s="8"/>
      <c r="B3" s="8"/>
      <c r="C3" s="13">
        <v>0.03</v>
      </c>
      <c r="D3" s="13">
        <v>0.14499999999999999</v>
      </c>
      <c r="E3" s="13">
        <v>0.255</v>
      </c>
      <c r="F3" s="13">
        <v>0.51749999999999996</v>
      </c>
    </row>
    <row r="4" spans="1:6" ht="14.25">
      <c r="A4" s="8"/>
      <c r="B4" s="8"/>
      <c r="C4" s="13">
        <v>1.4999999999999999E-2</v>
      </c>
      <c r="D4" s="13">
        <v>0.14449999999999999</v>
      </c>
      <c r="E4" s="13">
        <v>0.41249999999999998</v>
      </c>
      <c r="F4" s="13">
        <v>0.35749999999999998</v>
      </c>
    </row>
    <row r="5" spans="1:6" ht="14.25">
      <c r="A5" s="8"/>
      <c r="B5" s="8"/>
      <c r="C5" s="13">
        <v>2.9000000000000001E-2</v>
      </c>
      <c r="D5" s="13">
        <v>0.19650000000000001</v>
      </c>
      <c r="E5" s="13">
        <v>0.22650000000000001</v>
      </c>
      <c r="F5" s="13">
        <v>0.16250000000000001</v>
      </c>
    </row>
    <row r="6" spans="1:6" ht="14.25">
      <c r="A6" s="8"/>
      <c r="B6" s="8"/>
      <c r="C6" s="13">
        <v>3.7999999999999999E-2</v>
      </c>
      <c r="D6" s="13">
        <v>0.14449999999999999</v>
      </c>
      <c r="E6" s="13">
        <v>0.3105</v>
      </c>
      <c r="F6" s="13">
        <v>0.3785</v>
      </c>
    </row>
    <row r="7" spans="1:6" ht="14.25">
      <c r="A7" s="8"/>
      <c r="B7" s="8"/>
      <c r="C7" s="13"/>
      <c r="D7" s="13">
        <v>0.13550000000000001</v>
      </c>
      <c r="E7" s="13">
        <v>0.45200000000000001</v>
      </c>
      <c r="F7" s="13">
        <v>0.252</v>
      </c>
    </row>
    <row r="8" spans="1:6" ht="14.25">
      <c r="A8" s="8"/>
      <c r="B8" s="8"/>
      <c r="C8" s="13"/>
      <c r="D8" s="13"/>
      <c r="E8" s="13">
        <v>0.63749999999999996</v>
      </c>
      <c r="F8" s="46"/>
    </row>
    <row r="9" spans="1:6" ht="14.25">
      <c r="A9" s="8"/>
      <c r="B9" s="8"/>
      <c r="C9" s="13"/>
      <c r="D9" s="13"/>
      <c r="E9" s="13">
        <v>0.27650000000000002</v>
      </c>
      <c r="F9" s="46"/>
    </row>
    <row r="10" spans="1:6" ht="14.25">
      <c r="A10" s="8"/>
      <c r="B10" s="8"/>
      <c r="C10" s="13"/>
      <c r="D10" s="13"/>
      <c r="E10" s="13"/>
      <c r="F10" s="46"/>
    </row>
    <row r="11" spans="1:6" ht="14.25">
      <c r="A11" s="8"/>
      <c r="B11" s="8"/>
      <c r="C11" s="13"/>
      <c r="D11" s="13"/>
      <c r="E11" s="13"/>
      <c r="F11" s="46"/>
    </row>
    <row r="12" spans="1:6" ht="14.25">
      <c r="A12" s="8" t="s">
        <v>1</v>
      </c>
      <c r="B12" s="8"/>
      <c r="C12" s="13">
        <v>5.7500000000000002E-2</v>
      </c>
      <c r="D12" s="13">
        <v>0.122</v>
      </c>
      <c r="E12" s="13">
        <v>0.36799999999999999</v>
      </c>
      <c r="F12" s="13">
        <v>0.34100000000000003</v>
      </c>
    </row>
    <row r="13" spans="1:6" ht="14.25">
      <c r="A13" s="8"/>
      <c r="B13" s="8"/>
      <c r="C13" s="13">
        <v>3.0499999999999999E-2</v>
      </c>
      <c r="D13" s="13">
        <v>0.13900000000000001</v>
      </c>
      <c r="E13" s="13">
        <v>0.26650000000000001</v>
      </c>
      <c r="F13" s="13">
        <v>0.27250000000000002</v>
      </c>
    </row>
    <row r="14" spans="1:6" ht="14.25">
      <c r="A14" s="8"/>
      <c r="B14" s="8"/>
      <c r="C14" s="13">
        <v>5.5500000000000001E-2</v>
      </c>
      <c r="D14" s="13">
        <v>0.111</v>
      </c>
      <c r="E14" s="13">
        <v>0.30649999999999999</v>
      </c>
      <c r="F14" s="13">
        <v>0.26300000000000001</v>
      </c>
    </row>
    <row r="15" spans="1:6" ht="14.25">
      <c r="A15" s="8"/>
      <c r="B15" s="8"/>
      <c r="C15" s="13">
        <v>2.9499999999999998E-2</v>
      </c>
      <c r="D15" s="13">
        <v>9.9000000000000005E-2</v>
      </c>
      <c r="E15" s="13">
        <v>0.23400000000000001</v>
      </c>
      <c r="F15" s="13">
        <v>0.30649999999999999</v>
      </c>
    </row>
    <row r="16" spans="1:6" ht="14.25">
      <c r="A16" s="8"/>
      <c r="B16" s="8"/>
      <c r="C16" s="200"/>
      <c r="D16" s="13"/>
      <c r="E16" s="13">
        <v>0.23949999999999999</v>
      </c>
      <c r="F16" s="13">
        <v>0.29249999999999998</v>
      </c>
    </row>
    <row r="17" spans="1:6" ht="14.25">
      <c r="A17" s="8"/>
      <c r="B17" s="8"/>
      <c r="C17" s="13"/>
      <c r="D17" s="13"/>
      <c r="E17" s="13">
        <v>0.55900000000000005</v>
      </c>
      <c r="F17" s="46"/>
    </row>
    <row r="18" spans="1:6" ht="14.25">
      <c r="A18" s="8"/>
      <c r="B18" s="8"/>
      <c r="C18" s="13"/>
      <c r="D18" s="13"/>
      <c r="E18" s="13">
        <v>0.26500000000000001</v>
      </c>
      <c r="F18" s="46"/>
    </row>
    <row r="19" spans="1:6" ht="14.25">
      <c r="B19" s="8"/>
      <c r="C19" s="13"/>
      <c r="D19" s="13"/>
      <c r="E19" s="13">
        <v>0.41949999999999998</v>
      </c>
      <c r="F19" s="46"/>
    </row>
    <row r="20" spans="1:6" ht="14.25">
      <c r="B20" s="8"/>
      <c r="C20" s="13"/>
      <c r="D20" s="13"/>
      <c r="E20" s="13"/>
    </row>
    <row r="21" spans="1:6" ht="14.25">
      <c r="B21" s="8"/>
      <c r="C21" s="7"/>
    </row>
    <row r="22" spans="1:6" ht="14.25">
      <c r="A22" s="3" t="s">
        <v>263</v>
      </c>
      <c r="B22" s="4" t="s">
        <v>5</v>
      </c>
      <c r="C22" s="7">
        <f>COUNT(C2:C9)</f>
        <v>5</v>
      </c>
      <c r="D22" s="7">
        <f>COUNT(D2:D9)</f>
        <v>6</v>
      </c>
      <c r="E22" s="7">
        <f>COUNT(E2:E9)</f>
        <v>8</v>
      </c>
      <c r="F22" s="7">
        <f>COUNT(F2:F9)</f>
        <v>6</v>
      </c>
    </row>
    <row r="23" spans="1:6" ht="14.25">
      <c r="A23" s="3"/>
      <c r="B23" s="4" t="s">
        <v>6</v>
      </c>
      <c r="C23" s="7">
        <f>COUNT(C12:C20)</f>
        <v>4</v>
      </c>
      <c r="D23" s="7">
        <f t="shared" ref="D23:F23" si="0">COUNT(D12:D20)</f>
        <v>4</v>
      </c>
      <c r="E23" s="7">
        <f t="shared" si="0"/>
        <v>8</v>
      </c>
      <c r="F23" s="7">
        <f t="shared" si="0"/>
        <v>5</v>
      </c>
    </row>
    <row r="24" spans="1:6" ht="14.25">
      <c r="A24" s="3" t="s">
        <v>2</v>
      </c>
      <c r="B24" s="4" t="s">
        <v>5</v>
      </c>
      <c r="C24" s="13">
        <f>AVERAGE(C2:C10)</f>
        <v>2.9899999999999999E-2</v>
      </c>
      <c r="D24" s="13">
        <f>AVERAGE(D2:D10)</f>
        <v>0.1545</v>
      </c>
      <c r="E24" s="13">
        <f>AVERAGE(E2:E10)</f>
        <v>0.3636875</v>
      </c>
      <c r="F24" s="13">
        <f>AVERAGE(F2:F10)</f>
        <v>0.31441666666666668</v>
      </c>
    </row>
    <row r="25" spans="1:6" ht="14.25">
      <c r="A25" s="3"/>
      <c r="B25" s="4" t="s">
        <v>6</v>
      </c>
      <c r="C25" s="13">
        <f>AVERAGE(C12:C20)</f>
        <v>4.3249999999999997E-2</v>
      </c>
      <c r="D25" s="13">
        <f>AVERAGE(D12:D20)</f>
        <v>0.11774999999999999</v>
      </c>
      <c r="E25" s="13">
        <f>AVERAGE(E12:E20)</f>
        <v>0.33225000000000005</v>
      </c>
      <c r="F25" s="13">
        <f>AVERAGE(F12:F20)</f>
        <v>0.29510000000000003</v>
      </c>
    </row>
    <row r="26" spans="1:6" ht="14.25">
      <c r="A26" s="3" t="s">
        <v>3</v>
      </c>
      <c r="B26" s="4" t="s">
        <v>5</v>
      </c>
      <c r="C26" s="13">
        <f>STDEV(C2:C10)/SQRT(COUNT(C2:C10))</f>
        <v>4.1605288125429471E-3</v>
      </c>
      <c r="D26" s="13">
        <f>STDEV(D2:D10)/SQRT(COUNT(D2:D10))</f>
        <v>9.0507826549235948E-3</v>
      </c>
      <c r="E26" s="13">
        <f>STDEV(E2:E10)/SQRT(COUNT(E2:E10))</f>
        <v>4.7589852750575201E-2</v>
      </c>
      <c r="F26" s="13">
        <f>STDEV(F2:F10)/SQRT(COUNT(F2:F10))</f>
        <v>5.271944876208183E-2</v>
      </c>
    </row>
    <row r="27" spans="1:6" ht="14.25">
      <c r="A27" s="3"/>
      <c r="B27" s="4" t="s">
        <v>6</v>
      </c>
      <c r="C27" s="13">
        <f>STDEV(C12:C20)/SQRT(COUNT(C12:C20))</f>
        <v>7.6634957210575064E-3</v>
      </c>
      <c r="D27" s="13">
        <f>STDEV(D12:D20)/SQRT(COUNT(D12:D20))</f>
        <v>8.4987744214484948E-3</v>
      </c>
      <c r="E27" s="13">
        <f>STDEV(E12:E20)/SQRT(COUNT(E12:E20))</f>
        <v>3.9657124202342214E-2</v>
      </c>
      <c r="F27" s="13">
        <f>STDEV(F12:F20)/SQRT(COUNT(F12:F20))</f>
        <v>1.3756271297121179E-2</v>
      </c>
    </row>
    <row r="28" spans="1:6" ht="14.25">
      <c r="A28" s="3" t="s">
        <v>4</v>
      </c>
      <c r="B28" s="5"/>
      <c r="C28" s="23">
        <f>TTEST(C2:C10,C12:C20,2,3)</f>
        <v>0.18972634283774523</v>
      </c>
      <c r="D28" s="18">
        <f>TTEST(D2:D10,D12:D20,2,3)</f>
        <v>1.8904622499747181E-2</v>
      </c>
      <c r="E28" s="23">
        <f>TTEST(E2:E10,E12:E20,2,3)</f>
        <v>0.61996715311682171</v>
      </c>
      <c r="F28" s="23">
        <f>TTEST(F2:F10,F12:F20,2,3)</f>
        <v>0.73574674482941194</v>
      </c>
    </row>
    <row r="29" spans="1:6" ht="14.25">
      <c r="A29" s="8"/>
      <c r="B29" s="8"/>
      <c r="C29" s="7"/>
    </row>
    <row r="30" spans="1:6" ht="14.25">
      <c r="A30" s="8"/>
      <c r="B30" s="8"/>
      <c r="C30" s="6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70D7-9BD2-4A8B-A6AF-45F74A785DC5}">
  <dimension ref="A1:J23"/>
  <sheetViews>
    <sheetView view="pageBreakPreview" zoomScale="75" zoomScaleNormal="100" zoomScaleSheetLayoutView="75" workbookViewId="0">
      <selection activeCell="I20" sqref="I20:J20"/>
    </sheetView>
  </sheetViews>
  <sheetFormatPr defaultRowHeight="13.5"/>
  <cols>
    <col min="1" max="16384" width="9" style="9"/>
  </cols>
  <sheetData>
    <row r="1" spans="1:10" ht="15">
      <c r="C1" s="160" t="s">
        <v>262</v>
      </c>
      <c r="F1" s="160" t="s">
        <v>260</v>
      </c>
      <c r="I1" s="160" t="s">
        <v>261</v>
      </c>
    </row>
    <row r="2" spans="1:10" ht="15">
      <c r="A2" s="8"/>
      <c r="B2" s="8"/>
      <c r="C2" s="38">
        <v>8</v>
      </c>
      <c r="D2" s="38">
        <v>80</v>
      </c>
      <c r="F2" s="38">
        <v>8</v>
      </c>
      <c r="G2" s="38">
        <v>80</v>
      </c>
      <c r="I2" s="38">
        <v>8</v>
      </c>
      <c r="J2" s="38">
        <v>80</v>
      </c>
    </row>
    <row r="3" spans="1:10" ht="14.25">
      <c r="A3" s="8" t="s">
        <v>0</v>
      </c>
      <c r="B3" s="8"/>
      <c r="C3" s="13">
        <v>0.09</v>
      </c>
      <c r="D3" s="12">
        <v>0.161</v>
      </c>
      <c r="F3" s="91">
        <v>0.71901944435738663</v>
      </c>
      <c r="G3" s="91">
        <v>0.19894019361414322</v>
      </c>
      <c r="H3" s="91"/>
      <c r="I3" s="91">
        <v>1.2507686953317159</v>
      </c>
      <c r="J3" s="91">
        <v>0.76289426183202158</v>
      </c>
    </row>
    <row r="4" spans="1:10" ht="14.25">
      <c r="A4" s="8"/>
      <c r="B4" s="8"/>
      <c r="C4" s="13">
        <v>0.09</v>
      </c>
      <c r="D4" s="12">
        <v>0.126</v>
      </c>
      <c r="F4" s="91">
        <v>1.7891355459366245</v>
      </c>
      <c r="G4" s="91">
        <v>0.38047450541868871</v>
      </c>
      <c r="H4" s="91"/>
      <c r="I4" s="91">
        <v>0.54749322476182349</v>
      </c>
      <c r="J4" s="91">
        <v>0.78167999234975727</v>
      </c>
    </row>
    <row r="5" spans="1:10" ht="14.25">
      <c r="A5" s="8"/>
      <c r="B5" s="8"/>
      <c r="C5" s="13">
        <v>0.09</v>
      </c>
      <c r="D5" s="12">
        <v>0.122</v>
      </c>
      <c r="F5" s="91">
        <v>0.86302645603058625</v>
      </c>
      <c r="G5" s="91">
        <v>0.17488005814810673</v>
      </c>
      <c r="H5" s="91"/>
      <c r="I5" s="91">
        <v>0.96019612342181326</v>
      </c>
      <c r="J5" s="91">
        <v>0.45035357423513667</v>
      </c>
    </row>
    <row r="6" spans="1:10" ht="14.25">
      <c r="A6" s="8"/>
      <c r="B6" s="8"/>
      <c r="C6" s="13">
        <v>8.5999999999999993E-2</v>
      </c>
      <c r="D6" s="12">
        <v>0.158</v>
      </c>
      <c r="F6" s="91">
        <v>0.62881855367540207</v>
      </c>
      <c r="G6" s="91">
        <v>0.76830800534629495</v>
      </c>
      <c r="H6" s="91"/>
      <c r="I6" s="91">
        <v>1.2415419564846475</v>
      </c>
      <c r="J6" s="91">
        <v>1.4086634933357183</v>
      </c>
    </row>
    <row r="7" spans="1:10" ht="14.25">
      <c r="A7" s="8"/>
      <c r="B7" s="8"/>
      <c r="C7" s="13"/>
      <c r="D7" s="13"/>
      <c r="F7" s="91"/>
      <c r="G7" s="91"/>
      <c r="H7" s="91"/>
      <c r="I7" s="91"/>
      <c r="J7" s="91"/>
    </row>
    <row r="8" spans="1:10" ht="14.25">
      <c r="A8" s="8"/>
      <c r="B8" s="8"/>
      <c r="C8" s="13"/>
      <c r="D8" s="13"/>
      <c r="F8" s="91"/>
      <c r="G8" s="91"/>
      <c r="H8" s="91"/>
      <c r="I8" s="91"/>
      <c r="J8" s="91"/>
    </row>
    <row r="9" spans="1:10" ht="14.25">
      <c r="A9" s="8" t="s">
        <v>1</v>
      </c>
      <c r="B9" s="8"/>
      <c r="C9" s="13">
        <v>8.5999999999999993E-2</v>
      </c>
      <c r="D9" s="12">
        <v>0.13900000000000001</v>
      </c>
      <c r="F9" s="91">
        <v>0.65134449572797171</v>
      </c>
      <c r="G9" s="91">
        <v>0.75866962941714289</v>
      </c>
      <c r="H9" s="91"/>
      <c r="I9" s="91">
        <v>0.99748428435466086</v>
      </c>
      <c r="J9" s="91">
        <v>1.6810516089473706</v>
      </c>
    </row>
    <row r="10" spans="1:10" ht="14.25">
      <c r="A10" s="8"/>
      <c r="B10" s="8"/>
      <c r="C10" s="13">
        <v>0.09</v>
      </c>
      <c r="D10" s="12">
        <v>0.152</v>
      </c>
      <c r="F10" s="91">
        <v>1.0026698807767707</v>
      </c>
      <c r="G10" s="91">
        <v>0.3317450147395069</v>
      </c>
      <c r="H10" s="91"/>
      <c r="I10" s="91">
        <v>1.0324486408393763</v>
      </c>
      <c r="J10" s="91">
        <v>0.58609604883644728</v>
      </c>
    </row>
    <row r="11" spans="1:10" ht="14.25">
      <c r="A11" s="8"/>
      <c r="B11" s="8"/>
      <c r="C11" s="13">
        <v>9.6000000000000002E-2</v>
      </c>
      <c r="D11" s="12">
        <v>0.14499999999999999</v>
      </c>
      <c r="F11" s="91">
        <v>1.2518430460279122</v>
      </c>
      <c r="G11" s="91">
        <v>0.40608501349970239</v>
      </c>
      <c r="H11" s="91"/>
      <c r="I11" s="91">
        <v>1.157098768676029</v>
      </c>
      <c r="J11" s="91">
        <v>0.78512703926811844</v>
      </c>
    </row>
    <row r="12" spans="1:10" ht="14.25">
      <c r="A12" s="8"/>
      <c r="B12" s="8"/>
      <c r="C12" s="13">
        <v>8.5999999999999993E-2</v>
      </c>
      <c r="D12" s="12">
        <v>0.14599999999999999</v>
      </c>
      <c r="F12" s="91">
        <v>1.8501044098749784</v>
      </c>
      <c r="G12" s="91">
        <v>0.49768806344626093</v>
      </c>
      <c r="H12" s="91"/>
      <c r="I12" s="91">
        <v>0.9501004895471753</v>
      </c>
      <c r="J12" s="91">
        <v>0.84000103846515362</v>
      </c>
    </row>
    <row r="13" spans="1:10" ht="14.25">
      <c r="A13" s="8"/>
      <c r="B13" s="8"/>
      <c r="C13" s="13">
        <v>8.3000000000000004E-2</v>
      </c>
      <c r="D13" s="13"/>
      <c r="F13" s="91">
        <v>1.343650282738593</v>
      </c>
      <c r="G13" s="91"/>
      <c r="H13" s="91"/>
      <c r="I13" s="91">
        <v>1.3003013538344195</v>
      </c>
      <c r="J13" s="91"/>
    </row>
    <row r="14" spans="1:10" ht="14.25">
      <c r="B14" s="8"/>
      <c r="C14" s="13"/>
      <c r="D14" s="13"/>
    </row>
    <row r="15" spans="1:10" ht="14.25">
      <c r="B15" s="8"/>
    </row>
    <row r="16" spans="1:10" ht="14.25">
      <c r="A16" s="3" t="s">
        <v>2</v>
      </c>
      <c r="B16" s="4" t="s">
        <v>5</v>
      </c>
      <c r="C16" s="13">
        <f>AVERAGE(C3:C7)</f>
        <v>8.8999999999999996E-2</v>
      </c>
      <c r="D16" s="13">
        <f>AVERAGE(D3:D7)</f>
        <v>0.14175000000000001</v>
      </c>
      <c r="F16" s="13">
        <f t="shared" ref="F16:G16" si="0">AVERAGE(F3:F7)</f>
        <v>0.99999999999999978</v>
      </c>
      <c r="G16" s="13">
        <f t="shared" si="0"/>
        <v>0.3806506906318084</v>
      </c>
      <c r="I16" s="13">
        <f t="shared" ref="I16:J16" si="1">AVERAGE(I3:I7)</f>
        <v>1</v>
      </c>
      <c r="J16" s="13">
        <f t="shared" si="1"/>
        <v>0.85089783043815848</v>
      </c>
    </row>
    <row r="17" spans="1:10" ht="14.25">
      <c r="A17" s="3"/>
      <c r="B17" s="4" t="s">
        <v>6</v>
      </c>
      <c r="C17" s="13">
        <f>AVERAGE(C9:C14)</f>
        <v>8.8200000000000001E-2</v>
      </c>
      <c r="D17" s="13">
        <f>AVERAGE(D9:D14)</f>
        <v>0.14550000000000002</v>
      </c>
      <c r="F17" s="13">
        <f t="shared" ref="F17:G17" si="2">AVERAGE(F9:F14)</f>
        <v>1.2199224230292451</v>
      </c>
      <c r="G17" s="13">
        <f t="shared" si="2"/>
        <v>0.49854693027565322</v>
      </c>
      <c r="I17" s="13">
        <f t="shared" ref="I17:J17" si="3">AVERAGE(I9:I14)</f>
        <v>1.0874867074503323</v>
      </c>
      <c r="J17" s="13">
        <f t="shared" si="3"/>
        <v>0.97306893387927262</v>
      </c>
    </row>
    <row r="18" spans="1:10" ht="14.25">
      <c r="A18" s="3" t="s">
        <v>3</v>
      </c>
      <c r="B18" s="4" t="s">
        <v>5</v>
      </c>
      <c r="C18" s="13">
        <f>STDEV(C3:C7)/SQRT(COUNT(C3:C7))</f>
        <v>1.0000000000000009E-3</v>
      </c>
      <c r="D18" s="13">
        <f>STDEV(D3:D7)/SQRT(COUNT(D3:D7))</f>
        <v>1.0298664962022891E-2</v>
      </c>
      <c r="F18" s="13">
        <f t="shared" ref="F18:G18" si="4">STDEV(F3:F7)/SQRT(COUNT(F3:F7))</f>
        <v>0.26742949232041952</v>
      </c>
      <c r="G18" s="13">
        <f t="shared" si="4"/>
        <v>0.13712478581327098</v>
      </c>
      <c r="I18" s="13">
        <f t="shared" ref="I18:J18" si="5">STDEV(I3:I7)/SQRT(COUNT(I3:I7))</f>
        <v>0.16522060644481465</v>
      </c>
      <c r="J18" s="13">
        <f t="shared" si="5"/>
        <v>0.20084695107673267</v>
      </c>
    </row>
    <row r="19" spans="1:10" ht="14.25">
      <c r="A19" s="3"/>
      <c r="B19" s="4" t="s">
        <v>6</v>
      </c>
      <c r="C19" s="13">
        <f>STDEV(C9:C14)/SQRT(COUNT(C9:C14))</f>
        <v>2.2449944320643649E-3</v>
      </c>
      <c r="D19" s="13">
        <f>STDEV(D9:D14)/SQRT(COUNT(D9:D14))</f>
        <v>2.661453237111882E-3</v>
      </c>
      <c r="F19" s="13">
        <f t="shared" ref="F19:G19" si="6">STDEV(F9:F14)/SQRT(COUNT(F9:F14))</f>
        <v>0.19798186438599524</v>
      </c>
      <c r="G19" s="13">
        <f t="shared" si="6"/>
        <v>9.3111331811840184E-2</v>
      </c>
      <c r="I19" s="13">
        <f t="shared" ref="I19:J19" si="7">STDEV(I9:I14)/SQRT(COUNT(I9:I14))</f>
        <v>6.3301070525217357E-2</v>
      </c>
      <c r="J19" s="13">
        <f t="shared" si="7"/>
        <v>0.2422149015672721</v>
      </c>
    </row>
    <row r="20" spans="1:10" ht="14.25">
      <c r="A20" s="3" t="s">
        <v>4</v>
      </c>
      <c r="B20" s="5"/>
      <c r="C20" s="23">
        <f>TTEST(C3:C7,C9:C14,2,3)</f>
        <v>0.75690331009494471</v>
      </c>
      <c r="D20" s="23">
        <f>TTEST(D3:D7,D9:D14,2,3)</f>
        <v>0.74518002620806501</v>
      </c>
      <c r="F20" s="23">
        <f t="shared" ref="F20:G20" si="8">TTEST(F3:F7,F9:F14,2,3)</f>
        <v>0.53372186568161117</v>
      </c>
      <c r="G20" s="23">
        <f t="shared" si="8"/>
        <v>0.50708086491061988</v>
      </c>
      <c r="I20" s="23">
        <f t="shared" ref="I20:J20" si="9">TTEST(I3:I7,I9:I14,2,3)</f>
        <v>0.64764358100564956</v>
      </c>
      <c r="J20" s="23">
        <f t="shared" si="9"/>
        <v>0.71166290888303019</v>
      </c>
    </row>
    <row r="21" spans="1:10" ht="14.25">
      <c r="A21" s="8"/>
      <c r="B21" s="8"/>
    </row>
    <row r="22" spans="1:10" ht="14.25">
      <c r="A22" s="6"/>
      <c r="B22" s="8"/>
      <c r="C22" s="6"/>
    </row>
    <row r="23" spans="1:10" ht="14.25">
      <c r="A23" s="8"/>
      <c r="B23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3744-5B1C-49BA-A552-4FAE64D18D0B}">
  <dimension ref="A1:S33"/>
  <sheetViews>
    <sheetView view="pageBreakPreview" zoomScale="75" zoomScaleNormal="100" zoomScaleSheetLayoutView="75" workbookViewId="0">
      <selection activeCell="O15" sqref="O15:O24"/>
    </sheetView>
  </sheetViews>
  <sheetFormatPr defaultRowHeight="13.5"/>
  <cols>
    <col min="1" max="16384" width="9" style="9"/>
  </cols>
  <sheetData>
    <row r="1" spans="1:19" ht="14.25">
      <c r="A1" s="8"/>
      <c r="B1" s="8"/>
      <c r="C1" s="7" t="s">
        <v>20</v>
      </c>
      <c r="D1" s="7"/>
      <c r="E1" s="7"/>
      <c r="F1" s="7"/>
      <c r="G1" s="46"/>
      <c r="H1" s="46"/>
      <c r="I1" s="7" t="s">
        <v>25</v>
      </c>
      <c r="J1" s="7"/>
      <c r="K1" s="7"/>
      <c r="L1" s="7"/>
      <c r="M1" s="46"/>
      <c r="O1" s="7" t="s">
        <v>131</v>
      </c>
      <c r="P1" s="7"/>
      <c r="Q1" s="7"/>
      <c r="R1" s="7"/>
    </row>
    <row r="2" spans="1:19" ht="15">
      <c r="A2" s="8"/>
      <c r="B2" s="8"/>
      <c r="C2" s="15">
        <v>0</v>
      </c>
      <c r="D2" s="15">
        <v>15</v>
      </c>
      <c r="E2" s="15">
        <v>30</v>
      </c>
      <c r="F2" s="15">
        <v>60</v>
      </c>
      <c r="G2" s="15">
        <v>120</v>
      </c>
      <c r="H2" s="46"/>
      <c r="I2" s="15">
        <v>0</v>
      </c>
      <c r="J2" s="15">
        <v>15</v>
      </c>
      <c r="K2" s="15">
        <v>30</v>
      </c>
      <c r="L2" s="15">
        <v>60</v>
      </c>
      <c r="M2" s="15">
        <v>120</v>
      </c>
      <c r="O2" s="15">
        <v>0</v>
      </c>
      <c r="P2" s="15">
        <v>15</v>
      </c>
      <c r="Q2" s="15">
        <v>30</v>
      </c>
      <c r="R2" s="15">
        <v>60</v>
      </c>
      <c r="S2" s="15">
        <v>120</v>
      </c>
    </row>
    <row r="3" spans="1:19" ht="14.25">
      <c r="A3" s="8" t="s">
        <v>0</v>
      </c>
      <c r="B3" s="8"/>
      <c r="C3" s="25">
        <v>53</v>
      </c>
      <c r="D3" s="25">
        <v>268</v>
      </c>
      <c r="E3" s="25">
        <v>186</v>
      </c>
      <c r="F3" s="25">
        <v>157</v>
      </c>
      <c r="G3" s="26">
        <v>135</v>
      </c>
      <c r="H3" s="46"/>
      <c r="I3" s="25">
        <v>54</v>
      </c>
      <c r="J3" s="25">
        <v>306</v>
      </c>
      <c r="K3" s="25">
        <v>318</v>
      </c>
      <c r="L3" s="25">
        <v>239</v>
      </c>
      <c r="M3" s="26">
        <v>143</v>
      </c>
      <c r="O3" s="86">
        <v>56</v>
      </c>
      <c r="P3" s="86">
        <v>577</v>
      </c>
      <c r="Q3" s="86">
        <v>482</v>
      </c>
      <c r="R3" s="86">
        <v>496</v>
      </c>
      <c r="S3" s="86">
        <v>229</v>
      </c>
    </row>
    <row r="4" spans="1:19" ht="14.25">
      <c r="A4" s="8"/>
      <c r="B4" s="8"/>
      <c r="C4" s="25">
        <v>55</v>
      </c>
      <c r="D4" s="25">
        <v>352</v>
      </c>
      <c r="E4" s="25">
        <v>240</v>
      </c>
      <c r="F4" s="25">
        <v>151</v>
      </c>
      <c r="G4" s="26">
        <v>124</v>
      </c>
      <c r="H4" s="46"/>
      <c r="I4" s="25">
        <v>58</v>
      </c>
      <c r="J4" s="25">
        <v>294</v>
      </c>
      <c r="K4" s="25">
        <v>237</v>
      </c>
      <c r="L4" s="25">
        <v>184</v>
      </c>
      <c r="M4" s="26">
        <v>145</v>
      </c>
      <c r="O4" s="86">
        <v>65</v>
      </c>
      <c r="P4" s="86">
        <v>354</v>
      </c>
      <c r="Q4" s="86">
        <v>312</v>
      </c>
      <c r="R4" s="86">
        <v>294</v>
      </c>
      <c r="S4" s="86">
        <v>127</v>
      </c>
    </row>
    <row r="5" spans="1:19" ht="14.25">
      <c r="A5" s="8"/>
      <c r="B5" s="8"/>
      <c r="C5" s="27">
        <v>47</v>
      </c>
      <c r="D5" s="27">
        <v>159</v>
      </c>
      <c r="E5" s="27">
        <v>155</v>
      </c>
      <c r="F5" s="27">
        <v>94</v>
      </c>
      <c r="G5" s="27">
        <v>98</v>
      </c>
      <c r="H5" s="46"/>
      <c r="I5" s="25">
        <v>53</v>
      </c>
      <c r="J5" s="25">
        <v>276</v>
      </c>
      <c r="K5" s="25">
        <v>266</v>
      </c>
      <c r="L5" s="25">
        <v>190</v>
      </c>
      <c r="M5" s="26">
        <v>127</v>
      </c>
      <c r="O5" s="86">
        <v>65</v>
      </c>
      <c r="P5" s="86">
        <v>354</v>
      </c>
      <c r="Q5" s="86">
        <v>312</v>
      </c>
      <c r="R5" s="86">
        <v>294</v>
      </c>
      <c r="S5" s="86">
        <v>127</v>
      </c>
    </row>
    <row r="6" spans="1:19" ht="14.25">
      <c r="A6" s="8"/>
      <c r="B6" s="8"/>
      <c r="C6" s="25">
        <v>53</v>
      </c>
      <c r="D6" s="25">
        <v>186</v>
      </c>
      <c r="E6" s="25">
        <v>170</v>
      </c>
      <c r="F6" s="25">
        <v>165</v>
      </c>
      <c r="G6" s="26">
        <v>111</v>
      </c>
      <c r="H6" s="46"/>
      <c r="I6" s="27">
        <v>67</v>
      </c>
      <c r="J6" s="27">
        <v>271</v>
      </c>
      <c r="K6" s="27">
        <v>221</v>
      </c>
      <c r="L6" s="27">
        <v>172</v>
      </c>
      <c r="M6" s="27">
        <v>144</v>
      </c>
      <c r="O6" s="86">
        <v>48</v>
      </c>
      <c r="P6" s="86">
        <v>391</v>
      </c>
      <c r="Q6" s="86">
        <v>249</v>
      </c>
      <c r="R6" s="86">
        <v>191</v>
      </c>
      <c r="S6" s="86">
        <v>146</v>
      </c>
    </row>
    <row r="7" spans="1:19" ht="14.25">
      <c r="A7" s="8"/>
      <c r="B7" s="8"/>
      <c r="C7" s="25">
        <v>49</v>
      </c>
      <c r="D7" s="25">
        <v>198</v>
      </c>
      <c r="E7" s="25">
        <v>127</v>
      </c>
      <c r="F7" s="25">
        <v>124</v>
      </c>
      <c r="G7" s="26">
        <v>95</v>
      </c>
      <c r="H7" s="46"/>
      <c r="I7" s="25">
        <v>79</v>
      </c>
      <c r="J7" s="25">
        <v>220</v>
      </c>
      <c r="K7" s="25">
        <v>244</v>
      </c>
      <c r="L7" s="25">
        <v>179</v>
      </c>
      <c r="M7" s="26">
        <v>130</v>
      </c>
      <c r="O7" s="86">
        <v>72</v>
      </c>
      <c r="P7" s="86">
        <v>460</v>
      </c>
      <c r="Q7" s="86">
        <v>328</v>
      </c>
      <c r="R7" s="86">
        <v>293</v>
      </c>
      <c r="S7" s="86">
        <v>152</v>
      </c>
    </row>
    <row r="8" spans="1:19" ht="14.25">
      <c r="A8" s="8"/>
      <c r="B8" s="8"/>
      <c r="C8" s="25">
        <v>52</v>
      </c>
      <c r="D8" s="25">
        <v>242</v>
      </c>
      <c r="E8" s="25">
        <v>135</v>
      </c>
      <c r="F8" s="25">
        <v>99</v>
      </c>
      <c r="G8" s="26">
        <v>70</v>
      </c>
      <c r="H8" s="46"/>
      <c r="I8" s="25">
        <v>105</v>
      </c>
      <c r="J8" s="25">
        <v>255</v>
      </c>
      <c r="K8" s="25">
        <v>207</v>
      </c>
      <c r="L8" s="25">
        <v>189</v>
      </c>
      <c r="M8" s="26">
        <v>162</v>
      </c>
      <c r="O8" s="86">
        <v>62</v>
      </c>
      <c r="P8" s="86">
        <v>481</v>
      </c>
      <c r="Q8" s="86">
        <v>468</v>
      </c>
      <c r="R8" s="86">
        <v>421</v>
      </c>
      <c r="S8" s="86">
        <v>160</v>
      </c>
    </row>
    <row r="9" spans="1:19" ht="14.25">
      <c r="A9" s="8"/>
      <c r="B9" s="8"/>
      <c r="C9" s="25">
        <v>52</v>
      </c>
      <c r="D9" s="25">
        <v>311</v>
      </c>
      <c r="E9" s="25">
        <v>180</v>
      </c>
      <c r="F9" s="25">
        <v>168</v>
      </c>
      <c r="G9" s="26">
        <v>135</v>
      </c>
      <c r="H9" s="46"/>
      <c r="I9" s="25">
        <v>76</v>
      </c>
      <c r="J9" s="25">
        <v>310</v>
      </c>
      <c r="K9" s="25">
        <v>266</v>
      </c>
      <c r="L9" s="25">
        <v>171</v>
      </c>
      <c r="M9" s="26">
        <v>138</v>
      </c>
      <c r="O9" s="86">
        <v>120</v>
      </c>
      <c r="P9" s="86">
        <v>401</v>
      </c>
      <c r="Q9" s="86">
        <v>388</v>
      </c>
      <c r="R9" s="86">
        <v>296</v>
      </c>
      <c r="S9" s="86">
        <v>159</v>
      </c>
    </row>
    <row r="10" spans="1:19" ht="14.25">
      <c r="A10" s="8"/>
      <c r="B10" s="8"/>
      <c r="C10" s="25">
        <v>44</v>
      </c>
      <c r="D10" s="25">
        <v>148</v>
      </c>
      <c r="E10" s="25">
        <v>129</v>
      </c>
      <c r="F10" s="25">
        <v>88</v>
      </c>
      <c r="G10" s="26">
        <v>69</v>
      </c>
      <c r="H10" s="46"/>
      <c r="I10" s="25">
        <v>99</v>
      </c>
      <c r="J10" s="25">
        <v>366</v>
      </c>
      <c r="K10" s="25">
        <v>315</v>
      </c>
      <c r="L10" s="25">
        <v>258</v>
      </c>
      <c r="M10" s="26">
        <v>170</v>
      </c>
      <c r="O10" s="86">
        <v>56</v>
      </c>
      <c r="P10" s="86">
        <v>133</v>
      </c>
      <c r="Q10" s="86">
        <v>190</v>
      </c>
      <c r="R10" s="86">
        <v>239</v>
      </c>
      <c r="S10" s="86">
        <v>143</v>
      </c>
    </row>
    <row r="11" spans="1:19" ht="14.25">
      <c r="A11" s="8"/>
      <c r="B11" s="8"/>
      <c r="C11" s="25">
        <v>47</v>
      </c>
      <c r="D11" s="25">
        <v>152</v>
      </c>
      <c r="E11" s="25">
        <v>121</v>
      </c>
      <c r="F11" s="25">
        <v>77</v>
      </c>
      <c r="G11" s="26">
        <v>66</v>
      </c>
      <c r="H11" s="46"/>
      <c r="I11" s="25">
        <v>93</v>
      </c>
      <c r="J11" s="25">
        <v>292</v>
      </c>
      <c r="K11" s="25">
        <v>247</v>
      </c>
      <c r="L11" s="25">
        <v>203</v>
      </c>
      <c r="M11" s="26">
        <v>143</v>
      </c>
      <c r="O11" s="86">
        <v>93</v>
      </c>
      <c r="P11" s="86">
        <v>435</v>
      </c>
      <c r="Q11" s="86">
        <v>363</v>
      </c>
      <c r="R11" s="86">
        <v>339</v>
      </c>
      <c r="S11" s="86">
        <v>167</v>
      </c>
    </row>
    <row r="12" spans="1:19" ht="14.25">
      <c r="A12" s="8"/>
      <c r="B12" s="8"/>
      <c r="C12" s="25"/>
      <c r="D12" s="25"/>
      <c r="E12" s="25"/>
      <c r="F12" s="25"/>
      <c r="G12" s="26"/>
      <c r="H12" s="46"/>
      <c r="I12" s="25"/>
      <c r="J12" s="25"/>
      <c r="K12" s="25"/>
      <c r="L12" s="25"/>
      <c r="M12" s="26"/>
      <c r="O12" s="86">
        <v>75</v>
      </c>
      <c r="P12" s="86">
        <v>183</v>
      </c>
      <c r="Q12" s="86">
        <v>209</v>
      </c>
      <c r="R12" s="86">
        <v>188</v>
      </c>
      <c r="S12" s="86">
        <v>125</v>
      </c>
    </row>
    <row r="13" spans="1:19" ht="14.25">
      <c r="A13" s="8"/>
      <c r="B13" s="8"/>
      <c r="C13" s="25"/>
      <c r="D13" s="25"/>
      <c r="E13" s="25"/>
      <c r="F13" s="25"/>
      <c r="G13" s="26"/>
      <c r="H13" s="46"/>
      <c r="I13" s="25"/>
      <c r="J13" s="25"/>
      <c r="K13" s="25"/>
      <c r="L13" s="25"/>
      <c r="M13" s="26"/>
      <c r="O13" s="25"/>
      <c r="P13" s="25"/>
      <c r="Q13" s="25"/>
      <c r="R13" s="25"/>
      <c r="S13" s="26"/>
    </row>
    <row r="14" spans="1:19" ht="14.25">
      <c r="A14" s="8"/>
      <c r="B14" s="8"/>
      <c r="C14" s="1"/>
      <c r="D14" s="7"/>
      <c r="E14" s="7"/>
      <c r="F14" s="46"/>
      <c r="G14" s="46"/>
      <c r="H14" s="46"/>
      <c r="I14" s="1"/>
      <c r="J14" s="7"/>
      <c r="K14" s="7"/>
      <c r="L14" s="46"/>
      <c r="M14" s="46"/>
      <c r="O14" s="1"/>
      <c r="P14" s="7"/>
      <c r="Q14" s="7"/>
    </row>
    <row r="15" spans="1:19" ht="14.25">
      <c r="A15" s="8" t="s">
        <v>1</v>
      </c>
      <c r="B15" s="8"/>
      <c r="C15" s="25">
        <v>55</v>
      </c>
      <c r="D15" s="25">
        <v>314</v>
      </c>
      <c r="E15" s="25">
        <v>245</v>
      </c>
      <c r="F15" s="25">
        <v>174</v>
      </c>
      <c r="G15" s="26">
        <v>105</v>
      </c>
      <c r="H15" s="46"/>
      <c r="I15" s="25">
        <v>72</v>
      </c>
      <c r="J15" s="25">
        <v>269</v>
      </c>
      <c r="K15" s="25">
        <v>246</v>
      </c>
      <c r="L15" s="25">
        <v>189</v>
      </c>
      <c r="M15" s="26">
        <v>148</v>
      </c>
      <c r="O15" s="86">
        <v>53</v>
      </c>
      <c r="P15" s="86">
        <v>343</v>
      </c>
      <c r="Q15" s="86">
        <v>336</v>
      </c>
      <c r="R15" s="86">
        <v>311</v>
      </c>
      <c r="S15" s="86">
        <v>178</v>
      </c>
    </row>
    <row r="16" spans="1:19" ht="14.25">
      <c r="A16" s="8"/>
      <c r="B16" s="8"/>
      <c r="C16" s="25">
        <v>43</v>
      </c>
      <c r="D16" s="25">
        <v>365</v>
      </c>
      <c r="E16" s="25">
        <v>281</v>
      </c>
      <c r="F16" s="25">
        <v>172</v>
      </c>
      <c r="G16" s="26">
        <v>98</v>
      </c>
      <c r="H16" s="46"/>
      <c r="I16" s="25">
        <v>71</v>
      </c>
      <c r="J16" s="25">
        <v>286</v>
      </c>
      <c r="K16" s="25">
        <v>282</v>
      </c>
      <c r="L16" s="25">
        <v>223</v>
      </c>
      <c r="M16" s="25">
        <v>190</v>
      </c>
      <c r="O16" s="86">
        <v>75</v>
      </c>
      <c r="P16" s="86">
        <v>146</v>
      </c>
      <c r="Q16" s="86">
        <v>148</v>
      </c>
      <c r="R16" s="86">
        <v>179</v>
      </c>
      <c r="S16" s="86">
        <v>147</v>
      </c>
    </row>
    <row r="17" spans="1:19" ht="14.25">
      <c r="A17" s="8"/>
      <c r="B17" s="8"/>
      <c r="C17" s="25">
        <v>49</v>
      </c>
      <c r="D17" s="25">
        <v>333</v>
      </c>
      <c r="E17" s="25">
        <v>288</v>
      </c>
      <c r="F17" s="25">
        <v>181</v>
      </c>
      <c r="G17" s="26">
        <v>111</v>
      </c>
      <c r="H17" s="46"/>
      <c r="I17" s="25">
        <v>68</v>
      </c>
      <c r="J17" s="25">
        <v>244</v>
      </c>
      <c r="K17" s="25">
        <v>240</v>
      </c>
      <c r="L17" s="25">
        <v>203</v>
      </c>
      <c r="M17" s="25">
        <v>157</v>
      </c>
      <c r="O17" s="86">
        <v>77</v>
      </c>
      <c r="P17" s="86">
        <v>450</v>
      </c>
      <c r="Q17" s="86">
        <v>357</v>
      </c>
      <c r="R17" s="86">
        <v>277</v>
      </c>
      <c r="S17" s="86">
        <v>140</v>
      </c>
    </row>
    <row r="18" spans="1:19" ht="14.25">
      <c r="A18" s="8"/>
      <c r="B18" s="8"/>
      <c r="C18" s="25">
        <v>40</v>
      </c>
      <c r="D18" s="25">
        <v>224</v>
      </c>
      <c r="E18" s="25">
        <v>182</v>
      </c>
      <c r="F18" s="25">
        <v>146</v>
      </c>
      <c r="G18" s="26">
        <v>128</v>
      </c>
      <c r="H18" s="46"/>
      <c r="I18" s="25">
        <v>74</v>
      </c>
      <c r="J18" s="25">
        <v>268</v>
      </c>
      <c r="K18" s="25">
        <v>248</v>
      </c>
      <c r="L18" s="25">
        <v>180</v>
      </c>
      <c r="M18" s="25">
        <v>106</v>
      </c>
      <c r="O18" s="86">
        <v>69</v>
      </c>
      <c r="P18" s="86">
        <v>376</v>
      </c>
      <c r="Q18" s="86">
        <v>406</v>
      </c>
      <c r="R18" s="86">
        <v>346</v>
      </c>
      <c r="S18" s="86">
        <v>163</v>
      </c>
    </row>
    <row r="19" spans="1:19" ht="14.25">
      <c r="A19" s="8"/>
      <c r="B19" s="8"/>
      <c r="C19" s="25"/>
      <c r="D19" s="28"/>
      <c r="E19" s="28"/>
      <c r="F19" s="28"/>
      <c r="G19" s="28"/>
      <c r="H19" s="46"/>
      <c r="I19" s="25">
        <v>73</v>
      </c>
      <c r="J19" s="25">
        <v>263</v>
      </c>
      <c r="K19" s="25">
        <v>238</v>
      </c>
      <c r="L19" s="25">
        <v>175</v>
      </c>
      <c r="M19" s="25">
        <v>137</v>
      </c>
      <c r="O19" s="86">
        <v>73</v>
      </c>
      <c r="P19" s="86">
        <v>600</v>
      </c>
      <c r="Q19" s="86">
        <v>390</v>
      </c>
      <c r="R19" s="86">
        <v>404</v>
      </c>
      <c r="S19" s="86">
        <v>276</v>
      </c>
    </row>
    <row r="20" spans="1:19" ht="14.25">
      <c r="A20" s="8"/>
      <c r="B20" s="8"/>
      <c r="C20" s="1"/>
      <c r="D20" s="7"/>
      <c r="E20" s="7"/>
      <c r="F20" s="46"/>
      <c r="G20" s="46"/>
      <c r="H20" s="46"/>
      <c r="I20" s="7"/>
      <c r="J20" s="7"/>
      <c r="K20" s="7"/>
      <c r="L20" s="46"/>
      <c r="M20" s="46"/>
      <c r="O20" s="86">
        <v>76</v>
      </c>
      <c r="P20" s="86">
        <v>388</v>
      </c>
      <c r="Q20" s="86">
        <v>409</v>
      </c>
      <c r="R20" s="86">
        <v>386</v>
      </c>
      <c r="S20" s="86">
        <v>213</v>
      </c>
    </row>
    <row r="21" spans="1:19" ht="14.25">
      <c r="A21" s="8"/>
      <c r="B21" s="8"/>
      <c r="C21" s="7"/>
      <c r="D21" s="7"/>
      <c r="E21" s="7"/>
      <c r="F21" s="46"/>
      <c r="G21" s="46"/>
      <c r="H21" s="46"/>
      <c r="I21" s="7"/>
      <c r="J21" s="7"/>
      <c r="K21" s="7"/>
      <c r="L21" s="46"/>
      <c r="M21" s="46"/>
      <c r="O21" s="86">
        <v>71</v>
      </c>
      <c r="P21" s="86">
        <v>370</v>
      </c>
      <c r="Q21" s="86">
        <v>349</v>
      </c>
      <c r="R21" s="86">
        <v>289</v>
      </c>
      <c r="S21" s="86">
        <v>172</v>
      </c>
    </row>
    <row r="22" spans="1:19" ht="14.25">
      <c r="B22" s="8"/>
      <c r="C22" s="7"/>
      <c r="D22" s="7"/>
      <c r="E22" s="7"/>
      <c r="F22" s="46"/>
      <c r="G22" s="46"/>
      <c r="H22" s="46"/>
      <c r="I22" s="7"/>
      <c r="J22" s="7"/>
      <c r="K22" s="7"/>
      <c r="L22" s="46"/>
      <c r="M22" s="46"/>
      <c r="O22" s="86">
        <v>61</v>
      </c>
      <c r="P22" s="86">
        <v>410</v>
      </c>
      <c r="Q22" s="86">
        <v>393</v>
      </c>
      <c r="R22" s="86">
        <v>288</v>
      </c>
      <c r="S22" s="86">
        <v>143</v>
      </c>
    </row>
    <row r="23" spans="1:19" ht="14.25">
      <c r="B23" s="8"/>
      <c r="C23" s="7"/>
      <c r="D23" s="7"/>
      <c r="E23" s="7"/>
      <c r="F23" s="46"/>
      <c r="G23" s="46"/>
      <c r="H23" s="46"/>
      <c r="I23" s="7"/>
      <c r="J23" s="7"/>
      <c r="K23" s="7"/>
      <c r="L23" s="46"/>
      <c r="M23" s="46"/>
      <c r="O23" s="86">
        <v>63</v>
      </c>
      <c r="P23" s="86">
        <v>373</v>
      </c>
      <c r="Q23" s="86">
        <v>359</v>
      </c>
      <c r="R23" s="86">
        <v>277</v>
      </c>
      <c r="S23" s="86">
        <v>144</v>
      </c>
    </row>
    <row r="24" spans="1:19" ht="14.25">
      <c r="B24" s="8"/>
      <c r="C24" s="7"/>
      <c r="D24" s="7"/>
      <c r="E24" s="7"/>
      <c r="F24" s="46"/>
      <c r="G24" s="46"/>
      <c r="H24" s="46"/>
      <c r="I24" s="7"/>
      <c r="J24" s="7"/>
      <c r="K24" s="7"/>
      <c r="L24" s="46"/>
      <c r="M24" s="46"/>
      <c r="O24" s="86">
        <v>88</v>
      </c>
      <c r="P24" s="86">
        <v>404</v>
      </c>
      <c r="Q24" s="86">
        <v>453</v>
      </c>
      <c r="R24" s="86">
        <v>379</v>
      </c>
      <c r="S24" s="86">
        <v>197</v>
      </c>
    </row>
    <row r="25" spans="1:19" ht="14.25">
      <c r="B25" s="8"/>
      <c r="C25" s="7"/>
      <c r="D25" s="7"/>
      <c r="E25" s="7"/>
      <c r="F25" s="46"/>
      <c r="G25" s="46"/>
      <c r="H25" s="46"/>
      <c r="I25" s="7"/>
      <c r="J25" s="7"/>
      <c r="K25" s="7"/>
      <c r="L25" s="46"/>
      <c r="M25" s="46"/>
      <c r="O25" s="7"/>
      <c r="P25" s="7"/>
      <c r="Q25" s="7"/>
    </row>
    <row r="26" spans="1:19" ht="14.25">
      <c r="B26" s="8"/>
      <c r="C26" s="7"/>
      <c r="D26" s="7"/>
      <c r="E26" s="7"/>
      <c r="F26" s="46"/>
      <c r="G26" s="46"/>
      <c r="H26" s="46"/>
      <c r="I26" s="7"/>
      <c r="J26" s="7"/>
      <c r="K26" s="7"/>
      <c r="L26" s="46"/>
      <c r="M26" s="46"/>
      <c r="O26" s="7"/>
      <c r="P26" s="7"/>
      <c r="Q26" s="7"/>
    </row>
    <row r="27" spans="1:19" ht="14.25">
      <c r="A27" s="3" t="s">
        <v>2</v>
      </c>
      <c r="B27" s="4" t="s">
        <v>5</v>
      </c>
      <c r="C27" s="1">
        <f t="shared" ref="C27:G27" si="0">AVERAGE(C3:C11)</f>
        <v>50.222222222222221</v>
      </c>
      <c r="D27" s="1">
        <f t="shared" si="0"/>
        <v>224</v>
      </c>
      <c r="E27" s="1">
        <f t="shared" si="0"/>
        <v>160.33333333333334</v>
      </c>
      <c r="F27" s="1">
        <f t="shared" si="0"/>
        <v>124.77777777777777</v>
      </c>
      <c r="G27" s="1">
        <f t="shared" si="0"/>
        <v>100.33333333333333</v>
      </c>
      <c r="H27" s="46"/>
      <c r="I27" s="1">
        <f t="shared" ref="I27:M27" si="1">AVERAGE(I3:I11)</f>
        <v>76</v>
      </c>
      <c r="J27" s="1">
        <f t="shared" si="1"/>
        <v>287.77777777777777</v>
      </c>
      <c r="K27" s="1">
        <f t="shared" si="1"/>
        <v>257.88888888888891</v>
      </c>
      <c r="L27" s="1">
        <f t="shared" si="1"/>
        <v>198.33333333333334</v>
      </c>
      <c r="M27" s="1">
        <f t="shared" si="1"/>
        <v>144.66666666666666</v>
      </c>
      <c r="O27" s="1">
        <f t="shared" ref="O27:S27" si="2">AVERAGE(O3:O11)</f>
        <v>70.777777777777771</v>
      </c>
      <c r="P27" s="1">
        <f t="shared" si="2"/>
        <v>398.44444444444446</v>
      </c>
      <c r="Q27" s="1">
        <f t="shared" si="2"/>
        <v>343.55555555555554</v>
      </c>
      <c r="R27" s="1">
        <f t="shared" si="2"/>
        <v>318.11111111111109</v>
      </c>
      <c r="S27" s="1">
        <f t="shared" si="2"/>
        <v>156.66666666666666</v>
      </c>
    </row>
    <row r="28" spans="1:19" ht="14.25">
      <c r="A28" s="3"/>
      <c r="B28" s="4" t="s">
        <v>6</v>
      </c>
      <c r="C28" s="1">
        <f t="shared" ref="C28:G28" si="3">AVERAGE(C15:C23)</f>
        <v>46.75</v>
      </c>
      <c r="D28" s="1">
        <f t="shared" si="3"/>
        <v>309</v>
      </c>
      <c r="E28" s="1">
        <f t="shared" si="3"/>
        <v>249</v>
      </c>
      <c r="F28" s="1">
        <f t="shared" si="3"/>
        <v>168.25</v>
      </c>
      <c r="G28" s="1">
        <f t="shared" si="3"/>
        <v>110.5</v>
      </c>
      <c r="H28" s="46"/>
      <c r="I28" s="1">
        <f t="shared" ref="I28:M28" si="4">AVERAGE(I15:I23)</f>
        <v>71.599999999999994</v>
      </c>
      <c r="J28" s="1">
        <f t="shared" si="4"/>
        <v>266</v>
      </c>
      <c r="K28" s="1">
        <f t="shared" si="4"/>
        <v>250.8</v>
      </c>
      <c r="L28" s="1">
        <f t="shared" si="4"/>
        <v>194</v>
      </c>
      <c r="M28" s="1">
        <f t="shared" si="4"/>
        <v>147.6</v>
      </c>
      <c r="O28" s="1">
        <f t="shared" ref="O28:S28" si="5">AVERAGE(O15:O23)</f>
        <v>68.666666666666671</v>
      </c>
      <c r="P28" s="1">
        <f t="shared" si="5"/>
        <v>384</v>
      </c>
      <c r="Q28" s="1">
        <f t="shared" si="5"/>
        <v>349.66666666666669</v>
      </c>
      <c r="R28" s="1">
        <f t="shared" si="5"/>
        <v>306.33333333333331</v>
      </c>
      <c r="S28" s="1">
        <f t="shared" si="5"/>
        <v>175.11111111111111</v>
      </c>
    </row>
    <row r="29" spans="1:19" ht="14.25">
      <c r="A29" s="3" t="s">
        <v>3</v>
      </c>
      <c r="B29" s="4" t="s">
        <v>5</v>
      </c>
      <c r="C29" s="1">
        <f t="shared" ref="C29:G29" si="6">STDEV(C3:C11)/SQRT(COUNT(C3:C11))</f>
        <v>1.2108052620946315</v>
      </c>
      <c r="D29" s="1">
        <f t="shared" si="6"/>
        <v>24.584886956556598</v>
      </c>
      <c r="E29" s="1">
        <f t="shared" si="6"/>
        <v>12.799739580684184</v>
      </c>
      <c r="F29" s="1">
        <f t="shared" si="6"/>
        <v>12.052867083738695</v>
      </c>
      <c r="G29" s="1">
        <f t="shared" si="6"/>
        <v>9.2736184954957039</v>
      </c>
      <c r="H29" s="46"/>
      <c r="I29" s="1">
        <f t="shared" ref="I29:M29" si="7">STDEV(I3:I11)/SQRT(COUNT(I3:I11))</f>
        <v>6.5468397804674519</v>
      </c>
      <c r="J29" s="1">
        <f t="shared" si="7"/>
        <v>13.483300141881017</v>
      </c>
      <c r="K29" s="1">
        <f t="shared" si="7"/>
        <v>12.750211811360927</v>
      </c>
      <c r="L29" s="1">
        <f t="shared" si="7"/>
        <v>10.146154170149616</v>
      </c>
      <c r="M29" s="1">
        <f t="shared" si="7"/>
        <v>4.5946829173634081</v>
      </c>
      <c r="O29" s="1">
        <f t="shared" ref="O29:S29" si="8">STDEV(O3:O11)/SQRT(COUNT(O3:O11))</f>
        <v>7.4698984408122557</v>
      </c>
      <c r="P29" s="1">
        <f t="shared" si="8"/>
        <v>40.53397447105025</v>
      </c>
      <c r="Q29" s="1">
        <f t="shared" si="8"/>
        <v>31.570076862219072</v>
      </c>
      <c r="R29" s="1">
        <f t="shared" si="8"/>
        <v>30.587962612605029</v>
      </c>
      <c r="S29" s="1">
        <f t="shared" si="8"/>
        <v>10.163934058992885</v>
      </c>
    </row>
    <row r="30" spans="1:19" ht="14.25">
      <c r="A30" s="3"/>
      <c r="B30" s="4" t="s">
        <v>6</v>
      </c>
      <c r="C30" s="1">
        <f t="shared" ref="C30:G30" si="9">STDEV(C15:C23)/SQRT(COUNT(C15:C23))</f>
        <v>3.3260336739125176</v>
      </c>
      <c r="D30" s="1">
        <f t="shared" si="9"/>
        <v>30.224162519414826</v>
      </c>
      <c r="E30" s="1">
        <f t="shared" si="9"/>
        <v>24.238399287081645</v>
      </c>
      <c r="F30" s="1">
        <f t="shared" si="9"/>
        <v>7.6634957210575037</v>
      </c>
      <c r="G30" s="1">
        <f t="shared" si="9"/>
        <v>6.4096281743431369</v>
      </c>
      <c r="H30" s="46"/>
      <c r="I30" s="1">
        <f t="shared" ref="I30:M30" si="10">STDEV(I15:I23)/SQRT(COUNT(I15:I23))</f>
        <v>1.0295630140987</v>
      </c>
      <c r="J30" s="1">
        <f t="shared" si="10"/>
        <v>6.7305274681855352</v>
      </c>
      <c r="K30" s="1">
        <f t="shared" si="10"/>
        <v>8.0149859638055521</v>
      </c>
      <c r="L30" s="1">
        <f t="shared" si="10"/>
        <v>8.6717933554715199</v>
      </c>
      <c r="M30" s="1">
        <f t="shared" si="10"/>
        <v>13.655035701161673</v>
      </c>
      <c r="O30" s="1">
        <f t="shared" ref="O30:S30" si="11">STDEV(O15:O23)/SQRT(COUNT(O15:O23))</f>
        <v>2.6977356760397746</v>
      </c>
      <c r="P30" s="1">
        <f t="shared" si="11"/>
        <v>39.15957382585033</v>
      </c>
      <c r="Q30" s="1">
        <f t="shared" si="11"/>
        <v>26.665624979654154</v>
      </c>
      <c r="R30" s="1">
        <f t="shared" si="11"/>
        <v>22.376823327322899</v>
      </c>
      <c r="S30" s="1">
        <f t="shared" si="11"/>
        <v>14.814074055554622</v>
      </c>
    </row>
    <row r="31" spans="1:19" ht="14.25">
      <c r="A31" s="3" t="s">
        <v>4</v>
      </c>
      <c r="B31" s="5"/>
      <c r="C31" s="2">
        <f t="shared" ref="C31:G31" si="12">TTEST(C3:C11,C15:C23,2,3)</f>
        <v>0.38453665634009865</v>
      </c>
      <c r="D31" s="2">
        <f t="shared" si="12"/>
        <v>6.485592312929106E-2</v>
      </c>
      <c r="E31" s="18">
        <f>TTEST(E3:E11,E15:E23,2,3)</f>
        <v>2.4717567708964959E-2</v>
      </c>
      <c r="F31" s="18">
        <f t="shared" si="12"/>
        <v>1.1187076213220452E-2</v>
      </c>
      <c r="G31" s="2">
        <f t="shared" si="12"/>
        <v>0.38670097915583834</v>
      </c>
      <c r="H31" s="46"/>
      <c r="I31" s="2">
        <f t="shared" ref="I31:M31" si="13">TTEST(I3:I11,I15:I23,2,3)</f>
        <v>0.52456261786889158</v>
      </c>
      <c r="J31" s="2">
        <f t="shared" si="13"/>
        <v>0.1760447908648991</v>
      </c>
      <c r="K31" s="2">
        <f t="shared" si="13"/>
        <v>0.64638585359417244</v>
      </c>
      <c r="L31" s="2">
        <f t="shared" si="13"/>
        <v>0.7512198297692998</v>
      </c>
      <c r="M31" s="2">
        <f t="shared" si="13"/>
        <v>0.84680987299473509</v>
      </c>
      <c r="O31" s="2">
        <f t="shared" ref="O31:S31" si="14">TTEST(O3:O11,O15:O23,2,3)</f>
        <v>0.79575610810329933</v>
      </c>
      <c r="P31" s="2">
        <f t="shared" si="14"/>
        <v>0.80099846985590839</v>
      </c>
      <c r="Q31" s="2">
        <f t="shared" si="14"/>
        <v>0.88433577375089012</v>
      </c>
      <c r="R31" s="2">
        <f t="shared" si="14"/>
        <v>0.76035411838351374</v>
      </c>
      <c r="S31" s="2">
        <f t="shared" si="14"/>
        <v>0.32179623809403801</v>
      </c>
    </row>
    <row r="32" spans="1:19" ht="14.25">
      <c r="A32" s="8"/>
      <c r="B32" s="8"/>
      <c r="C32" s="11"/>
      <c r="D32" s="11"/>
      <c r="E32" s="7"/>
      <c r="I32" s="11"/>
      <c r="J32" s="11"/>
      <c r="K32" s="7"/>
      <c r="O32" s="11"/>
      <c r="P32" s="11"/>
      <c r="Q32" s="7"/>
    </row>
    <row r="33" spans="1:17" ht="14.25">
      <c r="A33" s="8"/>
      <c r="B33" s="8"/>
      <c r="C33" s="7"/>
      <c r="D33" s="7"/>
      <c r="E33" s="7"/>
      <c r="I33" s="7"/>
      <c r="J33" s="7"/>
      <c r="K33" s="7"/>
      <c r="O33" s="7"/>
      <c r="P33" s="7"/>
      <c r="Q33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89CE-1E98-4D60-9848-FEB6190956BA}">
  <dimension ref="A1:C35"/>
  <sheetViews>
    <sheetView view="pageBreakPreview" zoomScale="75" zoomScaleNormal="100" zoomScaleSheetLayoutView="75" workbookViewId="0">
      <selection activeCell="C15" sqref="C15:C25"/>
    </sheetView>
  </sheetViews>
  <sheetFormatPr defaultRowHeight="13.5"/>
  <cols>
    <col min="1" max="16384" width="9" style="9"/>
  </cols>
  <sheetData>
    <row r="1" spans="1:3" ht="15">
      <c r="A1" s="8"/>
      <c r="B1" s="8"/>
      <c r="C1" s="38" t="s">
        <v>153</v>
      </c>
    </row>
    <row r="2" spans="1:3" ht="14.25">
      <c r="A2" s="8" t="s">
        <v>0</v>
      </c>
      <c r="B2" s="8"/>
      <c r="C2" s="1">
        <v>31.9</v>
      </c>
    </row>
    <row r="3" spans="1:3" ht="14.25">
      <c r="A3" s="8"/>
      <c r="B3" s="8"/>
      <c r="C3" s="1">
        <v>34.1</v>
      </c>
    </row>
    <row r="4" spans="1:3" ht="14.25">
      <c r="A4" s="8"/>
      <c r="B4" s="8"/>
      <c r="C4" s="1">
        <v>31.3</v>
      </c>
    </row>
    <row r="5" spans="1:3" ht="14.25">
      <c r="A5" s="8"/>
      <c r="B5" s="8"/>
      <c r="C5" s="1">
        <v>40.200000000000003</v>
      </c>
    </row>
    <row r="6" spans="1:3" ht="14.25">
      <c r="A6" s="8"/>
      <c r="B6" s="8"/>
      <c r="C6" s="1">
        <v>36.4</v>
      </c>
    </row>
    <row r="7" spans="1:3" ht="14.25">
      <c r="A7" s="8"/>
      <c r="B7" s="8"/>
      <c r="C7" s="1">
        <v>30.6</v>
      </c>
    </row>
    <row r="8" spans="1:3" ht="14.25">
      <c r="A8" s="8"/>
      <c r="B8" s="8"/>
      <c r="C8" s="1">
        <v>30.7</v>
      </c>
    </row>
    <row r="9" spans="1:3" ht="14.25">
      <c r="A9" s="8"/>
      <c r="B9" s="8"/>
      <c r="C9" s="1">
        <v>34.1</v>
      </c>
    </row>
    <row r="10" spans="1:3" ht="14.25">
      <c r="A10" s="8"/>
      <c r="B10" s="8"/>
      <c r="C10" s="1">
        <v>32.799999999999997</v>
      </c>
    </row>
    <row r="11" spans="1:3" ht="14.25">
      <c r="A11" s="8"/>
      <c r="B11" s="8"/>
      <c r="C11" s="1">
        <v>31.4</v>
      </c>
    </row>
    <row r="12" spans="1:3" ht="14.25">
      <c r="A12" s="8"/>
      <c r="B12" s="8"/>
      <c r="C12" s="1">
        <v>34.4</v>
      </c>
    </row>
    <row r="13" spans="1:3" ht="14.25">
      <c r="A13" s="8"/>
      <c r="B13" s="8"/>
      <c r="C13" s="41"/>
    </row>
    <row r="14" spans="1:3" ht="14.25">
      <c r="A14" s="8"/>
      <c r="B14" s="8"/>
      <c r="C14" s="42"/>
    </row>
    <row r="15" spans="1:3" ht="14.25">
      <c r="A15" s="8" t="s">
        <v>154</v>
      </c>
      <c r="B15" s="8"/>
      <c r="C15" s="1">
        <v>31.9</v>
      </c>
    </row>
    <row r="16" spans="1:3" ht="14.25">
      <c r="A16" s="8"/>
      <c r="B16" s="8"/>
      <c r="C16" s="1">
        <v>32.200000000000003</v>
      </c>
    </row>
    <row r="17" spans="1:3" ht="14.25">
      <c r="A17" s="8"/>
      <c r="B17" s="8"/>
      <c r="C17" s="1">
        <v>33.700000000000003</v>
      </c>
    </row>
    <row r="18" spans="1:3" ht="14.25">
      <c r="A18" s="8"/>
      <c r="B18" s="8"/>
      <c r="C18" s="1">
        <v>36</v>
      </c>
    </row>
    <row r="19" spans="1:3" ht="14.25">
      <c r="A19" s="8"/>
      <c r="B19" s="8"/>
      <c r="C19" s="1">
        <v>35</v>
      </c>
    </row>
    <row r="20" spans="1:3" ht="14.25">
      <c r="A20" s="8"/>
      <c r="B20" s="8"/>
      <c r="C20" s="1">
        <v>34.9</v>
      </c>
    </row>
    <row r="21" spans="1:3" ht="14.25">
      <c r="A21" s="8"/>
      <c r="B21" s="8"/>
      <c r="C21" s="1">
        <v>36.4</v>
      </c>
    </row>
    <row r="22" spans="1:3" ht="14.25">
      <c r="B22" s="8"/>
      <c r="C22" s="1">
        <v>37.6</v>
      </c>
    </row>
    <row r="23" spans="1:3" ht="14.25">
      <c r="B23" s="8"/>
      <c r="C23" s="1">
        <v>30.9</v>
      </c>
    </row>
    <row r="24" spans="1:3" ht="14.25">
      <c r="B24" s="8"/>
      <c r="C24" s="1">
        <v>31.5</v>
      </c>
    </row>
    <row r="25" spans="1:3" ht="14.25">
      <c r="B25" s="8"/>
      <c r="C25" s="1">
        <v>37.6</v>
      </c>
    </row>
    <row r="26" spans="1:3" ht="14.25">
      <c r="B26" s="8"/>
      <c r="C26" s="1"/>
    </row>
    <row r="27" spans="1:3" ht="14.25">
      <c r="B27" s="8"/>
      <c r="C27" s="7"/>
    </row>
    <row r="28" spans="1:3" ht="14.25">
      <c r="A28" s="3" t="s">
        <v>2</v>
      </c>
      <c r="B28" s="4" t="s">
        <v>5</v>
      </c>
      <c r="C28" s="1">
        <f>AVERAGE(C2:C13)</f>
        <v>33.445454545454545</v>
      </c>
    </row>
    <row r="29" spans="1:3" ht="14.25">
      <c r="A29" s="3"/>
      <c r="B29" s="4" t="s">
        <v>6</v>
      </c>
      <c r="C29" s="1">
        <f>AVERAGE(C15:C25)</f>
        <v>34.336363636363643</v>
      </c>
    </row>
    <row r="30" spans="1:3" ht="14.25">
      <c r="A30" s="3" t="s">
        <v>3</v>
      </c>
      <c r="B30" s="4" t="s">
        <v>5</v>
      </c>
      <c r="C30" s="1">
        <f>STDEV(C2:C13)/SQRT(COUNT(C2:C13))</f>
        <v>0.87046107284521534</v>
      </c>
    </row>
    <row r="31" spans="1:3" ht="14.25">
      <c r="A31" s="3"/>
      <c r="B31" s="4" t="s">
        <v>6</v>
      </c>
      <c r="C31" s="1">
        <f>STDEV(C15:C25)/SQRT(COUNT(C15:C25))</f>
        <v>0.73759717107433354</v>
      </c>
    </row>
    <row r="32" spans="1:3" ht="14.25">
      <c r="A32" s="3" t="s">
        <v>4</v>
      </c>
      <c r="B32" s="5"/>
      <c r="C32" s="23">
        <f>TTEST(C2:C13,C15:C25,2,3)</f>
        <v>0.44427747935600426</v>
      </c>
    </row>
    <row r="33" spans="1:3" ht="14.25">
      <c r="A33" s="8"/>
      <c r="B33" s="8"/>
      <c r="C33" s="7"/>
    </row>
    <row r="34" spans="1:3" ht="14.25">
      <c r="A34" s="6"/>
      <c r="B34" s="8"/>
      <c r="C34" s="11"/>
    </row>
    <row r="35" spans="1:3" ht="14.25">
      <c r="A35" s="8"/>
      <c r="B35" s="8"/>
      <c r="C3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5CF0-05C5-493D-B76B-FA054C38C938}">
  <dimension ref="A1:C31"/>
  <sheetViews>
    <sheetView view="pageBreakPreview" zoomScale="75" zoomScaleNormal="100" zoomScaleSheetLayoutView="75" workbookViewId="0">
      <selection activeCell="C12" sqref="C12:C21"/>
    </sheetView>
  </sheetViews>
  <sheetFormatPr defaultRowHeight="13.5"/>
  <cols>
    <col min="1" max="16384" width="9" style="9"/>
  </cols>
  <sheetData>
    <row r="1" spans="1:3" ht="15">
      <c r="A1" s="8"/>
      <c r="B1" s="8"/>
      <c r="C1" s="38" t="s">
        <v>153</v>
      </c>
    </row>
    <row r="2" spans="1:3" ht="14.25">
      <c r="A2" s="8" t="s">
        <v>0</v>
      </c>
      <c r="B2" s="8"/>
      <c r="C2" s="1">
        <v>36</v>
      </c>
    </row>
    <row r="3" spans="1:3" ht="14.25">
      <c r="A3" s="8"/>
      <c r="B3" s="8"/>
      <c r="C3" s="1">
        <v>34.4</v>
      </c>
    </row>
    <row r="4" spans="1:3" ht="14.25">
      <c r="A4" s="8"/>
      <c r="B4" s="8"/>
      <c r="C4" s="1">
        <v>39.299999999999997</v>
      </c>
    </row>
    <row r="5" spans="1:3" ht="14.25">
      <c r="A5" s="8"/>
      <c r="B5" s="8"/>
      <c r="C5" s="1">
        <v>34.9</v>
      </c>
    </row>
    <row r="6" spans="1:3" ht="14.25">
      <c r="A6" s="8"/>
      <c r="B6" s="8"/>
      <c r="C6" s="1">
        <v>35</v>
      </c>
    </row>
    <row r="7" spans="1:3" ht="14.25">
      <c r="A7" s="8"/>
      <c r="B7" s="8"/>
      <c r="C7" s="1">
        <v>36.299999999999997</v>
      </c>
    </row>
    <row r="8" spans="1:3" ht="14.25">
      <c r="A8" s="8"/>
      <c r="B8" s="8"/>
      <c r="C8" s="1">
        <v>31.4</v>
      </c>
    </row>
    <row r="9" spans="1:3" ht="14.25">
      <c r="A9" s="8"/>
      <c r="B9" s="8"/>
      <c r="C9" s="1">
        <v>36.9</v>
      </c>
    </row>
    <row r="10" spans="1:3" ht="14.25">
      <c r="A10" s="8"/>
      <c r="B10" s="8"/>
      <c r="C10" s="41"/>
    </row>
    <row r="11" spans="1:3" ht="14.25">
      <c r="A11" s="8"/>
      <c r="B11" s="8"/>
      <c r="C11" s="42"/>
    </row>
    <row r="12" spans="1:3" ht="14.25">
      <c r="A12" s="8" t="s">
        <v>155</v>
      </c>
      <c r="B12" s="8"/>
      <c r="C12" s="1">
        <v>29.6</v>
      </c>
    </row>
    <row r="13" spans="1:3" ht="14.25">
      <c r="A13" s="8"/>
      <c r="B13" s="8"/>
      <c r="C13" s="1">
        <v>33.9</v>
      </c>
    </row>
    <row r="14" spans="1:3" ht="14.25">
      <c r="A14" s="8"/>
      <c r="B14" s="8"/>
      <c r="C14" s="1">
        <v>29.8</v>
      </c>
    </row>
    <row r="15" spans="1:3" ht="14.25">
      <c r="A15" s="8"/>
      <c r="B15" s="8"/>
      <c r="C15" s="1">
        <v>36.6</v>
      </c>
    </row>
    <row r="16" spans="1:3" ht="14.25">
      <c r="A16" s="8"/>
      <c r="B16" s="8"/>
      <c r="C16" s="1">
        <v>38.6</v>
      </c>
    </row>
    <row r="17" spans="1:3" ht="14.25">
      <c r="A17" s="8"/>
      <c r="B17" s="8"/>
      <c r="C17" s="1">
        <v>32.9</v>
      </c>
    </row>
    <row r="18" spans="1:3" ht="14.25">
      <c r="A18" s="8"/>
      <c r="B18" s="8"/>
      <c r="C18" s="1">
        <v>33.1</v>
      </c>
    </row>
    <row r="19" spans="1:3" ht="14.25">
      <c r="B19" s="8"/>
      <c r="C19" s="1">
        <v>35.9</v>
      </c>
    </row>
    <row r="20" spans="1:3" ht="14.25">
      <c r="B20" s="8"/>
      <c r="C20" s="1">
        <v>35.299999999999997</v>
      </c>
    </row>
    <row r="21" spans="1:3" ht="14.25">
      <c r="B21" s="8"/>
      <c r="C21" s="1">
        <v>38</v>
      </c>
    </row>
    <row r="22" spans="1:3" ht="14.25">
      <c r="B22" s="8"/>
      <c r="C22" s="1"/>
    </row>
    <row r="23" spans="1:3" ht="14.25">
      <c r="B23" s="8"/>
      <c r="C23" s="7"/>
    </row>
    <row r="24" spans="1:3" ht="14.25">
      <c r="A24" s="3" t="s">
        <v>2</v>
      </c>
      <c r="B24" s="4" t="s">
        <v>5</v>
      </c>
      <c r="C24" s="1">
        <f>AVERAGE(C2:C10)</f>
        <v>35.524999999999999</v>
      </c>
    </row>
    <row r="25" spans="1:3" ht="14.25">
      <c r="A25" s="3"/>
      <c r="B25" s="4" t="s">
        <v>6</v>
      </c>
      <c r="C25" s="1">
        <f>AVERAGE(C12:C22)</f>
        <v>34.369999999999997</v>
      </c>
    </row>
    <row r="26" spans="1:3" ht="14.25">
      <c r="A26" s="3" t="s">
        <v>3</v>
      </c>
      <c r="B26" s="4" t="s">
        <v>5</v>
      </c>
      <c r="C26" s="1">
        <f>STDEV(C2:C10)/SQRT(COUNT(C2:C10))</f>
        <v>0.80083661611734847</v>
      </c>
    </row>
    <row r="27" spans="1:3" ht="14.25">
      <c r="A27" s="3"/>
      <c r="B27" s="4" t="s">
        <v>6</v>
      </c>
      <c r="C27" s="1">
        <f>STDEV(C12:C22)/SQRT(COUNT(C12:C22))</f>
        <v>0.98251943718404078</v>
      </c>
    </row>
    <row r="28" spans="1:3" ht="14.25">
      <c r="A28" s="3" t="s">
        <v>4</v>
      </c>
      <c r="B28" s="5"/>
      <c r="C28" s="23">
        <f>TTEST(C2:C10,C12:C22,2,3)</f>
        <v>0.37579051923742857</v>
      </c>
    </row>
    <row r="29" spans="1:3" ht="14.25">
      <c r="A29" s="8"/>
      <c r="B29" s="8"/>
      <c r="C29" s="7"/>
    </row>
    <row r="30" spans="1:3" ht="14.25">
      <c r="A30" s="6"/>
      <c r="B30" s="8"/>
      <c r="C30" s="11"/>
    </row>
    <row r="31" spans="1:3" ht="14.25">
      <c r="A31" s="8"/>
      <c r="B31" s="8"/>
      <c r="C31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7DC9-CF8F-441B-A6A9-7E1A80E8B940}">
  <dimension ref="A1:O26"/>
  <sheetViews>
    <sheetView view="pageBreakPreview" zoomScale="75" zoomScaleNormal="100" zoomScaleSheetLayoutView="75" workbookViewId="0">
      <selection activeCell="J24" sqref="J24:O24"/>
    </sheetView>
  </sheetViews>
  <sheetFormatPr defaultRowHeight="13.5"/>
  <cols>
    <col min="1" max="16384" width="9" style="9"/>
  </cols>
  <sheetData>
    <row r="1" spans="1:15" ht="15">
      <c r="A1" s="8"/>
      <c r="B1" s="8"/>
      <c r="C1" s="15" t="s">
        <v>118</v>
      </c>
      <c r="D1" s="7"/>
      <c r="E1" s="7"/>
      <c r="F1" s="7"/>
      <c r="J1" s="15" t="s">
        <v>119</v>
      </c>
    </row>
    <row r="2" spans="1:15" ht="15">
      <c r="A2" s="8"/>
      <c r="B2" s="8"/>
      <c r="C2" s="15">
        <v>8</v>
      </c>
      <c r="D2" s="78">
        <v>24</v>
      </c>
      <c r="E2" s="78">
        <v>36</v>
      </c>
      <c r="F2" s="78">
        <v>52</v>
      </c>
      <c r="G2" s="78">
        <v>80</v>
      </c>
      <c r="H2" s="78">
        <v>100</v>
      </c>
      <c r="J2" s="15">
        <v>8</v>
      </c>
      <c r="K2" s="78">
        <v>24</v>
      </c>
      <c r="L2" s="78">
        <v>36</v>
      </c>
      <c r="M2" s="78">
        <v>52</v>
      </c>
      <c r="N2" s="78">
        <v>80</v>
      </c>
      <c r="O2" s="78">
        <v>100</v>
      </c>
    </row>
    <row r="3" spans="1:15" ht="14.25">
      <c r="A3" s="8" t="s">
        <v>0</v>
      </c>
      <c r="B3" s="8"/>
      <c r="C3" s="76">
        <v>10.863636363636363</v>
      </c>
      <c r="D3" s="76">
        <v>8.3695652173913047</v>
      </c>
      <c r="E3" s="76">
        <v>5.8</v>
      </c>
      <c r="F3" s="14">
        <v>4.7442680776014114</v>
      </c>
      <c r="G3" s="76">
        <v>4.8816568047337281</v>
      </c>
      <c r="H3" s="76">
        <v>5.6329113924050631</v>
      </c>
      <c r="I3" s="75"/>
      <c r="J3" s="75">
        <v>33.333333333333336</v>
      </c>
      <c r="K3" s="75">
        <v>69.230769230769226</v>
      </c>
      <c r="L3" s="75">
        <v>112.5</v>
      </c>
      <c r="M3" s="16">
        <v>64.285714285714292</v>
      </c>
      <c r="N3" s="75">
        <v>45</v>
      </c>
      <c r="O3" s="75">
        <v>33.333333333333336</v>
      </c>
    </row>
    <row r="4" spans="1:15" ht="14.25">
      <c r="A4" s="8"/>
      <c r="B4" s="8"/>
      <c r="C4" s="76">
        <v>6.4465408805031448</v>
      </c>
      <c r="D4" s="76">
        <v>7.1717171717171722</v>
      </c>
      <c r="E4" s="76">
        <v>5.5</v>
      </c>
      <c r="F4" s="14">
        <v>5.3934571175950481</v>
      </c>
      <c r="G4" s="76">
        <v>5.7025641025641027</v>
      </c>
      <c r="H4" s="76">
        <v>5.0510677808727955</v>
      </c>
      <c r="I4" s="75"/>
      <c r="J4" s="75">
        <v>69.230769230769226</v>
      </c>
      <c r="K4" s="75">
        <v>47.368421052631582</v>
      </c>
      <c r="L4" s="75">
        <v>112.5</v>
      </c>
      <c r="M4" s="16">
        <v>100</v>
      </c>
      <c r="N4" s="75">
        <v>45</v>
      </c>
      <c r="O4" s="75">
        <v>1.3432835820895523</v>
      </c>
    </row>
    <row r="5" spans="1:15" ht="14.25">
      <c r="A5" s="8"/>
      <c r="B5" s="8"/>
      <c r="C5" s="76">
        <v>9.7339593114240994</v>
      </c>
      <c r="D5" s="76">
        <v>5.8061002178649233</v>
      </c>
      <c r="E5" s="76">
        <v>8.06</v>
      </c>
      <c r="F5" s="14">
        <v>6.9418960244648309</v>
      </c>
      <c r="G5" s="76">
        <v>6.2097611630321907</v>
      </c>
      <c r="H5" s="76">
        <v>5.9696969696969697</v>
      </c>
      <c r="I5" s="75"/>
      <c r="J5" s="75">
        <v>52.941176470588225</v>
      </c>
      <c r="K5" s="75">
        <v>40.909090909090907</v>
      </c>
      <c r="L5" s="75">
        <v>128.57142857142858</v>
      </c>
      <c r="M5" s="16">
        <v>81.818181818181813</v>
      </c>
      <c r="N5" s="75">
        <v>52.941176470588225</v>
      </c>
      <c r="O5" s="75">
        <v>18.367346938775512</v>
      </c>
    </row>
    <row r="6" spans="1:15" ht="14.25">
      <c r="A6" s="8"/>
      <c r="B6" s="8"/>
      <c r="C6" s="76">
        <v>7.84992784992785</v>
      </c>
      <c r="D6" s="76">
        <v>7.0114942528735638</v>
      </c>
      <c r="E6" s="76">
        <v>5.88</v>
      </c>
      <c r="F6" s="14">
        <v>5.5321285140562244</v>
      </c>
      <c r="G6" s="76">
        <v>5.9556786703601103</v>
      </c>
      <c r="H6" s="76">
        <v>6.2550200803212848</v>
      </c>
      <c r="I6" s="75"/>
      <c r="J6" s="75">
        <v>69.230769230769226</v>
      </c>
      <c r="K6" s="75">
        <v>37.5</v>
      </c>
      <c r="L6" s="75">
        <v>150</v>
      </c>
      <c r="M6" s="16">
        <v>81.818181818181813</v>
      </c>
      <c r="N6" s="75">
        <v>20</v>
      </c>
      <c r="O6" s="75">
        <v>4.918032786885246</v>
      </c>
    </row>
    <row r="7" spans="1:15" ht="14.25">
      <c r="A7" s="8"/>
      <c r="B7" s="8"/>
      <c r="C7" s="76">
        <v>8.9810017271157161</v>
      </c>
      <c r="D7" s="76">
        <v>7.6142697881828321</v>
      </c>
      <c r="E7" s="76">
        <v>4.8099999999999996</v>
      </c>
      <c r="F7" s="14">
        <v>4.818092428711898</v>
      </c>
      <c r="G7" s="76">
        <v>4.471830985915493</v>
      </c>
      <c r="H7" s="76">
        <v>5.2270531400966185</v>
      </c>
      <c r="I7" s="75"/>
      <c r="J7" s="75">
        <v>112.5</v>
      </c>
      <c r="K7" s="75">
        <v>56.25</v>
      </c>
      <c r="L7" s="75">
        <v>150</v>
      </c>
      <c r="M7" s="16">
        <v>56.25</v>
      </c>
      <c r="N7" s="75">
        <v>39.130434782608695</v>
      </c>
      <c r="O7" s="75">
        <v>12.328767123287671</v>
      </c>
    </row>
    <row r="8" spans="1:15" ht="14.25">
      <c r="A8" s="8"/>
      <c r="B8" s="8"/>
      <c r="C8" s="1"/>
      <c r="D8" s="7"/>
      <c r="E8" s="7"/>
      <c r="F8" s="76"/>
      <c r="G8" s="75"/>
      <c r="H8" s="76">
        <v>3.7791932059447988</v>
      </c>
      <c r="I8" s="75"/>
      <c r="M8" s="75"/>
      <c r="O8" s="75">
        <v>10</v>
      </c>
    </row>
    <row r="9" spans="1:15" ht="14.25">
      <c r="A9" s="8"/>
      <c r="B9" s="8"/>
      <c r="C9" s="1"/>
      <c r="D9" s="7"/>
      <c r="E9" s="7"/>
      <c r="H9" s="46"/>
      <c r="O9" s="46"/>
    </row>
    <row r="10" spans="1:15" ht="14.25">
      <c r="A10" s="8"/>
      <c r="B10" s="8"/>
      <c r="C10" s="1"/>
      <c r="D10" s="7"/>
      <c r="E10" s="7"/>
      <c r="H10" s="46"/>
      <c r="O10" s="46"/>
    </row>
    <row r="11" spans="1:15" ht="14.25">
      <c r="A11" s="8" t="s">
        <v>1</v>
      </c>
      <c r="B11" s="8"/>
      <c r="C11" s="76">
        <v>7.4489795918367339</v>
      </c>
      <c r="D11" s="76">
        <v>4.3400447427293063</v>
      </c>
      <c r="E11" s="76">
        <v>3.590686274509804</v>
      </c>
      <c r="F11" s="14">
        <v>4.807017543859649</v>
      </c>
      <c r="G11" s="76">
        <v>4.8148148148148149</v>
      </c>
      <c r="H11" s="76">
        <v>3.4899328859060401</v>
      </c>
      <c r="J11" s="75">
        <v>25.714285714285715</v>
      </c>
      <c r="K11" s="75">
        <v>0.98039215686274517</v>
      </c>
      <c r="L11" s="75">
        <v>4.5</v>
      </c>
      <c r="M11" s="16">
        <v>56.25</v>
      </c>
      <c r="N11" s="75">
        <v>2.1696428571428572</v>
      </c>
      <c r="O11" s="75">
        <v>0.5714285714285714</v>
      </c>
    </row>
    <row r="12" spans="1:15" ht="14.25">
      <c r="A12" s="8"/>
      <c r="B12" s="8"/>
      <c r="C12" s="76">
        <v>8.2892416225749557</v>
      </c>
      <c r="D12" s="76">
        <v>5.5820105820105814</v>
      </c>
      <c r="E12" s="76">
        <v>4.6026097271648876</v>
      </c>
      <c r="F12" s="14">
        <v>3.3794694348327567</v>
      </c>
      <c r="G12" s="76">
        <v>4.1168658698539176</v>
      </c>
      <c r="H12" s="76">
        <v>3.6603773584905661</v>
      </c>
      <c r="J12" s="75">
        <v>39.130434782608695</v>
      </c>
      <c r="K12" s="75">
        <v>6.25</v>
      </c>
      <c r="L12" s="75">
        <v>0.49</v>
      </c>
      <c r="M12" s="16">
        <v>0.4285714285714286</v>
      </c>
      <c r="N12" s="75">
        <v>0.36764705882352949</v>
      </c>
      <c r="O12" s="75">
        <v>0.390625</v>
      </c>
    </row>
    <row r="13" spans="1:15" ht="14.25">
      <c r="A13" s="8"/>
      <c r="B13" s="8"/>
      <c r="C13" s="76">
        <v>7.2413793103448274</v>
      </c>
      <c r="D13" s="76">
        <v>5.3356481481481479</v>
      </c>
      <c r="E13" s="76">
        <v>4.6538461538461542</v>
      </c>
      <c r="F13" s="14">
        <v>3.7586206896551726</v>
      </c>
      <c r="G13" s="76">
        <v>4.1666666666666661</v>
      </c>
      <c r="H13" s="76">
        <v>3.074074074074074</v>
      </c>
      <c r="J13" s="75">
        <v>40.909090909090907</v>
      </c>
      <c r="K13" s="75">
        <v>2.2235449735449739</v>
      </c>
      <c r="L13" s="75">
        <v>16.981132075471699</v>
      </c>
      <c r="M13" s="16">
        <v>4.751515151515151</v>
      </c>
      <c r="N13" s="75">
        <v>2.4321608040201004</v>
      </c>
      <c r="O13" s="75">
        <v>0.47368421052631576</v>
      </c>
    </row>
    <row r="14" spans="1:15" ht="14.25">
      <c r="A14" s="8"/>
      <c r="B14" s="8"/>
      <c r="C14" s="76">
        <v>6.3218390804597711</v>
      </c>
      <c r="D14" s="76">
        <v>7.6014760147601468</v>
      </c>
      <c r="E14" s="76">
        <v>3.7262357414448668</v>
      </c>
      <c r="F14" s="14">
        <v>2.2713864306784664</v>
      </c>
      <c r="G14" s="75"/>
      <c r="H14" s="76">
        <v>3.4379084967320264</v>
      </c>
      <c r="J14" s="75">
        <v>64.285714285714292</v>
      </c>
      <c r="K14" s="75">
        <v>20</v>
      </c>
      <c r="L14" s="75">
        <v>2.8391167192429023</v>
      </c>
      <c r="M14" s="16">
        <v>12.67605633802817</v>
      </c>
      <c r="O14" s="75">
        <v>0.17391304347826086</v>
      </c>
    </row>
    <row r="15" spans="1:15" ht="14.25">
      <c r="A15" s="8"/>
      <c r="B15" s="8"/>
      <c r="C15" s="76">
        <v>6.9318181818181817</v>
      </c>
      <c r="D15" s="76">
        <v>4.4401544401544406</v>
      </c>
      <c r="E15" s="76">
        <v>4.9586776859504136</v>
      </c>
      <c r="F15" s="14">
        <v>3.2630522088353411</v>
      </c>
      <c r="G15" s="75"/>
      <c r="J15" s="75">
        <v>128.57142857142858</v>
      </c>
      <c r="K15" s="75">
        <v>0.57647058823529418</v>
      </c>
      <c r="L15" s="75">
        <v>14.0625</v>
      </c>
      <c r="M15" s="16">
        <v>6.9444444444444446</v>
      </c>
    </row>
    <row r="16" spans="1:15" ht="14.25">
      <c r="A16" s="8"/>
      <c r="B16" s="8"/>
      <c r="C16" s="1"/>
      <c r="D16" s="76">
        <v>6.5494791666666661</v>
      </c>
      <c r="E16" s="75"/>
      <c r="F16" s="76"/>
      <c r="G16" s="75"/>
      <c r="J16" s="77"/>
      <c r="K16" s="75">
        <v>1.8244234800838575</v>
      </c>
      <c r="M16" s="75"/>
    </row>
    <row r="17" spans="1:15" ht="14.25">
      <c r="B17" s="8"/>
      <c r="C17" s="7"/>
      <c r="D17" s="7"/>
      <c r="E17" s="7"/>
    </row>
    <row r="18" spans="1:15" ht="14.25">
      <c r="A18" s="3" t="s">
        <v>263</v>
      </c>
      <c r="B18" s="4" t="s">
        <v>5</v>
      </c>
      <c r="C18" s="7">
        <f t="shared" ref="C18:H18" si="0">COUNT(C3:C8)</f>
        <v>5</v>
      </c>
      <c r="D18" s="7">
        <f t="shared" si="0"/>
        <v>5</v>
      </c>
      <c r="E18" s="7">
        <f t="shared" si="0"/>
        <v>5</v>
      </c>
      <c r="F18" s="7">
        <f t="shared" si="0"/>
        <v>5</v>
      </c>
      <c r="G18" s="7">
        <f t="shared" si="0"/>
        <v>5</v>
      </c>
      <c r="H18" s="7">
        <f t="shared" si="0"/>
        <v>6</v>
      </c>
      <c r="J18" s="7">
        <f t="shared" ref="J18:O18" si="1">COUNT(J3:J8)</f>
        <v>5</v>
      </c>
      <c r="K18" s="7">
        <f t="shared" si="1"/>
        <v>5</v>
      </c>
      <c r="L18" s="7">
        <f t="shared" si="1"/>
        <v>5</v>
      </c>
      <c r="M18" s="7">
        <f t="shared" si="1"/>
        <v>5</v>
      </c>
      <c r="N18" s="7">
        <f t="shared" si="1"/>
        <v>5</v>
      </c>
      <c r="O18" s="7">
        <f t="shared" si="1"/>
        <v>6</v>
      </c>
    </row>
    <row r="19" spans="1:15" ht="14.25">
      <c r="A19" s="3"/>
      <c r="B19" s="4" t="s">
        <v>6</v>
      </c>
      <c r="C19" s="7">
        <f t="shared" ref="C19:H19" si="2">COUNT(C11:C16)</f>
        <v>5</v>
      </c>
      <c r="D19" s="7">
        <f t="shared" si="2"/>
        <v>6</v>
      </c>
      <c r="E19" s="7">
        <f t="shared" si="2"/>
        <v>5</v>
      </c>
      <c r="F19" s="7">
        <f t="shared" si="2"/>
        <v>5</v>
      </c>
      <c r="G19" s="7">
        <f t="shared" si="2"/>
        <v>3</v>
      </c>
      <c r="H19" s="7">
        <f t="shared" si="2"/>
        <v>4</v>
      </c>
      <c r="J19" s="7">
        <f t="shared" ref="J19:O19" si="3">COUNT(J11:J16)</f>
        <v>5</v>
      </c>
      <c r="K19" s="7">
        <f t="shared" si="3"/>
        <v>6</v>
      </c>
      <c r="L19" s="7">
        <f t="shared" si="3"/>
        <v>5</v>
      </c>
      <c r="M19" s="7">
        <f t="shared" si="3"/>
        <v>5</v>
      </c>
      <c r="N19" s="7">
        <f t="shared" si="3"/>
        <v>3</v>
      </c>
      <c r="O19" s="7">
        <f t="shared" si="3"/>
        <v>4</v>
      </c>
    </row>
    <row r="20" spans="1:15" ht="14.25">
      <c r="A20" s="3" t="s">
        <v>2</v>
      </c>
      <c r="B20" s="4" t="s">
        <v>5</v>
      </c>
      <c r="C20" s="14">
        <f t="shared" ref="C20:H20" si="4">AVERAGE(C3:C8)</f>
        <v>8.7750132265214358</v>
      </c>
      <c r="D20" s="14">
        <f t="shared" si="4"/>
        <v>7.1946293296059594</v>
      </c>
      <c r="E20" s="14">
        <f t="shared" si="4"/>
        <v>6.01</v>
      </c>
      <c r="F20" s="14">
        <f t="shared" si="4"/>
        <v>5.4859684324858833</v>
      </c>
      <c r="G20" s="14">
        <f t="shared" si="4"/>
        <v>5.4442983453211244</v>
      </c>
      <c r="H20" s="14">
        <f t="shared" si="4"/>
        <v>5.3191570948895883</v>
      </c>
      <c r="J20" s="1">
        <f t="shared" ref="J20:O20" si="5">AVERAGE(J3:J8)</f>
        <v>67.447209653092003</v>
      </c>
      <c r="K20" s="1">
        <f t="shared" si="5"/>
        <v>50.251656238498342</v>
      </c>
      <c r="L20" s="1">
        <f t="shared" si="5"/>
        <v>130.71428571428572</v>
      </c>
      <c r="M20" s="1">
        <f t="shared" si="5"/>
        <v>76.834415584415581</v>
      </c>
      <c r="N20" s="1">
        <f t="shared" si="5"/>
        <v>40.414322250639387</v>
      </c>
      <c r="O20" s="1">
        <f t="shared" si="5"/>
        <v>13.381793960728553</v>
      </c>
    </row>
    <row r="21" spans="1:15" ht="14.25">
      <c r="A21" s="3"/>
      <c r="B21" s="4" t="s">
        <v>6</v>
      </c>
      <c r="C21" s="14">
        <f t="shared" ref="C21:H21" si="6">AVERAGE(C11:C16)</f>
        <v>7.2466515574068939</v>
      </c>
      <c r="D21" s="14">
        <f t="shared" si="6"/>
        <v>5.6414688490782154</v>
      </c>
      <c r="E21" s="14">
        <f t="shared" si="6"/>
        <v>4.3064111165832255</v>
      </c>
      <c r="F21" s="14">
        <f t="shared" si="6"/>
        <v>3.4959092615722773</v>
      </c>
      <c r="G21" s="14">
        <f t="shared" si="6"/>
        <v>4.3661157837784659</v>
      </c>
      <c r="H21" s="14">
        <f t="shared" si="6"/>
        <v>3.4155732038006765</v>
      </c>
      <c r="J21" s="1">
        <f t="shared" ref="J21:O21" si="7">AVERAGE(J11:J16)</f>
        <v>59.722190852625637</v>
      </c>
      <c r="K21" s="1">
        <f t="shared" si="7"/>
        <v>5.3091385331211454</v>
      </c>
      <c r="L21" s="1">
        <f t="shared" si="7"/>
        <v>7.7745497589429204</v>
      </c>
      <c r="M21" s="1">
        <f t="shared" si="7"/>
        <v>16.21011747251184</v>
      </c>
      <c r="N21" s="1">
        <f t="shared" si="7"/>
        <v>1.6564835733288288</v>
      </c>
      <c r="O21" s="1">
        <f t="shared" si="7"/>
        <v>0.40241270635828696</v>
      </c>
    </row>
    <row r="22" spans="1:15" ht="14.25">
      <c r="A22" s="3" t="s">
        <v>3</v>
      </c>
      <c r="B22" s="4" t="s">
        <v>5</v>
      </c>
      <c r="C22" s="14">
        <f t="shared" ref="C22:H22" si="8">STDEV(C3:C8)/SQRT(COUNT(C3:C8))</f>
        <v>0.76164039694524188</v>
      </c>
      <c r="D22" s="14">
        <f t="shared" si="8"/>
        <v>0.41944302189581084</v>
      </c>
      <c r="E22" s="14">
        <f t="shared" si="8"/>
        <v>0.54605860491343183</v>
      </c>
      <c r="F22" s="14">
        <f t="shared" si="8"/>
        <v>0.39538538304114323</v>
      </c>
      <c r="G22" s="14">
        <f t="shared" si="8"/>
        <v>0.32987896506168729</v>
      </c>
      <c r="H22" s="14">
        <f t="shared" si="8"/>
        <v>0.35820511877309574</v>
      </c>
      <c r="J22" s="1">
        <f t="shared" ref="J22:O22" si="9">STDEV(J3:J8)/SQRT(COUNT(J3:J8))</f>
        <v>13.05813471332791</v>
      </c>
      <c r="K22" s="1">
        <f t="shared" si="9"/>
        <v>5.7200881407135249</v>
      </c>
      <c r="L22" s="1">
        <f t="shared" si="9"/>
        <v>8.4023502542990105</v>
      </c>
      <c r="M22" s="1">
        <f t="shared" si="9"/>
        <v>7.6403802990989487</v>
      </c>
      <c r="N22" s="1">
        <f t="shared" si="9"/>
        <v>5.5559512123187682</v>
      </c>
      <c r="O22" s="1">
        <f t="shared" si="9"/>
        <v>4.6619954350440933</v>
      </c>
    </row>
    <row r="23" spans="1:15" ht="14.25">
      <c r="A23" s="3"/>
      <c r="B23" s="4" t="s">
        <v>6</v>
      </c>
      <c r="C23" s="14">
        <f t="shared" ref="C23:H23" si="10">STDEV(C11:C16)/SQRT(COUNT(C11:C16))</f>
        <v>0.32267294943906633</v>
      </c>
      <c r="D23" s="14">
        <f t="shared" si="10"/>
        <v>0.51316122959181665</v>
      </c>
      <c r="E23" s="14">
        <f t="shared" si="10"/>
        <v>0.2722831169041155</v>
      </c>
      <c r="F23" s="14">
        <f t="shared" si="10"/>
        <v>0.40958875875495837</v>
      </c>
      <c r="G23" s="14">
        <f t="shared" si="10"/>
        <v>0.22480965665833458</v>
      </c>
      <c r="H23" s="14">
        <f t="shared" si="10"/>
        <v>0.12334874590316347</v>
      </c>
      <c r="J23" s="1">
        <f t="shared" ref="J23:O23" si="11">STDEV(J11:J16)/SQRT(COUNT(J11:J16))</f>
        <v>18.296904164387243</v>
      </c>
      <c r="K23" s="1">
        <f t="shared" si="11"/>
        <v>3.0523594623458439</v>
      </c>
      <c r="L23" s="1">
        <f t="shared" si="11"/>
        <v>3.2591817745310028</v>
      </c>
      <c r="M23" s="1">
        <f t="shared" si="11"/>
        <v>10.20267425792899</v>
      </c>
      <c r="N23" s="1">
        <f t="shared" si="11"/>
        <v>0.64885889296769494</v>
      </c>
      <c r="O23" s="1">
        <f t="shared" si="11"/>
        <v>8.4654708428466854E-2</v>
      </c>
    </row>
    <row r="24" spans="1:15" ht="14.25">
      <c r="A24" s="3" t="s">
        <v>4</v>
      </c>
      <c r="B24" s="5"/>
      <c r="C24" s="23">
        <f t="shared" ref="C24:H24" si="12">TTEST(C3:C8,C11:C16,2,3)</f>
        <v>0.11967883030865602</v>
      </c>
      <c r="D24" s="18">
        <f t="shared" si="12"/>
        <v>4.3984108887393028E-2</v>
      </c>
      <c r="E24" s="18">
        <f t="shared" si="12"/>
        <v>3.2218993492442227E-2</v>
      </c>
      <c r="F24" s="18">
        <f t="shared" si="12"/>
        <v>8.1463446592585382E-3</v>
      </c>
      <c r="G24" s="18">
        <f t="shared" si="12"/>
        <v>3.5576514077448031E-2</v>
      </c>
      <c r="H24" s="18">
        <f t="shared" si="12"/>
        <v>2.2670566214949782E-3</v>
      </c>
      <c r="J24" s="23">
        <f t="shared" ref="J24:O24" si="13">TTEST(J3:J8,J11:J16,2,3)</f>
        <v>0.74087323128261606</v>
      </c>
      <c r="K24" s="18">
        <f t="shared" si="13"/>
        <v>3.870398561296852E-4</v>
      </c>
      <c r="L24" s="24">
        <f t="shared" si="13"/>
        <v>2.9561206848940114E-5</v>
      </c>
      <c r="M24" s="18">
        <f t="shared" si="13"/>
        <v>1.7682426451166131E-3</v>
      </c>
      <c r="N24" s="18">
        <f t="shared" si="13"/>
        <v>2.0626608812852843E-3</v>
      </c>
      <c r="O24" s="18">
        <f t="shared" si="13"/>
        <v>3.8707798256001485E-2</v>
      </c>
    </row>
    <row r="25" spans="1:15" ht="14.25">
      <c r="A25" s="8"/>
      <c r="B25" s="8"/>
      <c r="C25" s="7"/>
      <c r="D25" s="7"/>
      <c r="E25" s="7"/>
    </row>
    <row r="26" spans="1:15" ht="14.25">
      <c r="A26" s="8"/>
      <c r="B26" s="8"/>
      <c r="C26" s="7"/>
      <c r="D26" s="7"/>
      <c r="E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133E-2A45-40DE-B784-AE4252363C66}">
  <dimension ref="A1:D24"/>
  <sheetViews>
    <sheetView view="pageBreakPreview" zoomScale="75" zoomScaleNormal="100" zoomScaleSheetLayoutView="75" workbookViewId="0">
      <selection activeCell="C9" sqref="C9:C13"/>
    </sheetView>
  </sheetViews>
  <sheetFormatPr defaultRowHeight="13.5"/>
  <cols>
    <col min="1" max="2" width="9" style="9"/>
    <col min="3" max="4" width="9" style="9" customWidth="1"/>
    <col min="5" max="16384" width="9" style="9"/>
  </cols>
  <sheetData>
    <row r="1" spans="1:4" ht="15">
      <c r="A1" s="8"/>
      <c r="B1" s="8"/>
      <c r="C1" s="38">
        <v>8</v>
      </c>
      <c r="D1" s="38">
        <v>24</v>
      </c>
    </row>
    <row r="2" spans="1:4" ht="14.25">
      <c r="A2" s="8" t="s">
        <v>0</v>
      </c>
      <c r="B2" s="8"/>
      <c r="C2" s="13">
        <v>2.6877484382972781</v>
      </c>
      <c r="D2" s="13">
        <v>4.2577422360028976</v>
      </c>
    </row>
    <row r="3" spans="1:4" ht="14.25">
      <c r="A3" s="8"/>
      <c r="B3" s="8"/>
      <c r="C3" s="13">
        <v>3.021808865745073</v>
      </c>
      <c r="D3" s="13">
        <v>4.0196872854554107</v>
      </c>
    </row>
    <row r="4" spans="1:4" ht="14.25">
      <c r="A4" s="8"/>
      <c r="B4" s="8"/>
      <c r="C4" s="13">
        <v>2.3425504691028207</v>
      </c>
      <c r="D4" s="13">
        <v>4.5428485030011414</v>
      </c>
    </row>
    <row r="5" spans="1:4" ht="14.25">
      <c r="A5" s="8"/>
      <c r="B5" s="8"/>
      <c r="C5" s="13">
        <v>1.5602354745844991</v>
      </c>
      <c r="D5" s="13">
        <v>4.722172193225906</v>
      </c>
    </row>
    <row r="6" spans="1:4" ht="14.25">
      <c r="A6" s="8"/>
      <c r="B6" s="8"/>
      <c r="C6" s="13">
        <v>3.6354707502122814</v>
      </c>
      <c r="D6" s="13">
        <v>3.3682198879798371</v>
      </c>
    </row>
    <row r="7" spans="1:4" ht="14.25">
      <c r="A7" s="8"/>
      <c r="B7" s="8"/>
      <c r="C7" s="13"/>
    </row>
    <row r="8" spans="1:4" ht="14.25">
      <c r="A8" s="8"/>
      <c r="B8" s="8"/>
      <c r="C8" s="13"/>
    </row>
    <row r="9" spans="1:4" ht="14.25">
      <c r="A9" s="8" t="s">
        <v>1</v>
      </c>
      <c r="B9" s="8"/>
      <c r="C9" s="13">
        <v>3.4400682405627716</v>
      </c>
      <c r="D9" s="13">
        <v>2.8056310631336308</v>
      </c>
    </row>
    <row r="10" spans="1:4" ht="14.25">
      <c r="A10" s="8"/>
      <c r="B10" s="8"/>
      <c r="C10" s="13">
        <v>2.3301697896085045</v>
      </c>
      <c r="D10" s="13">
        <v>2.7252533706008766</v>
      </c>
    </row>
    <row r="11" spans="1:4" ht="14.25">
      <c r="A11" s="8"/>
      <c r="B11" s="8"/>
      <c r="C11" s="13">
        <v>1.8721636644553648</v>
      </c>
      <c r="D11" s="13">
        <v>0.69939689230345647</v>
      </c>
    </row>
    <row r="12" spans="1:4" ht="14.25">
      <c r="A12" s="8"/>
      <c r="B12" s="8"/>
      <c r="C12" s="13">
        <v>1.9584844958491621</v>
      </c>
      <c r="D12" s="13">
        <v>1.420447669562755</v>
      </c>
    </row>
    <row r="13" spans="1:4" ht="14.25">
      <c r="A13" s="8"/>
      <c r="B13" s="8"/>
      <c r="C13" s="13">
        <v>2.6687869584408013</v>
      </c>
      <c r="D13" s="13">
        <v>2.2206464972517943</v>
      </c>
    </row>
    <row r="14" spans="1:4" ht="14.25">
      <c r="A14" s="8"/>
      <c r="B14" s="8"/>
      <c r="C14" s="13"/>
      <c r="D14" s="13">
        <v>1.6829962213552618</v>
      </c>
    </row>
    <row r="15" spans="1:4" ht="14.25">
      <c r="A15" s="8"/>
      <c r="B15" s="8"/>
      <c r="C15" s="13"/>
    </row>
    <row r="16" spans="1:4" ht="14.25">
      <c r="B16" s="8"/>
    </row>
    <row r="17" spans="1:4" ht="14.25">
      <c r="A17" s="3" t="s">
        <v>2</v>
      </c>
      <c r="B17" s="4" t="s">
        <v>5</v>
      </c>
      <c r="C17" s="13">
        <f>AVERAGE(C2:C7)</f>
        <v>2.6495627995883901</v>
      </c>
      <c r="D17" s="13">
        <f>AVERAGE(D2:D7)</f>
        <v>4.1821340211330389</v>
      </c>
    </row>
    <row r="18" spans="1:4" ht="14.25">
      <c r="A18" s="3"/>
      <c r="B18" s="4" t="s">
        <v>6</v>
      </c>
      <c r="C18" s="13">
        <f>AVERAGE(C9:C15)</f>
        <v>2.4539346297833209</v>
      </c>
      <c r="D18" s="13">
        <f>AVERAGE(D9:D15)</f>
        <v>1.9257286190346292</v>
      </c>
    </row>
    <row r="19" spans="1:4" ht="14.25">
      <c r="A19" s="3" t="s">
        <v>3</v>
      </c>
      <c r="B19" s="4" t="s">
        <v>5</v>
      </c>
      <c r="C19" s="13">
        <f>STDEV(C2:C7)/SQRT(COUNT(C2:C7))</f>
        <v>0.34589957761946272</v>
      </c>
      <c r="D19" s="13">
        <f>STDEV(D2:D7)/SQRT(COUNT(D2:D7))</f>
        <v>0.23625388091853969</v>
      </c>
    </row>
    <row r="20" spans="1:4" ht="14.25">
      <c r="A20" s="3"/>
      <c r="B20" s="4" t="s">
        <v>6</v>
      </c>
      <c r="C20" s="13">
        <f>STDEV(C9:C15)/SQRT(COUNT(C9:C15))</f>
        <v>0.28441756700456744</v>
      </c>
      <c r="D20" s="13">
        <f>STDEV(D9:D15)/SQRT(COUNT(D9:D15))</f>
        <v>0.33259394929154529</v>
      </c>
    </row>
    <row r="21" spans="1:4" ht="14.25">
      <c r="A21" s="3" t="s">
        <v>4</v>
      </c>
      <c r="B21" s="5"/>
      <c r="C21" s="23">
        <f>TTEST(C2:C7,C9:C15,2,3)</f>
        <v>0.67419366666879266</v>
      </c>
      <c r="D21" s="18">
        <f>TTEST(D2:D7,D9:D15,2,3)</f>
        <v>4.3156939361691649E-4</v>
      </c>
    </row>
    <row r="22" spans="1:4" ht="14.25">
      <c r="A22" s="8"/>
      <c r="B22" s="8"/>
    </row>
    <row r="23" spans="1:4" ht="14.25">
      <c r="A23" s="6"/>
      <c r="B23" s="8"/>
      <c r="C23" s="6"/>
    </row>
    <row r="24" spans="1:4" ht="14.25">
      <c r="A24" s="8"/>
      <c r="B24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997D-BE4E-4C16-85C4-72976445E4B7}">
  <dimension ref="A1:K25"/>
  <sheetViews>
    <sheetView view="pageBreakPreview" zoomScale="75" zoomScaleNormal="100" zoomScaleSheetLayoutView="75" workbookViewId="0">
      <selection activeCell="C11" sqref="C11:C15"/>
    </sheetView>
  </sheetViews>
  <sheetFormatPr defaultRowHeight="13.5"/>
  <cols>
    <col min="1" max="6" width="9" style="9"/>
    <col min="7" max="7" width="9" style="9" customWidth="1"/>
    <col min="8" max="16384" width="9" style="9"/>
  </cols>
  <sheetData>
    <row r="1" spans="1:11" ht="15">
      <c r="A1" s="8"/>
      <c r="B1" s="8"/>
      <c r="C1" s="38" t="s">
        <v>180</v>
      </c>
      <c r="D1" s="38"/>
      <c r="E1" s="38" t="s">
        <v>181</v>
      </c>
      <c r="F1" s="38"/>
      <c r="G1" s="15"/>
      <c r="H1" s="38" t="s">
        <v>182</v>
      </c>
      <c r="I1" s="38"/>
      <c r="J1" s="38" t="s">
        <v>183</v>
      </c>
      <c r="K1" s="38"/>
    </row>
    <row r="2" spans="1:11" ht="15">
      <c r="A2" s="8"/>
      <c r="B2" s="8"/>
      <c r="C2" s="15" t="s">
        <v>178</v>
      </c>
      <c r="D2" s="15" t="s">
        <v>179</v>
      </c>
      <c r="E2" s="15" t="s">
        <v>178</v>
      </c>
      <c r="F2" s="15" t="s">
        <v>179</v>
      </c>
      <c r="G2" s="15"/>
      <c r="H2" s="15" t="s">
        <v>178</v>
      </c>
      <c r="I2" s="15" t="s">
        <v>179</v>
      </c>
      <c r="J2" s="15" t="s">
        <v>178</v>
      </c>
      <c r="K2" s="15" t="s">
        <v>179</v>
      </c>
    </row>
    <row r="3" spans="1:11" ht="14.25">
      <c r="A3" s="8" t="s">
        <v>0</v>
      </c>
      <c r="B3" s="8"/>
      <c r="C3" s="14">
        <v>17.021099382081523</v>
      </c>
      <c r="D3" s="14">
        <v>28.183486764963867</v>
      </c>
      <c r="E3" s="14">
        <v>19.723305600823174</v>
      </c>
      <c r="F3" s="14">
        <v>39.598612275746852</v>
      </c>
      <c r="G3" s="2"/>
      <c r="H3" s="14">
        <v>22.984349322116024</v>
      </c>
      <c r="I3" s="14">
        <v>38.481068888333773</v>
      </c>
      <c r="J3" s="14">
        <v>20.961061464362775</v>
      </c>
      <c r="K3" s="14">
        <v>38.716913706419419</v>
      </c>
    </row>
    <row r="4" spans="1:11" ht="14.25">
      <c r="A4" s="8"/>
      <c r="B4" s="8"/>
      <c r="C4" s="14">
        <v>17.2981631939472</v>
      </c>
      <c r="D4" s="14">
        <v>26.8138434533797</v>
      </c>
      <c r="E4" s="14">
        <v>26.142656146102894</v>
      </c>
      <c r="F4" s="14">
        <v>51.903412402516878</v>
      </c>
      <c r="G4" s="2"/>
      <c r="H4" s="14">
        <v>23.729898354601477</v>
      </c>
      <c r="I4" s="14">
        <v>30.629441013883699</v>
      </c>
      <c r="J4" s="14">
        <v>21.583114166639319</v>
      </c>
      <c r="K4" s="14">
        <v>31.032109566671295</v>
      </c>
    </row>
    <row r="5" spans="1:11" ht="14.25">
      <c r="A5" s="8"/>
      <c r="B5" s="8"/>
      <c r="C5" s="14">
        <v>18.986739022717572</v>
      </c>
      <c r="D5" s="14">
        <v>26.797902135533967</v>
      </c>
      <c r="E5" s="14">
        <v>24.024494169774027</v>
      </c>
      <c r="F5" s="14">
        <v>37.804910817675037</v>
      </c>
      <c r="G5" s="2"/>
      <c r="H5" s="14">
        <v>7.8274321110228229</v>
      </c>
      <c r="I5" s="14">
        <v>33.653877063928284</v>
      </c>
      <c r="J5" s="14">
        <v>27.248416223091585</v>
      </c>
      <c r="K5" s="14">
        <v>43.010378484430653</v>
      </c>
    </row>
    <row r="6" spans="1:11" ht="14.25">
      <c r="A6" s="8"/>
      <c r="B6" s="8"/>
      <c r="C6" s="14">
        <v>18.363730800142175</v>
      </c>
      <c r="D6" s="14">
        <v>25.478742350519219</v>
      </c>
      <c r="E6" s="14">
        <v>15.539133855592866</v>
      </c>
      <c r="F6" s="14">
        <v>31.038349938441741</v>
      </c>
      <c r="G6" s="2"/>
      <c r="H6" s="14">
        <v>16.656188823191513</v>
      </c>
      <c r="I6" s="14">
        <v>44.473928739401885</v>
      </c>
      <c r="J6" s="14">
        <v>14.536105751971771</v>
      </c>
      <c r="K6" s="14">
        <v>25.498759639434319</v>
      </c>
    </row>
    <row r="7" spans="1:11" ht="14.25">
      <c r="A7" s="8"/>
      <c r="B7" s="8"/>
      <c r="C7" s="14">
        <v>3.4873133826458749</v>
      </c>
      <c r="D7" s="14">
        <v>21.463820320181874</v>
      </c>
      <c r="E7" s="14">
        <v>22.57120720390262</v>
      </c>
      <c r="F7" s="14">
        <v>32.816902515666399</v>
      </c>
      <c r="G7" s="65"/>
      <c r="H7" s="14">
        <v>40.61640207109992</v>
      </c>
      <c r="I7" s="14">
        <v>62.677367920579364</v>
      </c>
      <c r="J7" s="14">
        <v>30.157321195443238</v>
      </c>
      <c r="K7" s="14">
        <v>36.379761379620092</v>
      </c>
    </row>
    <row r="8" spans="1:11" ht="14.25">
      <c r="A8" s="8"/>
      <c r="B8" s="8"/>
      <c r="C8" s="14">
        <v>17.676730045981383</v>
      </c>
      <c r="D8" s="14">
        <v>24.209040168194655</v>
      </c>
      <c r="E8" s="14">
        <v>20.026880284528978</v>
      </c>
      <c r="F8" s="14">
        <v>22.413122228290398</v>
      </c>
      <c r="G8" s="65"/>
      <c r="H8" s="14">
        <v>41.207045399297527</v>
      </c>
      <c r="I8" s="14">
        <v>41.689318785705964</v>
      </c>
      <c r="J8" s="14">
        <v>19.275501723593344</v>
      </c>
      <c r="K8" s="14">
        <v>32.989252120989015</v>
      </c>
    </row>
    <row r="9" spans="1:11" ht="14.25">
      <c r="A9" s="8"/>
      <c r="B9" s="8"/>
      <c r="C9" s="1"/>
      <c r="D9" s="1"/>
      <c r="E9" s="1"/>
      <c r="F9" s="1"/>
      <c r="G9" s="65"/>
      <c r="H9" s="1"/>
      <c r="I9" s="1"/>
      <c r="J9" s="1"/>
      <c r="K9" s="1"/>
    </row>
    <row r="10" spans="1:11" ht="14.25">
      <c r="A10" s="8"/>
      <c r="B10" s="8"/>
      <c r="C10" s="42"/>
      <c r="D10" s="42"/>
      <c r="E10" s="42"/>
      <c r="F10" s="42"/>
      <c r="G10" s="98"/>
      <c r="H10" s="42"/>
      <c r="I10" s="42"/>
      <c r="J10" s="42"/>
      <c r="K10" s="42"/>
    </row>
    <row r="11" spans="1:11" ht="14.25">
      <c r="A11" s="8" t="s">
        <v>1</v>
      </c>
      <c r="B11" s="8"/>
      <c r="C11" s="14">
        <v>16.793154481899069</v>
      </c>
      <c r="D11" s="14">
        <v>24.383834370604056</v>
      </c>
      <c r="E11" s="14">
        <v>21.107252293329548</v>
      </c>
      <c r="F11" s="14">
        <v>39.138868279848758</v>
      </c>
      <c r="G11" s="2"/>
      <c r="H11" s="14">
        <v>22.617263878519623</v>
      </c>
      <c r="I11" s="14">
        <v>24.913453366480987</v>
      </c>
      <c r="J11" s="14">
        <v>22.851620264181349</v>
      </c>
      <c r="K11" s="14">
        <v>32.95363657395292</v>
      </c>
    </row>
    <row r="12" spans="1:11" ht="14.25">
      <c r="A12" s="8"/>
      <c r="B12" s="8"/>
      <c r="C12" s="14">
        <v>17.900665642670077</v>
      </c>
      <c r="D12" s="14">
        <v>29.763107415525667</v>
      </c>
      <c r="E12" s="14">
        <v>29.006819557493561</v>
      </c>
      <c r="F12" s="14">
        <v>45.62091695612952</v>
      </c>
      <c r="G12" s="2"/>
      <c r="H12" s="14">
        <v>11.043906791500167</v>
      </c>
      <c r="I12" s="14">
        <v>14.116586369351577</v>
      </c>
      <c r="J12" s="14">
        <v>25.018156465585541</v>
      </c>
      <c r="K12" s="14">
        <v>32.098649512857307</v>
      </c>
    </row>
    <row r="13" spans="1:11" ht="14.25">
      <c r="A13" s="8"/>
      <c r="B13" s="8"/>
      <c r="C13" s="14">
        <v>9.6035007021946761</v>
      </c>
      <c r="D13" s="14">
        <v>19.503307000002998</v>
      </c>
      <c r="E13" s="14">
        <v>20.792217255896162</v>
      </c>
      <c r="F13" s="14">
        <v>44.410650602790447</v>
      </c>
      <c r="G13" s="2"/>
      <c r="H13" s="14">
        <v>20.851566665453937</v>
      </c>
      <c r="I13" s="14">
        <v>31.332362912280406</v>
      </c>
      <c r="J13" s="14">
        <v>21.261447049304344</v>
      </c>
      <c r="K13" s="14">
        <v>29.703243210000046</v>
      </c>
    </row>
    <row r="14" spans="1:11" ht="14.25">
      <c r="A14" s="8"/>
      <c r="B14" s="8"/>
      <c r="C14" s="14">
        <v>20.990243519588212</v>
      </c>
      <c r="D14" s="14">
        <v>27.108536792074677</v>
      </c>
      <c r="E14" s="14">
        <v>28.735924987617732</v>
      </c>
      <c r="F14" s="14">
        <v>33.66669457434157</v>
      </c>
      <c r="G14" s="2"/>
      <c r="H14" s="14">
        <v>26.113457884478287</v>
      </c>
      <c r="I14" s="14">
        <v>29.219953115021809</v>
      </c>
      <c r="J14" s="14">
        <v>17.626007494628816</v>
      </c>
      <c r="K14" s="14">
        <v>24.326475503319191</v>
      </c>
    </row>
    <row r="15" spans="1:11" ht="14.25">
      <c r="A15" s="8"/>
      <c r="B15" s="8"/>
      <c r="C15" s="14">
        <v>19.049614994184282</v>
      </c>
      <c r="D15" s="14">
        <v>24.147516833552693</v>
      </c>
      <c r="E15" s="14">
        <v>26.802918321092626</v>
      </c>
      <c r="F15" s="14">
        <v>78.745121052709038</v>
      </c>
      <c r="G15" s="16"/>
      <c r="H15" s="14">
        <v>28.774992464433176</v>
      </c>
      <c r="I15" s="14">
        <v>35.567875737851551</v>
      </c>
      <c r="J15" s="14">
        <v>20.458598003161821</v>
      </c>
      <c r="K15" s="14">
        <v>25.907471942818269</v>
      </c>
    </row>
    <row r="16" spans="1:11" ht="14.25">
      <c r="A16" s="8"/>
      <c r="B16" s="8"/>
      <c r="C16" s="1"/>
      <c r="D16" s="1"/>
      <c r="E16" s="1"/>
      <c r="F16" s="1"/>
      <c r="G16" s="16"/>
      <c r="H16" s="1"/>
      <c r="I16" s="1"/>
      <c r="J16" s="1"/>
      <c r="K16" s="1"/>
    </row>
    <row r="17" spans="1:11" ht="14.25">
      <c r="B17" s="8"/>
      <c r="C17" s="7"/>
      <c r="D17" s="7"/>
      <c r="E17" s="7"/>
      <c r="F17" s="7"/>
      <c r="G17" s="7"/>
      <c r="H17" s="7"/>
      <c r="I17" s="7"/>
      <c r="J17" s="7"/>
      <c r="K17" s="7"/>
    </row>
    <row r="18" spans="1:11" ht="14.25">
      <c r="A18" s="3" t="s">
        <v>2</v>
      </c>
      <c r="B18" s="4" t="s">
        <v>5</v>
      </c>
      <c r="C18" s="14">
        <f>AVERAGE(C3:C9)</f>
        <v>15.472295971252622</v>
      </c>
      <c r="D18" s="14">
        <f>AVERAGE(D3:D9)</f>
        <v>25.491139198795548</v>
      </c>
      <c r="E18" s="14">
        <f>AVERAGE(E3:E9)</f>
        <v>21.337946210120759</v>
      </c>
      <c r="F18" s="14">
        <f>AVERAGE(F3:F9)</f>
        <v>35.929218363056222</v>
      </c>
      <c r="G18" s="13"/>
      <c r="H18" s="14">
        <f>AVERAGE(H3:H9)</f>
        <v>25.503552680221546</v>
      </c>
      <c r="I18" s="14">
        <f>AVERAGE(I3:I9)</f>
        <v>41.934167068638828</v>
      </c>
      <c r="J18" s="14">
        <f>AVERAGE(J3:J9)</f>
        <v>22.293586754183675</v>
      </c>
      <c r="K18" s="14">
        <f>AVERAGE(K3:K9)</f>
        <v>34.604529149594136</v>
      </c>
    </row>
    <row r="19" spans="1:11" ht="14.25">
      <c r="A19" s="3"/>
      <c r="B19" s="4" t="s">
        <v>6</v>
      </c>
      <c r="C19" s="14">
        <f>AVERAGE(C11:C16)</f>
        <v>16.867435868107265</v>
      </c>
      <c r="D19" s="14">
        <f>AVERAGE(D11:D16)</f>
        <v>24.98126048235202</v>
      </c>
      <c r="E19" s="14">
        <f>AVERAGE(E11:E16)</f>
        <v>25.289026483085927</v>
      </c>
      <c r="F19" s="14">
        <f>AVERAGE(F11:F16)</f>
        <v>48.316450293163868</v>
      </c>
      <c r="G19" s="13"/>
      <c r="H19" s="14">
        <f>AVERAGE(H11:H16)</f>
        <v>21.880237536877036</v>
      </c>
      <c r="I19" s="14">
        <f>AVERAGE(I11:I16)</f>
        <v>27.030046300197263</v>
      </c>
      <c r="J19" s="14">
        <f>AVERAGE(J11:J16)</f>
        <v>21.443165855372378</v>
      </c>
      <c r="K19" s="14">
        <f>AVERAGE(K11:K16)</f>
        <v>28.997895348589545</v>
      </c>
    </row>
    <row r="20" spans="1:11" ht="14.25">
      <c r="A20" s="3" t="s">
        <v>3</v>
      </c>
      <c r="B20" s="4" t="s">
        <v>5</v>
      </c>
      <c r="C20" s="14">
        <f>STDEV(C3:C9)/SQRT(COUNT(C3:C9))</f>
        <v>2.4148404066731719</v>
      </c>
      <c r="D20" s="14">
        <f>STDEV(D3:D9)/SQRT(COUNT(D3:D9))</f>
        <v>0.97586099234016144</v>
      </c>
      <c r="E20" s="14">
        <f>STDEV(E3:E9)/SQRT(COUNT(E3:E9))</f>
        <v>1.5250780643264708</v>
      </c>
      <c r="F20" s="14">
        <f>STDEV(F3:F9)/SQRT(COUNT(F3:F9))</f>
        <v>4.0350526955922135</v>
      </c>
      <c r="G20" s="13"/>
      <c r="H20" s="14">
        <f>STDEV(H3:H9)/SQRT(COUNT(H3:H9))</f>
        <v>5.4012690518409894</v>
      </c>
      <c r="I20" s="14">
        <f>STDEV(I3:I9)/SQRT(COUNT(I3:I9))</f>
        <v>4.6370775365089436</v>
      </c>
      <c r="J20" s="14">
        <f>STDEV(J3:J9)/SQRT(COUNT(J3:J9))</f>
        <v>2.2946052538205501</v>
      </c>
      <c r="K20" s="14">
        <f>STDEV(K3:K9)/SQRT(COUNT(K3:K9))</f>
        <v>2.5100318668724326</v>
      </c>
    </row>
    <row r="21" spans="1:11" ht="14.25">
      <c r="A21" s="3"/>
      <c r="B21" s="4" t="s">
        <v>6</v>
      </c>
      <c r="C21" s="14">
        <f>STDEV(C11:C16)/SQRT(COUNT(C11:C16))</f>
        <v>1.9441872885007456</v>
      </c>
      <c r="D21" s="14">
        <f>STDEV(D11:D16)/SQRT(COUNT(D11:D16))</f>
        <v>1.7095523591850121</v>
      </c>
      <c r="E21" s="14">
        <f>STDEV(E11:E16)/SQRT(COUNT(E11:E16))</f>
        <v>1.8125050584990345</v>
      </c>
      <c r="F21" s="14">
        <f>STDEV(F11:F16)/SQRT(COUNT(F11:F16))</f>
        <v>7.8970517587814841</v>
      </c>
      <c r="G21" s="13"/>
      <c r="H21" s="14">
        <f>STDEV(H11:H16)/SQRT(COUNT(H11:H16))</f>
        <v>3.0371469806019809</v>
      </c>
      <c r="I21" s="14">
        <f>STDEV(I11:I16)/SQRT(COUNT(I11:I16))</f>
        <v>3.6567578852537759</v>
      </c>
      <c r="J21" s="14">
        <f>STDEV(J11:J16)/SQRT(COUNT(J11:J16))</f>
        <v>1.2316126667074638</v>
      </c>
      <c r="K21" s="14">
        <f>STDEV(K11:K16)/SQRT(COUNT(K11:K16))</f>
        <v>1.6901621347164451</v>
      </c>
    </row>
    <row r="22" spans="1:11" ht="14.25">
      <c r="A22" s="3" t="s">
        <v>4</v>
      </c>
      <c r="B22" s="5"/>
      <c r="C22" s="23">
        <f>TTEST(C3:C9,C11:C16,2,3)</f>
        <v>0.66345429490041696</v>
      </c>
      <c r="D22" s="23">
        <f>TTEST(D3:D9,D11:D16,2,3)</f>
        <v>0.8036502104013461</v>
      </c>
      <c r="E22" s="23">
        <f>TTEST(E3:E9,E11:E16,2,3)</f>
        <v>0.13237862929554065</v>
      </c>
      <c r="F22" s="23">
        <f>TTEST(F3:F9,F11:F16,2,3)</f>
        <v>0.21169693593105054</v>
      </c>
      <c r="G22" s="23"/>
      <c r="H22" s="23">
        <f>TTEST(H3:H9,H11:H16,2,3)</f>
        <v>0.57546087538724633</v>
      </c>
      <c r="I22" s="18">
        <f>TTEST(I3:I9,I11:I16,2,3)</f>
        <v>3.2927643755501251E-2</v>
      </c>
      <c r="J22" s="23">
        <f>TTEST(J3:J9,J11:J16,2,3)</f>
        <v>0.75291318121070805</v>
      </c>
      <c r="K22" s="23">
        <f>TTEST(K3:K9,K11:K16,2,3)</f>
        <v>9.9264313824840078E-2</v>
      </c>
    </row>
    <row r="23" spans="1:11" ht="14.25">
      <c r="A23" s="8"/>
      <c r="B23" s="8"/>
      <c r="C23" s="7"/>
      <c r="D23" s="7"/>
      <c r="E23" s="7"/>
      <c r="F23" s="7"/>
      <c r="G23" s="7"/>
      <c r="H23" s="7"/>
      <c r="I23" s="7"/>
      <c r="J23" s="7"/>
      <c r="K23" s="7"/>
    </row>
    <row r="24" spans="1:11" ht="14.25">
      <c r="A24" s="6"/>
      <c r="B24" s="8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4.25">
      <c r="A25" s="8"/>
      <c r="B25" s="8"/>
      <c r="C25" s="7"/>
      <c r="D25" s="7"/>
      <c r="E25" s="7"/>
      <c r="F25" s="7"/>
      <c r="G25" s="7"/>
      <c r="H25" s="7"/>
      <c r="I25" s="7"/>
      <c r="J25" s="7"/>
      <c r="K2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302C-28C6-41A8-9B10-C10B20CFFAF0}">
  <dimension ref="A1:Y35"/>
  <sheetViews>
    <sheetView view="pageBreakPreview" zoomScale="75" zoomScaleNormal="100" zoomScaleSheetLayoutView="75" workbookViewId="0">
      <selection activeCell="C15" sqref="C15:C19"/>
    </sheetView>
  </sheetViews>
  <sheetFormatPr defaultRowHeight="13.5"/>
  <cols>
    <col min="1" max="16384" width="9" style="9"/>
  </cols>
  <sheetData>
    <row r="1" spans="1:25" ht="14.25">
      <c r="A1" s="8"/>
      <c r="B1" s="8"/>
      <c r="C1" s="7" t="s">
        <v>20</v>
      </c>
      <c r="E1" s="7"/>
      <c r="F1" s="7"/>
      <c r="G1" s="7"/>
      <c r="K1" s="7" t="s">
        <v>25</v>
      </c>
      <c r="S1" s="7" t="s">
        <v>131</v>
      </c>
    </row>
    <row r="2" spans="1:25" ht="15">
      <c r="A2" s="8"/>
      <c r="B2" s="8"/>
      <c r="C2" s="15" t="s">
        <v>130</v>
      </c>
      <c r="D2" s="15">
        <v>0</v>
      </c>
      <c r="E2" s="15">
        <v>15</v>
      </c>
      <c r="F2" s="15">
        <v>30</v>
      </c>
      <c r="G2" s="15">
        <v>60</v>
      </c>
      <c r="H2" s="15">
        <v>120</v>
      </c>
      <c r="I2" s="15" t="s">
        <v>19</v>
      </c>
      <c r="K2" s="15" t="s">
        <v>130</v>
      </c>
      <c r="L2" s="15">
        <v>0</v>
      </c>
      <c r="M2" s="15">
        <v>15</v>
      </c>
      <c r="N2" s="15">
        <v>30</v>
      </c>
      <c r="O2" s="15">
        <v>60</v>
      </c>
      <c r="P2" s="15">
        <v>120</v>
      </c>
      <c r="Q2" s="15" t="s">
        <v>18</v>
      </c>
      <c r="S2" s="15" t="s">
        <v>130</v>
      </c>
      <c r="T2" s="15">
        <v>0</v>
      </c>
      <c r="U2" s="15">
        <v>15</v>
      </c>
      <c r="V2" s="15">
        <v>30</v>
      </c>
      <c r="W2" s="15">
        <v>60</v>
      </c>
      <c r="X2" s="15">
        <v>120</v>
      </c>
      <c r="Y2" s="15" t="s">
        <v>18</v>
      </c>
    </row>
    <row r="3" spans="1:25" ht="14.25">
      <c r="A3" s="8" t="s">
        <v>0</v>
      </c>
      <c r="B3" s="8"/>
      <c r="C3" s="25">
        <v>105</v>
      </c>
      <c r="D3" s="25">
        <v>100</v>
      </c>
      <c r="E3" s="28">
        <v>74.285714285714292</v>
      </c>
      <c r="F3" s="28">
        <v>57.142857142857146</v>
      </c>
      <c r="G3" s="28">
        <v>37.142857142857146</v>
      </c>
      <c r="H3" s="28">
        <v>39.047619047619051</v>
      </c>
      <c r="I3" s="56">
        <f>(D3*15+E3*30+F3*45+G3*90+H3*60)/2/60</f>
        <v>99.88095238095238</v>
      </c>
      <c r="K3" s="25">
        <v>201</v>
      </c>
      <c r="L3" s="25">
        <v>100</v>
      </c>
      <c r="M3" s="28">
        <v>41.791044776119406</v>
      </c>
      <c r="N3" s="28">
        <v>33.333333333333336</v>
      </c>
      <c r="O3" s="28">
        <v>24.875621890547265</v>
      </c>
      <c r="P3" s="28">
        <v>34.82587064676617</v>
      </c>
      <c r="Q3" s="56">
        <f>(L3*15+M3*30+N3*45+O3*90+P3*60)/2/60</f>
        <v>71.517412935323378</v>
      </c>
      <c r="S3" s="86">
        <v>163</v>
      </c>
      <c r="T3" s="25">
        <v>100</v>
      </c>
      <c r="U3" s="28">
        <v>30.061349693251532</v>
      </c>
      <c r="V3" s="28">
        <v>39.263803680981596</v>
      </c>
      <c r="W3" s="28">
        <v>50.306748466257666</v>
      </c>
      <c r="X3" s="28">
        <v>63.803680981595093</v>
      </c>
      <c r="Y3" s="56">
        <f>(T3*15+U3*30+V3*45+W3*90+X3*60)/2/60</f>
        <v>104.37116564417177</v>
      </c>
    </row>
    <row r="4" spans="1:25" ht="14.25">
      <c r="A4" s="8"/>
      <c r="B4" s="8"/>
      <c r="C4" s="25">
        <v>126</v>
      </c>
      <c r="D4" s="25">
        <v>100</v>
      </c>
      <c r="E4" s="28">
        <v>76.19047619047619</v>
      </c>
      <c r="F4" s="28">
        <v>53.174603174603178</v>
      </c>
      <c r="G4" s="28">
        <v>43.650793650793652</v>
      </c>
      <c r="H4" s="28">
        <v>42.857142857142854</v>
      </c>
      <c r="I4" s="56">
        <f t="shared" ref="I4:I12" si="0">(D4*15+E4*30+F4*45+G4*90+H4*60)/2/60</f>
        <v>105.65476190476191</v>
      </c>
      <c r="K4" s="25">
        <v>156</v>
      </c>
      <c r="L4" s="25">
        <v>100</v>
      </c>
      <c r="M4" s="28">
        <v>45.512820512820511</v>
      </c>
      <c r="N4" s="28">
        <v>47.435897435897438</v>
      </c>
      <c r="O4" s="28">
        <v>41.025641025641029</v>
      </c>
      <c r="P4" s="28">
        <v>48.717948717948715</v>
      </c>
      <c r="Q4" s="56">
        <f t="shared" ref="Q4:Q10" si="1">(L4*15+M4*30+N4*45+O4*90+P4*60)/2/60</f>
        <v>96.79487179487181</v>
      </c>
      <c r="S4" s="86">
        <v>156</v>
      </c>
      <c r="T4" s="25">
        <v>100</v>
      </c>
      <c r="U4" s="28">
        <v>30.76923076923077</v>
      </c>
      <c r="V4" s="28">
        <v>44.230769230769226</v>
      </c>
      <c r="W4" s="28">
        <v>88.461538461538453</v>
      </c>
      <c r="X4" s="28">
        <v>88.461538461538453</v>
      </c>
      <c r="Y4" s="56">
        <f t="shared" ref="Y4:Y10" si="2">(T4*15+U4*30+V4*45+W4*90+X4*60)/2/60</f>
        <v>147.3557692307692</v>
      </c>
    </row>
    <row r="5" spans="1:25" ht="14.25">
      <c r="A5" s="8"/>
      <c r="B5" s="8"/>
      <c r="C5" s="27">
        <v>99</v>
      </c>
      <c r="D5" s="25">
        <v>100</v>
      </c>
      <c r="E5" s="28">
        <v>72.727272727272734</v>
      </c>
      <c r="F5" s="28">
        <v>45.454545454545453</v>
      </c>
      <c r="G5" s="28">
        <v>19.19191919191919</v>
      </c>
      <c r="H5" s="28">
        <v>19.19191919191919</v>
      </c>
      <c r="I5" s="56">
        <f t="shared" si="0"/>
        <v>71.717171717171723</v>
      </c>
      <c r="K5" s="27">
        <v>151</v>
      </c>
      <c r="L5" s="25">
        <v>100</v>
      </c>
      <c r="M5" s="28">
        <v>48.34437086092715</v>
      </c>
      <c r="N5" s="28">
        <v>50.993377483443709</v>
      </c>
      <c r="O5" s="28">
        <v>58.278145695364238</v>
      </c>
      <c r="P5" s="28">
        <v>67.549668874172184</v>
      </c>
      <c r="Q5" s="56">
        <f t="shared" si="1"/>
        <v>121.19205298013246</v>
      </c>
      <c r="S5" s="86">
        <v>169</v>
      </c>
      <c r="T5" s="25">
        <v>100</v>
      </c>
      <c r="U5" s="28">
        <v>34.911242603550299</v>
      </c>
      <c r="V5" s="28">
        <v>43.786982248520715</v>
      </c>
      <c r="W5" s="28">
        <v>76.331360946745562</v>
      </c>
      <c r="X5" s="28">
        <v>130.76923076923077</v>
      </c>
      <c r="Y5" s="56">
        <f t="shared" si="2"/>
        <v>160.2810650887574</v>
      </c>
    </row>
    <row r="6" spans="1:25" ht="14.25">
      <c r="A6" s="8"/>
      <c r="B6" s="8"/>
      <c r="C6" s="25">
        <v>73</v>
      </c>
      <c r="D6" s="25">
        <v>100</v>
      </c>
      <c r="E6" s="28">
        <v>71.232876712328761</v>
      </c>
      <c r="F6" s="28">
        <v>49.315068493150683</v>
      </c>
      <c r="G6" s="28">
        <v>26.027397260273972</v>
      </c>
      <c r="H6" s="28">
        <v>26.027397260273972</v>
      </c>
      <c r="I6" s="56">
        <f t="shared" si="0"/>
        <v>81.335616438356155</v>
      </c>
      <c r="K6" s="25">
        <v>143</v>
      </c>
      <c r="L6" s="25">
        <v>100</v>
      </c>
      <c r="M6" s="28">
        <v>48.251748251748253</v>
      </c>
      <c r="N6" s="28">
        <v>39.16083916083916</v>
      </c>
      <c r="O6" s="28">
        <v>23.776223776223777</v>
      </c>
      <c r="P6" s="28">
        <v>28.67132867132867</v>
      </c>
      <c r="Q6" s="56">
        <f t="shared" si="1"/>
        <v>71.416083916083906</v>
      </c>
      <c r="S6" s="86">
        <v>125</v>
      </c>
      <c r="T6" s="25">
        <v>100</v>
      </c>
      <c r="U6" s="28">
        <v>37.6</v>
      </c>
      <c r="V6" s="28">
        <v>59.199999999999996</v>
      </c>
      <c r="W6" s="28">
        <v>80.800000000000011</v>
      </c>
      <c r="X6" s="28">
        <v>114.39999999999999</v>
      </c>
      <c r="Y6" s="56">
        <f t="shared" si="2"/>
        <v>161.9</v>
      </c>
    </row>
    <row r="7" spans="1:25" ht="14.25">
      <c r="A7" s="8"/>
      <c r="B7" s="8"/>
      <c r="C7" s="25">
        <v>94</v>
      </c>
      <c r="D7" s="25">
        <v>100</v>
      </c>
      <c r="E7" s="28">
        <v>63.829787234042556</v>
      </c>
      <c r="F7" s="28">
        <v>46.808510638297875</v>
      </c>
      <c r="G7" s="28">
        <v>26.595744680851062</v>
      </c>
      <c r="H7" s="28">
        <v>20.212765957446809</v>
      </c>
      <c r="I7" s="56">
        <f t="shared" si="0"/>
        <v>76.063829787234042</v>
      </c>
      <c r="K7" s="25">
        <v>169</v>
      </c>
      <c r="L7" s="25">
        <v>100</v>
      </c>
      <c r="M7" s="28">
        <v>43.19526627218935</v>
      </c>
      <c r="N7" s="28">
        <v>36.68639053254438</v>
      </c>
      <c r="O7" s="28">
        <v>36.68639053254438</v>
      </c>
      <c r="P7" s="28">
        <v>37.278106508875737</v>
      </c>
      <c r="Q7" s="56">
        <f t="shared" si="1"/>
        <v>83.210059171597635</v>
      </c>
      <c r="S7" s="86">
        <v>190</v>
      </c>
      <c r="T7" s="25">
        <v>100</v>
      </c>
      <c r="U7" s="28">
        <v>45.263157894736842</v>
      </c>
      <c r="V7" s="28">
        <v>46.315789473684212</v>
      </c>
      <c r="W7" s="28">
        <v>82.10526315789474</v>
      </c>
      <c r="X7" s="28">
        <v>128.42105263157896</v>
      </c>
      <c r="Y7" s="56">
        <f t="shared" si="2"/>
        <v>166.97368421052633</v>
      </c>
    </row>
    <row r="8" spans="1:25" ht="14.25">
      <c r="A8" s="8"/>
      <c r="B8" s="8"/>
      <c r="C8" s="25">
        <v>115</v>
      </c>
      <c r="D8" s="25">
        <v>100</v>
      </c>
      <c r="E8" s="28">
        <v>48.695652173913047</v>
      </c>
      <c r="F8" s="28">
        <v>46.086956521739133</v>
      </c>
      <c r="G8" s="28">
        <v>31.304347826086957</v>
      </c>
      <c r="H8" s="28">
        <v>32.173913043478258</v>
      </c>
      <c r="I8" s="56">
        <f t="shared" si="0"/>
        <v>81.521739130434781</v>
      </c>
      <c r="K8" s="25">
        <v>147</v>
      </c>
      <c r="L8" s="25">
        <v>100</v>
      </c>
      <c r="M8" s="28">
        <v>45.57823129251701</v>
      </c>
      <c r="N8" s="28">
        <v>48.299319727891159</v>
      </c>
      <c r="O8" s="28">
        <v>38.095238095238095</v>
      </c>
      <c r="P8" s="28">
        <v>40.136054421768705</v>
      </c>
      <c r="Q8" s="56">
        <f t="shared" si="1"/>
        <v>90.64625850340137</v>
      </c>
      <c r="S8" s="86">
        <v>170</v>
      </c>
      <c r="T8" s="25">
        <v>100</v>
      </c>
      <c r="U8" s="28">
        <v>29.411764705882355</v>
      </c>
      <c r="V8" s="28">
        <v>38.235294117647058</v>
      </c>
      <c r="W8" s="28">
        <v>45.294117647058826</v>
      </c>
      <c r="X8" s="28">
        <v>61.764705882352942</v>
      </c>
      <c r="Y8" s="56">
        <f t="shared" si="2"/>
        <v>99.044117647058826</v>
      </c>
    </row>
    <row r="9" spans="1:25" ht="14.25">
      <c r="A9" s="8"/>
      <c r="B9" s="8"/>
      <c r="C9" s="25">
        <v>111</v>
      </c>
      <c r="D9" s="25">
        <v>100</v>
      </c>
      <c r="E9" s="28">
        <v>52.252252252252255</v>
      </c>
      <c r="F9" s="28">
        <v>46.846846846846844</v>
      </c>
      <c r="G9" s="28">
        <v>20.72072072072072</v>
      </c>
      <c r="H9" s="28">
        <v>17.117117117117118</v>
      </c>
      <c r="I9" s="56">
        <f t="shared" si="0"/>
        <v>67.229729729729726</v>
      </c>
      <c r="K9" s="25">
        <v>139</v>
      </c>
      <c r="L9" s="25">
        <v>100</v>
      </c>
      <c r="M9" s="28">
        <v>55.39568345323741</v>
      </c>
      <c r="N9" s="28">
        <v>55.39568345323741</v>
      </c>
      <c r="O9" s="28">
        <v>42.446043165467628</v>
      </c>
      <c r="P9" s="28">
        <v>46.762589928057551</v>
      </c>
      <c r="Q9" s="56">
        <f t="shared" si="1"/>
        <v>102.33812949640287</v>
      </c>
      <c r="S9" s="86">
        <v>141</v>
      </c>
      <c r="T9" s="25">
        <v>100</v>
      </c>
      <c r="U9" s="28">
        <v>39.00709219858156</v>
      </c>
      <c r="V9" s="28">
        <v>46.808510638297875</v>
      </c>
      <c r="W9" s="28">
        <v>58.156028368794324</v>
      </c>
      <c r="X9" s="28">
        <v>109.92907801418438</v>
      </c>
      <c r="Y9" s="56">
        <f t="shared" si="2"/>
        <v>138.38652482269507</v>
      </c>
    </row>
    <row r="10" spans="1:25" ht="14.25">
      <c r="A10" s="8"/>
      <c r="B10" s="8"/>
      <c r="C10" s="25">
        <v>111</v>
      </c>
      <c r="D10" s="25">
        <v>100</v>
      </c>
      <c r="E10" s="28">
        <v>72.072072072072075</v>
      </c>
      <c r="F10" s="28">
        <v>55.855855855855857</v>
      </c>
      <c r="G10" s="28">
        <v>60.36036036036036</v>
      </c>
      <c r="H10" s="28">
        <v>71.171171171171167</v>
      </c>
      <c r="I10" s="56">
        <f t="shared" si="0"/>
        <v>132.31981981981983</v>
      </c>
      <c r="K10" s="25">
        <v>147</v>
      </c>
      <c r="L10" s="25">
        <v>100</v>
      </c>
      <c r="M10" s="28">
        <v>45.57823129251701</v>
      </c>
      <c r="N10" s="28">
        <v>51.700680272108841</v>
      </c>
      <c r="O10" s="28">
        <v>46.938775510204081</v>
      </c>
      <c r="P10" s="28">
        <v>53.741496598639458</v>
      </c>
      <c r="Q10" s="56">
        <f t="shared" si="1"/>
        <v>105.35714285714286</v>
      </c>
      <c r="S10" s="86">
        <v>140</v>
      </c>
      <c r="T10" s="25">
        <v>100</v>
      </c>
      <c r="U10" s="28">
        <v>37.857142857142854</v>
      </c>
      <c r="V10" s="28">
        <v>47.142857142857139</v>
      </c>
      <c r="W10" s="28">
        <v>84.285714285714292</v>
      </c>
      <c r="X10" s="28">
        <v>92.857142857142861</v>
      </c>
      <c r="Y10" s="56">
        <f t="shared" si="2"/>
        <v>149.28571428571428</v>
      </c>
    </row>
    <row r="11" spans="1:25" ht="14.25">
      <c r="A11" s="8"/>
      <c r="B11" s="8"/>
      <c r="C11" s="25">
        <v>133</v>
      </c>
      <c r="D11" s="25">
        <v>100</v>
      </c>
      <c r="E11" s="28">
        <v>52.631578947368418</v>
      </c>
      <c r="F11" s="28">
        <v>48.120300751879697</v>
      </c>
      <c r="G11" s="28">
        <v>38.345864661654133</v>
      </c>
      <c r="H11" s="28">
        <v>30.075187969924812</v>
      </c>
      <c r="I11" s="56">
        <f t="shared" si="0"/>
        <v>87.5</v>
      </c>
      <c r="L11" s="25"/>
      <c r="M11" s="28"/>
      <c r="N11" s="28"/>
      <c r="O11" s="28"/>
      <c r="P11" s="28"/>
      <c r="Q11" s="56"/>
      <c r="T11" s="25"/>
      <c r="U11" s="28"/>
      <c r="V11" s="28"/>
      <c r="W11" s="28"/>
      <c r="X11" s="28"/>
      <c r="Y11" s="56"/>
    </row>
    <row r="12" spans="1:25" ht="14.25">
      <c r="A12" s="8"/>
      <c r="B12" s="8"/>
      <c r="C12" s="25">
        <v>140</v>
      </c>
      <c r="D12" s="25">
        <v>100</v>
      </c>
      <c r="E12" s="28">
        <v>108.57142857142857</v>
      </c>
      <c r="F12" s="28">
        <v>70.714285714285708</v>
      </c>
      <c r="G12" s="28">
        <v>65</v>
      </c>
      <c r="H12" s="28">
        <v>60</v>
      </c>
      <c r="I12" s="56">
        <f t="shared" si="0"/>
        <v>144.91071428571428</v>
      </c>
    </row>
    <row r="13" spans="1:25" ht="14.25">
      <c r="A13" s="8"/>
      <c r="B13" s="8"/>
      <c r="C13" s="8"/>
      <c r="D13" s="1"/>
      <c r="E13" s="7"/>
      <c r="F13" s="7"/>
    </row>
    <row r="14" spans="1:25" ht="14.25">
      <c r="A14" s="8"/>
      <c r="B14" s="8"/>
      <c r="C14" s="8"/>
      <c r="D14" s="1"/>
      <c r="E14" s="7"/>
      <c r="F14" s="7"/>
    </row>
    <row r="15" spans="1:25" ht="14.25">
      <c r="A15" s="8" t="s">
        <v>1</v>
      </c>
      <c r="B15" s="8"/>
      <c r="C15" s="25">
        <v>116</v>
      </c>
      <c r="D15" s="25">
        <v>100</v>
      </c>
      <c r="E15" s="28">
        <v>90.517241379310349</v>
      </c>
      <c r="F15" s="28">
        <v>61.206896551724135</v>
      </c>
      <c r="G15" s="28">
        <v>62.931034482758619</v>
      </c>
      <c r="H15" s="28">
        <v>60</v>
      </c>
      <c r="I15" s="56">
        <f t="shared" ref="I15:I19" si="3">(D15*15+E15*30+F15*45+G15*90+H15*60)/2/60</f>
        <v>135.28017241379311</v>
      </c>
      <c r="K15" s="25">
        <v>156</v>
      </c>
      <c r="L15" s="25">
        <v>100</v>
      </c>
      <c r="M15" s="28">
        <v>61.53846153846154</v>
      </c>
      <c r="N15" s="28">
        <v>64.743589743589737</v>
      </c>
      <c r="O15" s="28">
        <v>58.974358974358971</v>
      </c>
      <c r="P15" s="28">
        <v>109.61538461538461</v>
      </c>
      <c r="Q15" s="56">
        <f t="shared" ref="Q15:Q19" si="4">(L15*15+M15*30+N15*45+O15*90+P15*60)/2/60</f>
        <v>151.20192307692307</v>
      </c>
      <c r="S15" s="86">
        <v>171</v>
      </c>
      <c r="T15" s="25">
        <v>100</v>
      </c>
      <c r="U15" s="28">
        <v>49.122807017543856</v>
      </c>
      <c r="V15" s="28">
        <v>47.368421052631575</v>
      </c>
      <c r="W15" s="28">
        <v>69.590643274853804</v>
      </c>
      <c r="X15" s="28">
        <v>93.567251461988292</v>
      </c>
      <c r="Y15" s="56">
        <f t="shared" ref="Y15:Y24" si="5">(T15*15+U15*30+V15*45+W15*90+X15*60)/2/60</f>
        <v>141.52046783625732</v>
      </c>
    </row>
    <row r="16" spans="1:25" ht="14.25">
      <c r="A16" s="8"/>
      <c r="B16" s="8"/>
      <c r="C16" s="25">
        <v>100</v>
      </c>
      <c r="D16" s="25">
        <v>100</v>
      </c>
      <c r="E16" s="28">
        <v>93</v>
      </c>
      <c r="F16" s="28">
        <v>69</v>
      </c>
      <c r="G16" s="28">
        <v>65</v>
      </c>
      <c r="H16" s="28">
        <v>102.58620689655173</v>
      </c>
      <c r="I16" s="56">
        <f t="shared" si="3"/>
        <v>161.66810344827587</v>
      </c>
      <c r="K16" s="25">
        <v>153</v>
      </c>
      <c r="L16" s="25">
        <v>100</v>
      </c>
      <c r="M16" s="28">
        <v>50.326797385620914</v>
      </c>
      <c r="N16" s="28">
        <v>44.444444444444443</v>
      </c>
      <c r="O16" s="28">
        <v>36.601307189542482</v>
      </c>
      <c r="P16" s="28">
        <v>45.751633986928105</v>
      </c>
      <c r="Q16" s="56">
        <f t="shared" si="4"/>
        <v>92.075163398692808</v>
      </c>
      <c r="S16" s="86">
        <v>153</v>
      </c>
      <c r="T16" s="25">
        <v>100</v>
      </c>
      <c r="U16" s="28">
        <v>51.633986928104584</v>
      </c>
      <c r="V16" s="28">
        <v>39.215686274509807</v>
      </c>
      <c r="W16" s="28">
        <v>54.901960784313729</v>
      </c>
      <c r="X16" s="28">
        <v>130.06535947712419</v>
      </c>
      <c r="Y16" s="56">
        <f t="shared" si="5"/>
        <v>146.32352941176472</v>
      </c>
    </row>
    <row r="17" spans="1:25" ht="14.25">
      <c r="A17" s="8"/>
      <c r="B17" s="8"/>
      <c r="C17" s="25">
        <v>103</v>
      </c>
      <c r="D17" s="25">
        <v>100</v>
      </c>
      <c r="E17" s="28">
        <v>93.203883495145632</v>
      </c>
      <c r="F17" s="28">
        <v>63.106796116504853</v>
      </c>
      <c r="G17" s="28">
        <v>54.368932038834949</v>
      </c>
      <c r="H17" s="28">
        <v>75</v>
      </c>
      <c r="I17" s="56">
        <f t="shared" si="3"/>
        <v>137.74271844660194</v>
      </c>
      <c r="K17" s="25">
        <v>191</v>
      </c>
      <c r="L17" s="25">
        <v>100</v>
      </c>
      <c r="M17" s="28">
        <v>57.068062827225134</v>
      </c>
      <c r="N17" s="28">
        <v>47.120418848167539</v>
      </c>
      <c r="O17" s="28">
        <v>52.879581151832461</v>
      </c>
      <c r="P17" s="28">
        <v>108.90052356020942</v>
      </c>
      <c r="Q17" s="56">
        <f t="shared" si="4"/>
        <v>138.54712041884815</v>
      </c>
      <c r="S17" s="86">
        <v>151</v>
      </c>
      <c r="T17" s="25">
        <v>100</v>
      </c>
      <c r="U17" s="28">
        <v>37.086092715231786</v>
      </c>
      <c r="V17" s="28">
        <v>52.317880794701985</v>
      </c>
      <c r="W17" s="28">
        <v>70.860927152317871</v>
      </c>
      <c r="X17" s="28">
        <v>103.97350993377484</v>
      </c>
      <c r="Y17" s="56">
        <f t="shared" si="5"/>
        <v>146.523178807947</v>
      </c>
    </row>
    <row r="18" spans="1:25" ht="14.25">
      <c r="A18" s="8"/>
      <c r="B18" s="8"/>
      <c r="C18" s="25">
        <v>127</v>
      </c>
      <c r="D18" s="25">
        <v>100</v>
      </c>
      <c r="E18" s="28">
        <v>125.19685039370079</v>
      </c>
      <c r="F18" s="28">
        <v>133.0708661417323</v>
      </c>
      <c r="G18" s="28">
        <v>137.79527559055117</v>
      </c>
      <c r="H18" s="28">
        <v>52.427184466019419</v>
      </c>
      <c r="I18" s="56">
        <f t="shared" si="3"/>
        <v>223.26083632749791</v>
      </c>
      <c r="K18" s="25">
        <v>152</v>
      </c>
      <c r="L18" s="25">
        <v>100</v>
      </c>
      <c r="M18" s="28">
        <v>57.236842105263158</v>
      </c>
      <c r="N18" s="28">
        <v>48.026315789473685</v>
      </c>
      <c r="O18" s="28">
        <v>38.157894736842103</v>
      </c>
      <c r="P18" s="28">
        <v>67.10526315789474</v>
      </c>
      <c r="Q18" s="56">
        <f t="shared" si="4"/>
        <v>106.99013157894736</v>
      </c>
      <c r="S18" s="86">
        <v>168</v>
      </c>
      <c r="T18" s="25">
        <v>100</v>
      </c>
      <c r="U18" s="28">
        <v>30.357142857142854</v>
      </c>
      <c r="V18" s="28">
        <v>44.047619047619044</v>
      </c>
      <c r="W18" s="28">
        <v>71.428571428571431</v>
      </c>
      <c r="X18" s="28">
        <v>90.476190476190482</v>
      </c>
      <c r="Y18" s="56">
        <f t="shared" si="5"/>
        <v>135.41666666666669</v>
      </c>
    </row>
    <row r="19" spans="1:25" ht="14.25">
      <c r="A19" s="8"/>
      <c r="B19" s="8"/>
      <c r="C19" s="25">
        <v>99</v>
      </c>
      <c r="D19" s="25">
        <v>100</v>
      </c>
      <c r="E19" s="28">
        <v>144.44444444444446</v>
      </c>
      <c r="F19" s="28">
        <v>142.42424242424244</v>
      </c>
      <c r="G19" s="28">
        <v>142.42424242424244</v>
      </c>
      <c r="H19" s="28">
        <v>121.25984251968504</v>
      </c>
      <c r="I19" s="56">
        <f t="shared" si="3"/>
        <v>269.46830509822638</v>
      </c>
      <c r="K19" s="25">
        <v>137</v>
      </c>
      <c r="L19" s="25">
        <v>100</v>
      </c>
      <c r="M19" s="28">
        <v>64.96350364963503</v>
      </c>
      <c r="N19" s="28">
        <v>61.313868613138688</v>
      </c>
      <c r="O19" s="28">
        <v>51.094890510948908</v>
      </c>
      <c r="P19" s="28">
        <v>68.613138686131393</v>
      </c>
      <c r="Q19" s="56">
        <f t="shared" si="4"/>
        <v>124.36131386861315</v>
      </c>
      <c r="S19" s="86">
        <v>180</v>
      </c>
      <c r="T19" s="25">
        <v>100</v>
      </c>
      <c r="U19" s="28">
        <v>43.888888888888886</v>
      </c>
      <c r="V19" s="28">
        <v>49.444444444444443</v>
      </c>
      <c r="W19" s="28">
        <v>72.222222222222214</v>
      </c>
      <c r="X19" s="28">
        <v>92.777777777777786</v>
      </c>
      <c r="Y19" s="56">
        <f t="shared" si="5"/>
        <v>142.56944444444443</v>
      </c>
    </row>
    <row r="20" spans="1:25" ht="14.25">
      <c r="A20" s="8"/>
      <c r="B20" s="8"/>
      <c r="C20" s="8"/>
      <c r="D20" s="1"/>
      <c r="E20" s="7"/>
      <c r="F20" s="7"/>
      <c r="L20" s="25"/>
      <c r="M20" s="28"/>
      <c r="N20" s="28"/>
      <c r="O20" s="28"/>
      <c r="P20" s="28"/>
      <c r="Q20" s="56"/>
      <c r="S20" s="86">
        <v>182</v>
      </c>
      <c r="T20" s="25">
        <v>100</v>
      </c>
      <c r="U20" s="28">
        <v>52.197802197802204</v>
      </c>
      <c r="V20" s="28">
        <v>54.945054945054949</v>
      </c>
      <c r="W20" s="28">
        <v>83.516483516483518</v>
      </c>
      <c r="X20" s="28">
        <v>112.08791208791209</v>
      </c>
      <c r="Y20" s="56">
        <f t="shared" si="5"/>
        <v>164.83516483516485</v>
      </c>
    </row>
    <row r="21" spans="1:25" ht="14.25">
      <c r="A21" s="8"/>
      <c r="B21" s="8"/>
      <c r="C21" s="8"/>
      <c r="D21" s="7"/>
      <c r="E21" s="7"/>
      <c r="F21" s="7"/>
      <c r="S21" s="86">
        <v>186</v>
      </c>
      <c r="T21" s="25">
        <v>100</v>
      </c>
      <c r="U21" s="28">
        <v>45.161290322580641</v>
      </c>
      <c r="V21" s="28">
        <v>52.1505376344086</v>
      </c>
      <c r="W21" s="28">
        <v>75.268817204301072</v>
      </c>
      <c r="X21" s="28">
        <v>113.44086021505377</v>
      </c>
      <c r="Y21" s="56">
        <f t="shared" si="5"/>
        <v>156.51881720430109</v>
      </c>
    </row>
    <row r="22" spans="1:25" ht="14.25">
      <c r="B22" s="8"/>
      <c r="C22" s="8"/>
      <c r="D22" s="7"/>
      <c r="E22" s="7"/>
      <c r="F22" s="7"/>
      <c r="S22" s="86">
        <v>133</v>
      </c>
      <c r="T22" s="25">
        <v>100</v>
      </c>
      <c r="U22" s="28">
        <v>48.120300751879697</v>
      </c>
      <c r="V22" s="28">
        <v>45.864661654135332</v>
      </c>
      <c r="W22" s="28">
        <v>59.398496240601503</v>
      </c>
      <c r="X22" s="28">
        <v>107.51879699248121</v>
      </c>
      <c r="Y22" s="56">
        <f t="shared" si="5"/>
        <v>140.0375939849624</v>
      </c>
    </row>
    <row r="23" spans="1:25" ht="14.25">
      <c r="B23" s="8"/>
      <c r="C23" s="8"/>
      <c r="D23" s="7"/>
      <c r="E23" s="7"/>
      <c r="F23" s="7"/>
      <c r="S23" s="86">
        <v>148</v>
      </c>
      <c r="T23" s="25">
        <v>100</v>
      </c>
      <c r="U23" s="28">
        <v>35.810810810810814</v>
      </c>
      <c r="V23" s="28">
        <v>54.729729729729726</v>
      </c>
      <c r="W23" s="28">
        <v>72.972972972972968</v>
      </c>
      <c r="X23" s="28">
        <v>106.75675675675676</v>
      </c>
      <c r="Y23" s="56">
        <f t="shared" si="5"/>
        <v>150.08445945945948</v>
      </c>
    </row>
    <row r="24" spans="1:25" ht="14.25">
      <c r="B24" s="8"/>
      <c r="C24" s="8"/>
      <c r="D24" s="7"/>
      <c r="E24" s="7"/>
      <c r="F24" s="7"/>
      <c r="S24" s="86">
        <v>151</v>
      </c>
      <c r="T24" s="25">
        <v>100</v>
      </c>
      <c r="U24" s="28">
        <v>66.225165562913915</v>
      </c>
      <c r="V24" s="28">
        <v>49.006622516556291</v>
      </c>
      <c r="W24" s="28">
        <v>80.794701986754973</v>
      </c>
      <c r="X24" s="28">
        <v>125.16556291390728</v>
      </c>
      <c r="Y24" s="56">
        <f t="shared" si="5"/>
        <v>170.61258278145695</v>
      </c>
    </row>
    <row r="25" spans="1:25" ht="14.25">
      <c r="B25" s="8"/>
      <c r="C25" s="8"/>
      <c r="D25" s="7"/>
      <c r="E25" s="7"/>
      <c r="F25" s="7"/>
    </row>
    <row r="26" spans="1:25" ht="14.25">
      <c r="B26" s="8"/>
      <c r="C26" s="8"/>
      <c r="D26" s="7"/>
      <c r="E26" s="7"/>
      <c r="F26" s="7"/>
    </row>
    <row r="27" spans="1:25" ht="14.25">
      <c r="A27" s="3" t="s">
        <v>2</v>
      </c>
      <c r="B27" s="4" t="s">
        <v>5</v>
      </c>
      <c r="C27" s="1">
        <f t="shared" ref="C27" si="6">AVERAGE(C3:C13)</f>
        <v>110.7</v>
      </c>
      <c r="D27" s="1">
        <f>AVERAGE(D3:D13)</f>
        <v>100</v>
      </c>
      <c r="E27" s="1">
        <f t="shared" ref="E27:I27" si="7">AVERAGE(E3:E13)</f>
        <v>69.248911116686898</v>
      </c>
      <c r="F27" s="1">
        <f t="shared" si="7"/>
        <v>51.951983059406153</v>
      </c>
      <c r="G27" s="1">
        <f t="shared" si="7"/>
        <v>36.834000549551718</v>
      </c>
      <c r="H27" s="1">
        <f t="shared" si="7"/>
        <v>35.787423361609321</v>
      </c>
      <c r="I27" s="1">
        <f t="shared" si="7"/>
        <v>94.813433519417487</v>
      </c>
      <c r="K27" s="1">
        <f t="shared" ref="K27" si="8">AVERAGE(K3:K13)</f>
        <v>156.625</v>
      </c>
      <c r="L27" s="1">
        <f>AVERAGE(L3:L13)</f>
        <v>100</v>
      </c>
      <c r="M27" s="1">
        <f t="shared" ref="M27:Q27" si="9">AVERAGE(M3:M13)</f>
        <v>46.705924589009513</v>
      </c>
      <c r="N27" s="1">
        <f t="shared" si="9"/>
        <v>45.375690174911931</v>
      </c>
      <c r="O27" s="1">
        <f t="shared" si="9"/>
        <v>39.015259961403814</v>
      </c>
      <c r="P27" s="1">
        <f t="shared" si="9"/>
        <v>44.710383045944646</v>
      </c>
      <c r="Q27" s="1">
        <f t="shared" si="9"/>
        <v>92.809001456869538</v>
      </c>
      <c r="S27" s="1">
        <f t="shared" ref="S27" si="10">AVERAGE(S3:S13)</f>
        <v>156.75</v>
      </c>
      <c r="T27" s="1">
        <f>AVERAGE(T3:T13)</f>
        <v>100</v>
      </c>
      <c r="U27" s="1">
        <f t="shared" ref="U27:Y27" si="11">AVERAGE(U3:U13)</f>
        <v>35.610122590297024</v>
      </c>
      <c r="V27" s="1">
        <f t="shared" si="11"/>
        <v>45.623000816594725</v>
      </c>
      <c r="W27" s="1">
        <f t="shared" si="11"/>
        <v>70.717596416750496</v>
      </c>
      <c r="X27" s="1">
        <f t="shared" si="11"/>
        <v>98.800803699702925</v>
      </c>
      <c r="Y27" s="1">
        <f t="shared" si="11"/>
        <v>140.94975511621161</v>
      </c>
    </row>
    <row r="28" spans="1:25" ht="14.25">
      <c r="A28" s="3"/>
      <c r="B28" s="4" t="s">
        <v>6</v>
      </c>
      <c r="C28" s="1">
        <f t="shared" ref="C28" si="12">AVERAGE(C15:C23)</f>
        <v>109</v>
      </c>
      <c r="D28" s="1">
        <f t="shared" ref="D28:I28" si="13">AVERAGE(D15:D23)</f>
        <v>100</v>
      </c>
      <c r="E28" s="1">
        <f t="shared" si="13"/>
        <v>109.27248394252024</v>
      </c>
      <c r="F28" s="1">
        <f t="shared" si="13"/>
        <v>93.761760246840737</v>
      </c>
      <c r="G28" s="14">
        <f t="shared" si="13"/>
        <v>92.503896907277436</v>
      </c>
      <c r="H28" s="1">
        <f t="shared" si="13"/>
        <v>82.254646776451239</v>
      </c>
      <c r="I28" s="1">
        <f t="shared" si="13"/>
        <v>185.48402714687904</v>
      </c>
      <c r="K28" s="1">
        <f t="shared" ref="K28" si="14">AVERAGE(K15:K23)</f>
        <v>157.80000000000001</v>
      </c>
      <c r="L28" s="1">
        <f t="shared" ref="L28:Q28" si="15">AVERAGE(L15:L23)</f>
        <v>100</v>
      </c>
      <c r="M28" s="1">
        <f t="shared" si="15"/>
        <v>58.226733501241156</v>
      </c>
      <c r="N28" s="1">
        <f t="shared" si="15"/>
        <v>53.129727487762821</v>
      </c>
      <c r="O28" s="14">
        <f t="shared" si="15"/>
        <v>47.541606512704988</v>
      </c>
      <c r="P28" s="1">
        <f t="shared" si="15"/>
        <v>79.997188801309647</v>
      </c>
      <c r="Q28" s="1">
        <f t="shared" si="15"/>
        <v>122.63513046840492</v>
      </c>
      <c r="S28" s="1">
        <f t="shared" ref="S28:Y28" si="16">AVERAGE(S15:S23)</f>
        <v>163.55555555555554</v>
      </c>
      <c r="T28" s="1">
        <f t="shared" si="16"/>
        <v>100</v>
      </c>
      <c r="U28" s="1">
        <f t="shared" si="16"/>
        <v>43.708791387776152</v>
      </c>
      <c r="V28" s="1">
        <f t="shared" si="16"/>
        <v>48.898226175248382</v>
      </c>
      <c r="W28" s="14">
        <f t="shared" si="16"/>
        <v>70.017899421848668</v>
      </c>
      <c r="X28" s="1">
        <f t="shared" si="16"/>
        <v>105.62937946433995</v>
      </c>
      <c r="Y28" s="1">
        <f t="shared" si="16"/>
        <v>147.09214696121865</v>
      </c>
    </row>
    <row r="29" spans="1:25" ht="14.25">
      <c r="A29" s="3" t="s">
        <v>3</v>
      </c>
      <c r="B29" s="4" t="s">
        <v>5</v>
      </c>
      <c r="C29" s="1">
        <f>STDEV(C3:C11)/SQRT(COUNT(C3:C11))</f>
        <v>5.9210338603413346</v>
      </c>
      <c r="D29" s="1"/>
      <c r="E29" s="1">
        <f>STDEV(E3:E11)/SQRT(COUNT(E3:E11))</f>
        <v>3.6182002463319498</v>
      </c>
      <c r="F29" s="1">
        <f>STDEV(F3:F11)/SQRT(COUNT(F3:F11))</f>
        <v>1.46881699551958</v>
      </c>
      <c r="G29" s="14">
        <f>STDEV(G3:G11)/SQRT(COUNT(G3:G11))</f>
        <v>4.3096383901569677</v>
      </c>
      <c r="H29" s="1">
        <f>STDEV(H3:H11)/SQRT(COUNT(H3:H11))</f>
        <v>5.5963615440815948</v>
      </c>
      <c r="I29" s="1">
        <f>STDEV(I3:I11)/SQRT(COUNT(I3:I11))</f>
        <v>6.799444526078914</v>
      </c>
      <c r="K29" s="1">
        <f>STDEV(K3:K11)/SQRT(COUNT(K3:K11))</f>
        <v>7.1162226637451411</v>
      </c>
      <c r="L29" s="1"/>
      <c r="M29" s="1">
        <f>STDEV(M3:M11)/SQRT(COUNT(M3:M11))</f>
        <v>1.4701411082165077</v>
      </c>
      <c r="N29" s="1">
        <f>STDEV(N3:N11)/SQRT(COUNT(N3:N11))</f>
        <v>2.815463991026423</v>
      </c>
      <c r="O29" s="14">
        <f>STDEV(O3:O11)/SQRT(COUNT(O3:O11))</f>
        <v>3.982283158268825</v>
      </c>
      <c r="P29" s="1">
        <f>STDEV(P3:P11)/SQRT(COUNT(P3:P11))</f>
        <v>4.3395691695604643</v>
      </c>
      <c r="Q29" s="1">
        <f>STDEV(Q3:Q11)/SQRT(COUNT(Q3:Q11))</f>
        <v>6.0909046986280488</v>
      </c>
      <c r="S29" s="1">
        <f>STDEV(S3:S11)/SQRT(COUNT(S3:S11))</f>
        <v>7.3283938992699582</v>
      </c>
      <c r="T29" s="1"/>
      <c r="U29" s="1">
        <f>STDEV(U3:U11)/SQRT(COUNT(U3:U11))</f>
        <v>1.9219613925021197</v>
      </c>
      <c r="V29" s="1">
        <f>STDEV(V3:V11)/SQRT(COUNT(V3:V11))</f>
        <v>2.2711589677863695</v>
      </c>
      <c r="W29" s="14">
        <f>STDEV(W3:W11)/SQRT(COUNT(W3:W11))</f>
        <v>5.9499976717440308</v>
      </c>
      <c r="X29" s="1">
        <f>STDEV(X3:X11)/SQRT(COUNT(X3:X11))</f>
        <v>9.4540349855788044</v>
      </c>
      <c r="Y29" s="1">
        <f>STDEV(Y3:Y11)/SQRT(COUNT(Y3:Y11))</f>
        <v>9.162255875290457</v>
      </c>
    </row>
    <row r="30" spans="1:25" ht="14.25">
      <c r="A30" s="3"/>
      <c r="B30" s="4" t="s">
        <v>6</v>
      </c>
      <c r="C30" s="1">
        <f>STDEV(C15:C23)/SQRT(COUNT(C15:C23))</f>
        <v>5.4313902456001077</v>
      </c>
      <c r="D30" s="1"/>
      <c r="E30" s="1">
        <f>STDEV(E15:E23)/SQRT(COUNT(E15:E23))</f>
        <v>10.875212710614413</v>
      </c>
      <c r="F30" s="1">
        <f>STDEV(F15:F23)/SQRT(COUNT(F15:F23))</f>
        <v>18.063684181920856</v>
      </c>
      <c r="G30" s="14">
        <f>STDEV(G15:G23)/SQRT(COUNT(G15:G23))</f>
        <v>19.530289247919324</v>
      </c>
      <c r="H30" s="1">
        <f>STDEV(H15:H23)/SQRT(COUNT(H15:H23))</f>
        <v>12.985288488826804</v>
      </c>
      <c r="I30" s="1">
        <f>STDEV(I15:I23)/SQRT(COUNT(I15:I23))</f>
        <v>26.3128334306396</v>
      </c>
      <c r="K30" s="1">
        <f>STDEV(K15:K23)/SQRT(COUNT(K15:K23))</f>
        <v>8.9297256396823368</v>
      </c>
      <c r="L30" s="1"/>
      <c r="M30" s="1">
        <f>STDEV(M15:M23)/SQRT(COUNT(M15:M23))</f>
        <v>2.4605183189964208</v>
      </c>
      <c r="N30" s="1">
        <f>STDEV(N15:N23)/SQRT(COUNT(N15:N23))</f>
        <v>4.1197858274920858</v>
      </c>
      <c r="O30" s="14">
        <f>STDEV(O15:O23)/SQRT(COUNT(O15:O23))</f>
        <v>4.356442500724965</v>
      </c>
      <c r="P30" s="1">
        <f>STDEV(P15:P23)/SQRT(COUNT(P15:P23))</f>
        <v>12.611892506342876</v>
      </c>
      <c r="Q30" s="1">
        <f>STDEV(Q15:Q23)/SQRT(COUNT(Q15:Q23))</f>
        <v>10.608747218228103</v>
      </c>
      <c r="S30" s="1">
        <f>STDEV(S15:S23)/SQRT(COUNT(S15:S23))</f>
        <v>6.0486709079835359</v>
      </c>
      <c r="T30" s="1"/>
      <c r="U30" s="1">
        <f>STDEV(U15:U23)/SQRT(COUNT(U15:U23))</f>
        <v>2.5557450279458593</v>
      </c>
      <c r="V30" s="1">
        <f>STDEV(V15:V23)/SQRT(COUNT(V15:V23))</f>
        <v>1.755797063664196</v>
      </c>
      <c r="W30" s="14">
        <f>STDEV(W15:W23)/SQRT(COUNT(W15:W23))</f>
        <v>2.8075344380950544</v>
      </c>
      <c r="X30" s="1">
        <f>STDEV(X15:X23)/SQRT(COUNT(X15:X23))</f>
        <v>4.1628474342435888</v>
      </c>
      <c r="Y30" s="1">
        <f>STDEV(Y15:Y23)/SQRT(COUNT(Y15:Y23))</f>
        <v>3.0072302480413931</v>
      </c>
    </row>
    <row r="31" spans="1:25" ht="14.25">
      <c r="A31" s="3" t="s">
        <v>4</v>
      </c>
      <c r="B31" s="5"/>
      <c r="C31" s="23">
        <f t="shared" ref="C31" si="17">TTEST(C3:C13,C15:C23,2,3)</f>
        <v>0.84026344523831731</v>
      </c>
      <c r="D31" s="2"/>
      <c r="E31" s="18">
        <f>TTEST(E3:E13,E15:E23,2,3)</f>
        <v>1.6257383669440781E-2</v>
      </c>
      <c r="F31" s="23">
        <f t="shared" ref="F31" si="18">TTEST(F3:F13,F15:F23,2,3)</f>
        <v>8.1162681550884144E-2</v>
      </c>
      <c r="G31" s="18">
        <f t="shared" ref="G31:I31" si="19">TTEST(G3:G13,G15:G23,2,3)</f>
        <v>4.4260334883007339E-2</v>
      </c>
      <c r="H31" s="18">
        <f t="shared" si="19"/>
        <v>1.8694903629373479E-2</v>
      </c>
      <c r="I31" s="18">
        <f t="shared" si="19"/>
        <v>2.3084220155333603E-2</v>
      </c>
      <c r="K31" s="23">
        <f t="shared" ref="K31" si="20">TTEST(K3:K13,K15:K23,2,3)</f>
        <v>0.92037452323366931</v>
      </c>
      <c r="L31" s="2"/>
      <c r="M31" s="18">
        <f>TTEST(M3:M13,M15:M23,2,3)</f>
        <v>5.2699454355500169E-3</v>
      </c>
      <c r="N31" s="23">
        <f t="shared" ref="N31:Q31" si="21">TTEST(N3:N13,N15:N23,2,3)</f>
        <v>0.16049756702288465</v>
      </c>
      <c r="O31" s="23">
        <f t="shared" si="21"/>
        <v>0.18030179157376056</v>
      </c>
      <c r="P31" s="18">
        <f t="shared" si="21"/>
        <v>4.5997713775867692E-2</v>
      </c>
      <c r="Q31" s="18">
        <f t="shared" si="21"/>
        <v>4.6625544266662738E-2</v>
      </c>
      <c r="S31" s="23">
        <f t="shared" ref="S31" si="22">TTEST(S3:S13,S15:S23,2,3)</f>
        <v>0.48557951415562184</v>
      </c>
      <c r="T31" s="2"/>
      <c r="U31" s="18">
        <f>TTEST(U3:U13,U15:U23,2,3)</f>
        <v>2.3559221687710553E-2</v>
      </c>
      <c r="V31" s="23">
        <f t="shared" ref="V31:Y31" si="23">TTEST(V3:V13,V15:V23,2,3)</f>
        <v>0.27358170883479122</v>
      </c>
      <c r="W31" s="23">
        <f t="shared" si="23"/>
        <v>0.91740090321581991</v>
      </c>
      <c r="X31" s="23">
        <f t="shared" si="23"/>
        <v>0.52403489583926888</v>
      </c>
      <c r="Y31" s="23">
        <f t="shared" si="23"/>
        <v>0.54091146736245665</v>
      </c>
    </row>
    <row r="32" spans="1:25" ht="14.25">
      <c r="A32" s="3" t="s">
        <v>157</v>
      </c>
      <c r="B32" s="5"/>
      <c r="C32" s="23"/>
      <c r="D32" s="2"/>
      <c r="E32" s="18"/>
      <c r="F32" s="23"/>
      <c r="G32" s="18"/>
      <c r="H32" s="18"/>
      <c r="I32" s="23">
        <f>I28/I27</f>
        <v>1.9563053489555624</v>
      </c>
      <c r="K32" s="23"/>
      <c r="L32" s="2"/>
      <c r="M32" s="18"/>
      <c r="N32" s="23"/>
      <c r="O32" s="23"/>
      <c r="P32" s="18"/>
      <c r="Q32" s="23">
        <f>Q28/Q27</f>
        <v>1.3213710797804055</v>
      </c>
      <c r="S32" s="23"/>
      <c r="T32" s="2"/>
      <c r="U32" s="18"/>
      <c r="V32" s="23"/>
      <c r="W32" s="23"/>
      <c r="X32" s="23"/>
      <c r="Y32" s="23">
        <f>Y28/Y27</f>
        <v>1.0435785918176494</v>
      </c>
    </row>
    <row r="33" spans="1:6" ht="14.25">
      <c r="A33" s="8"/>
      <c r="B33" s="8"/>
      <c r="C33" s="8"/>
      <c r="D33" s="7"/>
      <c r="E33" s="7"/>
      <c r="F33" s="7"/>
    </row>
    <row r="34" spans="1:6" ht="14.25">
      <c r="A34" s="8"/>
      <c r="B34" s="8"/>
      <c r="C34" s="8"/>
      <c r="D34" s="11"/>
      <c r="E34" s="11"/>
      <c r="F34" s="7"/>
    </row>
    <row r="35" spans="1:6" ht="14.25">
      <c r="A35" s="8"/>
      <c r="B35" s="8"/>
      <c r="C35" s="8"/>
      <c r="D35" s="7"/>
      <c r="E35" s="7"/>
      <c r="F3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A14B-47FE-4AD6-B22D-BA9F05F94B2E}">
  <dimension ref="A1:BJ53"/>
  <sheetViews>
    <sheetView view="pageBreakPreview" topLeftCell="AM1" zoomScale="75" zoomScaleSheetLayoutView="75" workbookViewId="0">
      <selection activeCell="AU3" sqref="AU3:AU7"/>
    </sheetView>
  </sheetViews>
  <sheetFormatPr defaultColWidth="9" defaultRowHeight="12.75"/>
  <cols>
    <col min="1" max="16384" width="9" style="171"/>
  </cols>
  <sheetData>
    <row r="1" spans="1:62">
      <c r="A1" s="159" t="s">
        <v>318</v>
      </c>
      <c r="H1" s="159" t="s">
        <v>299</v>
      </c>
      <c r="O1" s="159" t="s">
        <v>303</v>
      </c>
      <c r="V1" s="159" t="s">
        <v>287</v>
      </c>
      <c r="AC1" s="159" t="s">
        <v>284</v>
      </c>
      <c r="AJ1" s="159" t="s">
        <v>293</v>
      </c>
      <c r="AQ1" s="159" t="s">
        <v>283</v>
      </c>
      <c r="AX1" s="159" t="s">
        <v>286</v>
      </c>
      <c r="BE1" s="159" t="s">
        <v>292</v>
      </c>
    </row>
    <row r="2" spans="1:62">
      <c r="A2" s="172" t="s">
        <v>321</v>
      </c>
      <c r="B2" s="172" t="s">
        <v>135</v>
      </c>
      <c r="C2" s="171" t="s">
        <v>322</v>
      </c>
      <c r="D2" s="171" t="s">
        <v>323</v>
      </c>
      <c r="E2" s="171" t="s">
        <v>324</v>
      </c>
      <c r="F2" s="171" t="s">
        <v>316</v>
      </c>
      <c r="H2" s="171" t="s">
        <v>321</v>
      </c>
      <c r="I2" s="171" t="s">
        <v>135</v>
      </c>
      <c r="J2" s="171" t="s">
        <v>322</v>
      </c>
      <c r="K2" s="171" t="s">
        <v>323</v>
      </c>
      <c r="L2" s="171" t="s">
        <v>324</v>
      </c>
      <c r="M2" s="171" t="s">
        <v>316</v>
      </c>
      <c r="O2" s="171" t="s">
        <v>321</v>
      </c>
      <c r="P2" s="171" t="s">
        <v>135</v>
      </c>
      <c r="Q2" s="171" t="s">
        <v>322</v>
      </c>
      <c r="R2" s="171" t="s">
        <v>323</v>
      </c>
      <c r="S2" s="171" t="s">
        <v>324</v>
      </c>
      <c r="T2" s="171" t="s">
        <v>316</v>
      </c>
      <c r="V2" s="171" t="s">
        <v>321</v>
      </c>
      <c r="W2" s="171" t="s">
        <v>135</v>
      </c>
      <c r="X2" s="171" t="s">
        <v>322</v>
      </c>
      <c r="Y2" s="171" t="s">
        <v>323</v>
      </c>
      <c r="Z2" s="171" t="s">
        <v>324</v>
      </c>
      <c r="AA2" s="171" t="s">
        <v>316</v>
      </c>
      <c r="AC2" s="171" t="s">
        <v>321</v>
      </c>
      <c r="AD2" s="171" t="s">
        <v>135</v>
      </c>
      <c r="AE2" s="171" t="s">
        <v>322</v>
      </c>
      <c r="AF2" s="171" t="s">
        <v>323</v>
      </c>
      <c r="AG2" s="171" t="s">
        <v>324</v>
      </c>
      <c r="AH2" s="171" t="s">
        <v>316</v>
      </c>
      <c r="AJ2" s="171" t="s">
        <v>321</v>
      </c>
      <c r="AK2" s="171" t="s">
        <v>135</v>
      </c>
      <c r="AL2" s="171" t="s">
        <v>322</v>
      </c>
      <c r="AM2" s="171" t="s">
        <v>323</v>
      </c>
      <c r="AN2" s="171" t="s">
        <v>324</v>
      </c>
      <c r="AO2" s="171" t="s">
        <v>316</v>
      </c>
      <c r="AQ2" s="171" t="s">
        <v>321</v>
      </c>
      <c r="AR2" s="171" t="s">
        <v>135</v>
      </c>
      <c r="AS2" s="171" t="s">
        <v>322</v>
      </c>
      <c r="AT2" s="171" t="s">
        <v>323</v>
      </c>
      <c r="AU2" s="171" t="s">
        <v>324</v>
      </c>
      <c r="AV2" s="171" t="s">
        <v>316</v>
      </c>
      <c r="AX2" s="171" t="s">
        <v>321</v>
      </c>
      <c r="AY2" s="171" t="s">
        <v>135</v>
      </c>
      <c r="AZ2" s="171" t="s">
        <v>322</v>
      </c>
      <c r="BA2" s="171" t="s">
        <v>323</v>
      </c>
      <c r="BB2" s="171" t="s">
        <v>324</v>
      </c>
      <c r="BC2" s="171" t="s">
        <v>316</v>
      </c>
      <c r="BE2" s="171" t="s">
        <v>321</v>
      </c>
      <c r="BF2" s="171" t="s">
        <v>135</v>
      </c>
      <c r="BG2" s="171" t="s">
        <v>322</v>
      </c>
      <c r="BH2" s="171" t="s">
        <v>323</v>
      </c>
      <c r="BI2" s="171" t="s">
        <v>324</v>
      </c>
      <c r="BJ2" s="171" t="s">
        <v>316</v>
      </c>
    </row>
    <row r="3" spans="1:62" s="181" customFormat="1">
      <c r="A3" s="181">
        <v>0.18308917476874287</v>
      </c>
      <c r="B3" s="181">
        <v>2.2555453408623616</v>
      </c>
      <c r="C3" s="181">
        <v>2.8152691196888391</v>
      </c>
      <c r="D3" s="181">
        <v>1.2724611703431408</v>
      </c>
      <c r="E3" s="181">
        <v>5.5178476251605976E-2</v>
      </c>
      <c r="F3" s="181">
        <v>1.2877118955868854</v>
      </c>
      <c r="H3" s="181">
        <v>0.21860551012305676</v>
      </c>
      <c r="I3" s="181">
        <v>1.4170236208409952</v>
      </c>
      <c r="J3" s="181">
        <v>1.169087307372582</v>
      </c>
      <c r="K3" s="181">
        <v>2.0998694817511425</v>
      </c>
      <c r="L3" s="181">
        <v>1.6628626733366643</v>
      </c>
      <c r="M3" s="181">
        <v>1.2519942168661335</v>
      </c>
      <c r="O3" s="181">
        <v>0.20475175168314158</v>
      </c>
      <c r="P3" s="181">
        <v>1.2258494712682793</v>
      </c>
      <c r="Q3" s="181">
        <v>1.1661380366737364</v>
      </c>
      <c r="R3" s="181">
        <v>1.6623923059863834</v>
      </c>
      <c r="S3" s="181">
        <v>0.78073229813411515</v>
      </c>
      <c r="T3" s="181">
        <v>1.1277914103111875</v>
      </c>
      <c r="V3" s="181">
        <v>0.47738912138669043</v>
      </c>
      <c r="W3" s="181">
        <v>2.598898945430864</v>
      </c>
      <c r="X3" s="181">
        <v>2.1269162572735807</v>
      </c>
      <c r="Y3" s="181">
        <v>2.6492559968710441</v>
      </c>
      <c r="Z3" s="181">
        <v>0.95396132960564373</v>
      </c>
      <c r="AA3" s="181">
        <v>0.96036883330598721</v>
      </c>
      <c r="AC3" s="181">
        <v>0.62583073035708425</v>
      </c>
      <c r="AD3" s="181">
        <v>1.5975889712628351</v>
      </c>
      <c r="AE3" s="181">
        <v>1.457770607843514</v>
      </c>
      <c r="AF3" s="181">
        <v>1.9207858172102807</v>
      </c>
      <c r="AG3" s="181">
        <v>0.84036256421025191</v>
      </c>
      <c r="AH3" s="181">
        <v>0.97688072604952536</v>
      </c>
      <c r="AJ3" s="181">
        <v>0.65690465107975982</v>
      </c>
      <c r="AK3" s="181">
        <v>1.4045703212141738</v>
      </c>
      <c r="AL3" s="181">
        <v>2.967187131176928</v>
      </c>
      <c r="AM3" s="181">
        <v>2.4869776376633226</v>
      </c>
      <c r="AN3" s="181">
        <v>1.2521959628237636</v>
      </c>
      <c r="AO3" s="181">
        <v>1.4858450321170658</v>
      </c>
      <c r="AQ3" s="181">
        <v>0.51901113223327389</v>
      </c>
      <c r="AR3" s="181">
        <v>2.4185558923125066</v>
      </c>
      <c r="AS3" s="181">
        <v>2.8262029084884945</v>
      </c>
      <c r="AT3" s="181">
        <v>2.3488031987603351</v>
      </c>
      <c r="AU3" s="181">
        <v>0.78753248972272805</v>
      </c>
      <c r="AV3" s="181">
        <v>0.91148006726863284</v>
      </c>
      <c r="AX3" s="181">
        <v>0.83602208913212772</v>
      </c>
      <c r="AY3" s="181">
        <v>1.1398839411237067</v>
      </c>
      <c r="AZ3" s="181">
        <v>1.116809993746096</v>
      </c>
      <c r="BA3" s="181">
        <v>1.3350671004369938</v>
      </c>
      <c r="BB3" s="181">
        <v>1.3483122038339321</v>
      </c>
      <c r="BC3" s="181">
        <v>1.3095046166841122</v>
      </c>
      <c r="BE3" s="181">
        <v>3.9839566216827056E-2</v>
      </c>
      <c r="BF3" s="181">
        <v>1.4082614371920523</v>
      </c>
      <c r="BG3" s="181">
        <v>0.77951010023790146</v>
      </c>
      <c r="BH3" s="181">
        <v>1.7043471299931553E-4</v>
      </c>
      <c r="BI3" s="181">
        <v>0.26792980310819481</v>
      </c>
      <c r="BJ3" s="181">
        <v>1.1160671852186035</v>
      </c>
    </row>
    <row r="4" spans="1:62" s="181" customFormat="1">
      <c r="A4" s="181">
        <v>0.36671211129274417</v>
      </c>
      <c r="B4" s="181">
        <v>0.77218488518539141</v>
      </c>
      <c r="C4" s="181">
        <v>1.1350085070809828</v>
      </c>
      <c r="D4" s="181">
        <v>1.6886065471286169</v>
      </c>
      <c r="E4" s="181">
        <v>4.1152387322243793E-2</v>
      </c>
      <c r="F4" s="176">
        <v>4.5404144026772224</v>
      </c>
      <c r="H4" s="181">
        <v>0.22460551150022395</v>
      </c>
      <c r="I4" s="181">
        <v>0.86621468424839265</v>
      </c>
      <c r="J4" s="181">
        <v>1.2851436281168531</v>
      </c>
      <c r="K4" s="181">
        <v>1.5490456804732344</v>
      </c>
      <c r="L4" s="181">
        <v>1.5087666561885298</v>
      </c>
      <c r="M4" s="181">
        <v>1.3081300140869636</v>
      </c>
      <c r="O4" s="181">
        <v>0.29694304222614504</v>
      </c>
      <c r="P4" s="181">
        <v>0.93268036754943429</v>
      </c>
      <c r="Q4" s="181">
        <v>1.238799411130435</v>
      </c>
      <c r="R4" s="181">
        <v>1.1676707160378206</v>
      </c>
      <c r="S4" s="181">
        <v>0.77726039393664803</v>
      </c>
      <c r="T4" s="181">
        <v>1.1226202327735275</v>
      </c>
      <c r="V4" s="181">
        <v>0.35086474014650348</v>
      </c>
      <c r="W4" s="181">
        <v>1.3720873660938493</v>
      </c>
      <c r="X4" s="181">
        <v>1.9922226428554048</v>
      </c>
      <c r="Y4" s="181">
        <v>2.3910421542075206</v>
      </c>
      <c r="Z4" s="181">
        <v>0.87673954336784909</v>
      </c>
      <c r="AA4" s="181">
        <v>0.95842749142158223</v>
      </c>
      <c r="AC4" s="181">
        <v>0.53796314797937195</v>
      </c>
      <c r="AD4" s="181">
        <v>1.2639134117773696</v>
      </c>
      <c r="AE4" s="181">
        <v>1.30893833655754</v>
      </c>
      <c r="AF4" s="181">
        <v>1.6728149728839827</v>
      </c>
      <c r="AG4" s="181">
        <v>0.75439672820551296</v>
      </c>
      <c r="AH4" s="181">
        <v>1.0884036367848753</v>
      </c>
      <c r="AJ4" s="181">
        <v>7.745888929508804E-2</v>
      </c>
      <c r="AK4" s="181">
        <v>1.657945203075047</v>
      </c>
      <c r="AL4" s="181">
        <v>2.9834935381397916</v>
      </c>
      <c r="AM4" s="181">
        <v>2.3174154209426949</v>
      </c>
      <c r="AN4" s="181">
        <v>1.0648537112576228</v>
      </c>
      <c r="AO4" s="181">
        <v>1.1595963274028169</v>
      </c>
      <c r="AQ4" s="181">
        <v>0.39812421347302746</v>
      </c>
      <c r="AR4" s="181">
        <v>1.5064315937798676</v>
      </c>
      <c r="AS4" s="181">
        <v>2.2067791486622861</v>
      </c>
      <c r="AT4" s="181">
        <v>2.9522789514453209</v>
      </c>
      <c r="AU4" s="181">
        <v>0.67991298034424241</v>
      </c>
      <c r="AV4" s="181">
        <v>0.9278731963235054</v>
      </c>
      <c r="AX4" s="181">
        <v>0.63562800299675581</v>
      </c>
      <c r="AY4" s="181">
        <v>0.92978804945514493</v>
      </c>
      <c r="AZ4" s="181">
        <v>1.0573789827445337</v>
      </c>
      <c r="BA4" s="181">
        <v>0.88907728669549113</v>
      </c>
      <c r="BB4" s="181">
        <v>1.0044446823392814</v>
      </c>
      <c r="BC4" s="181">
        <v>1.6249496177501512</v>
      </c>
      <c r="BE4" s="181">
        <v>0.94508272015896788</v>
      </c>
      <c r="BF4" s="181">
        <v>1.2358175074719095</v>
      </c>
      <c r="BG4" s="181">
        <v>0.24121405872992779</v>
      </c>
      <c r="BH4" s="181">
        <v>0.31953214673143915</v>
      </c>
      <c r="BI4" s="181">
        <v>0.28091440111597488</v>
      </c>
      <c r="BJ4" s="181">
        <v>0.66490173516938544</v>
      </c>
    </row>
    <row r="5" spans="1:62" s="181" customFormat="1">
      <c r="A5" s="181">
        <v>0.23212023788253491</v>
      </c>
      <c r="B5" s="181">
        <v>0.5551697491465476</v>
      </c>
      <c r="C5" s="181">
        <v>2.6891728711021399</v>
      </c>
      <c r="D5" s="181">
        <v>0.34523622737237364</v>
      </c>
      <c r="E5" s="181">
        <v>0.27722549814053177</v>
      </c>
      <c r="F5" s="195">
        <v>1.249434905929935</v>
      </c>
      <c r="H5" s="181">
        <v>0.16288784845903848</v>
      </c>
      <c r="I5" s="181">
        <v>0.9494197115867542</v>
      </c>
      <c r="J5" s="195">
        <v>1.466276216772431</v>
      </c>
      <c r="K5" s="195">
        <v>1.0498212161307805</v>
      </c>
      <c r="L5" s="195">
        <v>1.4337162056760728</v>
      </c>
      <c r="M5" s="195">
        <v>1.3324231659664971</v>
      </c>
      <c r="N5" s="195"/>
      <c r="O5" s="195">
        <v>0.2519096704782065</v>
      </c>
      <c r="P5" s="195">
        <v>0.96259727365570191</v>
      </c>
      <c r="Q5" s="195">
        <v>1.3160330528206967</v>
      </c>
      <c r="R5" s="195">
        <v>0.85671948190976632</v>
      </c>
      <c r="S5" s="181">
        <v>0.90254096313815613</v>
      </c>
      <c r="T5" s="181">
        <v>0.94278155591690482</v>
      </c>
      <c r="V5" s="181">
        <v>0.38009873301968505</v>
      </c>
      <c r="W5" s="181">
        <v>0.52479189326748243</v>
      </c>
      <c r="X5" s="181">
        <v>2.0361823986093079</v>
      </c>
      <c r="Y5" s="181">
        <v>1.9225592715279329</v>
      </c>
      <c r="Z5" s="181">
        <v>0.93846952373404247</v>
      </c>
      <c r="AA5" s="181">
        <v>0.95906063574983813</v>
      </c>
      <c r="AC5" s="181">
        <v>0.71777303124425185</v>
      </c>
      <c r="AD5" s="181">
        <v>0.68024522657373865</v>
      </c>
      <c r="AE5" s="181">
        <v>1.3059588199935248</v>
      </c>
      <c r="AF5" s="181">
        <v>1.14592893536945</v>
      </c>
      <c r="AG5" s="181">
        <v>0.97623527023974488</v>
      </c>
      <c r="AH5" s="181">
        <v>1.0091637558366542</v>
      </c>
      <c r="AJ5" s="181">
        <v>0.87042130184842303</v>
      </c>
      <c r="AK5" s="181">
        <v>1.0023519587888061</v>
      </c>
      <c r="AL5" s="181">
        <v>2.8003330083021258</v>
      </c>
      <c r="AM5" s="181">
        <v>2.2165056540627637</v>
      </c>
      <c r="AN5" s="181">
        <v>1.6031009942517218</v>
      </c>
      <c r="AO5" s="181">
        <v>0.30842514037324975</v>
      </c>
      <c r="AQ5" s="181">
        <v>0.59002841144543483</v>
      </c>
      <c r="AR5" s="181">
        <v>0.44291908317041329</v>
      </c>
      <c r="AS5" s="181">
        <v>2.2991485197119106</v>
      </c>
      <c r="AT5" s="181">
        <v>1.8139768301615322</v>
      </c>
      <c r="AU5" s="181">
        <v>0.96494612670186997</v>
      </c>
      <c r="AV5" s="181">
        <v>0.77268872942412403</v>
      </c>
      <c r="AX5" s="181">
        <v>0.84373347601774962</v>
      </c>
      <c r="AY5" s="181">
        <v>0.62333806212243781</v>
      </c>
      <c r="AZ5" s="181">
        <v>1.1131215495672744</v>
      </c>
      <c r="BA5" s="181">
        <v>0.80763934330912279</v>
      </c>
      <c r="BB5" s="181">
        <v>1.5380807679354631</v>
      </c>
      <c r="BC5" s="181">
        <v>1.5241605470215225</v>
      </c>
      <c r="BE5" s="181">
        <v>1.7803312661073874E-2</v>
      </c>
      <c r="BF5" s="181">
        <v>5.801619173402878E-3</v>
      </c>
      <c r="BG5" s="181">
        <v>7.359547449258895E-2</v>
      </c>
      <c r="BH5" s="181">
        <v>2.898794070534744E-3</v>
      </c>
      <c r="BI5" s="181">
        <v>0.4378553658764105</v>
      </c>
      <c r="BJ5" s="181">
        <v>0.78481896621711411</v>
      </c>
    </row>
    <row r="6" spans="1:62" s="181" customFormat="1" ht="12.75" customHeight="1">
      <c r="A6" s="181">
        <v>0.2992965739032058</v>
      </c>
      <c r="B6" s="181">
        <v>6.8972739448393494E-2</v>
      </c>
      <c r="C6" s="181">
        <v>1.9092365292627729</v>
      </c>
      <c r="D6" s="181">
        <v>0.54576642281580967</v>
      </c>
      <c r="E6" s="181">
        <v>1.3486492752824695</v>
      </c>
      <c r="F6" s="195">
        <v>2.0030702980620485</v>
      </c>
      <c r="G6" s="196"/>
      <c r="H6" s="181">
        <v>0.15103119190113518</v>
      </c>
      <c r="I6" s="181">
        <v>1.2477570011917096</v>
      </c>
      <c r="J6" s="181">
        <v>1.4938554116512368</v>
      </c>
      <c r="K6" s="197">
        <v>1.620672072708736</v>
      </c>
      <c r="L6" s="181">
        <v>1.4130050721448966</v>
      </c>
      <c r="M6" s="181">
        <v>1.5282336852991663</v>
      </c>
      <c r="N6" s="197"/>
      <c r="O6" s="181">
        <v>0.20941902237979904</v>
      </c>
      <c r="P6" s="181">
        <v>1.1367106591406346</v>
      </c>
      <c r="Q6" s="181">
        <v>1.2010699582487812</v>
      </c>
      <c r="R6" s="181">
        <v>1.3131539283974145</v>
      </c>
      <c r="S6" s="181">
        <v>0.87038832466529437</v>
      </c>
      <c r="T6" s="181">
        <v>1.0875086099435733</v>
      </c>
      <c r="V6" s="181">
        <v>0.4349765570863704</v>
      </c>
      <c r="W6" s="181">
        <v>0.79492058737964189</v>
      </c>
      <c r="X6" s="181">
        <v>1.7128263248227211</v>
      </c>
      <c r="Y6" s="181">
        <v>2.5889056079963892</v>
      </c>
      <c r="Z6" s="181">
        <v>1.0035680427723348</v>
      </c>
      <c r="AA6" s="181">
        <v>0.94132968668925454</v>
      </c>
      <c r="AC6" s="181">
        <v>0.59227515591895341</v>
      </c>
      <c r="AD6" s="181">
        <v>0.99417640822935738</v>
      </c>
      <c r="AE6" s="181">
        <v>1.2295125235702078</v>
      </c>
      <c r="AF6" s="181">
        <v>1.5777058955496071</v>
      </c>
      <c r="AG6" s="181">
        <v>0.88442510122847995</v>
      </c>
      <c r="AH6" s="181">
        <v>1.0364703364975805</v>
      </c>
      <c r="AJ6" s="181">
        <v>0.52857718374714746</v>
      </c>
      <c r="AK6" s="181">
        <v>0.60065399349069493</v>
      </c>
      <c r="AL6" s="181">
        <v>2.1122077146127141</v>
      </c>
      <c r="AM6" s="181">
        <v>1.9130199631694982</v>
      </c>
      <c r="AN6" s="181">
        <v>0.90839889896111348</v>
      </c>
      <c r="AO6" s="181">
        <v>1.6617407220488922</v>
      </c>
      <c r="AQ6" s="181">
        <v>0.4575819792947195</v>
      </c>
      <c r="AR6" s="181">
        <v>0.79184500650984957</v>
      </c>
      <c r="AS6" s="181">
        <v>1.8433064837396844</v>
      </c>
      <c r="AT6" s="181">
        <v>2.9753411097301892</v>
      </c>
      <c r="AU6" s="181">
        <v>0.62524039946320409</v>
      </c>
      <c r="AV6" s="181">
        <v>0.98668682742764791</v>
      </c>
      <c r="AX6" s="181">
        <v>0.64981766045517164</v>
      </c>
      <c r="AY6" s="181">
        <v>1.7035458426369152</v>
      </c>
      <c r="AZ6" s="181">
        <v>1.1547677853955325</v>
      </c>
      <c r="BA6" s="181">
        <v>1.084930170649667</v>
      </c>
      <c r="BB6" s="181">
        <v>1.1449909608156212</v>
      </c>
      <c r="BC6" s="181">
        <v>1.4944678329023864</v>
      </c>
      <c r="BE6" s="181">
        <v>0.10141114697101351</v>
      </c>
      <c r="BF6" s="181">
        <v>6.5583629690250326E-5</v>
      </c>
      <c r="BG6" s="181">
        <v>0.9118414099034744</v>
      </c>
      <c r="BH6" s="181">
        <v>0.45694476817010671</v>
      </c>
      <c r="BI6" s="181">
        <v>0.32559823232770319</v>
      </c>
      <c r="BJ6" s="181">
        <v>0.28676317800998885</v>
      </c>
    </row>
    <row r="7" spans="1:62" s="181" customFormat="1" ht="12.75" customHeight="1">
      <c r="A7" s="181">
        <v>0.41112959324681025</v>
      </c>
      <c r="B7" s="181">
        <v>1.6408781348094943</v>
      </c>
      <c r="C7" s="181">
        <v>1.9857579629959254</v>
      </c>
      <c r="D7" s="181">
        <v>1.0675964155561848</v>
      </c>
      <c r="E7" s="181">
        <v>0.46649316791118212</v>
      </c>
      <c r="F7" s="195">
        <v>0.40753182415353989</v>
      </c>
      <c r="G7" s="196"/>
      <c r="H7" s="181">
        <v>0.22165094775328728</v>
      </c>
      <c r="I7" s="181">
        <v>0.96590029593766635</v>
      </c>
      <c r="J7" s="197">
        <v>1.8531806477830584</v>
      </c>
      <c r="K7" s="197">
        <v>1.1295065628245584</v>
      </c>
      <c r="L7" s="181">
        <v>1.4358000379330842</v>
      </c>
      <c r="M7" s="181">
        <v>1.6957635448181581</v>
      </c>
      <c r="N7" s="197"/>
      <c r="O7" s="181">
        <v>0.32114606300360898</v>
      </c>
      <c r="P7" s="181">
        <v>1.0674210989371549</v>
      </c>
      <c r="Q7" s="181">
        <v>1.7390781319219657</v>
      </c>
      <c r="R7" s="181">
        <v>1.0279425069571952</v>
      </c>
      <c r="S7" s="181">
        <v>0.78282740711615206</v>
      </c>
      <c r="T7" s="181">
        <v>0.92828909561852846</v>
      </c>
      <c r="V7" s="181">
        <v>0.31323775041284241</v>
      </c>
      <c r="W7" s="181">
        <v>0.43120625777912353</v>
      </c>
      <c r="X7" s="181">
        <v>2.4025505576302733</v>
      </c>
      <c r="Y7" s="181">
        <v>2.1413562309836274</v>
      </c>
      <c r="Z7" s="181">
        <v>0.82910821914291166</v>
      </c>
      <c r="AA7" s="181">
        <v>0.66889778819736867</v>
      </c>
      <c r="AC7" s="181">
        <v>0.56098468531803314</v>
      </c>
      <c r="AD7" s="181">
        <v>0.93844386332855723</v>
      </c>
      <c r="AE7" s="181">
        <v>2.0064812139089501</v>
      </c>
      <c r="AF7" s="181">
        <v>1.4280848594090989</v>
      </c>
      <c r="AG7" s="181">
        <v>0.78647087440774566</v>
      </c>
      <c r="AH7" s="181">
        <v>0.77971586269217585</v>
      </c>
      <c r="AJ7" s="181">
        <v>0.42824328367826014</v>
      </c>
      <c r="AK7" s="181">
        <v>0.7949250298350129</v>
      </c>
      <c r="AL7" s="181">
        <v>2.1269226366344891</v>
      </c>
      <c r="AM7" s="181">
        <v>1.8206863398109718</v>
      </c>
      <c r="AN7" s="181">
        <v>1.2734907331439596</v>
      </c>
      <c r="AO7" s="181">
        <v>1.2030970424442256</v>
      </c>
      <c r="AQ7" s="181">
        <v>0.42371177636396729</v>
      </c>
      <c r="AR7" s="181">
        <v>0.49782567620743445</v>
      </c>
      <c r="AS7" s="181">
        <v>2.6280072808776951</v>
      </c>
      <c r="AT7" s="181">
        <v>2.2372992255732265</v>
      </c>
      <c r="AU7" s="181">
        <v>0.8657719695971734</v>
      </c>
      <c r="AV7" s="181">
        <v>0.72835507874955507</v>
      </c>
      <c r="AX7" s="181">
        <v>0.68027673653944942</v>
      </c>
      <c r="AY7" s="181">
        <v>0.97354995017813517</v>
      </c>
      <c r="AZ7" s="181">
        <v>1.7794728239631201</v>
      </c>
      <c r="BA7" s="181">
        <v>0.86754590194769343</v>
      </c>
      <c r="BB7" s="181">
        <v>1.179750955636043</v>
      </c>
      <c r="BC7" s="181">
        <v>1.0541922170352249</v>
      </c>
      <c r="BE7" s="181">
        <v>0.36455996942745156</v>
      </c>
      <c r="BF7" s="181">
        <v>0.72783207894570368</v>
      </c>
      <c r="BG7" s="181">
        <v>0.47540727644908515</v>
      </c>
      <c r="BH7" s="181">
        <v>5.4563558341877406E-2</v>
      </c>
      <c r="BI7" s="181">
        <v>0.87689084088270441</v>
      </c>
      <c r="BJ7" s="181">
        <v>0.77459425764598377</v>
      </c>
    </row>
    <row r="8" spans="1:62" s="181" customFormat="1" ht="12.75" customHeight="1">
      <c r="A8" s="181">
        <v>0.62388498844723206</v>
      </c>
      <c r="B8" s="181">
        <v>0.70724915054781123</v>
      </c>
      <c r="C8" s="181">
        <v>3.2469746696371162</v>
      </c>
      <c r="D8" s="181">
        <v>0.37980049953759754</v>
      </c>
      <c r="F8" s="195">
        <v>0.30255524420513441</v>
      </c>
      <c r="G8" s="196"/>
      <c r="H8" s="181">
        <v>0.26255624957933432</v>
      </c>
      <c r="I8" s="181">
        <v>0.55368468619448241</v>
      </c>
      <c r="J8" s="197">
        <v>1.7372375127976047</v>
      </c>
      <c r="K8" s="197">
        <v>1.0621695666094835</v>
      </c>
      <c r="M8" s="181">
        <v>0.9901604104716285</v>
      </c>
      <c r="N8" s="197"/>
      <c r="O8" s="181">
        <v>0.37239890865603137</v>
      </c>
      <c r="P8" s="181">
        <v>0.67474112944879505</v>
      </c>
      <c r="Q8" s="181">
        <v>1.2422460450780826</v>
      </c>
      <c r="R8" s="181">
        <v>1.0288101777412593</v>
      </c>
      <c r="T8" s="181">
        <v>0.74184700374483636</v>
      </c>
      <c r="V8" s="181">
        <v>0.52360197528712704</v>
      </c>
      <c r="W8" s="181">
        <v>0.27809495004903972</v>
      </c>
      <c r="X8" s="181">
        <v>2.3272813504730316</v>
      </c>
      <c r="Y8" s="181">
        <v>1.4183180603380363</v>
      </c>
      <c r="AA8" s="181">
        <v>1.0639628233906773</v>
      </c>
      <c r="AC8" s="181">
        <v>0.79537495983665962</v>
      </c>
      <c r="AD8" s="181">
        <v>0.52563211882814198</v>
      </c>
      <c r="AE8" s="181">
        <v>1.3464175833124616</v>
      </c>
      <c r="AF8" s="181">
        <v>1.2038038209835935</v>
      </c>
      <c r="AH8" s="181">
        <v>0.87062060638920336</v>
      </c>
      <c r="AJ8" s="181">
        <v>0.54136012414774526</v>
      </c>
      <c r="AK8" s="181">
        <v>0.53955349359626625</v>
      </c>
      <c r="AL8" s="181">
        <v>8.3350343388226833E-3</v>
      </c>
      <c r="AM8" s="181">
        <v>2.6807632454216446</v>
      </c>
      <c r="AO8" s="181">
        <v>1.6468431632494658</v>
      </c>
      <c r="AQ8" s="181">
        <v>0.67957750531082028</v>
      </c>
      <c r="AR8" s="181">
        <v>0.34242274801992967</v>
      </c>
      <c r="AS8" s="181">
        <v>2.4378702363869746</v>
      </c>
      <c r="AT8" s="181">
        <v>1.3165596819452694</v>
      </c>
      <c r="AV8" s="181">
        <v>0.89773852129013998</v>
      </c>
      <c r="AX8" s="181">
        <v>0.92527138628002281</v>
      </c>
      <c r="AY8" s="181">
        <v>0.62989415448366037</v>
      </c>
      <c r="AZ8" s="181">
        <v>1.2120382213407286</v>
      </c>
      <c r="BA8" s="181">
        <v>0.82516357948389296</v>
      </c>
      <c r="BC8" s="181">
        <v>1.2923743476452916</v>
      </c>
      <c r="BE8" s="181">
        <v>6.0579325450142441E-3</v>
      </c>
      <c r="BF8" s="181">
        <v>2.6222217735872411</v>
      </c>
      <c r="BG8" s="181">
        <v>0.4659388944682864</v>
      </c>
      <c r="BH8" s="181">
        <v>1.9827076143235363</v>
      </c>
      <c r="BJ8" s="181">
        <v>0.58914408791610606</v>
      </c>
    </row>
    <row r="9" spans="1:62" s="181" customFormat="1" ht="12.75" customHeight="1">
      <c r="B9" s="198"/>
      <c r="D9" s="181">
        <v>0.28019217016702247</v>
      </c>
      <c r="E9" s="198"/>
      <c r="F9" s="198"/>
      <c r="G9" s="196"/>
      <c r="J9" s="197"/>
      <c r="K9" s="197">
        <v>3.2130340574178926</v>
      </c>
      <c r="N9" s="197"/>
      <c r="R9" s="181">
        <v>1.0779505457299077</v>
      </c>
      <c r="Y9" s="181">
        <v>2.7412185595405418</v>
      </c>
      <c r="AF9" s="181">
        <v>1.6082190101683593</v>
      </c>
      <c r="AM9" s="181">
        <v>1.1204034216177416</v>
      </c>
      <c r="AT9" s="181">
        <v>2.7929554930036375</v>
      </c>
      <c r="BA9" s="181">
        <v>1.3865370029895447</v>
      </c>
      <c r="BH9" s="181">
        <v>0.13281146966919039</v>
      </c>
    </row>
    <row r="10" spans="1:62" ht="12.75" customHeight="1">
      <c r="A10" s="172" t="s">
        <v>325</v>
      </c>
      <c r="B10" s="184" t="s">
        <v>136</v>
      </c>
      <c r="C10" s="171" t="s">
        <v>326</v>
      </c>
      <c r="D10" s="171" t="s">
        <v>300</v>
      </c>
      <c r="E10" s="171" t="s">
        <v>327</v>
      </c>
      <c r="F10" s="171" t="s">
        <v>315</v>
      </c>
      <c r="G10" s="185"/>
      <c r="H10" s="171" t="s">
        <v>325</v>
      </c>
      <c r="I10" s="171" t="s">
        <v>136</v>
      </c>
      <c r="J10" s="186" t="s">
        <v>326</v>
      </c>
      <c r="K10" s="186" t="s">
        <v>300</v>
      </c>
      <c r="L10" s="171" t="s">
        <v>327</v>
      </c>
      <c r="M10" s="171" t="s">
        <v>315</v>
      </c>
      <c r="N10" s="186"/>
      <c r="O10" s="171" t="s">
        <v>325</v>
      </c>
      <c r="P10" s="171" t="s">
        <v>136</v>
      </c>
      <c r="Q10" s="171" t="s">
        <v>326</v>
      </c>
      <c r="R10" s="171" t="s">
        <v>300</v>
      </c>
      <c r="S10" s="171" t="s">
        <v>327</v>
      </c>
      <c r="T10" s="171" t="s">
        <v>315</v>
      </c>
      <c r="V10" s="171" t="s">
        <v>325</v>
      </c>
      <c r="W10" s="171" t="s">
        <v>136</v>
      </c>
      <c r="X10" s="171" t="s">
        <v>326</v>
      </c>
      <c r="Y10" s="171" t="s">
        <v>300</v>
      </c>
      <c r="Z10" s="171" t="s">
        <v>327</v>
      </c>
      <c r="AA10" s="171" t="s">
        <v>315</v>
      </c>
      <c r="AC10" s="171" t="s">
        <v>325</v>
      </c>
      <c r="AD10" s="171" t="s">
        <v>136</v>
      </c>
      <c r="AE10" s="171" t="s">
        <v>326</v>
      </c>
      <c r="AF10" s="171" t="s">
        <v>300</v>
      </c>
      <c r="AG10" s="171" t="s">
        <v>327</v>
      </c>
      <c r="AH10" s="171" t="s">
        <v>315</v>
      </c>
      <c r="AJ10" s="171" t="s">
        <v>325</v>
      </c>
      <c r="AK10" s="171" t="s">
        <v>136</v>
      </c>
      <c r="AL10" s="171" t="s">
        <v>326</v>
      </c>
      <c r="AM10" s="171" t="s">
        <v>300</v>
      </c>
      <c r="AN10" s="171" t="s">
        <v>327</v>
      </c>
      <c r="AO10" s="171" t="s">
        <v>315</v>
      </c>
      <c r="AQ10" s="171" t="s">
        <v>325</v>
      </c>
      <c r="AR10" s="171" t="s">
        <v>136</v>
      </c>
      <c r="AS10" s="171" t="s">
        <v>326</v>
      </c>
      <c r="AT10" s="171" t="s">
        <v>300</v>
      </c>
      <c r="AU10" s="171" t="s">
        <v>327</v>
      </c>
      <c r="AV10" s="171" t="s">
        <v>315</v>
      </c>
      <c r="AX10" s="171" t="s">
        <v>325</v>
      </c>
      <c r="AY10" s="171" t="s">
        <v>136</v>
      </c>
      <c r="AZ10" s="171" t="s">
        <v>326</v>
      </c>
      <c r="BA10" s="171" t="s">
        <v>300</v>
      </c>
      <c r="BB10" s="171" t="s">
        <v>327</v>
      </c>
      <c r="BC10" s="171" t="s">
        <v>315</v>
      </c>
      <c r="BE10" s="171" t="s">
        <v>325</v>
      </c>
      <c r="BF10" s="171" t="s">
        <v>136</v>
      </c>
      <c r="BG10" s="171" t="s">
        <v>326</v>
      </c>
      <c r="BH10" s="171" t="s">
        <v>300</v>
      </c>
      <c r="BI10" s="171" t="s">
        <v>327</v>
      </c>
      <c r="BJ10" s="171" t="s">
        <v>315</v>
      </c>
    </row>
    <row r="11" spans="1:62" s="181" customFormat="1" ht="12.75" customHeight="1">
      <c r="A11" s="181">
        <v>0.14848484943570714</v>
      </c>
      <c r="B11" s="181">
        <v>0.55761663364738989</v>
      </c>
      <c r="C11" s="181">
        <v>2.2926489903991878</v>
      </c>
      <c r="D11" s="181">
        <v>0.13300764026056533</v>
      </c>
      <c r="E11" s="181">
        <v>0.53652407904997512</v>
      </c>
      <c r="F11" s="181">
        <v>1.1328866157113171</v>
      </c>
      <c r="G11" s="196"/>
      <c r="H11" s="181">
        <v>0.10471968958598771</v>
      </c>
      <c r="I11" s="181">
        <v>0.54365606315896653</v>
      </c>
      <c r="J11" s="181">
        <v>1.1086812803526169</v>
      </c>
      <c r="K11" s="197">
        <v>0.89329343205291201</v>
      </c>
      <c r="L11" s="181">
        <v>1.3870269258772718</v>
      </c>
      <c r="M11" s="181">
        <v>0.5939231004826907</v>
      </c>
      <c r="N11" s="197"/>
      <c r="O11" s="181">
        <v>0.15866935069714316</v>
      </c>
      <c r="P11" s="181">
        <v>0.69200833778148152</v>
      </c>
      <c r="Q11" s="181">
        <v>0.83425704114405563</v>
      </c>
      <c r="R11" s="181">
        <v>0.5749841725239615</v>
      </c>
      <c r="S11" s="181">
        <v>0.6134631196964665</v>
      </c>
      <c r="T11" s="181">
        <v>0.23171609182563033</v>
      </c>
      <c r="V11" s="181">
        <v>0.34972458582070642</v>
      </c>
      <c r="W11" s="181">
        <v>0.46732608043687413</v>
      </c>
      <c r="X11" s="181">
        <v>1.0725917939636198</v>
      </c>
      <c r="Y11" s="181">
        <v>1.0239925186159968</v>
      </c>
      <c r="Z11" s="181">
        <v>0.63167879386842007</v>
      </c>
      <c r="AA11" s="181">
        <v>0.21667685969770539</v>
      </c>
      <c r="AC11" s="181">
        <v>0.49525493517363517</v>
      </c>
      <c r="AD11" s="181">
        <v>0.62563992271406321</v>
      </c>
      <c r="AE11" s="181">
        <v>0.77659912618355087</v>
      </c>
      <c r="AF11" s="181">
        <v>0.85633788367286012</v>
      </c>
      <c r="AG11" s="181">
        <v>0.6103648724950288</v>
      </c>
      <c r="AH11" s="181">
        <v>0.23162637126225022</v>
      </c>
      <c r="AJ11" s="181">
        <v>0.41299205663420502</v>
      </c>
      <c r="AK11" s="181">
        <v>0.41337302335107068</v>
      </c>
      <c r="AL11" s="181">
        <v>1.7153882725981904</v>
      </c>
      <c r="AM11" s="181">
        <v>1.2147256439052583</v>
      </c>
      <c r="AN11" s="181">
        <v>0.69774184108992243</v>
      </c>
      <c r="AO11" s="181">
        <v>0.53618160596182751</v>
      </c>
      <c r="AQ11" s="181">
        <v>0.415895595278723</v>
      </c>
      <c r="AR11" s="181">
        <v>0.57289952916204079</v>
      </c>
      <c r="AS11" s="181">
        <v>1.0463952413155497</v>
      </c>
      <c r="AT11" s="181">
        <v>0.9182576205553048</v>
      </c>
      <c r="AU11" s="181">
        <v>0.45038002755089912</v>
      </c>
      <c r="AV11" s="181">
        <v>0.21205633836199561</v>
      </c>
      <c r="AX11" s="181">
        <v>0.63827852151314068</v>
      </c>
      <c r="AY11" s="181">
        <v>1.1682805313471296</v>
      </c>
      <c r="AZ11" s="181">
        <v>0.80666269818854508</v>
      </c>
      <c r="BA11" s="181">
        <v>0.81559964055883749</v>
      </c>
      <c r="BB11" s="181">
        <v>0.85526825705831722</v>
      </c>
      <c r="BC11" s="181">
        <v>0.33743993871227113</v>
      </c>
      <c r="BE11" s="181">
        <v>7.7388747661360155E-2</v>
      </c>
      <c r="BF11" s="181">
        <v>3.5034622460680789E-4</v>
      </c>
      <c r="BG11" s="181">
        <v>3.3693526787020791</v>
      </c>
      <c r="BH11" s="181">
        <v>2.5581692157124789</v>
      </c>
      <c r="BI11" s="181">
        <v>5.955722413562107</v>
      </c>
      <c r="BJ11" s="181">
        <v>3.381540105557153</v>
      </c>
    </row>
    <row r="12" spans="1:62" s="181" customFormat="1" ht="12.75" customHeight="1">
      <c r="A12" s="181">
        <v>0.15179684018757708</v>
      </c>
      <c r="B12" s="181">
        <v>7.8547483183236261E-2</v>
      </c>
      <c r="C12" s="181">
        <v>3.0701233030355644</v>
      </c>
      <c r="D12" s="181">
        <v>0.79042580626772851</v>
      </c>
      <c r="E12" s="181">
        <v>1.5325583344542322</v>
      </c>
      <c r="F12" s="181">
        <v>0.83706380733921948</v>
      </c>
      <c r="H12" s="181">
        <v>0.18284312554583712</v>
      </c>
      <c r="I12" s="181">
        <v>0.51508796062683115</v>
      </c>
      <c r="J12" s="181">
        <v>1.2377811126677398</v>
      </c>
      <c r="K12" s="197">
        <v>0.94846163439612041</v>
      </c>
      <c r="L12" s="181">
        <v>1.2611696547522733</v>
      </c>
      <c r="M12" s="181">
        <v>1.183623309564156</v>
      </c>
      <c r="O12" s="181">
        <v>0.22777958659445172</v>
      </c>
      <c r="P12" s="181">
        <v>0.53738449155990042</v>
      </c>
      <c r="Q12" s="181">
        <v>0.76586689752841264</v>
      </c>
      <c r="R12" s="181">
        <v>0.68093571496989835</v>
      </c>
      <c r="S12" s="181">
        <v>0.50955387013700759</v>
      </c>
      <c r="T12" s="181">
        <v>0.62044575512856515</v>
      </c>
      <c r="V12" s="181">
        <v>0.53824363020362798</v>
      </c>
      <c r="W12" s="181">
        <v>0.26090871462067083</v>
      </c>
      <c r="X12" s="181">
        <v>1.1542817504485392</v>
      </c>
      <c r="Y12" s="181">
        <v>0.99150930433564977</v>
      </c>
      <c r="Z12" s="181">
        <v>0.54100524752610757</v>
      </c>
      <c r="AA12" s="181">
        <v>0.53835818620874998</v>
      </c>
      <c r="AC12" s="181">
        <v>0.65396636157446175</v>
      </c>
      <c r="AD12" s="181">
        <v>0.42583576432587628</v>
      </c>
      <c r="AE12" s="181">
        <v>0.76474373165210652</v>
      </c>
      <c r="AF12" s="181">
        <v>0.89006643120296525</v>
      </c>
      <c r="AG12" s="181">
        <v>0.54495170204251431</v>
      </c>
      <c r="AH12" s="181">
        <v>0.47436131213699206</v>
      </c>
      <c r="AJ12" s="181">
        <v>0.49202735550825716</v>
      </c>
      <c r="AK12" s="181">
        <v>0.31834494286401732</v>
      </c>
      <c r="AL12" s="181">
        <v>1.436595141083266</v>
      </c>
      <c r="AM12" s="181">
        <v>1.2885550313789975</v>
      </c>
      <c r="AN12" s="181">
        <v>0.75840800629258542</v>
      </c>
      <c r="AO12" s="181">
        <v>0.70346176118692971</v>
      </c>
      <c r="AQ12" s="181">
        <v>0.56615086365720124</v>
      </c>
      <c r="AR12" s="181">
        <v>0.44147587333304822</v>
      </c>
      <c r="AS12" s="181">
        <v>1.0854384043455174</v>
      </c>
      <c r="AT12" s="181">
        <v>0.79174232376049392</v>
      </c>
      <c r="AU12" s="181">
        <v>0.461981471815477</v>
      </c>
      <c r="AV12" s="181">
        <v>0.43285042271768331</v>
      </c>
      <c r="AX12" s="181">
        <v>0.94044474951279633</v>
      </c>
      <c r="AY12" s="181">
        <v>0.75690765932954618</v>
      </c>
      <c r="AZ12" s="181">
        <v>0.81056908467429045</v>
      </c>
      <c r="BA12" s="181">
        <v>0.8676115621368945</v>
      </c>
      <c r="BB12" s="181">
        <v>0.85548664868251301</v>
      </c>
      <c r="BC12" s="181">
        <v>0.73280112156760202</v>
      </c>
      <c r="BE12" s="181">
        <v>1.7305752219704265E-3</v>
      </c>
      <c r="BF12" s="181">
        <v>3.0909220701148983</v>
      </c>
      <c r="BG12" s="181">
        <v>1.4653945318519712</v>
      </c>
      <c r="BH12" s="181">
        <v>4.1401542003416516</v>
      </c>
      <c r="BI12" s="181">
        <v>3.1336442576099484</v>
      </c>
      <c r="BJ12" s="181">
        <v>2.3123859907803554</v>
      </c>
    </row>
    <row r="13" spans="1:62" s="181" customFormat="1" ht="12.75" customHeight="1">
      <c r="A13" s="181">
        <v>0.23636560273698221</v>
      </c>
      <c r="B13" s="181">
        <v>1.261925392757727</v>
      </c>
      <c r="C13" s="181">
        <v>1.2780433160210163</v>
      </c>
      <c r="D13" s="181">
        <v>0.82867172627877894</v>
      </c>
      <c r="E13" s="181">
        <v>6.1294191666893261E-2</v>
      </c>
      <c r="F13" s="181">
        <v>1.5109122829088288</v>
      </c>
      <c r="H13" s="181">
        <v>0.21221725339228545</v>
      </c>
      <c r="I13" s="181">
        <v>0.81219303504892981</v>
      </c>
      <c r="J13" s="181">
        <v>0.68378403599230797</v>
      </c>
      <c r="K13" s="181">
        <v>1.0367532285990901</v>
      </c>
      <c r="L13" s="181">
        <v>1.0223526093570163</v>
      </c>
      <c r="M13" s="181">
        <v>0.66214353286611083</v>
      </c>
      <c r="N13" s="197"/>
      <c r="O13" s="181">
        <v>0.25045661589178586</v>
      </c>
      <c r="P13" s="181">
        <v>0.76872160526499189</v>
      </c>
      <c r="Q13" s="181">
        <v>0.60356512104909743</v>
      </c>
      <c r="R13" s="181">
        <v>0.52815562380897285</v>
      </c>
      <c r="S13" s="181">
        <v>0.35123527963937795</v>
      </c>
      <c r="T13" s="181">
        <v>0.29461665635418138</v>
      </c>
      <c r="V13" s="181">
        <v>0.47406843304286567</v>
      </c>
      <c r="W13" s="181">
        <v>0.55720780315414387</v>
      </c>
      <c r="X13" s="181">
        <v>0.66531904004872289</v>
      </c>
      <c r="Y13" s="181">
        <v>0.92113950543592282</v>
      </c>
      <c r="Z13" s="181">
        <v>0.35167488868981983</v>
      </c>
      <c r="AA13" s="181">
        <v>0.23509167025893388</v>
      </c>
      <c r="AC13" s="181">
        <v>0.75471569089956636</v>
      </c>
      <c r="AD13" s="181">
        <v>0.81569977828041385</v>
      </c>
      <c r="AE13" s="181">
        <v>0.54705980696623113</v>
      </c>
      <c r="AF13" s="181">
        <v>0.78818514447601318</v>
      </c>
      <c r="AG13" s="181">
        <v>0.34928625321793455</v>
      </c>
      <c r="AH13" s="181">
        <v>0.26969743922415806</v>
      </c>
      <c r="AJ13" s="181">
        <v>0.39439898268592094</v>
      </c>
      <c r="AK13" s="181">
        <v>0.56943613339784316</v>
      </c>
      <c r="AL13" s="181">
        <v>1.2795588495563959</v>
      </c>
      <c r="AM13" s="181">
        <v>1.2945562646529858</v>
      </c>
      <c r="AN13" s="181">
        <v>0.48869443178358496</v>
      </c>
      <c r="AO13" s="181">
        <v>0.46086083691299845</v>
      </c>
      <c r="AQ13" s="181">
        <v>0.5634269947380921</v>
      </c>
      <c r="AR13" s="181">
        <v>0.69699497016190326</v>
      </c>
      <c r="AS13" s="181">
        <v>0.45533800662482687</v>
      </c>
      <c r="AT13" s="181">
        <v>0.65312863160671109</v>
      </c>
      <c r="AU13" s="181">
        <v>0.2652441554306208</v>
      </c>
      <c r="AV13" s="181">
        <v>0.33620358636611403</v>
      </c>
      <c r="AX13" s="181">
        <v>0.88995626089255486</v>
      </c>
      <c r="AY13" s="181">
        <v>1.2485704465359846</v>
      </c>
      <c r="AZ13" s="181">
        <v>0.51470178129181099</v>
      </c>
      <c r="BA13" s="181">
        <v>0.80859887724798341</v>
      </c>
      <c r="BB13" s="181">
        <v>0.56627153524404961</v>
      </c>
      <c r="BC13" s="181">
        <v>0.6301778670685324</v>
      </c>
      <c r="BE13" s="181">
        <v>1.5857183825154223E-2</v>
      </c>
      <c r="BF13" s="181">
        <v>1.2222696098685779</v>
      </c>
      <c r="BG13" s="181">
        <v>3.1520729964314183</v>
      </c>
      <c r="BH13" s="181">
        <v>1.3687368926221601</v>
      </c>
      <c r="BI13" s="181">
        <v>1.3816730109208253</v>
      </c>
      <c r="BJ13" s="181">
        <v>2.7752057675448736</v>
      </c>
    </row>
    <row r="14" spans="1:62" s="181" customFormat="1" ht="12.75" customHeight="1">
      <c r="A14" s="181">
        <v>8.5956410275786169E-2</v>
      </c>
      <c r="B14" s="181">
        <v>0.4871971174320493</v>
      </c>
      <c r="C14" s="181">
        <v>1.7422255046842874</v>
      </c>
      <c r="D14" s="181">
        <v>0.84196550796458869</v>
      </c>
      <c r="E14" s="181">
        <v>0.5692796469274447</v>
      </c>
      <c r="F14" s="181">
        <v>2.5626056074475234</v>
      </c>
      <c r="H14" s="181">
        <v>8.3269550178801582E-2</v>
      </c>
      <c r="I14" s="181">
        <v>0.36588664410477434</v>
      </c>
      <c r="J14" s="181">
        <v>1.1015893508481176</v>
      </c>
      <c r="K14" s="181">
        <v>0.86612860673704839</v>
      </c>
      <c r="L14" s="181">
        <v>0.80731385186938631</v>
      </c>
      <c r="M14" s="181">
        <v>0.79215771672292756</v>
      </c>
      <c r="O14" s="181">
        <v>0.1102740654962637</v>
      </c>
      <c r="P14" s="181">
        <v>0.4671829115436375</v>
      </c>
      <c r="Q14" s="181">
        <v>0.78720065088760627</v>
      </c>
      <c r="R14" s="181">
        <v>0.57419691701837039</v>
      </c>
      <c r="S14" s="181">
        <v>0.55258508081170643</v>
      </c>
      <c r="T14" s="181">
        <v>0.62589673242716914</v>
      </c>
      <c r="V14" s="181">
        <v>0.48922848950923409</v>
      </c>
      <c r="W14" s="181">
        <v>0.24166535446702431</v>
      </c>
      <c r="X14" s="181">
        <v>1.0578516643323244</v>
      </c>
      <c r="Y14" s="181">
        <v>0.91838278697262665</v>
      </c>
      <c r="Z14" s="181">
        <v>0.24052671850016463</v>
      </c>
      <c r="AA14" s="181">
        <v>0.71699704704193912</v>
      </c>
      <c r="AC14" s="181">
        <v>0.6069459946507898</v>
      </c>
      <c r="AD14" s="181">
        <v>0.5052179928844599</v>
      </c>
      <c r="AE14" s="181">
        <v>0.76533886084895875</v>
      </c>
      <c r="AF14" s="181">
        <v>0.81098533493415748</v>
      </c>
      <c r="AG14" s="181">
        <v>0.43740335587477752</v>
      </c>
      <c r="AH14" s="181">
        <v>0.61572745127566386</v>
      </c>
      <c r="AJ14" s="181">
        <v>0.33756430568762774</v>
      </c>
      <c r="AK14" s="181">
        <v>0.17976444944959155</v>
      </c>
      <c r="AL14" s="181">
        <v>1.216985058247819</v>
      </c>
      <c r="AM14" s="181">
        <v>1.3537989929744709</v>
      </c>
      <c r="AN14" s="181">
        <v>0.61515949033918593</v>
      </c>
      <c r="AO14" s="181">
        <v>0.50896564455559357</v>
      </c>
      <c r="AQ14" s="181">
        <v>0.49097827486317114</v>
      </c>
      <c r="AR14" s="181">
        <v>0.65174841539482031</v>
      </c>
      <c r="AS14" s="181">
        <v>0.75500276827732848</v>
      </c>
      <c r="AT14" s="181">
        <v>0.68518157853316197</v>
      </c>
      <c r="AU14" s="181">
        <v>0.4616138472214934</v>
      </c>
      <c r="AV14" s="181">
        <v>0.65144847937061534</v>
      </c>
      <c r="AX14" s="181">
        <v>0.79876011520417411</v>
      </c>
      <c r="AY14" s="181">
        <v>0.99524832044094136</v>
      </c>
      <c r="AZ14" s="181">
        <v>0.70192777972610743</v>
      </c>
      <c r="BA14" s="181">
        <v>0.73273778072674722</v>
      </c>
      <c r="BB14" s="181">
        <v>0.72403007687147736</v>
      </c>
      <c r="BC14" s="181">
        <v>1.0431475538993382</v>
      </c>
      <c r="BE14" s="181">
        <v>1.3538238013028349E-2</v>
      </c>
      <c r="BF14" s="181">
        <v>1.9923061374866458</v>
      </c>
      <c r="BG14" s="181">
        <v>3.3826607366616441</v>
      </c>
      <c r="BH14" s="181">
        <v>0.61944721876573605</v>
      </c>
      <c r="BI14" s="181">
        <v>9.6864036061026315</v>
      </c>
      <c r="BJ14" s="181">
        <v>9.7647684754509108</v>
      </c>
    </row>
    <row r="15" spans="1:62" s="181" customFormat="1" ht="12.75" customHeight="1">
      <c r="B15" s="181">
        <v>5.4511120783396511E-2</v>
      </c>
      <c r="C15" s="181">
        <v>1.7160318425169776</v>
      </c>
      <c r="D15" s="181">
        <v>0.27995310905321497</v>
      </c>
      <c r="E15" s="181">
        <v>1.4206283255145569</v>
      </c>
      <c r="F15" s="181">
        <v>0.33634008298596174</v>
      </c>
      <c r="I15" s="181">
        <v>0.57757480017089435</v>
      </c>
      <c r="J15" s="181">
        <v>0.8501535358944261</v>
      </c>
      <c r="K15" s="181">
        <v>1.1013283042148079</v>
      </c>
      <c r="L15" s="181">
        <v>0.51891867937802594</v>
      </c>
      <c r="M15" s="181">
        <v>0.62576530339194036</v>
      </c>
      <c r="P15" s="181">
        <v>0.6395802749901065</v>
      </c>
      <c r="Q15" s="181">
        <v>0.70510905683587566</v>
      </c>
      <c r="R15" s="181">
        <v>0.63611452368785604</v>
      </c>
      <c r="S15" s="181">
        <v>0.59024189045982245</v>
      </c>
      <c r="T15" s="181">
        <v>0.26942905866859718</v>
      </c>
      <c r="W15" s="181">
        <v>0.48767685766046626</v>
      </c>
      <c r="X15" s="181">
        <v>0.54227446130223</v>
      </c>
      <c r="Y15" s="181">
        <v>1.4074375914892099</v>
      </c>
      <c r="Z15" s="181">
        <v>0.35065485635270105</v>
      </c>
      <c r="AA15" s="181">
        <v>0.30974356345918974</v>
      </c>
      <c r="AD15" s="181">
        <v>0.65014281505117333</v>
      </c>
      <c r="AE15" s="181">
        <v>0.66429750154750344</v>
      </c>
      <c r="AF15" s="181">
        <v>1.2011501312867092</v>
      </c>
      <c r="AG15" s="181">
        <v>0.50380059343277939</v>
      </c>
      <c r="AH15" s="181">
        <v>0.26451227456999832</v>
      </c>
      <c r="AK15" s="181">
        <v>0.46462700152487235</v>
      </c>
      <c r="AL15" s="181">
        <v>0.73373063832311758</v>
      </c>
      <c r="AM15" s="181">
        <v>1.5666900568256827</v>
      </c>
      <c r="AN15" s="181">
        <v>0.57465585201043834</v>
      </c>
      <c r="AO15" s="181">
        <v>0.6046691742614303</v>
      </c>
      <c r="AR15" s="181">
        <v>0.48356507222032674</v>
      </c>
      <c r="AS15" s="181">
        <v>0.56375311774056247</v>
      </c>
      <c r="AT15" s="181">
        <v>1.2041983517298473</v>
      </c>
      <c r="AU15" s="181">
        <v>0.51776259991777562</v>
      </c>
      <c r="AV15" s="181">
        <v>0.26315211515124304</v>
      </c>
      <c r="AY15" s="181">
        <v>0.87457153146650213</v>
      </c>
      <c r="AZ15" s="181">
        <v>0.799715517112358</v>
      </c>
      <c r="BA15" s="181">
        <v>0.85524714643549338</v>
      </c>
      <c r="BB15" s="181">
        <v>0.79021322306075625</v>
      </c>
      <c r="BC15" s="181">
        <v>0.45438986947583732</v>
      </c>
      <c r="BF15" s="181">
        <v>0.97876708123151013</v>
      </c>
      <c r="BG15" s="181">
        <v>8.9107530054233521</v>
      </c>
      <c r="BH15" s="181">
        <v>1.4519717169434023</v>
      </c>
      <c r="BI15" s="181">
        <v>11.839070960067097</v>
      </c>
      <c r="BJ15" s="181">
        <v>2.189943055147463</v>
      </c>
    </row>
    <row r="16" spans="1:62" s="181" customFormat="1" ht="12.75" customHeight="1">
      <c r="B16" s="181">
        <v>0.34953478288108353</v>
      </c>
      <c r="I16" s="181">
        <v>0.51952924873168749</v>
      </c>
      <c r="P16" s="181">
        <v>0.58476390437526549</v>
      </c>
      <c r="R16" s="171"/>
      <c r="W16" s="181">
        <v>0.35391892879726039</v>
      </c>
      <c r="Y16" s="171"/>
      <c r="AD16" s="181">
        <v>0.61163314769067922</v>
      </c>
      <c r="AF16" s="171"/>
      <c r="AK16" s="181">
        <v>0.33519349030805434</v>
      </c>
      <c r="AM16" s="171"/>
      <c r="AR16" s="181">
        <v>0.39121785994217173</v>
      </c>
      <c r="AT16" s="171"/>
      <c r="AY16" s="181">
        <v>0.97192910021581169</v>
      </c>
      <c r="BA16" s="171"/>
      <c r="BF16" s="181">
        <v>1.5454397473821921E-2</v>
      </c>
      <c r="BH16" s="171"/>
    </row>
    <row r="17" spans="1:58" ht="12.75" customHeight="1"/>
    <row r="18" spans="1:58" ht="12.75" customHeight="1"/>
    <row r="19" spans="1:58" ht="12.75" customHeight="1">
      <c r="A19" s="190" t="s">
        <v>132</v>
      </c>
      <c r="B19" s="96"/>
      <c r="C19" s="183"/>
      <c r="D19" s="183"/>
      <c r="E19" s="183"/>
      <c r="G19" s="183"/>
      <c r="H19" s="190" t="s">
        <v>132</v>
      </c>
      <c r="I19" s="96"/>
      <c r="J19" s="180"/>
      <c r="K19" s="180"/>
      <c r="L19" s="180"/>
      <c r="M19" s="180"/>
      <c r="N19" s="180"/>
      <c r="O19" s="190" t="s">
        <v>132</v>
      </c>
      <c r="P19" s="96"/>
      <c r="V19" s="190" t="s">
        <v>132</v>
      </c>
      <c r="W19" s="96"/>
      <c r="AC19" s="190" t="s">
        <v>132</v>
      </c>
      <c r="AD19" s="96"/>
      <c r="AJ19" s="190" t="s">
        <v>132</v>
      </c>
      <c r="AK19" s="96"/>
      <c r="AQ19" s="190" t="s">
        <v>132</v>
      </c>
      <c r="AR19" s="96"/>
      <c r="AX19" s="190" t="s">
        <v>132</v>
      </c>
      <c r="AY19" s="96"/>
      <c r="BE19" s="190" t="s">
        <v>132</v>
      </c>
      <c r="BF19" s="96"/>
    </row>
    <row r="20" spans="1:58" ht="12.75" customHeight="1">
      <c r="A20" s="33" t="s">
        <v>306</v>
      </c>
      <c r="B20" s="191">
        <f>AVERAGE(A3:A8)</f>
        <v>0.35270544659021169</v>
      </c>
      <c r="C20" s="184"/>
      <c r="D20" s="184"/>
      <c r="E20" s="184"/>
      <c r="G20" s="184"/>
      <c r="H20" s="33" t="s">
        <v>306</v>
      </c>
      <c r="I20" s="191">
        <f>AVERAGE(H3:H8)</f>
        <v>0.20688954321934602</v>
      </c>
      <c r="J20" s="184"/>
      <c r="K20" s="184"/>
      <c r="L20" s="184"/>
      <c r="M20" s="184"/>
      <c r="N20" s="184"/>
      <c r="O20" s="33" t="s">
        <v>306</v>
      </c>
      <c r="P20" s="191">
        <f>AVERAGE(O3:O8)</f>
        <v>0.27609474307115539</v>
      </c>
      <c r="V20" s="33" t="s">
        <v>306</v>
      </c>
      <c r="W20" s="191">
        <f>AVERAGE(V3:V8)</f>
        <v>0.41336147955653652</v>
      </c>
      <c r="AC20" s="33" t="s">
        <v>306</v>
      </c>
      <c r="AD20" s="191">
        <f>AVERAGE(AC3:AC8)</f>
        <v>0.63836695177572567</v>
      </c>
      <c r="AJ20" s="33" t="s">
        <v>306</v>
      </c>
      <c r="AK20" s="191">
        <f>AVERAGE(AJ3:AJ8)</f>
        <v>0.51716090563273731</v>
      </c>
      <c r="AQ20" s="33" t="s">
        <v>306</v>
      </c>
      <c r="AR20" s="191">
        <f>AVERAGE(AQ3:AQ8)</f>
        <v>0.51133916968687398</v>
      </c>
      <c r="AX20" s="33" t="s">
        <v>306</v>
      </c>
      <c r="AY20" s="191">
        <f>AVERAGE(AX3:AX8)</f>
        <v>0.76179155857021286</v>
      </c>
      <c r="BE20" s="33" t="s">
        <v>306</v>
      </c>
      <c r="BF20" s="191">
        <f>AVERAGE(BE3:BE8)</f>
        <v>0.24579244133005804</v>
      </c>
    </row>
    <row r="21" spans="1:58" ht="12.75" customHeight="1">
      <c r="A21" s="33" t="s">
        <v>133</v>
      </c>
      <c r="B21" s="191">
        <f>AVERAGE(B3:B8)</f>
        <v>1</v>
      </c>
      <c r="C21" s="184"/>
      <c r="D21" s="184"/>
      <c r="E21" s="184"/>
      <c r="G21" s="184"/>
      <c r="H21" s="33" t="s">
        <v>133</v>
      </c>
      <c r="I21" s="191">
        <f>AVERAGE(I3:I8)</f>
        <v>1.0000000000000002</v>
      </c>
      <c r="J21" s="184"/>
      <c r="K21" s="184"/>
      <c r="L21" s="184"/>
      <c r="M21" s="184"/>
      <c r="N21" s="184"/>
      <c r="O21" s="33" t="s">
        <v>133</v>
      </c>
      <c r="P21" s="191">
        <f>AVERAGE(P3:P8)</f>
        <v>1</v>
      </c>
      <c r="V21" s="33" t="s">
        <v>133</v>
      </c>
      <c r="W21" s="191">
        <f>AVERAGE(W3:W8)</f>
        <v>1.0000000000000002</v>
      </c>
      <c r="AC21" s="33" t="s">
        <v>133</v>
      </c>
      <c r="AD21" s="191">
        <f>AVERAGE(AD3:AD8)</f>
        <v>1</v>
      </c>
      <c r="AJ21" s="33" t="s">
        <v>133</v>
      </c>
      <c r="AK21" s="191">
        <f>AVERAGE(AK3:AK8)</f>
        <v>1.0000000000000002</v>
      </c>
      <c r="AQ21" s="33" t="s">
        <v>133</v>
      </c>
      <c r="AR21" s="191">
        <f>AVERAGE(AR3:AR8)</f>
        <v>1.0000000000000002</v>
      </c>
      <c r="AX21" s="33" t="s">
        <v>133</v>
      </c>
      <c r="AY21" s="191">
        <f>AVERAGE(AY3:AY8)</f>
        <v>1.0000000000000002</v>
      </c>
      <c r="BE21" s="33" t="s">
        <v>133</v>
      </c>
      <c r="BF21" s="191">
        <f>AVERAGE(BF3:BF8)</f>
        <v>0.99999999999999989</v>
      </c>
    </row>
    <row r="22" spans="1:58" ht="12.75" customHeight="1">
      <c r="A22" s="33" t="s">
        <v>319</v>
      </c>
      <c r="B22" s="191">
        <f>AVERAGE(C3:C8)</f>
        <v>2.2969032766279631</v>
      </c>
      <c r="C22" s="184"/>
      <c r="D22" s="184"/>
      <c r="E22" s="184"/>
      <c r="F22" s="184"/>
      <c r="G22" s="184"/>
      <c r="H22" s="33" t="s">
        <v>319</v>
      </c>
      <c r="I22" s="191">
        <f>AVERAGE(J3:J8)</f>
        <v>1.5007967874156278</v>
      </c>
      <c r="J22" s="184"/>
      <c r="K22" s="184"/>
      <c r="L22" s="184"/>
      <c r="M22" s="184"/>
      <c r="N22" s="184"/>
      <c r="O22" s="33" t="s">
        <v>319</v>
      </c>
      <c r="P22" s="191">
        <f>AVERAGE(Q3:Q8)</f>
        <v>1.3172274393122829</v>
      </c>
      <c r="V22" s="33" t="s">
        <v>319</v>
      </c>
      <c r="W22" s="191">
        <f>AVERAGE(X3:X8)</f>
        <v>2.0996632552773868</v>
      </c>
      <c r="AC22" s="33" t="s">
        <v>319</v>
      </c>
      <c r="AD22" s="191">
        <f>AVERAGE(AE3:AE8)</f>
        <v>1.4425131808643663</v>
      </c>
      <c r="AJ22" s="33" t="s">
        <v>319</v>
      </c>
      <c r="AK22" s="191">
        <f>AVERAGE(AL3:AL8)</f>
        <v>2.1664131772008117</v>
      </c>
      <c r="AQ22" s="33" t="s">
        <v>319</v>
      </c>
      <c r="AR22" s="191">
        <f>AVERAGE(AS3:AS8)</f>
        <v>2.3735524296445072</v>
      </c>
      <c r="AX22" s="33" t="s">
        <v>319</v>
      </c>
      <c r="AY22" s="191">
        <f>AVERAGE(AZ3:AZ8)</f>
        <v>1.2389315594595476</v>
      </c>
      <c r="BE22" s="33" t="s">
        <v>319</v>
      </c>
      <c r="BF22" s="191">
        <f>AVERAGE(BG3:BG8)</f>
        <v>0.49125120238021069</v>
      </c>
    </row>
    <row r="23" spans="1:58">
      <c r="A23" s="33" t="s">
        <v>313</v>
      </c>
      <c r="B23" s="191">
        <f>AVERAGE(D3:D9)</f>
        <v>0.79709420756010652</v>
      </c>
      <c r="C23" s="184"/>
      <c r="D23" s="184"/>
      <c r="E23" s="184"/>
      <c r="F23" s="184"/>
      <c r="G23" s="184"/>
      <c r="H23" s="33" t="s">
        <v>313</v>
      </c>
      <c r="I23" s="191">
        <f>AVERAGE(K3:K9)</f>
        <v>1.6748740911308324</v>
      </c>
      <c r="J23" s="184"/>
      <c r="K23" s="184"/>
      <c r="L23" s="184"/>
      <c r="M23" s="184"/>
      <c r="N23" s="184"/>
      <c r="O23" s="33" t="s">
        <v>313</v>
      </c>
      <c r="P23" s="191">
        <f>AVERAGE(R3:R9)</f>
        <v>1.1620913803942496</v>
      </c>
      <c r="V23" s="33" t="s">
        <v>313</v>
      </c>
      <c r="W23" s="191">
        <f>AVERAGE(Y3:Y9)</f>
        <v>2.2646651259235844</v>
      </c>
      <c r="AC23" s="33" t="s">
        <v>313</v>
      </c>
      <c r="AD23" s="191">
        <f>AVERAGE(AF3:AF9)</f>
        <v>1.5081919016534815</v>
      </c>
      <c r="AJ23" s="33" t="s">
        <v>313</v>
      </c>
      <c r="AK23" s="191">
        <f>AVERAGE(AM3:AM9)</f>
        <v>2.0793959546698053</v>
      </c>
      <c r="AQ23" s="33" t="s">
        <v>313</v>
      </c>
      <c r="AR23" s="191">
        <f>AVERAGE(AT3:AT9)</f>
        <v>2.3481734986599299</v>
      </c>
      <c r="AX23" s="33" t="s">
        <v>313</v>
      </c>
      <c r="AY23" s="191">
        <f>AVERAGE(BA3:BA9)</f>
        <v>1.0279943407874865</v>
      </c>
      <c r="BE23" s="33" t="s">
        <v>313</v>
      </c>
      <c r="BF23" s="191">
        <f>AVERAGE(BH3:BH9)</f>
        <v>0.42137554085995488</v>
      </c>
    </row>
    <row r="24" spans="1:58">
      <c r="A24" s="68" t="s">
        <v>324</v>
      </c>
      <c r="B24" s="191">
        <f>AVERAGE(E3:E7)</f>
        <v>0.43773976098160661</v>
      </c>
      <c r="C24" s="184"/>
      <c r="D24" s="184"/>
      <c r="E24" s="184"/>
      <c r="F24" s="184"/>
      <c r="G24" s="184"/>
      <c r="H24" s="68" t="s">
        <v>324</v>
      </c>
      <c r="I24" s="191">
        <f>AVERAGE(L3:L7)</f>
        <v>1.4908301290558494</v>
      </c>
      <c r="J24" s="184"/>
      <c r="K24" s="184"/>
      <c r="L24" s="184"/>
      <c r="M24" s="184"/>
      <c r="N24" s="184"/>
      <c r="O24" s="68" t="s">
        <v>324</v>
      </c>
      <c r="P24" s="191">
        <f>AVERAGE(S3:S7)</f>
        <v>0.82274987739807304</v>
      </c>
      <c r="V24" s="68" t="s">
        <v>324</v>
      </c>
      <c r="W24" s="191">
        <f>AVERAGE(Z3:Z7)</f>
        <v>0.92036933172455626</v>
      </c>
      <c r="AC24" s="68" t="s">
        <v>324</v>
      </c>
      <c r="AD24" s="191">
        <f>AVERAGE(AG3:AG7)</f>
        <v>0.84837810765834709</v>
      </c>
      <c r="AJ24" s="68" t="s">
        <v>324</v>
      </c>
      <c r="AK24" s="191">
        <f>AVERAGE(AN3:AN7)</f>
        <v>1.2204080600876361</v>
      </c>
      <c r="AQ24" s="68" t="s">
        <v>324</v>
      </c>
      <c r="AR24" s="191">
        <f>AVERAGE(AU3:AU7)</f>
        <v>0.7846807931658436</v>
      </c>
      <c r="AX24" s="68" t="s">
        <v>324</v>
      </c>
      <c r="AY24" s="191">
        <f>AVERAGE(BB3:BB7)</f>
        <v>1.243115914112068</v>
      </c>
      <c r="BE24" s="68" t="s">
        <v>324</v>
      </c>
      <c r="BF24" s="191">
        <f>AVERAGE(BI3:BI7)</f>
        <v>0.43783772866219756</v>
      </c>
    </row>
    <row r="25" spans="1:58">
      <c r="A25" s="68" t="s">
        <v>316</v>
      </c>
      <c r="B25" s="191">
        <f>AVERAGE(F3:F8)</f>
        <v>1.6317864284357944</v>
      </c>
      <c r="C25" s="184"/>
      <c r="D25" s="184"/>
      <c r="E25" s="184"/>
      <c r="F25" s="184"/>
      <c r="H25" s="68" t="s">
        <v>316</v>
      </c>
      <c r="I25" s="191">
        <f>AVERAGE(M3:M8)</f>
        <v>1.3511175062514245</v>
      </c>
      <c r="O25" s="68" t="s">
        <v>316</v>
      </c>
      <c r="P25" s="191">
        <f>AVERAGE(T3:T8)</f>
        <v>0.99180631805142638</v>
      </c>
      <c r="V25" s="68" t="s">
        <v>316</v>
      </c>
      <c r="W25" s="191">
        <f>AVERAGE(AA3:AA8)</f>
        <v>0.92534120979245138</v>
      </c>
      <c r="AC25" s="68" t="s">
        <v>316</v>
      </c>
      <c r="AD25" s="191">
        <f>AVERAGE(AH3:AH8)</f>
        <v>0.96020915404166907</v>
      </c>
      <c r="AJ25" s="68" t="s">
        <v>316</v>
      </c>
      <c r="AK25" s="191">
        <f>AVERAGE(AO3:AO8)</f>
        <v>1.2442579046059528</v>
      </c>
      <c r="AQ25" s="68" t="s">
        <v>316</v>
      </c>
      <c r="AR25" s="191">
        <f>AVERAGE(AV3:AV8)</f>
        <v>0.87080373674726763</v>
      </c>
      <c r="AX25" s="68" t="s">
        <v>316</v>
      </c>
      <c r="AY25" s="191">
        <f>AVERAGE(BC3:BC8)</f>
        <v>1.3832748631731147</v>
      </c>
      <c r="BE25" s="68" t="s">
        <v>316</v>
      </c>
      <c r="BF25" s="191">
        <f>AVERAGE(BJ3:BJ8)</f>
        <v>0.70271490169619699</v>
      </c>
    </row>
    <row r="26" spans="1:58">
      <c r="A26" s="33" t="s">
        <v>309</v>
      </c>
      <c r="B26" s="96">
        <f>AVERAGE(A11:A14)</f>
        <v>0.15565092565901315</v>
      </c>
      <c r="C26" s="184"/>
      <c r="D26" s="184"/>
      <c r="E26" s="184"/>
      <c r="F26" s="184"/>
      <c r="H26" s="33" t="s">
        <v>309</v>
      </c>
      <c r="I26" s="96">
        <f>AVERAGE(H11:H14)</f>
        <v>0.14576240467572796</v>
      </c>
      <c r="O26" s="33" t="s">
        <v>309</v>
      </c>
      <c r="P26" s="96">
        <f>AVERAGE(O11:O14)</f>
        <v>0.18679490466991111</v>
      </c>
      <c r="V26" s="33" t="s">
        <v>309</v>
      </c>
      <c r="W26" s="96">
        <f>AVERAGE(V11:V14)</f>
        <v>0.46281628464410851</v>
      </c>
      <c r="AC26" s="33" t="s">
        <v>309</v>
      </c>
      <c r="AD26" s="96">
        <f>AVERAGE(AC11:AC14)</f>
        <v>0.62772074557461333</v>
      </c>
      <c r="AJ26" s="33" t="s">
        <v>309</v>
      </c>
      <c r="AK26" s="96">
        <f>AVERAGE(AJ11:AJ14)</f>
        <v>0.40924567512900267</v>
      </c>
      <c r="AQ26" s="33" t="s">
        <v>309</v>
      </c>
      <c r="AR26" s="96">
        <f>AVERAGE(AQ11:AQ14)</f>
        <v>0.50911293213429687</v>
      </c>
      <c r="AX26" s="33" t="s">
        <v>309</v>
      </c>
      <c r="AY26" s="96">
        <f>AVERAGE(AX11:AX14)</f>
        <v>0.81685991178066653</v>
      </c>
      <c r="BE26" s="33" t="s">
        <v>309</v>
      </c>
      <c r="BF26" s="96">
        <f>AVERAGE(BE11:BE14)</f>
        <v>2.7128686180378288E-2</v>
      </c>
    </row>
    <row r="27" spans="1:58">
      <c r="A27" s="33" t="s">
        <v>134</v>
      </c>
      <c r="B27" s="96">
        <f>AVERAGE(B11:B16)</f>
        <v>0.46488875511414712</v>
      </c>
      <c r="C27" s="184"/>
      <c r="D27" s="184"/>
      <c r="E27" s="184"/>
      <c r="F27" s="184"/>
      <c r="H27" s="33" t="s">
        <v>134</v>
      </c>
      <c r="I27" s="96">
        <f>AVERAGE(I11:I16)</f>
        <v>0.55565462530701393</v>
      </c>
      <c r="O27" s="33" t="s">
        <v>134</v>
      </c>
      <c r="P27" s="96">
        <f>AVERAGE(P11:P16)</f>
        <v>0.61494025425256393</v>
      </c>
      <c r="V27" s="33" t="s">
        <v>134</v>
      </c>
      <c r="W27" s="96">
        <f>AVERAGE(W11:W16)</f>
        <v>0.39478395652274001</v>
      </c>
      <c r="AC27" s="33" t="s">
        <v>134</v>
      </c>
      <c r="AD27" s="96">
        <f>AVERAGE(AD11:AD16)</f>
        <v>0.60569490349111099</v>
      </c>
      <c r="AJ27" s="33" t="s">
        <v>134</v>
      </c>
      <c r="AK27" s="96">
        <f>AVERAGE(AK11:AK16)</f>
        <v>0.38012317348257491</v>
      </c>
      <c r="AQ27" s="33" t="s">
        <v>134</v>
      </c>
      <c r="AR27" s="96">
        <f>AVERAGE(AR11:AR16)</f>
        <v>0.53965028670238524</v>
      </c>
      <c r="AX27" s="33" t="s">
        <v>134</v>
      </c>
      <c r="AY27" s="96">
        <f>AVERAGE(AY11:AY16)</f>
        <v>1.0025845982226527</v>
      </c>
      <c r="BE27" s="33" t="s">
        <v>134</v>
      </c>
      <c r="BF27" s="96">
        <f>AVERAGE(BF11:BF16)</f>
        <v>1.2166782737333433</v>
      </c>
    </row>
    <row r="28" spans="1:58">
      <c r="A28" s="33" t="s">
        <v>320</v>
      </c>
      <c r="B28" s="96">
        <f>AVERAGE(C11:C15)</f>
        <v>2.0198145913314063</v>
      </c>
      <c r="C28" s="184"/>
      <c r="D28" s="184"/>
      <c r="E28" s="184"/>
      <c r="F28" s="184"/>
      <c r="H28" s="33" t="s">
        <v>320</v>
      </c>
      <c r="I28" s="96">
        <f>AVERAGE(J11:J15)</f>
        <v>0.99639786315104162</v>
      </c>
      <c r="O28" s="33" t="s">
        <v>320</v>
      </c>
      <c r="P28" s="96">
        <f>AVERAGE(Q11:Q15)</f>
        <v>0.73919975348900957</v>
      </c>
      <c r="V28" s="33" t="s">
        <v>320</v>
      </c>
      <c r="W28" s="96">
        <f>AVERAGE(X11:X15)</f>
        <v>0.8984637420190873</v>
      </c>
      <c r="AC28" s="33" t="s">
        <v>320</v>
      </c>
      <c r="AD28" s="96">
        <f>AVERAGE(AE11:AE15)</f>
        <v>0.70360780543967016</v>
      </c>
      <c r="AJ28" s="33" t="s">
        <v>320</v>
      </c>
      <c r="AK28" s="96">
        <f>AVERAGE(AL11:AL15)</f>
        <v>1.2764515919617578</v>
      </c>
      <c r="AQ28" s="33" t="s">
        <v>320</v>
      </c>
      <c r="AR28" s="96">
        <f>AVERAGE(AS11:AS15)</f>
        <v>0.78118550766075701</v>
      </c>
      <c r="AX28" s="33" t="s">
        <v>320</v>
      </c>
      <c r="AY28" s="96">
        <f>AVERAGE(AZ11:AZ15)</f>
        <v>0.72671537219862237</v>
      </c>
      <c r="BE28" s="33" t="s">
        <v>320</v>
      </c>
      <c r="BF28" s="96">
        <f>AVERAGE(BG11:BG15)</f>
        <v>4.0560467898140926</v>
      </c>
    </row>
    <row r="29" spans="1:58">
      <c r="A29" s="33" t="s">
        <v>314</v>
      </c>
      <c r="B29" s="96">
        <f>AVERAGE(D11:D16)</f>
        <v>0.57480475796497532</v>
      </c>
      <c r="C29" s="184"/>
      <c r="D29" s="184"/>
      <c r="E29" s="184"/>
      <c r="F29" s="184"/>
      <c r="H29" s="33" t="s">
        <v>314</v>
      </c>
      <c r="I29" s="96">
        <f>AVERAGE(K11:K16)</f>
        <v>0.96919304119999583</v>
      </c>
      <c r="O29" s="33" t="s">
        <v>314</v>
      </c>
      <c r="P29" s="96">
        <f>AVERAGE(R11:R16)</f>
        <v>0.59887739040181176</v>
      </c>
      <c r="V29" s="33" t="s">
        <v>314</v>
      </c>
      <c r="W29" s="96">
        <f>AVERAGE(Y11:Y16)</f>
        <v>1.0524923413698812</v>
      </c>
      <c r="AC29" s="33" t="s">
        <v>314</v>
      </c>
      <c r="AD29" s="96">
        <f>AVERAGE(AF11:AF16)</f>
        <v>0.9093449851145412</v>
      </c>
      <c r="AJ29" s="33" t="s">
        <v>314</v>
      </c>
      <c r="AK29" s="96">
        <f>AVERAGE(AM11:AM16)</f>
        <v>1.3436651979474792</v>
      </c>
      <c r="AQ29" s="33" t="s">
        <v>314</v>
      </c>
      <c r="AR29" s="96">
        <f>AVERAGE(AT11:AT16)</f>
        <v>0.85050170123710378</v>
      </c>
      <c r="AX29" s="33" t="s">
        <v>314</v>
      </c>
      <c r="AY29" s="96">
        <f>AVERAGE(BA11:BA16)</f>
        <v>0.81595900142119115</v>
      </c>
      <c r="BE29" s="33" t="s">
        <v>314</v>
      </c>
      <c r="BF29" s="96">
        <f>AVERAGE(BH11:BH16)</f>
        <v>2.0276958488770855</v>
      </c>
    </row>
    <row r="30" spans="1:58">
      <c r="A30" s="68" t="s">
        <v>327</v>
      </c>
      <c r="B30" s="96">
        <f>AVERAGE(E11:E15)</f>
        <v>0.82405691552262039</v>
      </c>
      <c r="C30" s="184"/>
      <c r="D30" s="184"/>
      <c r="E30" s="184"/>
      <c r="F30" s="184"/>
      <c r="H30" s="68" t="s">
        <v>327</v>
      </c>
      <c r="I30" s="96">
        <f>AVERAGE(L11:L15)</f>
        <v>0.99935634424679465</v>
      </c>
      <c r="O30" s="68" t="s">
        <v>327</v>
      </c>
      <c r="P30" s="96">
        <f>AVERAGE(S11:S15)</f>
        <v>0.52341584814887621</v>
      </c>
      <c r="V30" s="68" t="s">
        <v>327</v>
      </c>
      <c r="W30" s="96">
        <f>AVERAGE(Z11:Z15)</f>
        <v>0.42310810098744261</v>
      </c>
      <c r="AC30" s="68" t="s">
        <v>327</v>
      </c>
      <c r="AD30" s="96">
        <f>AVERAGE(AG11:AG15)</f>
        <v>0.48916135541260691</v>
      </c>
      <c r="AJ30" s="68" t="s">
        <v>327</v>
      </c>
      <c r="AK30" s="96">
        <f>AVERAGE(AN11:AN15)</f>
        <v>0.62693192430314348</v>
      </c>
      <c r="AQ30" s="68" t="s">
        <v>327</v>
      </c>
      <c r="AR30" s="96">
        <f>AVERAGE(AU11:AU15)</f>
        <v>0.43139642038725318</v>
      </c>
      <c r="AX30" s="68" t="s">
        <v>327</v>
      </c>
      <c r="AY30" s="96">
        <f>AVERAGE(BB11:BB15)</f>
        <v>0.75825394818342262</v>
      </c>
      <c r="BE30" s="68" t="s">
        <v>327</v>
      </c>
      <c r="BF30" s="96">
        <f>AVERAGE(BI11:BI15)</f>
        <v>6.3993028496525213</v>
      </c>
    </row>
    <row r="31" spans="1:58">
      <c r="A31" s="68" t="s">
        <v>315</v>
      </c>
      <c r="B31" s="96">
        <f>AVERAGE(F11:F15)</f>
        <v>1.2759616792785702</v>
      </c>
      <c r="C31" s="184"/>
      <c r="D31" s="184"/>
      <c r="E31" s="184"/>
      <c r="F31" s="184"/>
      <c r="H31" s="68" t="s">
        <v>315</v>
      </c>
      <c r="I31" s="96">
        <f>AVERAGE(M11:M15)</f>
        <v>0.77152259260556511</v>
      </c>
      <c r="O31" s="68" t="s">
        <v>315</v>
      </c>
      <c r="P31" s="96">
        <f>AVERAGE(T11:T15)</f>
        <v>0.40842085888082857</v>
      </c>
      <c r="V31" s="68" t="s">
        <v>315</v>
      </c>
      <c r="W31" s="96">
        <f>AVERAGE(AA11:AA15)</f>
        <v>0.40337346533330365</v>
      </c>
      <c r="AC31" s="68" t="s">
        <v>315</v>
      </c>
      <c r="AD31" s="96">
        <f>AVERAGE(AH11:AH15)</f>
        <v>0.37118496969381248</v>
      </c>
      <c r="AJ31" s="68" t="s">
        <v>315</v>
      </c>
      <c r="AK31" s="96">
        <f>AVERAGE(AO11:AO15)</f>
        <v>0.56282780457575599</v>
      </c>
      <c r="AQ31" s="68" t="s">
        <v>315</v>
      </c>
      <c r="AR31" s="96">
        <f>AVERAGE(AV11:AV15)</f>
        <v>0.37914218839353026</v>
      </c>
      <c r="AX31" s="68" t="s">
        <v>315</v>
      </c>
      <c r="AY31" s="96">
        <f>AVERAGE(BC11:BC15)</f>
        <v>0.63959127014471628</v>
      </c>
      <c r="BE31" s="68" t="s">
        <v>315</v>
      </c>
      <c r="BF31" s="96">
        <f>AVERAGE(BJ11:BJ15)</f>
        <v>4.0847686788961513</v>
      </c>
    </row>
    <row r="32" spans="1:58">
      <c r="A32" s="96"/>
      <c r="B32" s="96"/>
      <c r="C32" s="184"/>
      <c r="D32" s="184"/>
      <c r="E32" s="184"/>
      <c r="F32" s="184"/>
      <c r="H32" s="96"/>
      <c r="I32" s="96"/>
      <c r="O32" s="96"/>
      <c r="P32" s="96"/>
      <c r="V32" s="96"/>
      <c r="W32" s="96"/>
      <c r="AC32" s="96"/>
      <c r="AD32" s="96"/>
      <c r="AJ32" s="96"/>
      <c r="AK32" s="96"/>
      <c r="AQ32" s="96"/>
      <c r="AR32" s="96"/>
      <c r="AX32" s="96"/>
      <c r="AY32" s="96"/>
      <c r="BE32" s="96"/>
      <c r="BF32" s="96"/>
    </row>
    <row r="33" spans="1:58">
      <c r="A33" s="190" t="s">
        <v>95</v>
      </c>
      <c r="B33" s="96"/>
      <c r="C33" s="184"/>
      <c r="D33" s="184"/>
      <c r="E33" s="184"/>
      <c r="F33" s="184"/>
      <c r="H33" s="190" t="s">
        <v>95</v>
      </c>
      <c r="I33" s="96"/>
      <c r="O33" s="190" t="s">
        <v>95</v>
      </c>
      <c r="P33" s="96"/>
      <c r="V33" s="190" t="s">
        <v>95</v>
      </c>
      <c r="W33" s="96"/>
      <c r="AC33" s="190" t="s">
        <v>95</v>
      </c>
      <c r="AD33" s="96"/>
      <c r="AJ33" s="190" t="s">
        <v>95</v>
      </c>
      <c r="AK33" s="96"/>
      <c r="AQ33" s="190" t="s">
        <v>95</v>
      </c>
      <c r="AR33" s="96"/>
      <c r="AX33" s="190" t="s">
        <v>95</v>
      </c>
      <c r="AY33" s="96"/>
      <c r="BE33" s="190" t="s">
        <v>95</v>
      </c>
      <c r="BF33" s="96"/>
    </row>
    <row r="34" spans="1:58">
      <c r="A34" s="33" t="s">
        <v>306</v>
      </c>
      <c r="B34" s="192">
        <f>AVERAGE(A3:A8)/SQRT(COUNT(A3:A8))</f>
        <v>0.14399139560774729</v>
      </c>
      <c r="C34" s="184"/>
      <c r="D34" s="184"/>
      <c r="E34" s="184"/>
      <c r="F34" s="184"/>
      <c r="H34" s="33" t="s">
        <v>306</v>
      </c>
      <c r="I34" s="192">
        <f>AVERAGE(H3:H8)/SQRT(COUNT(H3:H8))</f>
        <v>8.4462302334147518E-2</v>
      </c>
      <c r="O34" s="33" t="s">
        <v>306</v>
      </c>
      <c r="P34" s="192">
        <f>AVERAGE(O3:O8)/SQRT(COUNT(O3:O8))</f>
        <v>0.11271520686485868</v>
      </c>
      <c r="V34" s="33" t="s">
        <v>306</v>
      </c>
      <c r="W34" s="192">
        <f>AVERAGE(V3:V8)/SQRT(COUNT(V3:V8))</f>
        <v>0.1687541173725691</v>
      </c>
      <c r="AC34" s="33" t="s">
        <v>306</v>
      </c>
      <c r="AD34" s="192">
        <f>AVERAGE(AC3:AC8)/SQRT(COUNT(AC3:AC8))</f>
        <v>0.26061221675106733</v>
      </c>
      <c r="AJ34" s="33" t="s">
        <v>306</v>
      </c>
      <c r="AK34" s="192">
        <f>AVERAGE(AJ3:AJ8)/SQRT(COUNT(AJ3:AJ8))</f>
        <v>0.2111300556193082</v>
      </c>
      <c r="AQ34" s="33" t="s">
        <v>306</v>
      </c>
      <c r="AR34" s="192">
        <f>AVERAGE(AQ3:AQ8)/SQRT(COUNT(AQ3:AQ8))</f>
        <v>0.2087533418718775</v>
      </c>
      <c r="AX34" s="33" t="s">
        <v>306</v>
      </c>
      <c r="AY34" s="192">
        <f>AVERAGE(AX3:AX8)/SQRT(COUNT(AX3:AX8))</f>
        <v>0.3110001014760912</v>
      </c>
      <c r="BE34" s="33" t="s">
        <v>306</v>
      </c>
      <c r="BF34" s="192">
        <f>AVERAGE(BE3:BE8)/SQRT(COUNT(BE3:BE8))</f>
        <v>0.10034434398193555</v>
      </c>
    </row>
    <row r="35" spans="1:58">
      <c r="A35" s="33" t="s">
        <v>133</v>
      </c>
      <c r="B35" s="192">
        <f>AVERAGE(B3:B8)/SQRT(COUNT(B3:B8))</f>
        <v>0.40824829046386307</v>
      </c>
      <c r="C35" s="184"/>
      <c r="D35" s="184"/>
      <c r="E35" s="184"/>
      <c r="F35" s="184"/>
      <c r="H35" s="33" t="s">
        <v>133</v>
      </c>
      <c r="I35" s="192">
        <f>AVERAGE(I3:I8)/SQRT(COUNT(I3:I8))</f>
        <v>0.40824829046386313</v>
      </c>
      <c r="O35" s="33" t="s">
        <v>133</v>
      </c>
      <c r="P35" s="192">
        <f>AVERAGE(P3:P8)/SQRT(COUNT(P3:P8))</f>
        <v>0.40824829046386307</v>
      </c>
      <c r="V35" s="33" t="s">
        <v>133</v>
      </c>
      <c r="W35" s="192">
        <f>AVERAGE(W3:W8)/SQRT(COUNT(W3:W8))</f>
        <v>0.40824829046386313</v>
      </c>
      <c r="AC35" s="33" t="s">
        <v>133</v>
      </c>
      <c r="AD35" s="192">
        <f>AVERAGE(AD3:AD8)/SQRT(COUNT(AD3:AD8))</f>
        <v>0.40824829046386307</v>
      </c>
      <c r="AJ35" s="33" t="s">
        <v>133</v>
      </c>
      <c r="AK35" s="192">
        <f>AVERAGE(AK3:AK8)/SQRT(COUNT(AK3:AK8))</f>
        <v>0.40824829046386313</v>
      </c>
      <c r="AQ35" s="33" t="s">
        <v>133</v>
      </c>
      <c r="AR35" s="192">
        <f>AVERAGE(AR3:AR8)/SQRT(COUNT(AR3:AR8))</f>
        <v>0.40824829046386313</v>
      </c>
      <c r="AX35" s="33" t="s">
        <v>133</v>
      </c>
      <c r="AY35" s="192">
        <f>AVERAGE(AY3:AY8)/SQRT(COUNT(AY3:AY8))</f>
        <v>0.40824829046386313</v>
      </c>
      <c r="BE35" s="33" t="s">
        <v>133</v>
      </c>
      <c r="BF35" s="192">
        <f>AVERAGE(BF3:BF8)/SQRT(COUNT(BF3:BF8))</f>
        <v>0.40824829046386302</v>
      </c>
    </row>
    <row r="36" spans="1:58">
      <c r="A36" s="68" t="s">
        <v>319</v>
      </c>
      <c r="B36" s="192">
        <f>AVERAGE(C3:C8)/SQRT(COUNT(C3:C8))</f>
        <v>0.93770683604421146</v>
      </c>
      <c r="C36" s="184"/>
      <c r="D36" s="184"/>
      <c r="E36" s="184"/>
      <c r="F36" s="184"/>
      <c r="H36" s="68" t="s">
        <v>319</v>
      </c>
      <c r="I36" s="192">
        <f>AVERAGE(J3:J8)/SQRT(COUNT(J3:J8))</f>
        <v>0.61269772279608781</v>
      </c>
      <c r="O36" s="68" t="s">
        <v>319</v>
      </c>
      <c r="P36" s="192">
        <f>AVERAGE(Q3:Q8)/SQRT(COUNT(Q3:Q8))</f>
        <v>0.53775585025133144</v>
      </c>
      <c r="V36" s="68" t="s">
        <v>319</v>
      </c>
      <c r="W36" s="192">
        <f>AVERAGE(X3:X8)/SQRT(COUNT(X3:X8))</f>
        <v>0.85718393451678287</v>
      </c>
      <c r="AC36" s="68" t="s">
        <v>319</v>
      </c>
      <c r="AD36" s="192">
        <f>AVERAGE(AE3:AE8)/SQRT(COUNT(AE3:AE8))</f>
        <v>0.58890354005946688</v>
      </c>
      <c r="AJ36" s="68" t="s">
        <v>319</v>
      </c>
      <c r="AK36" s="192">
        <f>AVERAGE(AL3:AL8)/SQRT(COUNT(AL3:AL8))</f>
        <v>0.88443447603061742</v>
      </c>
      <c r="AQ36" s="68" t="s">
        <v>319</v>
      </c>
      <c r="AR36" s="192">
        <f>AVERAGE(AS3:AS8)/SQRT(COUNT(AS3:AS8))</f>
        <v>0.96899872172871859</v>
      </c>
      <c r="AX36" s="68" t="s">
        <v>319</v>
      </c>
      <c r="AY36" s="192">
        <f>AVERAGE(AZ3:AZ8)/SQRT(COUNT(AZ3:AZ8))</f>
        <v>0.50579169115108824</v>
      </c>
      <c r="BE36" s="68" t="s">
        <v>319</v>
      </c>
      <c r="BF36" s="192">
        <f>AVERAGE(BG3:BG8)/SQRT(COUNT(BG3:BG8))</f>
        <v>0.20055246356003822</v>
      </c>
    </row>
    <row r="37" spans="1:58">
      <c r="A37" s="33" t="s">
        <v>313</v>
      </c>
      <c r="B37" s="192">
        <f>AVERAGE(D3:D9)/SQRT(COUNT(D3:D9))</f>
        <v>0.3012732920991632</v>
      </c>
      <c r="C37" s="184"/>
      <c r="D37" s="184"/>
      <c r="E37" s="184"/>
      <c r="F37" s="184"/>
      <c r="H37" s="33" t="s">
        <v>313</v>
      </c>
      <c r="I37" s="192">
        <f>AVERAGE(K3:K9)/SQRT(COUNT(K3:K9))</f>
        <v>0.63304290321107348</v>
      </c>
      <c r="O37" s="33" t="s">
        <v>313</v>
      </c>
      <c r="P37" s="192">
        <f>AVERAGE(R3:R9)/SQRT(COUNT(R3:R9))</f>
        <v>0.43922925617927794</v>
      </c>
      <c r="V37" s="33" t="s">
        <v>313</v>
      </c>
      <c r="W37" s="192">
        <f>AVERAGE(Y3:Y9)/SQRT(COUNT(Y3:Y9))</f>
        <v>0.85596296086208279</v>
      </c>
      <c r="AC37" s="33" t="s">
        <v>313</v>
      </c>
      <c r="AD37" s="192">
        <f>AVERAGE(AF3:AF9)/SQRT(COUNT(AF3:AF9))</f>
        <v>0.57004295730524235</v>
      </c>
      <c r="AJ37" s="33" t="s">
        <v>313</v>
      </c>
      <c r="AK37" s="192">
        <f>AVERAGE(AM3:AM9)/SQRT(COUNT(AM3:AM9))</f>
        <v>0.78593779618429183</v>
      </c>
      <c r="AQ37" s="33" t="s">
        <v>313</v>
      </c>
      <c r="AR37" s="192">
        <f>AVERAGE(AT3:AT9)/SQRT(COUNT(AT3:AT9))</f>
        <v>0.88752615895523368</v>
      </c>
      <c r="AX37" s="33" t="s">
        <v>313</v>
      </c>
      <c r="AY37" s="192">
        <f>AVERAGE(BA3:BA9)/SQRT(COUNT(BA3:BA9))</f>
        <v>0.38854533927221024</v>
      </c>
      <c r="BE37" s="33" t="s">
        <v>313</v>
      </c>
      <c r="BF37" s="192">
        <f>AVERAGE(BH3:BH9)/SQRT(COUNT(BH3:BH9))</f>
        <v>0.15926498424011093</v>
      </c>
    </row>
    <row r="38" spans="1:58">
      <c r="A38" s="68" t="s">
        <v>324</v>
      </c>
      <c r="B38" s="192">
        <f>AVERAGE(E3:E7)/SQRT(COUNT(E3:E7))</f>
        <v>0.19576317240187649</v>
      </c>
      <c r="C38" s="184"/>
      <c r="D38" s="184"/>
      <c r="E38" s="184"/>
      <c r="F38" s="184"/>
      <c r="H38" s="68" t="s">
        <v>324</v>
      </c>
      <c r="I38" s="192">
        <f>AVERAGE(L3:L7)/SQRT(COUNT(L3:L7))</f>
        <v>0.66671950229473276</v>
      </c>
      <c r="O38" s="68" t="s">
        <v>324</v>
      </c>
      <c r="P38" s="192">
        <f>AVERAGE(S3:S7)/SQRT(COUNT(S3:S7))</f>
        <v>0.36794493086834179</v>
      </c>
      <c r="V38" s="68" t="s">
        <v>324</v>
      </c>
      <c r="W38" s="192">
        <f>AVERAGE(Z3:Z7)/SQRT(COUNT(Z3:Z7))</f>
        <v>0.41160167802843228</v>
      </c>
      <c r="AC38" s="68" t="s">
        <v>324</v>
      </c>
      <c r="AD38" s="192">
        <f>AVERAGE(AG3:AG7)/SQRT(COUNT(AG3:AG7))</f>
        <v>0.37940622386933981</v>
      </c>
      <c r="AJ38" s="68" t="s">
        <v>324</v>
      </c>
      <c r="AK38" s="192">
        <f>AVERAGE(AN3:AN7)/SQRT(COUNT(AN3:AN7))</f>
        <v>0.54578307652892044</v>
      </c>
      <c r="AQ38" s="68" t="s">
        <v>324</v>
      </c>
      <c r="AR38" s="192">
        <f>AVERAGE(AU3:AU7)/SQRT(COUNT(AU3:AU7))</f>
        <v>0.35091991883145573</v>
      </c>
      <c r="AX38" s="68" t="s">
        <v>324</v>
      </c>
      <c r="AY38" s="192">
        <f>AVERAGE(BB3:BB7)/SQRT(COUNT(BB3:BB7))</f>
        <v>0.55593833757327482</v>
      </c>
      <c r="BE38" s="68" t="s">
        <v>324</v>
      </c>
      <c r="BF38" s="192">
        <f>AVERAGE(BI3:BI7)/SQRT(COUNT(BI3:BI7))</f>
        <v>0.19580698488055634</v>
      </c>
    </row>
    <row r="39" spans="1:58">
      <c r="A39" s="68" t="s">
        <v>316</v>
      </c>
      <c r="B39" s="192">
        <f>AVERAGE(F3:F8)/SQRT(COUNT(F3:F8))</f>
        <v>0.66617401981104585</v>
      </c>
      <c r="C39" s="184"/>
      <c r="D39" s="184"/>
      <c r="E39" s="184"/>
      <c r="F39" s="184"/>
      <c r="H39" s="68" t="s">
        <v>316</v>
      </c>
      <c r="I39" s="192">
        <f>AVERAGE(M3:M8)/SQRT(COUNT(M3:M8))</f>
        <v>0.55159141214294183</v>
      </c>
      <c r="O39" s="68" t="s">
        <v>316</v>
      </c>
      <c r="P39" s="192">
        <f>AVERAGE(T3:T8)/SQRT(COUNT(T3:T8))</f>
        <v>0.40490323381575327</v>
      </c>
      <c r="V39" s="68" t="s">
        <v>316</v>
      </c>
      <c r="W39" s="192">
        <f>AVERAGE(AA3:AA8)/SQRT(COUNT(AA3:AA8))</f>
        <v>0.37776896699353113</v>
      </c>
      <c r="AC39" s="68" t="s">
        <v>316</v>
      </c>
      <c r="AD39" s="192">
        <f>AVERAGE(AH3:AH8)/SQRT(COUNT(AH3:AH8))</f>
        <v>0.39200374562526352</v>
      </c>
      <c r="AJ39" s="68" t="s">
        <v>316</v>
      </c>
      <c r="AK39" s="192">
        <f>AVERAGE(AO3:AO8)/SQRT(COUNT(AO3:AO8))</f>
        <v>0.50796616245152859</v>
      </c>
      <c r="AQ39" s="68" t="s">
        <v>316</v>
      </c>
      <c r="AR39" s="192">
        <f>AVERAGE(AV3:AV8)/SQRT(COUNT(AV3:AV8))</f>
        <v>0.35550413685661586</v>
      </c>
      <c r="AX39" s="68" t="s">
        <v>316</v>
      </c>
      <c r="AY39" s="192">
        <f>AVERAGE(BC3:BC8)/SQRT(COUNT(BC3:BC8))</f>
        <v>0.56471959813205819</v>
      </c>
      <c r="BE39" s="68" t="s">
        <v>316</v>
      </c>
      <c r="BF39" s="192">
        <f>AVERAGE(BJ3:BJ8)/SQRT(COUNT(BJ3:BJ8))</f>
        <v>0.28688215730095401</v>
      </c>
    </row>
    <row r="40" spans="1:58">
      <c r="A40" s="33" t="s">
        <v>309</v>
      </c>
      <c r="B40" s="192">
        <f>AVERAGE(A11:A14)/SQRT(COUNT(A11:A14))</f>
        <v>7.7825462829506573E-2</v>
      </c>
      <c r="C40" s="184"/>
      <c r="D40" s="184"/>
      <c r="E40" s="184"/>
      <c r="F40" s="184"/>
      <c r="H40" s="33" t="s">
        <v>309</v>
      </c>
      <c r="I40" s="192">
        <f>AVERAGE(H11:H14)/SQRT(COUNT(H11:H14))</f>
        <v>7.2881202337863979E-2</v>
      </c>
      <c r="O40" s="33" t="s">
        <v>309</v>
      </c>
      <c r="P40" s="192">
        <f>AVERAGE(O11:O14)/SQRT(COUNT(O11:O14))</f>
        <v>9.3397452334955555E-2</v>
      </c>
      <c r="V40" s="33" t="s">
        <v>309</v>
      </c>
      <c r="W40" s="192">
        <f>AVERAGE(V11:V14)/SQRT(COUNT(V11:V14))</f>
        <v>0.23140814232205426</v>
      </c>
      <c r="AC40" s="33" t="s">
        <v>309</v>
      </c>
      <c r="AD40" s="192">
        <f>AVERAGE(AC11:AC14)/SQRT(COUNT(AC11:AC14))</f>
        <v>0.31386037278730666</v>
      </c>
      <c r="AJ40" s="33" t="s">
        <v>309</v>
      </c>
      <c r="AK40" s="192">
        <f>AVERAGE(AJ11:AJ14)/SQRT(COUNT(AJ11:AJ14))</f>
        <v>0.20462283756450134</v>
      </c>
      <c r="AQ40" s="33" t="s">
        <v>309</v>
      </c>
      <c r="AR40" s="192">
        <f>AVERAGE(AQ11:AQ14)/SQRT(COUNT(AQ11:AQ14))</f>
        <v>0.25455646606714843</v>
      </c>
      <c r="AX40" s="33" t="s">
        <v>309</v>
      </c>
      <c r="AY40" s="192">
        <f>AVERAGE(AX11:AX14)/SQRT(COUNT(AX11:AX14))</f>
        <v>0.40842995589033326</v>
      </c>
      <c r="BE40" s="33" t="s">
        <v>309</v>
      </c>
      <c r="BF40" s="192">
        <f>AVERAGE(BE11:BE14)/SQRT(COUNT(BE11:BE14))</f>
        <v>1.3564343090189144E-2</v>
      </c>
    </row>
    <row r="41" spans="1:58">
      <c r="A41" s="33" t="s">
        <v>134</v>
      </c>
      <c r="B41" s="192">
        <f>AVERAGE(B11:B16)/SQRT(COUNT(B11:B16))</f>
        <v>0.18979003953122403</v>
      </c>
      <c r="C41" s="184"/>
      <c r="D41" s="184"/>
      <c r="E41" s="184"/>
      <c r="F41" s="184"/>
      <c r="H41" s="33" t="s">
        <v>134</v>
      </c>
      <c r="I41" s="192">
        <f>AVERAGE(I11:I16)/SQRT(COUNT(I11:I16))</f>
        <v>0.22684505086992682</v>
      </c>
      <c r="O41" s="33" t="s">
        <v>134</v>
      </c>
      <c r="P41" s="192">
        <f>AVERAGE(P11:P16)/SQRT(COUNT(P11:P16))</f>
        <v>0.25104830753602253</v>
      </c>
      <c r="V41" s="33" t="s">
        <v>134</v>
      </c>
      <c r="W41" s="192">
        <f>AVERAGE(W11:W16)/SQRT(COUNT(W11:W16))</f>
        <v>0.16116987535296864</v>
      </c>
      <c r="AC41" s="33" t="s">
        <v>134</v>
      </c>
      <c r="AD41" s="192">
        <f>AVERAGE(AD11:AD16)/SQRT(COUNT(AD11:AD16))</f>
        <v>0.24727390889292059</v>
      </c>
      <c r="AJ41" s="33" t="s">
        <v>134</v>
      </c>
      <c r="AK41" s="192">
        <f>AVERAGE(AK11:AK16)/SQRT(COUNT(AK11:AK16))</f>
        <v>0.15518463573995964</v>
      </c>
      <c r="AQ41" s="33" t="s">
        <v>134</v>
      </c>
      <c r="AR41" s="192">
        <f>AVERAGE(AR11:AR16)/SQRT(COUNT(AR11:AR16))</f>
        <v>0.22031130699458235</v>
      </c>
      <c r="AX41" s="33" t="s">
        <v>134</v>
      </c>
      <c r="AY41" s="192">
        <f>AVERAGE(AY11:AY16)/SQRT(COUNT(AY11:AY16))</f>
        <v>0.40930344826979692</v>
      </c>
      <c r="BE41" s="33" t="s">
        <v>134</v>
      </c>
      <c r="BF41" s="192">
        <f>AVERAGE(BF11:BF16)/SQRT(COUNT(BF11:BF16))</f>
        <v>0.49670682529616139</v>
      </c>
    </row>
    <row r="42" spans="1:58">
      <c r="A42" s="33" t="s">
        <v>320</v>
      </c>
      <c r="B42" s="192">
        <f>AVERAGE(C11:C15)/SQRT(COUNT(C11:C15))</f>
        <v>0.90328854563259631</v>
      </c>
      <c r="C42" s="184"/>
      <c r="D42" s="184"/>
      <c r="E42" s="184"/>
      <c r="F42" s="184"/>
      <c r="H42" s="33" t="s">
        <v>320</v>
      </c>
      <c r="I42" s="192">
        <f>AVERAGE(J11:J15)/SQRT(COUNT(J11:J15))</f>
        <v>0.44560267092825234</v>
      </c>
      <c r="O42" s="33" t="s">
        <v>320</v>
      </c>
      <c r="P42" s="192">
        <f>AVERAGE(Q11:Q15)/SQRT(COUNT(Q11:Q15))</f>
        <v>0.33058017955050251</v>
      </c>
      <c r="V42" s="33" t="s">
        <v>320</v>
      </c>
      <c r="W42" s="192">
        <f>AVERAGE(X11:X15)/SQRT(COUNT(X11:X15))</f>
        <v>0.40180520049470264</v>
      </c>
      <c r="AC42" s="33" t="s">
        <v>320</v>
      </c>
      <c r="AD42" s="192">
        <f>AVERAGE(AE11:AE15)/SQRT(COUNT(AE11:AE15))</f>
        <v>0.31466297649250974</v>
      </c>
      <c r="AJ42" s="33" t="s">
        <v>320</v>
      </c>
      <c r="AK42" s="192">
        <f>AVERAGE(AL11:AL15)/SQRT(COUNT(AL11:AL15))</f>
        <v>0.5708465059228629</v>
      </c>
      <c r="AQ42" s="33" t="s">
        <v>320</v>
      </c>
      <c r="AR42" s="192">
        <f>AVERAGE(AS11:AS15)/SQRT(COUNT(AS11:AS15))</f>
        <v>0.34935677963342704</v>
      </c>
      <c r="AX42" s="33" t="s">
        <v>320</v>
      </c>
      <c r="AY42" s="192">
        <f>AVERAGE(AZ11:AZ15)/SQRT(COUNT(AZ11:AZ15))</f>
        <v>0.32499699450603609</v>
      </c>
      <c r="BE42" s="33" t="s">
        <v>320</v>
      </c>
      <c r="BF42" s="192">
        <f>AVERAGE(BG11:BG15)/SQRT(COUNT(BG11:BG15))</f>
        <v>1.8139192683888223</v>
      </c>
    </row>
    <row r="43" spans="1:58">
      <c r="A43" s="33" t="s">
        <v>314</v>
      </c>
      <c r="B43" s="192">
        <f>AVERAGE(D11:D16)/SQRT(COUNT(D11:D16))</f>
        <v>0.25706050251999968</v>
      </c>
      <c r="C43" s="184"/>
      <c r="D43" s="184"/>
      <c r="E43" s="184"/>
      <c r="F43" s="184"/>
      <c r="H43" s="33" t="s">
        <v>314</v>
      </c>
      <c r="I43" s="192">
        <f>AVERAGE(K11:K16)/SQRT(COUNT(K11:K16))</f>
        <v>0.43343630468858896</v>
      </c>
      <c r="O43" s="33" t="s">
        <v>314</v>
      </c>
      <c r="P43" s="192">
        <f>AVERAGE(R11:R16)/SQRT(COUNT(R11:R16))</f>
        <v>0.26782611102522624</v>
      </c>
      <c r="V43" s="33" t="s">
        <v>314</v>
      </c>
      <c r="W43" s="192">
        <f>AVERAGE(Y11:Y16)/SQRT(COUNT(Y11:Y16))</f>
        <v>0.47068888422019367</v>
      </c>
      <c r="AC43" s="33" t="s">
        <v>314</v>
      </c>
      <c r="AD43" s="192">
        <f>AVERAGE(AF11:AF16)/SQRT(COUNT(AF11:AF16))</f>
        <v>0.40667144034292968</v>
      </c>
      <c r="AJ43" s="33" t="s">
        <v>314</v>
      </c>
      <c r="AK43" s="192">
        <f>AVERAGE(AM11:AM16)/SQRT(COUNT(AM11:AM16))</f>
        <v>0.60090534432225484</v>
      </c>
      <c r="AQ43" s="33" t="s">
        <v>314</v>
      </c>
      <c r="AR43" s="192">
        <f>AVERAGE(AT11:AT16)/SQRT(COUNT(AT11:AT16))</f>
        <v>0.38035592378907618</v>
      </c>
      <c r="AX43" s="33" t="s">
        <v>314</v>
      </c>
      <c r="AY43" s="192">
        <f>AVERAGE(BA11:BA16)/SQRT(COUNT(BA11:BA16))</f>
        <v>0.36490795880612614</v>
      </c>
      <c r="BE43" s="33" t="s">
        <v>314</v>
      </c>
      <c r="BF43" s="192">
        <f>AVERAGE(BH11:BH16)/SQRT(COUNT(BH11:BH16))</f>
        <v>0.90681315115666072</v>
      </c>
    </row>
    <row r="44" spans="1:58">
      <c r="A44" s="68" t="s">
        <v>327</v>
      </c>
      <c r="B44" s="192">
        <f>AVERAGE(E11:E15)/SQRT(COUNT(E11:E15))</f>
        <v>0.36852945608747617</v>
      </c>
      <c r="H44" s="68" t="s">
        <v>327</v>
      </c>
      <c r="I44" s="192">
        <f>AVERAGE(L11:L15)/SQRT(COUNT(L11:L15))</f>
        <v>0.44692574389630274</v>
      </c>
      <c r="O44" s="68" t="s">
        <v>327</v>
      </c>
      <c r="P44" s="192">
        <f>AVERAGE(S11:S15)/SQRT(COUNT(S11:S15))</f>
        <v>0.23407868339231891</v>
      </c>
      <c r="V44" s="68" t="s">
        <v>327</v>
      </c>
      <c r="W44" s="192">
        <f>AVERAGE(Z11:Z15)/SQRT(COUNT(Z11:Z15))</f>
        <v>0.1892196951277535</v>
      </c>
      <c r="AC44" s="68" t="s">
        <v>327</v>
      </c>
      <c r="AD44" s="192">
        <f>AVERAGE(AG11:AG15)/SQRT(COUNT(AG11:AG15))</f>
        <v>0.21875960853370474</v>
      </c>
      <c r="AJ44" s="68" t="s">
        <v>327</v>
      </c>
      <c r="AK44" s="192">
        <f>AVERAGE(AN11:AN15)/SQRT(COUNT(AN11:AN15))</f>
        <v>0.28037248000131626</v>
      </c>
      <c r="AQ44" s="68" t="s">
        <v>327</v>
      </c>
      <c r="AR44" s="192">
        <f>AVERAGE(AU11:AU15)/SQRT(COUNT(AU11:AU15))</f>
        <v>0.19292634424719485</v>
      </c>
      <c r="AX44" s="68" t="s">
        <v>327</v>
      </c>
      <c r="AY44" s="192">
        <f>AVERAGE(BB11:BB15)/SQRT(COUNT(BB11:BB15))</f>
        <v>0.33910147446914723</v>
      </c>
      <c r="BE44" s="68" t="s">
        <v>327</v>
      </c>
      <c r="BF44" s="192">
        <f>AVERAGE(BI11:BI15)/SQRT(COUNT(BI11:BI15))</f>
        <v>2.8618552360862308</v>
      </c>
    </row>
    <row r="45" spans="1:58">
      <c r="A45" s="68" t="s">
        <v>315</v>
      </c>
      <c r="B45" s="192">
        <f>AVERAGE(F11:F15)/SQRT(COUNT(F11:F15))</f>
        <v>0.57062741031033348</v>
      </c>
      <c r="H45" s="68" t="s">
        <v>315</v>
      </c>
      <c r="I45" s="192">
        <f>AVERAGE(M11:M15)/SQRT(COUNT(M11:M15))</f>
        <v>0.34503539264858402</v>
      </c>
      <c r="O45" s="68" t="s">
        <v>315</v>
      </c>
      <c r="P45" s="192">
        <f>AVERAGE(T11:T15)/SQRT(COUNT(T11:T15))</f>
        <v>0.18265136077727626</v>
      </c>
      <c r="V45" s="68" t="s">
        <v>315</v>
      </c>
      <c r="W45" s="192">
        <f>AVERAGE(AA11:AA15)/SQRT(COUNT(AA11:AA15))</f>
        <v>0.18039409776098436</v>
      </c>
      <c r="AC45" s="68" t="s">
        <v>315</v>
      </c>
      <c r="AD45" s="192">
        <f>AVERAGE(AH11:AH15)/SQRT(COUNT(AH11:AH15))</f>
        <v>0.16599896489231281</v>
      </c>
      <c r="AJ45" s="68" t="s">
        <v>315</v>
      </c>
      <c r="AK45" s="192">
        <f>AVERAGE(AO11:AO15)/SQRT(COUNT(AO11:AO15))</f>
        <v>0.25170424613167153</v>
      </c>
      <c r="AQ45" s="68" t="s">
        <v>315</v>
      </c>
      <c r="AR45" s="192">
        <f>AVERAGE(AV11:AV15)/SQRT(COUNT(AV11:AV15))</f>
        <v>0.16955754127719308</v>
      </c>
      <c r="AX45" s="68" t="s">
        <v>315</v>
      </c>
      <c r="AY45" s="192">
        <f>AVERAGE(BC11:BC15)/SQRT(COUNT(BC11:BC15))</f>
        <v>0.28603391157180347</v>
      </c>
      <c r="BE45" s="68" t="s">
        <v>315</v>
      </c>
      <c r="BF45" s="192">
        <f>AVERAGE(BJ11:BJ15)/SQRT(COUNT(BJ11:BJ15))</f>
        <v>1.8267640876747608</v>
      </c>
    </row>
    <row r="46" spans="1:58">
      <c r="A46" s="96"/>
      <c r="B46" s="96"/>
      <c r="H46" s="96"/>
      <c r="I46" s="96"/>
      <c r="O46" s="96"/>
      <c r="P46" s="96"/>
      <c r="V46" s="96"/>
      <c r="W46" s="96"/>
      <c r="AC46" s="96"/>
      <c r="AD46" s="96"/>
      <c r="AJ46" s="96"/>
      <c r="AK46" s="96"/>
      <c r="AQ46" s="96"/>
      <c r="AR46" s="96"/>
      <c r="AX46" s="96"/>
      <c r="AY46" s="96"/>
      <c r="BE46" s="96"/>
      <c r="BF46" s="96"/>
    </row>
    <row r="47" spans="1:58">
      <c r="A47" s="190" t="s">
        <v>298</v>
      </c>
      <c r="B47" s="96"/>
      <c r="H47" s="190" t="s">
        <v>298</v>
      </c>
      <c r="I47" s="96"/>
      <c r="O47" s="190" t="s">
        <v>298</v>
      </c>
      <c r="P47" s="96"/>
      <c r="V47" s="190" t="s">
        <v>298</v>
      </c>
      <c r="W47" s="96"/>
      <c r="AC47" s="190" t="s">
        <v>298</v>
      </c>
      <c r="AD47" s="96"/>
      <c r="AJ47" s="190" t="s">
        <v>298</v>
      </c>
      <c r="AK47" s="96"/>
      <c r="AQ47" s="190" t="s">
        <v>298</v>
      </c>
      <c r="AR47" s="96"/>
      <c r="AX47" s="190" t="s">
        <v>298</v>
      </c>
      <c r="AY47" s="96"/>
      <c r="BE47" s="190" t="s">
        <v>298</v>
      </c>
      <c r="BF47" s="96"/>
    </row>
    <row r="48" spans="1:58">
      <c r="A48" s="64">
        <v>4</v>
      </c>
      <c r="B48" s="193">
        <f>TTEST(A3:A8,A11:A14,2,3)</f>
        <v>2.7869504670039354E-2</v>
      </c>
      <c r="H48" s="64">
        <v>4</v>
      </c>
      <c r="I48" s="194">
        <f>TTEST(H3:H8,H11:H14,2,3)</f>
        <v>0.14501335183386432</v>
      </c>
      <c r="O48" s="64">
        <v>4</v>
      </c>
      <c r="P48" s="96">
        <f>TTEST(O3:O8,O11:O14,2,3)</f>
        <v>7.244845545013899E-2</v>
      </c>
      <c r="V48" s="64">
        <v>4</v>
      </c>
      <c r="W48" s="96">
        <f>TTEST(V3:V8,V11:V14,2,3)</f>
        <v>0.37228147806521827</v>
      </c>
      <c r="AC48" s="64">
        <v>4</v>
      </c>
      <c r="AD48" s="96">
        <f>TTEST(AC3:AC8,AC11:AC14,2,3)</f>
        <v>0.87953708683815479</v>
      </c>
      <c r="AJ48" s="64">
        <v>4</v>
      </c>
      <c r="AK48" s="96">
        <f>TTEST(AJ3:AJ8,AJ11:AJ14,2,3)</f>
        <v>0.37373944359678951</v>
      </c>
      <c r="AQ48" s="64">
        <v>4</v>
      </c>
      <c r="AR48" s="96">
        <f>TTEST(AQ3:AQ8,AQ11:AQ14,2,3)</f>
        <v>0.96957308567760037</v>
      </c>
      <c r="AX48" s="64">
        <v>4</v>
      </c>
      <c r="AY48" s="96">
        <f>TTEST(AX3:AX8,AX11:AX14,2,3)</f>
        <v>0.53059547468476143</v>
      </c>
      <c r="BE48" s="64">
        <v>4</v>
      </c>
      <c r="BF48" s="96">
        <f>TTEST(BE3:BE8,BE11:BE14,2,3)</f>
        <v>0.20597879717478393</v>
      </c>
    </row>
    <row r="49" spans="1:58">
      <c r="A49" s="64">
        <v>8</v>
      </c>
      <c r="B49" s="96">
        <f>TTEST(B3:B8,B11:B16,2,3)</f>
        <v>0.18983359391825294</v>
      </c>
      <c r="H49" s="64">
        <v>8</v>
      </c>
      <c r="I49" s="193">
        <f>TTEST(I3:I8,I11:I16,2,3)</f>
        <v>1.3574564095838917E-2</v>
      </c>
      <c r="O49" s="64">
        <v>8</v>
      </c>
      <c r="P49" s="193">
        <f>TTEST(P3:P8,P11:P16,2,3)</f>
        <v>2.851648393905126E-3</v>
      </c>
      <c r="V49" s="64">
        <v>8</v>
      </c>
      <c r="W49" s="96">
        <f>TTEST(W3:W8,W11:W16,2,3)</f>
        <v>0.15122332030520749</v>
      </c>
      <c r="AC49" s="64">
        <v>8</v>
      </c>
      <c r="AD49" s="96">
        <f>TTEST(AD3:AD8,AD11:AD16,2,3)</f>
        <v>5.621852169353532E-2</v>
      </c>
      <c r="AJ49" s="64">
        <v>8</v>
      </c>
      <c r="AK49" s="193">
        <f>TTEST(AK3:AK8,AK11:AK16,2,3)</f>
        <v>1.8249777105174041E-2</v>
      </c>
      <c r="AQ49" s="64">
        <v>8</v>
      </c>
      <c r="AR49" s="96">
        <f>TTEST(AR3:AR8,AR11:AR16,2,3)</f>
        <v>0.22624630150339353</v>
      </c>
      <c r="AX49" s="64">
        <v>8</v>
      </c>
      <c r="AY49" s="96">
        <f>TTEST(AY3:AY8,AY11:AY16,2,3)</f>
        <v>0.9889034161062954</v>
      </c>
      <c r="BE49" s="64">
        <v>8</v>
      </c>
      <c r="BF49" s="96">
        <f>TTEST(BF3:BF8,BF11:BF16,2,3)</f>
        <v>0.7393224635038893</v>
      </c>
    </row>
    <row r="50" spans="1:58">
      <c r="A50" s="64">
        <v>16</v>
      </c>
      <c r="B50" s="194">
        <f>TTEST(C3:C8,C11:C15,2,3)</f>
        <v>0.54330127707241138</v>
      </c>
      <c r="H50" s="64">
        <v>16</v>
      </c>
      <c r="I50" s="193">
        <f>TTEST(J3:J8,J11:J15,2,3)</f>
        <v>7.251057873202708E-3</v>
      </c>
      <c r="O50" s="64">
        <v>16</v>
      </c>
      <c r="P50" s="193">
        <f>TTEST(Q3:Q8,Q11:Q15,2,3)</f>
        <v>5.3231197106006455E-4</v>
      </c>
      <c r="V50" s="64">
        <v>16</v>
      </c>
      <c r="W50" s="193">
        <f>TTEST(X3:X8,X11:X15,2,3)</f>
        <v>5.7180742499768075E-5</v>
      </c>
      <c r="AC50" s="64">
        <v>16</v>
      </c>
      <c r="AD50" s="193">
        <f>TTEST(AE3:AE8,AE11:AE15,2,3)</f>
        <v>8.3675256755750204E-4</v>
      </c>
      <c r="AJ50" s="64">
        <v>16</v>
      </c>
      <c r="AK50" s="194">
        <f>TTEST(AL3:AL8,AL11:AL15,2,3)</f>
        <v>0.11667597476572235</v>
      </c>
      <c r="AQ50" s="64">
        <v>16</v>
      </c>
      <c r="AR50" s="193">
        <f>TTEST(AS3:AS8,AS11:AS15,2,3)</f>
        <v>1.4179827865630877E-5</v>
      </c>
      <c r="AX50" s="64">
        <v>16</v>
      </c>
      <c r="AY50" s="193">
        <f>TTEST(AZ3:AZ8,AZ11:AZ15,2,3)</f>
        <v>3.9242734406007727E-3</v>
      </c>
      <c r="BE50" s="64">
        <v>16</v>
      </c>
      <c r="BF50" s="193">
        <f>TTEST(BG3:BG8,BG11:BG15,2,3)</f>
        <v>4.7549848969148496E-2</v>
      </c>
    </row>
    <row r="51" spans="1:58">
      <c r="A51" s="64">
        <v>32</v>
      </c>
      <c r="B51" s="194">
        <f>TTEST(D3:D9,D11:D16,2,3)</f>
        <v>0.40785420706036235</v>
      </c>
      <c r="H51" s="64">
        <v>32</v>
      </c>
      <c r="I51" s="194">
        <f>TTEST(K3:K9,K11:K16,2,3)</f>
        <v>5.3423854324861381E-2</v>
      </c>
      <c r="O51" s="64">
        <v>32</v>
      </c>
      <c r="P51" s="193">
        <f>TTEST(R3:R9,R11:R16,2,3)</f>
        <v>9.6448867368372892E-4</v>
      </c>
      <c r="V51" s="64">
        <v>32</v>
      </c>
      <c r="W51" s="193">
        <f>TTEST(Y3:Y9,Y11:Y16,2,3)</f>
        <v>2.2796343781840927E-4</v>
      </c>
      <c r="AC51" s="64">
        <v>32</v>
      </c>
      <c r="AD51" s="193">
        <f>TTEST(AF3:AF9,AF11:AF16,2,3)</f>
        <v>8.5486376935796685E-4</v>
      </c>
      <c r="AJ51" s="64">
        <v>32</v>
      </c>
      <c r="AK51" s="193">
        <f>TTEST(AM3:AM9,AM11:AM16,2,3)</f>
        <v>8.7427102164867373E-3</v>
      </c>
      <c r="AQ51" s="64">
        <v>32</v>
      </c>
      <c r="AR51" s="193">
        <f>TTEST(AT3:AT9,AT11:AT16,2,3)</f>
        <v>3.8022374707600263E-4</v>
      </c>
      <c r="AX51" s="64">
        <v>32</v>
      </c>
      <c r="AY51" s="194">
        <f>TTEST(BA3:BA9,BA11:BA16,2,3)</f>
        <v>6.351108888675927E-2</v>
      </c>
      <c r="BE51" s="64">
        <v>32</v>
      </c>
      <c r="BF51" s="96">
        <f>TTEST(BH3:BH9,BH11:BH16,2,3)</f>
        <v>5.6395079994200209E-2</v>
      </c>
    </row>
    <row r="52" spans="1:58">
      <c r="A52" s="154">
        <v>52</v>
      </c>
      <c r="B52" s="194">
        <f>TTEST(E3:E7,E11:E15,2,3)</f>
        <v>0.32843697890896789</v>
      </c>
      <c r="H52" s="154">
        <v>52</v>
      </c>
      <c r="I52" s="193">
        <f>TTEST(L3:L7,L11:L15,2,3)</f>
        <v>3.1890594277782201E-2</v>
      </c>
      <c r="O52" s="154">
        <v>52</v>
      </c>
      <c r="P52" s="193">
        <f>TTEST(S3:S7,S11:S15,2,3)</f>
        <v>1.1490260537439156E-3</v>
      </c>
      <c r="V52" s="154">
        <v>52</v>
      </c>
      <c r="W52" s="193">
        <f>TTEST(Z3:Z7,Z11:Z15,2,3)</f>
        <v>9.939772725998863E-4</v>
      </c>
      <c r="AC52" s="154">
        <v>52</v>
      </c>
      <c r="AD52" s="193">
        <f>TTEST(AG3:AG7,AG11:AG15,2,3)</f>
        <v>3.3238734288086255E-4</v>
      </c>
      <c r="AJ52" s="154">
        <v>52</v>
      </c>
      <c r="AK52" s="193">
        <f>TTEST(AN3:AN7,AN11:AN15,2,3)</f>
        <v>4.5758714301858102E-3</v>
      </c>
      <c r="AQ52" s="154">
        <v>52</v>
      </c>
      <c r="AR52" s="193">
        <f>TTEST(AU3:AU7,AU11:AU15,2,3)</f>
        <v>2.0533393734540597E-3</v>
      </c>
      <c r="AX52" s="154">
        <v>52</v>
      </c>
      <c r="AY52" s="193">
        <f>TTEST(BB3:BB7,BB11:BB15,2,3)</f>
        <v>3.216160552412715E-3</v>
      </c>
      <c r="BE52" s="154">
        <v>52</v>
      </c>
      <c r="BF52" s="193">
        <f>TTEST(BI3:BI7,BI11:BI15,2,3)</f>
        <v>3.7904048132829118E-2</v>
      </c>
    </row>
    <row r="53" spans="1:58">
      <c r="A53" s="154">
        <v>100</v>
      </c>
      <c r="B53" s="96">
        <f>TTEST(F3:F8,F11:F15,2,3)</f>
        <v>0.64278678145781232</v>
      </c>
      <c r="H53" s="154">
        <v>100</v>
      </c>
      <c r="I53" s="193">
        <f>TTEST(M3:M8,M11:M15,2,3)</f>
        <v>3.6243431665226667E-3</v>
      </c>
      <c r="O53" s="154">
        <v>100</v>
      </c>
      <c r="P53" s="193">
        <f>TTEST(T3:T8,T11:T15,2,3)</f>
        <v>8.0657695082614648E-4</v>
      </c>
      <c r="V53" s="154">
        <v>100</v>
      </c>
      <c r="W53" s="193">
        <f>TTEST(AA3:AA8,AA11:AA15,2,3)</f>
        <v>2.8343180182964947E-3</v>
      </c>
      <c r="AC53" s="154">
        <v>100</v>
      </c>
      <c r="AD53" s="193">
        <f>TTEST(AH3:AH8,AH11:AH15,2,3)</f>
        <v>2.998373737149236E-4</v>
      </c>
      <c r="AJ53" s="154">
        <v>100</v>
      </c>
      <c r="AK53" s="193">
        <f>TTEST(AO3:AO8,AO11:AO15,2,3)</f>
        <v>2.0642150098603491E-2</v>
      </c>
      <c r="AQ53" s="154">
        <v>100</v>
      </c>
      <c r="AR53" s="193">
        <f>TTEST(AV3:AV8,AV11:AV15,2,3)</f>
        <v>1.2734852796878085E-3</v>
      </c>
      <c r="AX53" s="154">
        <v>100</v>
      </c>
      <c r="AY53" s="193">
        <f>TTEST(BC3:BC8,BC11:BC15,2,3)</f>
        <v>1.3072071309261609E-3</v>
      </c>
      <c r="BE53" s="154">
        <v>100</v>
      </c>
      <c r="BF53" s="96">
        <f>TTEST(BJ3:BJ8,BJ11:BJ15,2,3)</f>
        <v>7.7806978588498554E-2</v>
      </c>
    </row>
  </sheetData>
  <phoneticPr fontId="4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001C-97B4-4F8F-9961-E475EB1811AD}">
  <dimension ref="A3:R49"/>
  <sheetViews>
    <sheetView view="pageBreakPreview" topLeftCell="A25" zoomScale="75" zoomScaleSheetLayoutView="75" workbookViewId="0">
      <selection activeCell="A45" sqref="A45:A49"/>
    </sheetView>
  </sheetViews>
  <sheetFormatPr defaultRowHeight="12.75"/>
  <cols>
    <col min="1" max="6" width="9" style="171" customWidth="1"/>
    <col min="7" max="7" width="9.125" style="171" bestFit="1" customWidth="1"/>
    <col min="8" max="8" width="10.125" style="171" bestFit="1" customWidth="1"/>
    <col min="9" max="9" width="10" style="171" bestFit="1" customWidth="1"/>
    <col min="10" max="10" width="9.125" style="171" bestFit="1" customWidth="1"/>
    <col min="11" max="11" width="11.375" style="171" bestFit="1" customWidth="1"/>
    <col min="12" max="12" width="10" style="171" bestFit="1" customWidth="1"/>
    <col min="13" max="13" width="9" style="171"/>
    <col min="14" max="19" width="9.125" style="171" bestFit="1" customWidth="1"/>
    <col min="20" max="16384" width="9" style="171"/>
  </cols>
  <sheetData>
    <row r="3" spans="1:18">
      <c r="A3" s="172" t="s">
        <v>306</v>
      </c>
      <c r="B3" s="172" t="s">
        <v>304</v>
      </c>
      <c r="C3" s="171" t="s">
        <v>296</v>
      </c>
      <c r="D3" s="171" t="s">
        <v>307</v>
      </c>
      <c r="E3" s="171" t="s">
        <v>308</v>
      </c>
    </row>
    <row r="4" spans="1:18">
      <c r="A4" s="171">
        <v>0.15413692063608184</v>
      </c>
      <c r="B4" s="171">
        <v>1.1511162973375222</v>
      </c>
      <c r="C4" s="171">
        <v>1.2090006834584581</v>
      </c>
      <c r="D4" s="171">
        <v>0.9034102168547834</v>
      </c>
      <c r="E4" s="171">
        <v>0.67816286369828849</v>
      </c>
    </row>
    <row r="5" spans="1:18">
      <c r="A5" s="171">
        <v>0.17834862407286223</v>
      </c>
      <c r="B5" s="171">
        <v>0.86889885531902311</v>
      </c>
      <c r="C5" s="171">
        <v>1.0134774365037076</v>
      </c>
      <c r="D5" s="171">
        <v>0.61517703141810709</v>
      </c>
      <c r="E5" s="171">
        <v>0.88044559047548587</v>
      </c>
      <c r="F5" s="182"/>
    </row>
    <row r="6" spans="1:18">
      <c r="A6" s="171">
        <v>0.15975346413390829</v>
      </c>
      <c r="B6" s="171">
        <v>0.64467146360090777</v>
      </c>
      <c r="C6" s="171">
        <v>0.91409057111432745</v>
      </c>
      <c r="D6" s="171">
        <v>0.74780363272035266</v>
      </c>
      <c r="E6" s="171">
        <v>0.561885735330792</v>
      </c>
      <c r="F6" s="183"/>
      <c r="J6" s="180"/>
      <c r="K6" s="180"/>
      <c r="L6" s="180"/>
      <c r="M6" s="180"/>
      <c r="N6" s="180"/>
      <c r="O6" s="180"/>
      <c r="P6" s="180"/>
      <c r="Q6" s="180"/>
      <c r="R6" s="180"/>
    </row>
    <row r="7" spans="1:18" ht="12.75" customHeight="1">
      <c r="A7" s="171">
        <v>0.12446799001115139</v>
      </c>
      <c r="B7" s="171">
        <v>1.4616362054573839</v>
      </c>
      <c r="C7" s="171">
        <v>1.0095345364574242</v>
      </c>
      <c r="D7" s="171">
        <v>0.43212158865554418</v>
      </c>
      <c r="E7" s="171">
        <v>0.19910446772330737</v>
      </c>
      <c r="F7" s="184"/>
      <c r="G7" s="185"/>
      <c r="K7" s="186"/>
      <c r="N7" s="186"/>
    </row>
    <row r="8" spans="1:18" ht="12.75" customHeight="1">
      <c r="A8" s="171">
        <v>0.12933827530578548</v>
      </c>
      <c r="B8" s="171">
        <v>1.1579876539994376</v>
      </c>
      <c r="C8" s="171">
        <v>1.1135427866082754</v>
      </c>
      <c r="D8" s="171">
        <v>0.633767728487316</v>
      </c>
      <c r="E8" s="171">
        <v>0.56549578624767038</v>
      </c>
      <c r="F8" s="184"/>
      <c r="G8" s="185"/>
      <c r="J8" s="186"/>
      <c r="K8" s="186"/>
      <c r="N8" s="186"/>
    </row>
    <row r="9" spans="1:18" ht="12.75" customHeight="1">
      <c r="A9" s="171">
        <v>0.12494786255522983</v>
      </c>
      <c r="B9" s="171">
        <v>0.71568952428572474</v>
      </c>
      <c r="C9" s="171">
        <v>1.0734391080067358</v>
      </c>
      <c r="E9" s="171">
        <v>0.76317272168418648</v>
      </c>
      <c r="F9" s="184"/>
      <c r="G9" s="185"/>
      <c r="J9" s="186"/>
      <c r="K9" s="186"/>
      <c r="N9" s="186"/>
    </row>
    <row r="10" spans="1:18" ht="12.75" customHeight="1">
      <c r="B10" s="184"/>
      <c r="C10" s="171">
        <v>1.07537941232951</v>
      </c>
      <c r="E10" s="184"/>
      <c r="F10" s="184"/>
      <c r="G10" s="185"/>
      <c r="J10" s="186"/>
      <c r="K10" s="186"/>
      <c r="N10" s="186"/>
    </row>
    <row r="11" spans="1:18" ht="12.75" customHeight="1">
      <c r="A11" s="172" t="s">
        <v>309</v>
      </c>
      <c r="B11" s="184" t="s">
        <v>310</v>
      </c>
      <c r="C11" s="171" t="s">
        <v>297</v>
      </c>
      <c r="D11" s="171" t="s">
        <v>311</v>
      </c>
      <c r="E11" s="171" t="s">
        <v>312</v>
      </c>
      <c r="G11" s="185"/>
      <c r="J11" s="186"/>
      <c r="K11" s="186"/>
      <c r="N11" s="186"/>
    </row>
    <row r="12" spans="1:18" ht="12.75" customHeight="1">
      <c r="A12" s="171">
        <v>0.11620812770874875</v>
      </c>
      <c r="B12" s="171">
        <v>0.77416985890341306</v>
      </c>
      <c r="C12" s="171">
        <v>0.600140020923568</v>
      </c>
      <c r="D12" s="171">
        <v>0.49715260712504111</v>
      </c>
      <c r="E12" s="171">
        <v>0.15846093831154634</v>
      </c>
      <c r="G12" s="185"/>
      <c r="K12" s="186"/>
      <c r="N12" s="186"/>
    </row>
    <row r="13" spans="1:18" ht="12.75" customHeight="1">
      <c r="A13" s="171">
        <v>0.10734841112928221</v>
      </c>
      <c r="B13" s="171">
        <v>0.58646675559912964</v>
      </c>
      <c r="C13" s="171">
        <v>0.60366601051977942</v>
      </c>
      <c r="D13" s="171">
        <v>0.32233987505768996</v>
      </c>
      <c r="E13" s="171">
        <v>0.15789147440602699</v>
      </c>
      <c r="K13" s="186"/>
    </row>
    <row r="14" spans="1:18" ht="12.75" customHeight="1">
      <c r="A14" s="171">
        <v>0.15036853369960373</v>
      </c>
      <c r="B14" s="171">
        <v>0.88842061672092054</v>
      </c>
      <c r="C14" s="171">
        <v>0.51857171623215548</v>
      </c>
      <c r="D14" s="171">
        <v>0.44475961180571233</v>
      </c>
      <c r="E14" s="171">
        <v>0.26350198752309578</v>
      </c>
      <c r="N14" s="186"/>
    </row>
    <row r="15" spans="1:18" ht="12.75" customHeight="1">
      <c r="A15" s="171">
        <v>5.8895946655816066E-2</v>
      </c>
      <c r="B15" s="171">
        <v>0.7612412386271612</v>
      </c>
      <c r="C15" s="171">
        <v>0.69715305122008597</v>
      </c>
      <c r="D15" s="171">
        <v>0.27601698128865326</v>
      </c>
      <c r="E15" s="171">
        <v>0.29607733974579331</v>
      </c>
    </row>
    <row r="16" spans="1:18" ht="12.75" customHeight="1">
      <c r="B16" s="171">
        <v>0.66899501996497224</v>
      </c>
      <c r="C16" s="171">
        <v>0.94097290424690194</v>
      </c>
      <c r="D16" s="171">
        <v>0.26650741231212682</v>
      </c>
      <c r="E16" s="171">
        <v>0.17142936920552537</v>
      </c>
    </row>
    <row r="17" spans="1:16" ht="12.75" customHeight="1">
      <c r="B17" s="171">
        <v>0.90725167925234607</v>
      </c>
    </row>
    <row r="18" spans="1:16" ht="12.75" customHeight="1"/>
    <row r="19" spans="1:16" ht="12.75" customHeight="1"/>
    <row r="20" spans="1:16" ht="12.75" customHeight="1">
      <c r="A20" s="175" t="s">
        <v>132</v>
      </c>
      <c r="C20" s="183"/>
      <c r="D20" s="183"/>
      <c r="E20" s="183"/>
      <c r="G20" s="183"/>
      <c r="I20" s="180"/>
      <c r="J20" s="180"/>
      <c r="K20" s="180"/>
      <c r="L20" s="180"/>
      <c r="M20" s="180"/>
      <c r="N20" s="180"/>
      <c r="O20" s="180"/>
      <c r="P20" s="180"/>
    </row>
    <row r="21" spans="1:16" ht="12.75" customHeight="1">
      <c r="A21" s="173" t="s">
        <v>306</v>
      </c>
      <c r="B21" s="176">
        <f>AVERAGE(A4:A9)</f>
        <v>0.1451655227858365</v>
      </c>
      <c r="C21" s="184"/>
      <c r="D21" s="184"/>
      <c r="E21" s="184"/>
      <c r="G21" s="184"/>
      <c r="I21" s="184"/>
      <c r="J21" s="184"/>
      <c r="K21" s="184"/>
      <c r="L21" s="184"/>
      <c r="M21" s="184"/>
      <c r="N21" s="184"/>
      <c r="O21" s="184"/>
      <c r="P21" s="184"/>
    </row>
    <row r="22" spans="1:16" ht="12.75" customHeight="1">
      <c r="A22" s="173" t="s">
        <v>133</v>
      </c>
      <c r="B22" s="176">
        <f>AVERAGE(B4:B9)</f>
        <v>0.99999999999999989</v>
      </c>
      <c r="C22" s="184"/>
      <c r="D22" s="184"/>
      <c r="E22" s="184"/>
      <c r="G22" s="184"/>
      <c r="I22" s="184"/>
      <c r="J22" s="184"/>
      <c r="K22" s="184"/>
      <c r="L22" s="184"/>
      <c r="M22" s="184"/>
      <c r="N22" s="184"/>
      <c r="O22" s="184"/>
      <c r="P22" s="184"/>
    </row>
    <row r="23" spans="1:16" ht="12.75" customHeight="1">
      <c r="A23" s="173" t="s">
        <v>313</v>
      </c>
      <c r="B23" s="176">
        <f>AVERAGE(C4:C10)</f>
        <v>1.0583520763540626</v>
      </c>
      <c r="C23" s="184"/>
      <c r="D23" s="184"/>
      <c r="E23" s="184"/>
      <c r="F23" s="184"/>
      <c r="G23" s="184"/>
      <c r="I23" s="184"/>
      <c r="J23" s="184"/>
      <c r="K23" s="184"/>
      <c r="L23" s="184"/>
      <c r="M23" s="184"/>
      <c r="N23" s="184"/>
      <c r="O23" s="184"/>
      <c r="P23" s="184"/>
    </row>
    <row r="24" spans="1:16">
      <c r="A24" s="173" t="s">
        <v>307</v>
      </c>
      <c r="B24" s="176">
        <f>AVERAGE(D4:D10)</f>
        <v>0.66645603962722066</v>
      </c>
      <c r="C24" s="184"/>
      <c r="D24" s="184"/>
      <c r="E24" s="184"/>
      <c r="F24" s="184"/>
      <c r="G24" s="184"/>
      <c r="I24" s="184"/>
      <c r="J24" s="184"/>
      <c r="K24" s="184"/>
      <c r="L24" s="184"/>
      <c r="M24" s="184"/>
      <c r="N24" s="184"/>
      <c r="O24" s="184"/>
      <c r="P24" s="184"/>
    </row>
    <row r="25" spans="1:16">
      <c r="A25" s="172" t="s">
        <v>308</v>
      </c>
      <c r="B25" s="176">
        <f>AVERAGE(E4:E9)</f>
        <v>0.60804452752662186</v>
      </c>
      <c r="C25" s="184"/>
      <c r="D25" s="184"/>
      <c r="E25" s="184"/>
      <c r="F25" s="184"/>
      <c r="G25" s="184"/>
      <c r="I25" s="184"/>
      <c r="J25" s="184"/>
      <c r="K25" s="184"/>
      <c r="L25" s="184"/>
      <c r="M25" s="184"/>
      <c r="N25" s="184"/>
      <c r="O25" s="184"/>
      <c r="P25" s="184"/>
    </row>
    <row r="26" spans="1:16">
      <c r="A26" s="173" t="s">
        <v>309</v>
      </c>
      <c r="B26" s="171">
        <f>AVERAGE(A12:A15)</f>
        <v>0.10820525479836268</v>
      </c>
      <c r="C26" s="184"/>
      <c r="D26" s="184"/>
      <c r="E26" s="184"/>
      <c r="F26" s="184"/>
    </row>
    <row r="27" spans="1:16">
      <c r="A27" s="173" t="s">
        <v>134</v>
      </c>
      <c r="B27" s="171">
        <f>AVERAGE(B12:B17)</f>
        <v>0.76442419484465718</v>
      </c>
      <c r="C27" s="184"/>
      <c r="D27" s="184"/>
      <c r="E27" s="184"/>
      <c r="F27" s="184"/>
    </row>
    <row r="28" spans="1:16">
      <c r="A28" s="173" t="s">
        <v>314</v>
      </c>
      <c r="B28" s="171">
        <f>AVERAGE(C12:C17)</f>
        <v>0.67210074062849812</v>
      </c>
      <c r="C28" s="184"/>
      <c r="D28" s="184"/>
      <c r="E28" s="184"/>
      <c r="F28" s="184"/>
    </row>
    <row r="29" spans="1:16">
      <c r="A29" s="173" t="s">
        <v>311</v>
      </c>
      <c r="B29" s="171">
        <f>AVERAGE(D12:D17)</f>
        <v>0.36135529751784468</v>
      </c>
      <c r="C29" s="184"/>
      <c r="D29" s="184"/>
      <c r="E29" s="184"/>
      <c r="F29" s="184"/>
    </row>
    <row r="30" spans="1:16">
      <c r="A30" s="172" t="s">
        <v>315</v>
      </c>
      <c r="B30" s="171">
        <f>AVERAGE(E12:E16)</f>
        <v>0.20947222183839759</v>
      </c>
      <c r="C30" s="184"/>
      <c r="D30" s="184"/>
      <c r="E30" s="184"/>
      <c r="F30" s="184"/>
    </row>
    <row r="31" spans="1:16">
      <c r="C31" s="184"/>
      <c r="D31" s="184"/>
      <c r="E31" s="184"/>
      <c r="F31" s="184"/>
    </row>
    <row r="32" spans="1:16">
      <c r="A32" s="175" t="s">
        <v>95</v>
      </c>
      <c r="C32" s="184"/>
      <c r="D32" s="184"/>
      <c r="E32" s="184"/>
      <c r="F32" s="184"/>
    </row>
    <row r="33" spans="1:6">
      <c r="A33" s="173" t="s">
        <v>306</v>
      </c>
      <c r="B33" s="181">
        <f>AVERAGE(A4:A9)/SQRT(COUNT(A4:A9))</f>
        <v>5.926357651161071E-2</v>
      </c>
      <c r="C33" s="184"/>
      <c r="D33" s="184"/>
      <c r="E33" s="184"/>
      <c r="F33" s="184"/>
    </row>
    <row r="34" spans="1:6">
      <c r="A34" s="173" t="s">
        <v>133</v>
      </c>
      <c r="B34" s="181">
        <f>AVERAGE(B4:B9)/SQRT(COUNT(B4:B9))</f>
        <v>0.40824829046386302</v>
      </c>
      <c r="C34" s="184"/>
      <c r="D34" s="184"/>
      <c r="E34" s="184"/>
      <c r="F34" s="184"/>
    </row>
    <row r="35" spans="1:6">
      <c r="A35" s="173" t="s">
        <v>313</v>
      </c>
      <c r="B35" s="181">
        <f>AVERAGE(C4:C10)/SQRT(COUNT(C4:C10))</f>
        <v>0.40001948479738464</v>
      </c>
      <c r="C35" s="184"/>
      <c r="D35" s="184"/>
      <c r="E35" s="184"/>
      <c r="F35" s="184"/>
    </row>
    <row r="36" spans="1:6">
      <c r="A36" s="173" t="s">
        <v>307</v>
      </c>
      <c r="B36" s="181">
        <f>AVERAGE(D4:D10)/SQRT(COUNT(D4:D10))</f>
        <v>0.29804820172435181</v>
      </c>
      <c r="C36" s="184"/>
      <c r="D36" s="184"/>
      <c r="E36" s="184"/>
      <c r="F36" s="184"/>
    </row>
    <row r="37" spans="1:6">
      <c r="A37" s="172" t="s">
        <v>316</v>
      </c>
      <c r="B37" s="181">
        <f>AVERAGE(E4:E9)/SQRT(COUNT(E4:E9))</f>
        <v>0.2482331388886507</v>
      </c>
      <c r="C37" s="184"/>
      <c r="D37" s="184"/>
      <c r="E37" s="184"/>
      <c r="F37" s="184"/>
    </row>
    <row r="38" spans="1:6">
      <c r="A38" s="173" t="s">
        <v>309</v>
      </c>
      <c r="B38" s="181">
        <f>AVERAGE(A12:A15)/SQRT(COUNT(A12:A15))</f>
        <v>5.4102627399181341E-2</v>
      </c>
      <c r="C38" s="184"/>
      <c r="D38" s="184"/>
      <c r="E38" s="184"/>
      <c r="F38" s="184"/>
    </row>
    <row r="39" spans="1:6">
      <c r="A39" s="173" t="s">
        <v>134</v>
      </c>
      <c r="B39" s="181">
        <f>AVERAGE(B12:B17)/SQRT(COUNT(B12:B17))</f>
        <v>0.31207487073454626</v>
      </c>
      <c r="C39" s="184"/>
      <c r="D39" s="184"/>
      <c r="E39" s="184"/>
      <c r="F39" s="184"/>
    </row>
    <row r="40" spans="1:6">
      <c r="A40" s="173" t="s">
        <v>314</v>
      </c>
      <c r="B40" s="181">
        <f>AVERAGE(C12:C17)/SQRT(COUNT(C12:C17))</f>
        <v>0.30057258875465531</v>
      </c>
      <c r="C40" s="184"/>
      <c r="D40" s="184"/>
      <c r="E40" s="184"/>
      <c r="F40" s="184"/>
    </row>
    <row r="41" spans="1:6">
      <c r="A41" s="173" t="s">
        <v>311</v>
      </c>
      <c r="B41" s="181">
        <f>AVERAGE(D12:D17)/SQRT(COUNT(D12:D17))</f>
        <v>0.16160300185591234</v>
      </c>
      <c r="C41" s="184"/>
      <c r="D41" s="184"/>
      <c r="E41" s="184"/>
      <c r="F41" s="184"/>
    </row>
    <row r="42" spans="1:6">
      <c r="A42" s="172" t="s">
        <v>315</v>
      </c>
      <c r="B42" s="181">
        <f>AVERAGE(E12:E16)/SQRT(COUNT(E12:E16))</f>
        <v>9.3678825485714587E-2</v>
      </c>
      <c r="C42" s="184"/>
      <c r="D42" s="184"/>
      <c r="E42" s="184"/>
      <c r="F42" s="184"/>
    </row>
    <row r="43" spans="1:6">
      <c r="C43" s="184"/>
      <c r="D43" s="184"/>
      <c r="E43" s="184"/>
      <c r="F43" s="184"/>
    </row>
    <row r="44" spans="1:6">
      <c r="A44" s="175" t="s">
        <v>298</v>
      </c>
      <c r="C44" s="184"/>
      <c r="D44" s="184"/>
      <c r="E44" s="184"/>
      <c r="F44" s="184"/>
    </row>
    <row r="45" spans="1:6">
      <c r="A45" s="187">
        <v>4</v>
      </c>
      <c r="B45" s="171">
        <f>TTEST(A4:A9,A12:A15,2,3)</f>
        <v>0.14572294817472176</v>
      </c>
    </row>
    <row r="46" spans="1:6">
      <c r="A46" s="187">
        <v>8</v>
      </c>
      <c r="B46" s="171">
        <f>TTEST(B4:B9,B12:B17,2,3)</f>
        <v>0.13184806615373185</v>
      </c>
    </row>
    <row r="47" spans="1:6">
      <c r="A47" s="187">
        <v>32</v>
      </c>
      <c r="B47" s="178">
        <f>TTEST(C4:C10,C12:C17,2,3)</f>
        <v>3.2967860465151384E-3</v>
      </c>
    </row>
    <row r="48" spans="1:6">
      <c r="A48" s="187">
        <v>52</v>
      </c>
      <c r="B48" s="178">
        <f>TTEST(D4:D10,D12:D17,2,3)</f>
        <v>1.3354897656061382E-2</v>
      </c>
    </row>
    <row r="49" spans="1:2">
      <c r="A49" s="188">
        <v>100</v>
      </c>
      <c r="B49" s="178">
        <f>TTEST(E4:E9,E12:E16,2,3)</f>
        <v>7.4505340531574185E-3</v>
      </c>
    </row>
  </sheetData>
  <phoneticPr fontId="4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5966-79A6-4187-BF7B-FA53BA7A8E27}">
  <dimension ref="A1:E33"/>
  <sheetViews>
    <sheetView view="pageBreakPreview" zoomScale="75" zoomScaleNormal="100" zoomScaleSheetLayoutView="75" workbookViewId="0">
      <selection activeCell="C30" sqref="C30"/>
    </sheetView>
  </sheetViews>
  <sheetFormatPr defaultRowHeight="13.5"/>
  <cols>
    <col min="1" max="16384" width="9" style="9"/>
  </cols>
  <sheetData>
    <row r="1" spans="1:5" ht="15">
      <c r="A1" s="8"/>
      <c r="B1" s="8"/>
      <c r="C1" s="38"/>
    </row>
    <row r="2" spans="1:5" ht="14.25">
      <c r="A2" s="8" t="s">
        <v>0</v>
      </c>
      <c r="B2" s="8"/>
      <c r="C2" s="13">
        <v>0.27272727272727271</v>
      </c>
      <c r="D2" s="13">
        <v>4.7619047619047616E-2</v>
      </c>
      <c r="E2" s="13">
        <v>4.7619047619047616E-2</v>
      </c>
    </row>
    <row r="3" spans="1:5" ht="14.25">
      <c r="A3" s="8"/>
      <c r="B3" s="8"/>
      <c r="C3" s="1">
        <v>0</v>
      </c>
      <c r="D3" s="1">
        <v>0</v>
      </c>
      <c r="E3" s="1">
        <v>0</v>
      </c>
    </row>
    <row r="4" spans="1:5" ht="14.25">
      <c r="A4" s="8"/>
      <c r="B4" s="8"/>
      <c r="C4" s="1">
        <v>0</v>
      </c>
      <c r="D4" s="1">
        <v>0</v>
      </c>
      <c r="E4" s="13">
        <v>9.0909090909090912E-2</v>
      </c>
    </row>
    <row r="5" spans="1:5" ht="14.25">
      <c r="A5" s="8"/>
      <c r="B5" s="8"/>
      <c r="C5" s="13">
        <v>6.6666666666666666E-2</v>
      </c>
      <c r="D5" s="1">
        <v>0</v>
      </c>
      <c r="E5" s="1">
        <v>0</v>
      </c>
    </row>
    <row r="6" spans="1:5" ht="14.25">
      <c r="A6" s="8"/>
      <c r="B6" s="8"/>
      <c r="C6" s="13">
        <v>5.2631578947368418E-2</v>
      </c>
      <c r="D6" s="13">
        <v>7.1428571428571425E-2</v>
      </c>
      <c r="E6" s="1">
        <v>0</v>
      </c>
    </row>
    <row r="7" spans="1:5" ht="14.25">
      <c r="A7" s="8"/>
      <c r="B7" s="8"/>
      <c r="C7" s="1">
        <v>0</v>
      </c>
      <c r="D7" s="1">
        <v>0</v>
      </c>
      <c r="E7" s="1">
        <v>0</v>
      </c>
    </row>
    <row r="8" spans="1:5" ht="14.25">
      <c r="A8" s="8"/>
      <c r="B8" s="8"/>
      <c r="C8" s="1">
        <v>0</v>
      </c>
      <c r="D8" s="13">
        <v>7.6923076923076927E-2</v>
      </c>
      <c r="E8" s="13">
        <v>3.5714285714285712E-2</v>
      </c>
    </row>
    <row r="9" spans="1:5" ht="14.25">
      <c r="A9" s="8"/>
      <c r="B9" s="8"/>
      <c r="C9" s="1">
        <v>0</v>
      </c>
      <c r="D9" s="1">
        <v>0</v>
      </c>
      <c r="E9" s="13">
        <v>0.125</v>
      </c>
    </row>
    <row r="10" spans="1:5" ht="14.25">
      <c r="A10" s="8"/>
      <c r="B10" s="8"/>
      <c r="C10" s="13">
        <v>4.5454545454545456E-2</v>
      </c>
      <c r="D10" s="1">
        <v>0</v>
      </c>
      <c r="E10" s="1">
        <v>0</v>
      </c>
    </row>
    <row r="11" spans="1:5" ht="14.25">
      <c r="A11" s="8"/>
      <c r="B11" s="8"/>
      <c r="C11" s="13">
        <v>7.6923076923076927E-2</v>
      </c>
      <c r="D11" s="13">
        <v>4.1666666666666664E-2</v>
      </c>
      <c r="E11" s="13">
        <v>0.21276595744680851</v>
      </c>
    </row>
    <row r="12" spans="1:5" ht="14.25">
      <c r="A12" s="8"/>
      <c r="B12" s="8"/>
      <c r="C12" s="41"/>
    </row>
    <row r="13" spans="1:5" ht="14.25">
      <c r="A13" s="8"/>
      <c r="B13" s="8"/>
      <c r="C13" s="42"/>
    </row>
    <row r="14" spans="1:5" ht="14.25">
      <c r="A14" s="8" t="s">
        <v>1</v>
      </c>
      <c r="B14" s="8"/>
      <c r="C14" s="13">
        <v>7.6923076923076927E-2</v>
      </c>
      <c r="D14" s="1">
        <v>0</v>
      </c>
      <c r="E14" s="13">
        <v>6.6666666666666666E-2</v>
      </c>
    </row>
    <row r="15" spans="1:5" ht="14.25">
      <c r="A15" s="8"/>
      <c r="B15" s="8"/>
      <c r="C15" s="13">
        <v>0.375</v>
      </c>
      <c r="D15" s="1">
        <v>0</v>
      </c>
      <c r="E15" s="13">
        <v>0.18181818181818182</v>
      </c>
    </row>
    <row r="16" spans="1:5" ht="14.25">
      <c r="A16" s="8"/>
      <c r="B16" s="8"/>
      <c r="C16" s="13">
        <v>0.3</v>
      </c>
      <c r="D16" s="1">
        <v>0</v>
      </c>
      <c r="E16" s="13">
        <v>0.375</v>
      </c>
    </row>
    <row r="17" spans="1:5" ht="14.25">
      <c r="A17" s="8"/>
      <c r="B17" s="8"/>
      <c r="C17" s="13">
        <v>0.1111111111111111</v>
      </c>
      <c r="D17" s="13">
        <v>0.2857142857142857</v>
      </c>
      <c r="E17" s="13">
        <v>0.27272727272727271</v>
      </c>
    </row>
    <row r="18" spans="1:5" ht="14.25">
      <c r="A18" s="8"/>
      <c r="B18" s="8"/>
      <c r="C18" s="13">
        <v>0.33333333333333331</v>
      </c>
      <c r="D18" s="13">
        <v>0.14285714285714285</v>
      </c>
      <c r="E18" s="13">
        <v>0.25</v>
      </c>
    </row>
    <row r="19" spans="1:5" ht="14.25">
      <c r="A19" s="8"/>
      <c r="B19" s="8"/>
      <c r="C19" s="1">
        <v>0</v>
      </c>
      <c r="D19" s="13">
        <v>0.1</v>
      </c>
      <c r="E19" s="13">
        <v>0.2857142857142857</v>
      </c>
    </row>
    <row r="20" spans="1:5" ht="14.25">
      <c r="A20" s="8"/>
      <c r="B20" s="8"/>
      <c r="C20" s="13">
        <v>0.22222222222222221</v>
      </c>
      <c r="D20" s="1">
        <v>0</v>
      </c>
      <c r="E20" s="13">
        <v>0.1111111111111111</v>
      </c>
    </row>
    <row r="21" spans="1:5" ht="14.25">
      <c r="B21" s="8"/>
      <c r="C21" s="1">
        <v>0</v>
      </c>
      <c r="D21" s="1">
        <v>0</v>
      </c>
      <c r="E21" s="13">
        <v>0.22222222222222221</v>
      </c>
    </row>
    <row r="22" spans="1:5" ht="14.25">
      <c r="B22" s="8"/>
      <c r="C22" s="13">
        <v>0.30769230769230771</v>
      </c>
      <c r="D22" s="1">
        <v>0</v>
      </c>
      <c r="E22" s="13">
        <v>3.3333333333333333E-2</v>
      </c>
    </row>
    <row r="23" spans="1:5" ht="14.25">
      <c r="B23" s="8"/>
      <c r="C23" s="13">
        <v>0.34615384615384615</v>
      </c>
      <c r="D23" s="13">
        <v>7.1428571428571425E-2</v>
      </c>
      <c r="E23" s="13">
        <v>0.45833333333333331</v>
      </c>
    </row>
    <row r="24" spans="1:5" ht="14.25">
      <c r="B24" s="8"/>
      <c r="C24" s="1"/>
      <c r="E24" s="13"/>
    </row>
    <row r="25" spans="1:5" ht="14.25">
      <c r="B25" s="8"/>
      <c r="C25" s="7"/>
    </row>
    <row r="26" spans="1:5" ht="14.25">
      <c r="A26" s="3" t="s">
        <v>2</v>
      </c>
      <c r="B26" s="4" t="s">
        <v>5</v>
      </c>
      <c r="C26" s="14">
        <f>AVERAGE(C2:E12)</f>
        <v>4.2134962834850853E-2</v>
      </c>
    </row>
    <row r="27" spans="1:5" ht="14.25">
      <c r="A27" s="3"/>
      <c r="B27" s="4" t="s">
        <v>6</v>
      </c>
      <c r="C27" s="14">
        <f>AVERAGE(C14:E24)</f>
        <v>0.1643120768120768</v>
      </c>
    </row>
    <row r="28" spans="1:5" ht="14.25">
      <c r="A28" s="3" t="s">
        <v>3</v>
      </c>
      <c r="B28" s="4" t="s">
        <v>5</v>
      </c>
      <c r="C28" s="14">
        <f>STDEV(C2:E12)/SQRT(COUNT(C2:E12))</f>
        <v>1.1940566432513169E-2</v>
      </c>
    </row>
    <row r="29" spans="1:5" ht="14.25">
      <c r="A29" s="3"/>
      <c r="B29" s="4" t="s">
        <v>6</v>
      </c>
      <c r="C29" s="14">
        <f>STDEV(C14:E24)/SQRT(COUNT(C14:E24))</f>
        <v>2.6274782971250021E-2</v>
      </c>
    </row>
    <row r="30" spans="1:5" ht="14.25">
      <c r="A30" s="3" t="s">
        <v>4</v>
      </c>
      <c r="B30" s="5"/>
      <c r="C30" s="18">
        <f>TTEST(C2:E12,C14:E24,2,3)</f>
        <v>1.2868013792759344E-4</v>
      </c>
    </row>
    <row r="31" spans="1:5" ht="14.25">
      <c r="A31" s="8"/>
      <c r="B31" s="8"/>
      <c r="C31" s="7"/>
    </row>
    <row r="32" spans="1:5" ht="14.25">
      <c r="A32" s="6"/>
      <c r="B32" s="8"/>
      <c r="C32" s="11"/>
    </row>
    <row r="33" spans="1:3" ht="14.25">
      <c r="A33" s="8"/>
      <c r="B33" s="8"/>
      <c r="C33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0004-107C-4003-8123-4AEE0EC3F17B}">
  <dimension ref="A1:E35"/>
  <sheetViews>
    <sheetView view="pageBreakPreview" topLeftCell="A4" zoomScale="75" zoomScaleNormal="100" zoomScaleSheetLayoutView="75" workbookViewId="0">
      <selection activeCell="C4" sqref="C4:C10"/>
    </sheetView>
  </sheetViews>
  <sheetFormatPr defaultRowHeight="13.5"/>
  <cols>
    <col min="1" max="16384" width="9" style="9"/>
  </cols>
  <sheetData>
    <row r="1" spans="1:5" ht="15">
      <c r="A1" s="8"/>
      <c r="B1" s="8"/>
      <c r="C1" s="124" t="s">
        <v>204</v>
      </c>
      <c r="D1" s="38"/>
      <c r="E1" s="38"/>
    </row>
    <row r="2" spans="1:5" ht="14.25">
      <c r="A2" s="8" t="s">
        <v>0</v>
      </c>
      <c r="B2" s="3" t="s">
        <v>178</v>
      </c>
      <c r="C2" s="125">
        <v>0.65723078548685521</v>
      </c>
      <c r="D2" s="2"/>
      <c r="E2" s="2"/>
    </row>
    <row r="3" spans="1:5" ht="14.25">
      <c r="A3" s="8"/>
      <c r="B3" s="8"/>
      <c r="C3" s="125">
        <v>1.1935319462969414</v>
      </c>
      <c r="D3" s="2"/>
      <c r="E3" s="2"/>
    </row>
    <row r="4" spans="1:5" ht="14.25">
      <c r="A4" s="8"/>
      <c r="B4" s="8"/>
      <c r="C4" s="125">
        <v>1.1492372682162035</v>
      </c>
      <c r="D4" s="2"/>
      <c r="E4" s="2"/>
    </row>
    <row r="5" spans="1:5" ht="14.25">
      <c r="A5" s="8"/>
      <c r="B5" s="8"/>
      <c r="C5" s="125"/>
      <c r="D5" s="2"/>
      <c r="E5" s="2"/>
    </row>
    <row r="6" spans="1:5" ht="14.25">
      <c r="A6" s="8"/>
      <c r="B6" s="8"/>
      <c r="C6" s="125"/>
    </row>
    <row r="7" spans="1:5" ht="14.25">
      <c r="A7" s="8"/>
      <c r="B7" s="3" t="s">
        <v>205</v>
      </c>
      <c r="C7" s="125">
        <v>1.9964805633462155</v>
      </c>
      <c r="D7" s="2"/>
      <c r="E7" s="2"/>
    </row>
    <row r="8" spans="1:5" ht="14.25">
      <c r="A8" s="8"/>
      <c r="B8" s="8"/>
      <c r="C8" s="125">
        <v>1.8083348390418101</v>
      </c>
      <c r="D8" s="2"/>
      <c r="E8" s="2"/>
    </row>
    <row r="9" spans="1:5" ht="14.25">
      <c r="A9" s="8"/>
      <c r="B9" s="8"/>
      <c r="C9" s="125">
        <v>1.8211183541485545</v>
      </c>
      <c r="D9" s="2"/>
      <c r="E9" s="2"/>
    </row>
    <row r="10" spans="1:5" ht="14.25">
      <c r="A10" s="8"/>
      <c r="B10" s="8"/>
      <c r="C10" s="125"/>
      <c r="D10" s="2"/>
      <c r="E10" s="2"/>
    </row>
    <row r="11" spans="1:5" ht="14.25">
      <c r="A11" s="8"/>
      <c r="B11" s="8"/>
      <c r="C11" s="125"/>
    </row>
    <row r="12" spans="1:5" ht="14.25">
      <c r="A12" s="8" t="s">
        <v>1</v>
      </c>
      <c r="B12" s="3" t="s">
        <v>178</v>
      </c>
      <c r="C12" s="125">
        <v>2.7133837009596418</v>
      </c>
      <c r="D12" s="2"/>
      <c r="E12" s="2"/>
    </row>
    <row r="13" spans="1:5" ht="14.25">
      <c r="A13" s="8"/>
      <c r="B13" s="8"/>
      <c r="C13" s="125">
        <v>2.4121153565721847</v>
      </c>
      <c r="D13" s="2"/>
      <c r="E13" s="2"/>
    </row>
    <row r="14" spans="1:5" ht="14.25">
      <c r="A14" s="8"/>
      <c r="B14" s="8"/>
      <c r="C14" s="125">
        <v>2.0101851040600929</v>
      </c>
      <c r="D14" s="2"/>
      <c r="E14" s="2"/>
    </row>
    <row r="15" spans="1:5" ht="14.25">
      <c r="A15" s="8"/>
      <c r="B15" s="8"/>
      <c r="C15" s="1"/>
      <c r="D15" s="2"/>
      <c r="E15" s="2"/>
    </row>
    <row r="16" spans="1:5" ht="14.25">
      <c r="A16" s="8"/>
      <c r="C16" s="1"/>
    </row>
    <row r="17" spans="1:5" ht="14.25">
      <c r="A17" s="8"/>
      <c r="B17" s="3" t="s">
        <v>205</v>
      </c>
      <c r="C17" s="125">
        <v>1.7430566614039005</v>
      </c>
      <c r="D17" s="2"/>
      <c r="E17" s="2"/>
    </row>
    <row r="18" spans="1:5" ht="14.25">
      <c r="A18" s="8"/>
      <c r="B18" s="8"/>
      <c r="C18" s="125">
        <v>1.6845324992284998</v>
      </c>
      <c r="D18" s="2"/>
      <c r="E18" s="2"/>
    </row>
    <row r="19" spans="1:5" ht="14.25">
      <c r="A19" s="8"/>
      <c r="B19" s="8"/>
      <c r="C19" s="125">
        <v>2.0407438123202102</v>
      </c>
      <c r="D19" s="2"/>
      <c r="E19" s="2"/>
    </row>
    <row r="20" spans="1:5" ht="14.25">
      <c r="A20" s="8"/>
      <c r="B20" s="8"/>
      <c r="C20" s="1"/>
      <c r="D20" s="2"/>
      <c r="E20" s="2"/>
    </row>
    <row r="21" spans="1:5" ht="14.25">
      <c r="B21" s="8"/>
      <c r="C21" s="7"/>
    </row>
    <row r="22" spans="1:5" ht="14.25">
      <c r="A22" s="3" t="s">
        <v>2</v>
      </c>
      <c r="B22" s="4" t="s">
        <v>206</v>
      </c>
      <c r="C22" s="13">
        <f>AVERAGE(C2:C6)</f>
        <v>1</v>
      </c>
      <c r="D22" s="13"/>
      <c r="E22" s="13"/>
    </row>
    <row r="23" spans="1:5" ht="14.25">
      <c r="A23" s="3"/>
      <c r="B23" s="4" t="s">
        <v>207</v>
      </c>
      <c r="C23" s="13">
        <f>AVERAGE(C7:C10)</f>
        <v>1.87531125217886</v>
      </c>
      <c r="D23" s="13"/>
      <c r="E23" s="13"/>
    </row>
    <row r="24" spans="1:5" ht="14.25">
      <c r="A24" s="3"/>
      <c r="B24" s="4" t="s">
        <v>208</v>
      </c>
      <c r="C24" s="13">
        <f>AVERAGE(C12:C15)</f>
        <v>2.3785613871973061</v>
      </c>
      <c r="D24" s="13"/>
      <c r="E24" s="13"/>
    </row>
    <row r="25" spans="1:5" ht="14.25">
      <c r="A25" s="3"/>
      <c r="B25" s="4" t="s">
        <v>209</v>
      </c>
      <c r="C25" s="13">
        <f>AVERAGE(C17:C20)</f>
        <v>1.8227776576508701</v>
      </c>
      <c r="D25" s="13"/>
      <c r="E25" s="13"/>
    </row>
    <row r="26" spans="1:5" ht="14.25">
      <c r="A26" s="3"/>
      <c r="B26" s="5"/>
      <c r="C26" s="23"/>
      <c r="D26" s="23"/>
      <c r="E26" s="23"/>
    </row>
    <row r="27" spans="1:5">
      <c r="A27" s="124" t="s">
        <v>210</v>
      </c>
      <c r="B27" s="124"/>
      <c r="C27" s="124"/>
      <c r="D27" s="124"/>
      <c r="E27" s="124"/>
    </row>
    <row r="28" spans="1:5">
      <c r="A28" s="124" t="s">
        <v>211</v>
      </c>
      <c r="B28" s="124" t="s">
        <v>212</v>
      </c>
      <c r="C28" s="124" t="s">
        <v>213</v>
      </c>
      <c r="D28" s="124" t="s">
        <v>214</v>
      </c>
      <c r="E28" s="124" t="s">
        <v>215</v>
      </c>
    </row>
    <row r="29" spans="1:5">
      <c r="A29" s="124" t="s">
        <v>216</v>
      </c>
      <c r="B29" s="124">
        <v>-0.70392664999999999</v>
      </c>
      <c r="C29" s="124">
        <v>-1.3747620899999999</v>
      </c>
      <c r="D29" s="124">
        <v>-3.3091200000000001E-2</v>
      </c>
      <c r="E29" s="126">
        <v>4.0538699999999997E-2</v>
      </c>
    </row>
    <row r="30" spans="1:5">
      <c r="A30" s="124" t="s">
        <v>217</v>
      </c>
      <c r="B30" s="124">
        <v>-5.2533589999999998E-2</v>
      </c>
      <c r="C30" s="124">
        <v>-0.65254705999999996</v>
      </c>
      <c r="D30" s="124">
        <v>0.54747990000000002</v>
      </c>
      <c r="E30" s="124">
        <v>0.99077700000000002</v>
      </c>
    </row>
    <row r="31" spans="1:5">
      <c r="A31" s="124" t="s">
        <v>218</v>
      </c>
      <c r="B31" s="124">
        <v>0.50325014000000001</v>
      </c>
      <c r="C31" s="124">
        <v>-9.6763329999999995E-2</v>
      </c>
      <c r="D31" s="124">
        <v>1.1032636</v>
      </c>
      <c r="E31" s="124">
        <v>0.10042570000000001</v>
      </c>
    </row>
    <row r="32" spans="1:5">
      <c r="A32" s="124" t="s">
        <v>219</v>
      </c>
      <c r="B32" s="124">
        <v>0.65139305000000003</v>
      </c>
      <c r="C32" s="124">
        <v>-1.944239E-2</v>
      </c>
      <c r="D32" s="124">
        <v>1.3222285</v>
      </c>
      <c r="E32" s="124">
        <v>5.6613900000000002E-2</v>
      </c>
    </row>
    <row r="33" spans="1:5">
      <c r="A33" s="124" t="s">
        <v>220</v>
      </c>
      <c r="B33" s="124">
        <v>1.2071767799999999</v>
      </c>
      <c r="C33" s="124">
        <v>0.53634134</v>
      </c>
      <c r="D33" s="124">
        <v>1.8780121999999999</v>
      </c>
      <c r="E33" s="126">
        <v>2.4302999999999998E-3</v>
      </c>
    </row>
    <row r="34" spans="1:5">
      <c r="A34" s="124" t="s">
        <v>221</v>
      </c>
      <c r="B34" s="124">
        <v>0.55578373000000003</v>
      </c>
      <c r="C34" s="124">
        <v>-4.4229730000000002E-2</v>
      </c>
      <c r="D34" s="124">
        <v>1.1557972000000001</v>
      </c>
      <c r="E34" s="124">
        <v>6.8660700000000005E-2</v>
      </c>
    </row>
    <row r="35" spans="1:5">
      <c r="A35" s="124"/>
      <c r="B35" s="124"/>
      <c r="C35" s="124"/>
      <c r="D35" s="124"/>
      <c r="E35" s="124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BF30-D44A-4CE1-A375-08707EDC69DF}">
  <dimension ref="A1:EI54"/>
  <sheetViews>
    <sheetView view="pageBreakPreview" topLeftCell="CW22" zoomScale="75" zoomScaleSheetLayoutView="75" workbookViewId="0">
      <selection activeCell="DI1" sqref="DI1"/>
    </sheetView>
  </sheetViews>
  <sheetFormatPr defaultColWidth="9" defaultRowHeight="12.75"/>
  <cols>
    <col min="1" max="16384" width="9" style="171"/>
  </cols>
  <sheetData>
    <row r="1" spans="1:139">
      <c r="A1" s="159" t="s">
        <v>329</v>
      </c>
      <c r="H1" s="159" t="s">
        <v>328</v>
      </c>
      <c r="O1" s="159" t="s">
        <v>330</v>
      </c>
      <c r="V1" s="159" t="s">
        <v>331</v>
      </c>
      <c r="AC1" s="159" t="s">
        <v>332</v>
      </c>
      <c r="AJ1" s="159" t="s">
        <v>54</v>
      </c>
      <c r="AQ1" s="159" t="s">
        <v>288</v>
      </c>
      <c r="AX1" s="159" t="s">
        <v>289</v>
      </c>
      <c r="BE1" s="159" t="s">
        <v>282</v>
      </c>
      <c r="BL1" s="159" t="s">
        <v>294</v>
      </c>
      <c r="BS1" s="159" t="s">
        <v>333</v>
      </c>
      <c r="BZ1" s="159" t="s">
        <v>334</v>
      </c>
      <c r="CG1" s="159" t="s">
        <v>285</v>
      </c>
      <c r="CN1" s="159" t="s">
        <v>290</v>
      </c>
      <c r="CU1" s="159" t="s">
        <v>335</v>
      </c>
      <c r="DB1" s="159" t="s">
        <v>336</v>
      </c>
      <c r="DI1" s="159" t="s">
        <v>337</v>
      </c>
      <c r="DP1" s="159" t="s">
        <v>338</v>
      </c>
      <c r="DW1" s="159" t="s">
        <v>339</v>
      </c>
      <c r="ED1" s="159" t="s">
        <v>291</v>
      </c>
    </row>
    <row r="2" spans="1:139">
      <c r="A2" s="172" t="s">
        <v>321</v>
      </c>
      <c r="B2" s="172" t="s">
        <v>135</v>
      </c>
      <c r="C2" s="171" t="s">
        <v>322</v>
      </c>
      <c r="D2" s="171" t="s">
        <v>323</v>
      </c>
      <c r="E2" s="171" t="s">
        <v>324</v>
      </c>
      <c r="F2" s="171" t="s">
        <v>316</v>
      </c>
      <c r="H2" s="171" t="s">
        <v>321</v>
      </c>
      <c r="I2" s="171" t="s">
        <v>135</v>
      </c>
      <c r="J2" s="171" t="s">
        <v>322</v>
      </c>
      <c r="K2" s="171" t="s">
        <v>323</v>
      </c>
      <c r="L2" s="171" t="s">
        <v>324</v>
      </c>
      <c r="M2" s="171" t="s">
        <v>316</v>
      </c>
      <c r="O2" s="171" t="s">
        <v>321</v>
      </c>
      <c r="P2" s="171" t="s">
        <v>135</v>
      </c>
      <c r="Q2" s="171" t="s">
        <v>322</v>
      </c>
      <c r="R2" s="171" t="s">
        <v>323</v>
      </c>
      <c r="S2" s="171" t="s">
        <v>324</v>
      </c>
      <c r="T2" s="171" t="s">
        <v>316</v>
      </c>
      <c r="V2" s="171" t="s">
        <v>321</v>
      </c>
      <c r="W2" s="171" t="s">
        <v>135</v>
      </c>
      <c r="X2" s="171" t="s">
        <v>322</v>
      </c>
      <c r="Y2" s="171" t="s">
        <v>323</v>
      </c>
      <c r="Z2" s="171" t="s">
        <v>324</v>
      </c>
      <c r="AA2" s="171" t="s">
        <v>316</v>
      </c>
      <c r="AC2" s="171" t="s">
        <v>321</v>
      </c>
      <c r="AD2" s="171" t="s">
        <v>135</v>
      </c>
      <c r="AE2" s="171" t="s">
        <v>322</v>
      </c>
      <c r="AF2" s="171" t="s">
        <v>323</v>
      </c>
      <c r="AG2" s="171" t="s">
        <v>324</v>
      </c>
      <c r="AH2" s="171" t="s">
        <v>316</v>
      </c>
      <c r="AJ2" s="171" t="s">
        <v>321</v>
      </c>
      <c r="AK2" s="171" t="s">
        <v>135</v>
      </c>
      <c r="AL2" s="171" t="s">
        <v>322</v>
      </c>
      <c r="AM2" s="171" t="s">
        <v>323</v>
      </c>
      <c r="AN2" s="171" t="s">
        <v>324</v>
      </c>
      <c r="AO2" s="171" t="s">
        <v>316</v>
      </c>
      <c r="AQ2" s="171" t="s">
        <v>321</v>
      </c>
      <c r="AR2" s="171" t="s">
        <v>135</v>
      </c>
      <c r="AS2" s="171" t="s">
        <v>322</v>
      </c>
      <c r="AT2" s="171" t="s">
        <v>323</v>
      </c>
      <c r="AU2" s="171" t="s">
        <v>324</v>
      </c>
      <c r="AV2" s="171" t="s">
        <v>316</v>
      </c>
      <c r="AX2" s="171" t="s">
        <v>321</v>
      </c>
      <c r="AY2" s="171" t="s">
        <v>135</v>
      </c>
      <c r="AZ2" s="171" t="s">
        <v>322</v>
      </c>
      <c r="BA2" s="171" t="s">
        <v>323</v>
      </c>
      <c r="BB2" s="171" t="s">
        <v>324</v>
      </c>
      <c r="BC2" s="171" t="s">
        <v>316</v>
      </c>
      <c r="BE2" s="171">
        <v>0.48384886894501911</v>
      </c>
      <c r="BF2" s="171">
        <v>2.5639996506497647</v>
      </c>
      <c r="BG2" s="171">
        <v>2.282204622893</v>
      </c>
      <c r="BH2" s="171">
        <v>1.425261671133873</v>
      </c>
      <c r="BI2" s="171">
        <v>0.95547753116856859</v>
      </c>
      <c r="BJ2" s="171">
        <v>0.99941533396849291</v>
      </c>
      <c r="BL2" s="171" t="s">
        <v>321</v>
      </c>
      <c r="BM2" s="171" t="s">
        <v>135</v>
      </c>
      <c r="BN2" s="171" t="s">
        <v>322</v>
      </c>
      <c r="BO2" s="171" t="s">
        <v>323</v>
      </c>
      <c r="BP2" s="171" t="s">
        <v>324</v>
      </c>
      <c r="BQ2" s="171" t="s">
        <v>316</v>
      </c>
      <c r="BS2" s="171" t="s">
        <v>321</v>
      </c>
      <c r="BT2" s="171" t="s">
        <v>135</v>
      </c>
      <c r="BU2" s="171" t="s">
        <v>322</v>
      </c>
      <c r="BV2" s="171" t="s">
        <v>323</v>
      </c>
      <c r="BW2" s="171" t="s">
        <v>324</v>
      </c>
      <c r="BX2" s="171" t="s">
        <v>316</v>
      </c>
      <c r="BZ2" s="171" t="s">
        <v>321</v>
      </c>
      <c r="CA2" s="171" t="s">
        <v>135</v>
      </c>
      <c r="CB2" s="171" t="s">
        <v>322</v>
      </c>
      <c r="CC2" s="171" t="s">
        <v>323</v>
      </c>
      <c r="CD2" s="171" t="s">
        <v>324</v>
      </c>
      <c r="CE2" s="171" t="s">
        <v>316</v>
      </c>
      <c r="CG2" s="171" t="s">
        <v>321</v>
      </c>
      <c r="CH2" s="171" t="s">
        <v>135</v>
      </c>
      <c r="CI2" s="171" t="s">
        <v>322</v>
      </c>
      <c r="CJ2" s="171" t="s">
        <v>323</v>
      </c>
      <c r="CK2" s="171" t="s">
        <v>324</v>
      </c>
      <c r="CL2" s="171" t="s">
        <v>316</v>
      </c>
      <c r="CN2" s="171" t="s">
        <v>321</v>
      </c>
      <c r="CO2" s="171" t="s">
        <v>135</v>
      </c>
      <c r="CP2" s="171" t="s">
        <v>322</v>
      </c>
      <c r="CQ2" s="171" t="s">
        <v>323</v>
      </c>
      <c r="CR2" s="171" t="s">
        <v>324</v>
      </c>
      <c r="CS2" s="171" t="s">
        <v>316</v>
      </c>
      <c r="CU2" s="171" t="s">
        <v>321</v>
      </c>
      <c r="CV2" s="171" t="s">
        <v>135</v>
      </c>
      <c r="CW2" s="171" t="s">
        <v>322</v>
      </c>
      <c r="CX2" s="171" t="s">
        <v>323</v>
      </c>
      <c r="CY2" s="171" t="s">
        <v>324</v>
      </c>
      <c r="CZ2" s="171" t="s">
        <v>316</v>
      </c>
      <c r="DB2" s="171" t="s">
        <v>321</v>
      </c>
      <c r="DC2" s="171" t="s">
        <v>135</v>
      </c>
      <c r="DD2" s="171" t="s">
        <v>322</v>
      </c>
      <c r="DE2" s="171" t="s">
        <v>323</v>
      </c>
      <c r="DF2" s="171" t="s">
        <v>324</v>
      </c>
      <c r="DG2" s="171" t="s">
        <v>316</v>
      </c>
      <c r="DI2" s="171" t="s">
        <v>321</v>
      </c>
      <c r="DJ2" s="171" t="s">
        <v>135</v>
      </c>
      <c r="DK2" s="171" t="s">
        <v>322</v>
      </c>
      <c r="DL2" s="171" t="s">
        <v>323</v>
      </c>
      <c r="DM2" s="171" t="s">
        <v>324</v>
      </c>
      <c r="DN2" s="171" t="s">
        <v>316</v>
      </c>
      <c r="DP2" s="171" t="s">
        <v>321</v>
      </c>
      <c r="DQ2" s="171" t="s">
        <v>135</v>
      </c>
      <c r="DR2" s="171" t="s">
        <v>322</v>
      </c>
      <c r="DS2" s="171" t="s">
        <v>323</v>
      </c>
      <c r="DT2" s="171" t="s">
        <v>324</v>
      </c>
      <c r="DU2" s="171" t="s">
        <v>316</v>
      </c>
      <c r="DW2" s="171" t="s">
        <v>321</v>
      </c>
      <c r="DX2" s="171" t="s">
        <v>135</v>
      </c>
      <c r="DY2" s="171" t="s">
        <v>322</v>
      </c>
      <c r="DZ2" s="171" t="s">
        <v>323</v>
      </c>
      <c r="EA2" s="171" t="s">
        <v>324</v>
      </c>
      <c r="EB2" s="171" t="s">
        <v>316</v>
      </c>
      <c r="ED2" s="171" t="s">
        <v>321</v>
      </c>
      <c r="EE2" s="171" t="s">
        <v>135</v>
      </c>
      <c r="EF2" s="171" t="s">
        <v>322</v>
      </c>
      <c r="EG2" s="171" t="s">
        <v>323</v>
      </c>
      <c r="EH2" s="171" t="s">
        <v>324</v>
      </c>
      <c r="EI2" s="171" t="s">
        <v>316</v>
      </c>
    </row>
    <row r="3" spans="1:139" s="181" customFormat="1">
      <c r="A3" s="181">
        <v>0.21489430320641148</v>
      </c>
      <c r="B3" s="181">
        <v>1.5487867647242508</v>
      </c>
      <c r="C3" s="181">
        <v>1.2115289516573242</v>
      </c>
      <c r="D3" s="181">
        <v>1.5341160680404879</v>
      </c>
      <c r="E3" s="181">
        <v>0.88861817248056552</v>
      </c>
      <c r="F3" s="181">
        <v>2.17093902039155</v>
      </c>
      <c r="H3" s="181">
        <v>0.28033411193598057</v>
      </c>
      <c r="I3" s="181">
        <v>1.7059942621810686</v>
      </c>
      <c r="J3" s="181">
        <v>1.2197423316050968</v>
      </c>
      <c r="K3" s="181">
        <v>2.0862967981829081</v>
      </c>
      <c r="L3" s="181">
        <v>1.4474563549890214</v>
      </c>
      <c r="M3" s="181">
        <v>2.0348236967073889</v>
      </c>
      <c r="O3" s="181">
        <v>0.258799754405939</v>
      </c>
      <c r="P3" s="181">
        <v>1.0832479638182435</v>
      </c>
      <c r="Q3" s="181">
        <v>0.77063421031252755</v>
      </c>
      <c r="R3" s="181">
        <v>1.3076167587285363</v>
      </c>
      <c r="S3" s="181">
        <v>0.66991796525113412</v>
      </c>
      <c r="T3" s="181">
        <v>0.72827052622832245</v>
      </c>
      <c r="V3" s="181">
        <v>0.24418561308957529</v>
      </c>
      <c r="W3" s="181">
        <v>1.5411834567870419</v>
      </c>
      <c r="X3" s="181">
        <v>1.1290364117428662</v>
      </c>
      <c r="Y3" s="181">
        <v>1.2576176841440168</v>
      </c>
      <c r="Z3" s="181">
        <v>1.1640642414895623</v>
      </c>
      <c r="AA3" s="181">
        <v>1.1570996892611705</v>
      </c>
      <c r="AC3" s="181">
        <v>0.1907413522028073</v>
      </c>
      <c r="AD3" s="181">
        <v>1.4323325530085815</v>
      </c>
      <c r="AE3" s="181">
        <v>1.9896627126494446</v>
      </c>
      <c r="AF3" s="181">
        <v>0.93747123291249868</v>
      </c>
      <c r="AG3" s="181">
        <v>0.6470841181539968</v>
      </c>
      <c r="AH3" s="181">
        <v>0.95697034188695196</v>
      </c>
      <c r="AJ3" s="181">
        <v>0.64967624705674265</v>
      </c>
      <c r="AK3" s="181">
        <v>1.5634049713241061</v>
      </c>
      <c r="AL3" s="181">
        <v>1.1995709572658444</v>
      </c>
      <c r="AM3" s="181">
        <v>1.349841360116802</v>
      </c>
      <c r="AN3" s="181">
        <v>0.76410326438998455</v>
      </c>
      <c r="AO3" s="181">
        <v>1.2479651193290207</v>
      </c>
      <c r="AQ3" s="181">
        <v>0.40974853564737779</v>
      </c>
      <c r="AR3" s="181">
        <v>1.9933627433136678</v>
      </c>
      <c r="AS3" s="181">
        <v>2.0152836422337903</v>
      </c>
      <c r="AT3" s="181">
        <v>1.295674402947252</v>
      </c>
      <c r="AU3" s="181">
        <v>0.727539389068797</v>
      </c>
      <c r="AV3" s="181">
        <v>1.1378641561550982</v>
      </c>
      <c r="AX3" s="181">
        <v>0.47348861780795193</v>
      </c>
      <c r="AY3" s="181">
        <v>1.8038097298093916</v>
      </c>
      <c r="AZ3" s="181">
        <v>1.0966777665619838</v>
      </c>
      <c r="BA3" s="181">
        <v>1.0678428541373348</v>
      </c>
      <c r="BB3" s="181">
        <v>0.52932870315692071</v>
      </c>
      <c r="BC3" s="181">
        <v>0.92226155261988141</v>
      </c>
      <c r="BE3" s="181">
        <v>0.3381761729636043</v>
      </c>
      <c r="BF3" s="181">
        <v>1.2413323706294832</v>
      </c>
      <c r="BG3" s="181">
        <v>1.52537331873505</v>
      </c>
      <c r="BH3" s="181">
        <v>1.6807054327948601</v>
      </c>
      <c r="BI3" s="181">
        <v>0.82242611229169671</v>
      </c>
      <c r="BJ3" s="181">
        <v>0.83876203869941612</v>
      </c>
      <c r="BL3" s="181">
        <v>0.89719512762880194</v>
      </c>
      <c r="BM3" s="181">
        <v>1.3034313822745529</v>
      </c>
      <c r="BN3" s="181">
        <v>1.7983271633918438</v>
      </c>
      <c r="BO3" s="181">
        <v>1.6448845336033984</v>
      </c>
      <c r="BP3" s="181">
        <v>1.3079281989677314</v>
      </c>
      <c r="BQ3" s="181">
        <v>1.3583312811795962</v>
      </c>
      <c r="BS3" s="181">
        <v>0.40178894610277799</v>
      </c>
      <c r="BT3" s="181">
        <v>1.1255127856844274</v>
      </c>
      <c r="BU3" s="181">
        <v>1.7015307195219134</v>
      </c>
      <c r="BV3" s="181">
        <v>1.2235305058029053</v>
      </c>
      <c r="BW3" s="181">
        <v>0.65775436980488211</v>
      </c>
      <c r="BX3" s="181">
        <v>1.0045973440082703</v>
      </c>
      <c r="BZ3" s="181">
        <v>0.52213724060580902</v>
      </c>
      <c r="CA3" s="181">
        <v>2.7247389951505867</v>
      </c>
      <c r="CB3" s="181">
        <v>2.8579174248177783</v>
      </c>
      <c r="CC3" s="181">
        <v>2.1824045717453773</v>
      </c>
      <c r="CD3" s="181">
        <v>0.80529029753997083</v>
      </c>
      <c r="CE3" s="181">
        <v>0.90635488882600457</v>
      </c>
      <c r="CG3" s="181">
        <v>0.46118826512224576</v>
      </c>
      <c r="CH3" s="181">
        <v>2.0335269907503264</v>
      </c>
      <c r="CI3" s="181">
        <v>1.8827728231289569</v>
      </c>
      <c r="CJ3" s="181">
        <v>1.7056188327081103</v>
      </c>
      <c r="CK3" s="181">
        <v>0.72326395618213535</v>
      </c>
      <c r="CL3" s="181">
        <v>0.50498425728451901</v>
      </c>
      <c r="CN3" s="181">
        <v>0.87765879817898562</v>
      </c>
      <c r="CO3" s="181">
        <v>1.7860788570842112</v>
      </c>
      <c r="CP3" s="181">
        <v>2.3631990487059356</v>
      </c>
      <c r="CQ3" s="181">
        <v>1.782983718553564</v>
      </c>
      <c r="CR3" s="181">
        <v>1.3135042896909892</v>
      </c>
      <c r="CS3" s="181">
        <v>1.3396583211304582</v>
      </c>
      <c r="CU3" s="181">
        <v>1.2870590587566964</v>
      </c>
      <c r="CV3" s="181">
        <v>1.3631233591677452</v>
      </c>
      <c r="CW3" s="181">
        <v>2.1115760555999215</v>
      </c>
      <c r="CX3" s="181">
        <v>2.2328207583280073</v>
      </c>
      <c r="CY3" s="181">
        <v>2.1059185132560683</v>
      </c>
      <c r="CZ3" s="181">
        <v>1.3982042726935981</v>
      </c>
      <c r="DB3" s="181">
        <v>1.8173964758123289</v>
      </c>
      <c r="DC3" s="181">
        <v>0.99896669225286683</v>
      </c>
      <c r="DD3" s="181">
        <v>1.305379874260872</v>
      </c>
      <c r="DE3" s="181">
        <v>0.57610642871916651</v>
      </c>
      <c r="DF3" s="181">
        <v>0.73375355451441615</v>
      </c>
      <c r="DG3" s="181">
        <v>0.64512724600279425</v>
      </c>
      <c r="DI3" s="181">
        <v>0</v>
      </c>
      <c r="DJ3" s="181">
        <v>0</v>
      </c>
      <c r="DK3" s="181">
        <v>0</v>
      </c>
      <c r="DL3" s="181">
        <v>0</v>
      </c>
      <c r="DM3" s="181">
        <v>0.52653802536932237</v>
      </c>
      <c r="DN3" s="181">
        <v>11.11968153775897</v>
      </c>
      <c r="DP3" s="181">
        <v>1.4339069217769387</v>
      </c>
      <c r="DQ3" s="181">
        <v>1.1345858508704871</v>
      </c>
      <c r="DR3" s="181">
        <v>1.7189093652463954</v>
      </c>
      <c r="DS3" s="181">
        <v>1.5421907534915003</v>
      </c>
      <c r="DT3" s="181">
        <v>1.4121800342278248</v>
      </c>
      <c r="DU3" s="181">
        <v>1.7635155726829193</v>
      </c>
      <c r="DW3" s="181">
        <v>0.30404802070741238</v>
      </c>
      <c r="DX3" s="181">
        <v>2.6826494872281321</v>
      </c>
      <c r="DY3" s="181">
        <v>1.0020428420829444</v>
      </c>
      <c r="DZ3" s="181">
        <v>1.2206985024450236</v>
      </c>
      <c r="EA3" s="181">
        <v>0.49274288038652125</v>
      </c>
      <c r="EB3" s="181">
        <v>0.60179105875650962</v>
      </c>
      <c r="ED3" s="181">
        <v>0.82374490013374824</v>
      </c>
      <c r="EE3" s="181">
        <v>1.4015026140347282</v>
      </c>
      <c r="EF3" s="181">
        <v>1.034416058466842</v>
      </c>
      <c r="EG3" s="181">
        <v>1.7001250713927734</v>
      </c>
      <c r="EH3" s="181">
        <v>1.2418843944088298</v>
      </c>
      <c r="EI3" s="181">
        <v>1.2012917436530199</v>
      </c>
    </row>
    <row r="4" spans="1:139" s="181" customFormat="1">
      <c r="A4" s="181">
        <v>0.31346474049161582</v>
      </c>
      <c r="B4" s="181">
        <v>1.4465441780503501</v>
      </c>
      <c r="C4" s="181">
        <v>1.0400222370599312</v>
      </c>
      <c r="D4" s="181">
        <v>0.99292314930956516</v>
      </c>
      <c r="E4" s="181">
        <v>0.788320188589403</v>
      </c>
      <c r="F4" s="176">
        <v>1.704697794473883</v>
      </c>
      <c r="H4" s="181">
        <v>0.29995592013666461</v>
      </c>
      <c r="I4" s="181">
        <v>1.2593903359361269</v>
      </c>
      <c r="J4" s="181">
        <v>1.6241295017264714</v>
      </c>
      <c r="K4" s="181">
        <v>1.0316803170733961</v>
      </c>
      <c r="L4" s="181">
        <v>0.99546071465132868</v>
      </c>
      <c r="M4" s="181">
        <v>1.8167423878078266</v>
      </c>
      <c r="O4" s="181">
        <v>0.31706490898194706</v>
      </c>
      <c r="P4" s="181">
        <v>0.77503008206375357</v>
      </c>
      <c r="Q4" s="181">
        <v>0.88636751000298841</v>
      </c>
      <c r="R4" s="181">
        <v>0.88270925325561223</v>
      </c>
      <c r="S4" s="181">
        <v>0.58319020456341852</v>
      </c>
      <c r="T4" s="181">
        <v>0.77301322678499917</v>
      </c>
      <c r="V4" s="181">
        <v>0.24971378230184474</v>
      </c>
      <c r="W4" s="181">
        <v>0.95080810220287715</v>
      </c>
      <c r="X4" s="181">
        <v>1.0138188727949662</v>
      </c>
      <c r="Y4" s="181">
        <v>1.2126584624488252</v>
      </c>
      <c r="Z4" s="181">
        <v>1.10786591348772</v>
      </c>
      <c r="AA4" s="181">
        <v>1.6415559974524281</v>
      </c>
      <c r="AC4" s="181">
        <v>0.26914494518889054</v>
      </c>
      <c r="AD4" s="181">
        <v>1.2817951206069929</v>
      </c>
      <c r="AE4" s="181">
        <v>1.9159778361591246</v>
      </c>
      <c r="AF4" s="181">
        <v>1.3641538959527382</v>
      </c>
      <c r="AG4" s="181">
        <v>0.64012069727850918</v>
      </c>
      <c r="AH4" s="181">
        <v>0.73530690103854002</v>
      </c>
      <c r="AJ4" s="181">
        <v>0.47624509919971914</v>
      </c>
      <c r="AK4" s="181">
        <v>1.0083151521212277</v>
      </c>
      <c r="AL4" s="181">
        <v>1.2169401165069405</v>
      </c>
      <c r="AM4" s="181">
        <v>1.064679314372269</v>
      </c>
      <c r="AN4" s="181">
        <v>0.71334398075225824</v>
      </c>
      <c r="AO4" s="181">
        <v>1.6349748748873134</v>
      </c>
      <c r="AQ4" s="181">
        <v>0.40391978702318354</v>
      </c>
      <c r="AR4" s="181">
        <v>1.0927355838820958</v>
      </c>
      <c r="AS4" s="181">
        <v>1.8952657154588246</v>
      </c>
      <c r="AT4" s="181">
        <v>2.510422755929012</v>
      </c>
      <c r="AU4" s="181">
        <v>0.68054145701979141</v>
      </c>
      <c r="AV4" s="181">
        <v>2.2787371087125701</v>
      </c>
      <c r="AX4" s="181">
        <v>0.40571287652264953</v>
      </c>
      <c r="AY4" s="181">
        <v>1.395397215744429</v>
      </c>
      <c r="AZ4" s="181">
        <v>0.9029489125061041</v>
      </c>
      <c r="BA4" s="181">
        <v>0.77283112313044555</v>
      </c>
      <c r="BB4" s="181">
        <v>0.51084685391859064</v>
      </c>
      <c r="BC4" s="181">
        <v>1.2929826108217721</v>
      </c>
      <c r="BE4" s="181">
        <v>0.41683900821642017</v>
      </c>
      <c r="BF4" s="181">
        <v>0.35705195318422972</v>
      </c>
      <c r="BG4" s="181">
        <v>1.531748317214324</v>
      </c>
      <c r="BH4" s="181">
        <v>1.0715464160572152</v>
      </c>
      <c r="BI4" s="181">
        <v>1.1074837739263412</v>
      </c>
      <c r="BJ4" s="181">
        <v>1.2197504026153367</v>
      </c>
      <c r="BL4" s="181">
        <v>0.69055295600945121</v>
      </c>
      <c r="BM4" s="181">
        <v>1.2563787244904083</v>
      </c>
      <c r="BN4" s="181">
        <v>1.5288043035619849</v>
      </c>
      <c r="BO4" s="181">
        <v>1.8164378514013719</v>
      </c>
      <c r="BP4" s="181">
        <v>1.2008021918239096</v>
      </c>
      <c r="BQ4" s="181">
        <v>1.4143539302278481</v>
      </c>
      <c r="BS4" s="181">
        <v>5.3426025297069121E-3</v>
      </c>
      <c r="BT4" s="181">
        <v>1.3750570941137228</v>
      </c>
      <c r="BU4" s="181">
        <v>1.488188009642218</v>
      </c>
      <c r="BV4" s="181">
        <v>1.2794955735906242</v>
      </c>
      <c r="BW4" s="181">
        <v>0.48083059767321512</v>
      </c>
      <c r="BX4" s="181">
        <v>1.0203727102094848</v>
      </c>
      <c r="BZ4" s="181">
        <v>0.42602357617401343</v>
      </c>
      <c r="CA4" s="181">
        <v>1.4064706615855684</v>
      </c>
      <c r="CB4" s="181">
        <v>2.0353176239491901</v>
      </c>
      <c r="CC4" s="181">
        <v>2.4685016490485294</v>
      </c>
      <c r="CD4" s="181">
        <v>0.81245606167422035</v>
      </c>
      <c r="CE4" s="181">
        <v>0.74181412488135801</v>
      </c>
      <c r="CG4" s="181">
        <v>0.58206986659752891</v>
      </c>
      <c r="CH4" s="181">
        <v>1.2868737428440014</v>
      </c>
      <c r="CI4" s="181">
        <v>1.7332287428375133</v>
      </c>
      <c r="CJ4" s="181">
        <v>1.7464236659145991</v>
      </c>
      <c r="CK4" s="181">
        <v>0.32965396366728733</v>
      </c>
      <c r="CL4" s="181">
        <v>1.0352459142531309</v>
      </c>
      <c r="CN4" s="181">
        <v>0.79375115575808752</v>
      </c>
      <c r="CO4" s="181">
        <v>1.3236958524439115</v>
      </c>
      <c r="CP4" s="181">
        <v>1.8354434626277383</v>
      </c>
      <c r="CQ4" s="181">
        <v>2.0989606174712652</v>
      </c>
      <c r="CR4" s="181">
        <v>0.87068864226150289</v>
      </c>
      <c r="CS4" s="181">
        <v>1.398236778634494</v>
      </c>
      <c r="CU4" s="181">
        <v>1.0562636297269368</v>
      </c>
      <c r="CV4" s="181">
        <v>1.1784976543494103</v>
      </c>
      <c r="CW4" s="181">
        <v>2.074266463297755</v>
      </c>
      <c r="CX4" s="181">
        <v>2.3329425510304533</v>
      </c>
      <c r="CY4" s="181">
        <v>2.2052727563101397</v>
      </c>
      <c r="CZ4" s="181">
        <v>0.88099464270020678</v>
      </c>
      <c r="DB4" s="181">
        <v>1.951090514316894</v>
      </c>
      <c r="DC4" s="181">
        <v>1.5626823974920392</v>
      </c>
      <c r="DD4" s="181">
        <v>0.61525955844319458</v>
      </c>
      <c r="DE4" s="181">
        <v>0.73168886746835204</v>
      </c>
      <c r="DF4" s="181">
        <v>0.67214259694173173</v>
      </c>
      <c r="DG4" s="181">
        <v>0.43734361895285395</v>
      </c>
      <c r="DI4" s="181">
        <v>0</v>
      </c>
      <c r="DJ4" s="181">
        <v>0.38353462553623408</v>
      </c>
      <c r="DK4" s="181">
        <v>0</v>
      </c>
      <c r="DL4" s="181">
        <v>0.5602134015858895</v>
      </c>
      <c r="DM4" s="181">
        <v>3.9890067868661676</v>
      </c>
      <c r="DN4" s="181">
        <v>10.077068268377245</v>
      </c>
      <c r="DP4" s="181">
        <v>0.90119916441058923</v>
      </c>
      <c r="DQ4" s="181">
        <v>1.3505908152101724</v>
      </c>
      <c r="DR4" s="181">
        <v>1.8809912593037077</v>
      </c>
      <c r="DS4" s="181">
        <v>2.2238873305553053</v>
      </c>
      <c r="DT4" s="181">
        <v>1.2820192690248855</v>
      </c>
      <c r="DU4" s="181">
        <v>1.4566091551658069</v>
      </c>
      <c r="DW4" s="181">
        <v>0.25043806012918096</v>
      </c>
      <c r="DX4" s="181">
        <v>0.78496126857804538</v>
      </c>
      <c r="DY4" s="181">
        <v>0.95021676165530733</v>
      </c>
      <c r="DZ4" s="181">
        <v>0.71628831695676676</v>
      </c>
      <c r="EA4" s="181">
        <v>0.35228865536196391</v>
      </c>
      <c r="EB4" s="181">
        <v>0.81518674896500132</v>
      </c>
      <c r="ED4" s="181">
        <v>0.67660123743849032</v>
      </c>
      <c r="EE4" s="181">
        <v>0.91642415289884782</v>
      </c>
      <c r="EF4" s="181">
        <v>1.1934382995946178</v>
      </c>
      <c r="EG4" s="181">
        <v>1.2936363379119094</v>
      </c>
      <c r="EH4" s="181">
        <v>0.96128827621026447</v>
      </c>
      <c r="EI4" s="181">
        <v>1.2294759899895797</v>
      </c>
    </row>
    <row r="5" spans="1:139" s="181" customFormat="1">
      <c r="A5" s="181">
        <v>0.2691346499202536</v>
      </c>
      <c r="B5" s="181">
        <v>0.76883932641850772</v>
      </c>
      <c r="C5" s="181">
        <v>1.4862059194065009</v>
      </c>
      <c r="D5" s="181">
        <v>0.82284802824512737</v>
      </c>
      <c r="E5" s="181">
        <v>1.4637024665968963</v>
      </c>
      <c r="F5" s="195">
        <v>1.7138461053019725</v>
      </c>
      <c r="H5" s="181">
        <v>0.26712756320790021</v>
      </c>
      <c r="I5" s="181">
        <v>0.85370518421759689</v>
      </c>
      <c r="J5" s="195">
        <v>1.4062104112087022</v>
      </c>
      <c r="K5" s="195">
        <v>1.0692542404513761</v>
      </c>
      <c r="L5" s="195">
        <v>2.3111579299833207</v>
      </c>
      <c r="M5" s="195">
        <v>1.4218681919338805</v>
      </c>
      <c r="N5" s="195"/>
      <c r="O5" s="195">
        <v>0.25616747202394169</v>
      </c>
      <c r="P5" s="195">
        <v>0.99989672254239292</v>
      </c>
      <c r="Q5" s="195">
        <v>1.0296659496261025</v>
      </c>
      <c r="R5" s="195">
        <v>0.72044468603325007</v>
      </c>
      <c r="S5" s="181">
        <v>0.85177098981206001</v>
      </c>
      <c r="T5" s="181">
        <v>0.8042144146815069</v>
      </c>
      <c r="V5" s="181">
        <v>0.2298307775801034</v>
      </c>
      <c r="W5" s="181">
        <v>0.87539283271113677</v>
      </c>
      <c r="X5" s="181">
        <v>1.3600846549400831</v>
      </c>
      <c r="Y5" s="181">
        <v>1.0655431130008233</v>
      </c>
      <c r="Z5" s="181">
        <v>1.1597063979964277</v>
      </c>
      <c r="AA5" s="181">
        <v>1.3369235245863051</v>
      </c>
      <c r="AC5" s="181">
        <v>0.20620983140822605</v>
      </c>
      <c r="AD5" s="181">
        <v>0.80877830121320327</v>
      </c>
      <c r="AE5" s="181">
        <v>2.0155906551936176</v>
      </c>
      <c r="AF5" s="181">
        <v>0.94107389297675348</v>
      </c>
      <c r="AG5" s="181">
        <v>0.85558604954077766</v>
      </c>
      <c r="AH5" s="181">
        <v>0.72945772331171854</v>
      </c>
      <c r="AJ5" s="181">
        <v>0.64931328078463291</v>
      </c>
      <c r="AK5" s="181">
        <v>0.66422861316172099</v>
      </c>
      <c r="AL5" s="181">
        <v>1.1077802298229915</v>
      </c>
      <c r="AM5" s="181">
        <v>0.92118957300872151</v>
      </c>
      <c r="AN5" s="181">
        <v>1.0174138372365535</v>
      </c>
      <c r="AO5" s="181">
        <v>1.4070839999812006</v>
      </c>
      <c r="AQ5" s="181">
        <v>0.41938142816721091</v>
      </c>
      <c r="AR5" s="181">
        <v>0.76001329633123549</v>
      </c>
      <c r="AS5" s="181">
        <v>2.007277641646505</v>
      </c>
      <c r="AT5" s="181">
        <v>1.2862436925330272</v>
      </c>
      <c r="AU5" s="181">
        <v>0.78311290678778822</v>
      </c>
      <c r="AV5" s="181">
        <v>1.4794661197804047</v>
      </c>
      <c r="AX5" s="181">
        <v>0.45731052611215256</v>
      </c>
      <c r="AY5" s="181">
        <v>0.57244060447865852</v>
      </c>
      <c r="AZ5" s="181">
        <v>1.1068834999242199</v>
      </c>
      <c r="BA5" s="181">
        <v>0.87039244874045418</v>
      </c>
      <c r="BB5" s="181">
        <v>0.71341021594264242</v>
      </c>
      <c r="BC5" s="181">
        <v>1.2568704119222833</v>
      </c>
      <c r="BE5" s="181">
        <v>0.36215905643121421</v>
      </c>
      <c r="BF5" s="181">
        <v>0.95895026761584989</v>
      </c>
      <c r="BG5" s="181">
        <v>1.1826024844965295</v>
      </c>
      <c r="BH5" s="181">
        <v>2.4478775622617981</v>
      </c>
      <c r="BI5" s="181">
        <v>0.93116157531680999</v>
      </c>
      <c r="BJ5" s="181">
        <v>1.0291552482646555</v>
      </c>
      <c r="BL5" s="181">
        <v>0.8840955428440036</v>
      </c>
      <c r="BM5" s="181">
        <v>0.72149550440632326</v>
      </c>
      <c r="BN5" s="181">
        <v>1.6122955114813529</v>
      </c>
      <c r="BO5" s="181">
        <v>1.7159840331878007</v>
      </c>
      <c r="BP5" s="181">
        <v>1.3937372035054376</v>
      </c>
      <c r="BQ5" s="181">
        <v>1.1313887975623251</v>
      </c>
      <c r="BS5" s="181">
        <v>0.664955795511461</v>
      </c>
      <c r="BT5" s="181">
        <v>0.83892940266220317</v>
      </c>
      <c r="BU5" s="181">
        <v>1.4457458724063861</v>
      </c>
      <c r="BV5" s="181">
        <v>1.3767067633130141</v>
      </c>
      <c r="BW5" s="181">
        <v>0.95779064515940704</v>
      </c>
      <c r="BX5" s="181">
        <v>4.0423101953596614E-2</v>
      </c>
      <c r="BZ5" s="181">
        <v>0.52526868013557559</v>
      </c>
      <c r="CA5" s="181">
        <v>0.40796342337775554</v>
      </c>
      <c r="CB5" s="181">
        <v>1.9238496348988172</v>
      </c>
      <c r="CC5" s="181">
        <v>1.6386074035938236</v>
      </c>
      <c r="CD5" s="181">
        <v>0.94894866426415692</v>
      </c>
      <c r="CE5" s="181">
        <v>0.98136566863898267</v>
      </c>
      <c r="CG5" s="181">
        <v>0.61104871651669446</v>
      </c>
      <c r="CH5" s="181">
        <v>0.53665283898805649</v>
      </c>
      <c r="CI5" s="181">
        <v>1.4463188469180759</v>
      </c>
      <c r="CJ5" s="181">
        <v>1.7385519918428449</v>
      </c>
      <c r="CK5" s="181">
        <v>0.72211570170163164</v>
      </c>
      <c r="CL5" s="181">
        <v>0.47063261211175594</v>
      </c>
      <c r="CN5" s="181">
        <v>1.0310355067643162</v>
      </c>
      <c r="CO5" s="181">
        <v>0.57336938459198772</v>
      </c>
      <c r="CP5" s="181">
        <v>1.9392088156040705</v>
      </c>
      <c r="CQ5" s="181">
        <v>1.1818443779959533</v>
      </c>
      <c r="CR5" s="181">
        <v>1.5026309795467709</v>
      </c>
      <c r="CS5" s="181">
        <v>1.0859441470468103</v>
      </c>
      <c r="CU5" s="181">
        <v>0.9853406286450842</v>
      </c>
      <c r="CV5" s="181">
        <v>0.81983267060380705</v>
      </c>
      <c r="CW5" s="181">
        <v>2.0507764656009169</v>
      </c>
      <c r="CX5" s="181">
        <v>1.2958532189297385</v>
      </c>
      <c r="CY5" s="181">
        <v>2.3411970543011953</v>
      </c>
      <c r="CZ5" s="181">
        <v>1.3298817283171263</v>
      </c>
      <c r="DB5" s="181">
        <v>1.6214450549564798</v>
      </c>
      <c r="DC5" s="181">
        <v>1.2254952773614625</v>
      </c>
      <c r="DD5" s="181">
        <v>0.88745391595244694</v>
      </c>
      <c r="DE5" s="181">
        <v>0.50199624212818206</v>
      </c>
      <c r="DF5" s="181">
        <v>0.38273384521925236</v>
      </c>
      <c r="DG5" s="181">
        <v>0.54648543657501258</v>
      </c>
      <c r="DI5" s="181">
        <v>0</v>
      </c>
      <c r="DJ5" s="181">
        <v>0</v>
      </c>
      <c r="DK5" s="181">
        <v>0</v>
      </c>
      <c r="DL5" s="181">
        <v>4.9027614352965072</v>
      </c>
      <c r="DM5" s="181">
        <v>3.142433818144903</v>
      </c>
      <c r="DN5" s="181">
        <v>3.2807571895359784</v>
      </c>
      <c r="DP5" s="181">
        <v>1.5254681980293652</v>
      </c>
      <c r="DQ5" s="181">
        <v>0.80078109952530208</v>
      </c>
      <c r="DR5" s="181">
        <v>1.6428909154796036</v>
      </c>
      <c r="DS5" s="181">
        <v>1.3930197037657011</v>
      </c>
      <c r="DT5" s="181">
        <v>1.9596617500307727</v>
      </c>
      <c r="DU5" s="181">
        <v>1.4926523986097393</v>
      </c>
      <c r="DW5" s="181">
        <v>0.36334833639121084</v>
      </c>
      <c r="DX5" s="181">
        <v>0.53116841168627171</v>
      </c>
      <c r="DY5" s="181">
        <v>0.98919427213329358</v>
      </c>
      <c r="DZ5" s="181">
        <v>0.74445297482543582</v>
      </c>
      <c r="EA5" s="181">
        <v>0.5794866781648591</v>
      </c>
      <c r="EB5" s="181">
        <v>1.1043677529923217</v>
      </c>
      <c r="ED5" s="181">
        <v>0.86311242461320592</v>
      </c>
      <c r="EE5" s="181">
        <v>0.83700695386060975</v>
      </c>
      <c r="EF5" s="181">
        <v>1.1649062228515568</v>
      </c>
      <c r="EG5" s="181">
        <v>1.078437065773084</v>
      </c>
      <c r="EH5" s="181">
        <v>1.3072136338546809</v>
      </c>
      <c r="EI5" s="181">
        <v>1.1620278571967122</v>
      </c>
    </row>
    <row r="6" spans="1:139" s="181" customFormat="1" ht="12.75" customHeight="1">
      <c r="A6" s="181">
        <v>0.24193902208096496</v>
      </c>
      <c r="B6" s="181">
        <v>0.58192931170126194</v>
      </c>
      <c r="C6" s="181">
        <v>1.084830922346097</v>
      </c>
      <c r="D6" s="181">
        <v>1.3866607262296857</v>
      </c>
      <c r="E6" s="181">
        <v>0.92700491229269666</v>
      </c>
      <c r="F6" s="195">
        <v>1.8569655943114318</v>
      </c>
      <c r="G6" s="196"/>
      <c r="H6" s="181">
        <v>0.23548460907186097</v>
      </c>
      <c r="I6" s="181">
        <v>0.61116797259780109</v>
      </c>
      <c r="J6" s="181">
        <v>1.5521466618243529</v>
      </c>
      <c r="K6" s="197">
        <v>1.4238647279143399</v>
      </c>
      <c r="L6" s="181">
        <v>1.8198674581360184</v>
      </c>
      <c r="M6" s="181">
        <v>1.5913551342967733</v>
      </c>
      <c r="N6" s="197"/>
      <c r="O6" s="181">
        <v>0.22790818340912503</v>
      </c>
      <c r="P6" s="181">
        <v>1.2104579101972095</v>
      </c>
      <c r="Q6" s="181">
        <v>0.82563719204120123</v>
      </c>
      <c r="R6" s="181">
        <v>0.99213035519594361</v>
      </c>
      <c r="S6" s="181">
        <v>0.77414668555169419</v>
      </c>
      <c r="T6" s="181">
        <v>0.85073174986303035</v>
      </c>
      <c r="V6" s="181">
        <v>0.16407459466528249</v>
      </c>
      <c r="W6" s="181">
        <v>0.88225137493161299</v>
      </c>
      <c r="X6" s="181">
        <v>1.3341967920187308</v>
      </c>
      <c r="Y6" s="181">
        <v>1.5106451367690892</v>
      </c>
      <c r="Z6" s="181">
        <v>1.1141740382858676</v>
      </c>
      <c r="AA6" s="181">
        <v>1.505865620479143</v>
      </c>
      <c r="AC6" s="181">
        <v>0.16738966318342616</v>
      </c>
      <c r="AD6" s="181">
        <v>0.55581014445511934</v>
      </c>
      <c r="AE6" s="181">
        <v>1.7293404186719419</v>
      </c>
      <c r="AF6" s="181">
        <v>1.2467785032161303</v>
      </c>
      <c r="AG6" s="181">
        <v>0.8280898258734074</v>
      </c>
      <c r="AH6" s="181">
        <v>0.85822449454219207</v>
      </c>
      <c r="AJ6" s="181">
        <v>0.60977377782762554</v>
      </c>
      <c r="AK6" s="181">
        <v>1.0264735397080336</v>
      </c>
      <c r="AL6" s="181">
        <v>1.0180381165862566</v>
      </c>
      <c r="AM6" s="181">
        <v>1.2142079814137152</v>
      </c>
      <c r="AN6" s="181">
        <v>0.80835724217617155</v>
      </c>
      <c r="AO6" s="181">
        <v>1.2577516544445955</v>
      </c>
      <c r="AQ6" s="181">
        <v>0.41690342100203581</v>
      </c>
      <c r="AR6" s="181">
        <v>0.88888210642918919</v>
      </c>
      <c r="AS6" s="181">
        <v>2.1175423177067931</v>
      </c>
      <c r="AT6" s="181">
        <v>2.0723503584811693</v>
      </c>
      <c r="AU6" s="181">
        <v>0.75016478450390867</v>
      </c>
      <c r="AV6" s="181">
        <v>1.1320260449951236</v>
      </c>
      <c r="AX6" s="181">
        <v>0.41409494049635098</v>
      </c>
      <c r="AY6" s="181">
        <v>0.69773000846602906</v>
      </c>
      <c r="AZ6" s="181">
        <v>0.82873549848120176</v>
      </c>
      <c r="BA6" s="181">
        <v>1.3079709521740051</v>
      </c>
      <c r="BB6" s="181">
        <v>0.53679585492036186</v>
      </c>
      <c r="BC6" s="181">
        <v>0.77851704901062524</v>
      </c>
      <c r="BE6" s="181">
        <v>0.38717641827929272</v>
      </c>
      <c r="BF6" s="181">
        <v>0.45959375486064241</v>
      </c>
      <c r="BG6" s="181">
        <v>1.9283620932202536</v>
      </c>
      <c r="BH6" s="181">
        <v>1.2736375519443128</v>
      </c>
      <c r="BI6" s="181">
        <v>0.76663750701422073</v>
      </c>
      <c r="BJ6" s="181">
        <v>0.64891214620222237</v>
      </c>
      <c r="BL6" s="181">
        <v>0.69903242906907881</v>
      </c>
      <c r="BM6" s="181">
        <v>1.175400896562057</v>
      </c>
      <c r="BN6" s="181">
        <v>1.5822294407129065</v>
      </c>
      <c r="BO6" s="181">
        <v>1.3856155768722005</v>
      </c>
      <c r="BP6" s="181">
        <v>1.3781390040141019</v>
      </c>
      <c r="BQ6" s="181">
        <v>1.2509270566692188</v>
      </c>
      <c r="BS6" s="181">
        <v>0.42703867920916666</v>
      </c>
      <c r="BT6" s="181">
        <v>1.0264083846406391</v>
      </c>
      <c r="BU6" s="181">
        <v>1.3204148602366979</v>
      </c>
      <c r="BV6" s="181">
        <v>1.2740893280009482</v>
      </c>
      <c r="BW6" s="181">
        <v>0.45370522844799882</v>
      </c>
      <c r="BX6" s="181">
        <v>1.0084669166020659</v>
      </c>
      <c r="BZ6" s="181">
        <v>0.52069284496083634</v>
      </c>
      <c r="CA6" s="181">
        <v>0.7272718087807899</v>
      </c>
      <c r="CB6" s="181">
        <v>1.6780774439853123</v>
      </c>
      <c r="CC6" s="181">
        <v>3.0151413650827563</v>
      </c>
      <c r="CD6" s="181">
        <v>0.87936235007338259</v>
      </c>
      <c r="CE6" s="181">
        <v>0.98501654759505908</v>
      </c>
      <c r="CG6" s="181">
        <v>0.34921700411492812</v>
      </c>
      <c r="CH6" s="181">
        <v>1.1059780175904588</v>
      </c>
      <c r="CI6" s="181">
        <v>1.4128976891128815</v>
      </c>
      <c r="CJ6" s="181">
        <v>1.8165538333664559</v>
      </c>
      <c r="CK6" s="181">
        <v>0.20935594768172203</v>
      </c>
      <c r="CL6" s="181">
        <v>0.61257389410307195</v>
      </c>
      <c r="CN6" s="181">
        <v>0.67159340076531493</v>
      </c>
      <c r="CO6" s="181">
        <v>1.2869315316894765</v>
      </c>
      <c r="CP6" s="181">
        <v>1.522042002544246</v>
      </c>
      <c r="CQ6" s="181">
        <v>2.0189461814497873</v>
      </c>
      <c r="CR6" s="181">
        <v>0.97476590744433367</v>
      </c>
      <c r="CS6" s="181">
        <v>1.495886988167431</v>
      </c>
      <c r="CU6" s="181">
        <v>0.87958550285236481</v>
      </c>
      <c r="CV6" s="181">
        <v>1.0260799519324508</v>
      </c>
      <c r="CW6" s="181">
        <v>1.7389243978944988</v>
      </c>
      <c r="CX6" s="181">
        <v>1.6618793072400202</v>
      </c>
      <c r="CY6" s="181">
        <v>1.9374216174617935</v>
      </c>
      <c r="CZ6" s="181">
        <v>2.0987605507321918</v>
      </c>
      <c r="DB6" s="181">
        <v>1.6789379375368472</v>
      </c>
      <c r="DC6" s="181">
        <v>0.42065354114973535</v>
      </c>
      <c r="DD6" s="181">
        <v>0.73764823134735313</v>
      </c>
      <c r="DE6" s="181">
        <v>0.77824023988912083</v>
      </c>
      <c r="DF6" s="181">
        <v>0.73326109458449684</v>
      </c>
      <c r="DG6" s="181">
        <v>0.66762289700844435</v>
      </c>
      <c r="DI6" s="181">
        <v>6.2927070837155541E-2</v>
      </c>
      <c r="DJ6" s="181">
        <v>2.7110204302581016</v>
      </c>
      <c r="DK6" s="181">
        <v>1.9629742789304763</v>
      </c>
      <c r="DL6" s="181">
        <v>0</v>
      </c>
      <c r="DM6" s="181">
        <v>7.4148419832951706</v>
      </c>
      <c r="DN6" s="181">
        <v>31.525954452283038</v>
      </c>
      <c r="DP6" s="181">
        <v>1.0080353761572711</v>
      </c>
      <c r="DQ6" s="181">
        <v>0.77166050414846732</v>
      </c>
      <c r="DR6" s="181">
        <v>1.6253876061276087</v>
      </c>
      <c r="DS6" s="181">
        <v>1.5669834017183317</v>
      </c>
      <c r="DT6" s="181">
        <v>1.5102088319231606</v>
      </c>
      <c r="DU6" s="181">
        <v>2.1247743876813669</v>
      </c>
      <c r="DW6" s="181">
        <v>0.16033083440916993</v>
      </c>
      <c r="DX6" s="181">
        <v>0.59491638123243817</v>
      </c>
      <c r="DY6" s="181">
        <v>0.85054421759321219</v>
      </c>
      <c r="DZ6" s="181">
        <v>1.0658515156080213</v>
      </c>
      <c r="EA6" s="181">
        <v>0.37643260012094371</v>
      </c>
      <c r="EB6" s="181">
        <v>0.55085368576958538</v>
      </c>
      <c r="ED6" s="181">
        <v>0.66325070724343549</v>
      </c>
      <c r="EE6" s="181">
        <v>1.1526399059444288</v>
      </c>
      <c r="EF6" s="181">
        <v>1.1640488102702298</v>
      </c>
      <c r="EG6" s="181">
        <v>0.83736848071762726</v>
      </c>
      <c r="EH6" s="181">
        <v>1.1156262620309865</v>
      </c>
      <c r="EI6" s="181">
        <v>1.384232823246037</v>
      </c>
    </row>
    <row r="7" spans="1:139" s="181" customFormat="1" ht="12.75" customHeight="1">
      <c r="A7" s="181">
        <v>0.32712253871719016</v>
      </c>
      <c r="B7" s="181">
        <v>1.0869381026151321</v>
      </c>
      <c r="C7" s="181">
        <v>1.6613042075899938</v>
      </c>
      <c r="D7" s="181">
        <v>1.2059930655901614</v>
      </c>
      <c r="E7" s="181">
        <v>1.1990008968465049</v>
      </c>
      <c r="F7" s="195">
        <v>1.2919702586969604</v>
      </c>
      <c r="G7" s="196"/>
      <c r="H7" s="181">
        <v>0.29384731814811466</v>
      </c>
      <c r="I7" s="181">
        <v>0.99751508625715057</v>
      </c>
      <c r="J7" s="197">
        <v>1.6116915141331833</v>
      </c>
      <c r="K7" s="197">
        <v>1.6543896790008876</v>
      </c>
      <c r="L7" s="181">
        <v>0.73225117556088226</v>
      </c>
      <c r="M7" s="181">
        <v>1.0677655867347671</v>
      </c>
      <c r="N7" s="197"/>
      <c r="O7" s="181">
        <v>0.35384120713610179</v>
      </c>
      <c r="P7" s="181">
        <v>1.1607419211295862</v>
      </c>
      <c r="Q7" s="181">
        <v>1.2188485198299437</v>
      </c>
      <c r="R7" s="181">
        <v>0.89163415344913022</v>
      </c>
      <c r="S7" s="181">
        <v>0.7783027193589519</v>
      </c>
      <c r="T7" s="181">
        <v>0.23927385933046064</v>
      </c>
      <c r="V7" s="181">
        <v>0.32755543699983186</v>
      </c>
      <c r="W7" s="181">
        <v>0.93182948790358078</v>
      </c>
      <c r="X7" s="181">
        <v>1.3538569650420338</v>
      </c>
      <c r="Y7" s="181">
        <v>1.0572404741728287</v>
      </c>
      <c r="Z7" s="181">
        <v>1.1797211341432059</v>
      </c>
      <c r="AA7" s="181">
        <v>1.4543868753757507</v>
      </c>
      <c r="AC7" s="181">
        <v>0.32047595642080251</v>
      </c>
      <c r="AD7" s="181">
        <v>1.2343034793797796</v>
      </c>
      <c r="AE7" s="181">
        <v>2.472563607364477</v>
      </c>
      <c r="AF7" s="181">
        <v>1.3716351226911345</v>
      </c>
      <c r="AG7" s="181">
        <v>0.67463575693723976</v>
      </c>
      <c r="AH7" s="181">
        <v>0.57640733629621455</v>
      </c>
      <c r="AJ7" s="181">
        <v>0.59020038189307777</v>
      </c>
      <c r="AK7" s="181">
        <v>1.1112121413925666</v>
      </c>
      <c r="AL7" s="181">
        <v>1.5433069954143301</v>
      </c>
      <c r="AM7" s="181">
        <v>1.0752474855982366</v>
      </c>
      <c r="AN7" s="181">
        <v>1.1677221082813971</v>
      </c>
      <c r="AO7" s="181">
        <v>1.4053285486899572</v>
      </c>
      <c r="AQ7" s="181">
        <v>0.44680389648414609</v>
      </c>
      <c r="AR7" s="181">
        <v>0.72879984023092381</v>
      </c>
      <c r="AS7" s="181">
        <v>1.958403245611817</v>
      </c>
      <c r="AT7" s="181">
        <v>1.6599640201533783</v>
      </c>
      <c r="AU7" s="181">
        <v>1.2539079943354781</v>
      </c>
      <c r="AV7" s="181">
        <v>2.1920148415297338</v>
      </c>
      <c r="AX7" s="181">
        <v>0.46629654616746558</v>
      </c>
      <c r="AY7" s="181">
        <v>0.97942105509539323</v>
      </c>
      <c r="AZ7" s="181">
        <v>1.0747011375228648</v>
      </c>
      <c r="BA7" s="181">
        <v>1.0282354328310568</v>
      </c>
      <c r="BB7" s="181">
        <v>0.66387010653095124</v>
      </c>
      <c r="BC7" s="181">
        <v>0.73889522198754287</v>
      </c>
      <c r="BE7" s="181">
        <v>0.60926492462413417</v>
      </c>
      <c r="BF7" s="181">
        <v>0.41907200306002912</v>
      </c>
      <c r="BG7" s="181">
        <v>1.6147662318089582</v>
      </c>
      <c r="BH7" s="181">
        <v>0.89350163132918714</v>
      </c>
      <c r="BJ7" s="181">
        <v>1.0485479935153372</v>
      </c>
      <c r="BL7" s="181">
        <v>0.69589725057646135</v>
      </c>
      <c r="BM7" s="181">
        <v>0.83402258083717729</v>
      </c>
      <c r="BN7" s="181">
        <v>1.8714443394134079</v>
      </c>
      <c r="BO7" s="181">
        <v>1.118558779002029</v>
      </c>
      <c r="BP7" s="181">
        <v>1.2148991752928198</v>
      </c>
      <c r="BQ7" s="181">
        <v>0.90357347246879782</v>
      </c>
      <c r="BS7" s="181">
        <v>0.2858226520447264</v>
      </c>
      <c r="BT7" s="181">
        <v>0.89094491156753286</v>
      </c>
      <c r="BU7" s="181">
        <v>1.5986829961214415</v>
      </c>
      <c r="BV7" s="181">
        <v>1.0294664255055725</v>
      </c>
      <c r="BW7" s="181">
        <v>0.81576011105989987</v>
      </c>
      <c r="BX7" s="181">
        <v>1.3532445729488376</v>
      </c>
      <c r="BZ7" s="181">
        <v>0.51338564425923938</v>
      </c>
      <c r="CA7" s="181">
        <v>0.45885744642428627</v>
      </c>
      <c r="CB7" s="181">
        <v>2.4847454413473704</v>
      </c>
      <c r="CC7" s="181">
        <v>2.166494194697723</v>
      </c>
      <c r="CD7" s="181">
        <v>0.80495614477475108</v>
      </c>
      <c r="CE7" s="181">
        <v>0.60714021678496821</v>
      </c>
      <c r="CG7" s="181">
        <v>0.43041609070340081</v>
      </c>
      <c r="CH7" s="181">
        <v>0.59415772735075434</v>
      </c>
      <c r="CI7" s="181">
        <v>1.9377216890688629</v>
      </c>
      <c r="CJ7" s="181">
        <v>1.3980021445749182</v>
      </c>
      <c r="CK7" s="181">
        <v>0.77645525790600556</v>
      </c>
      <c r="CL7" s="181">
        <v>0.79723928007378997</v>
      </c>
      <c r="CN7" s="181">
        <v>0.71186140256471431</v>
      </c>
      <c r="CO7" s="181">
        <v>0.63284873629090421</v>
      </c>
      <c r="CP7" s="181">
        <v>2.3130621736404207</v>
      </c>
      <c r="CQ7" s="181">
        <v>1.4530499299689599</v>
      </c>
      <c r="CR7" s="181">
        <v>1.2328734206324377</v>
      </c>
      <c r="CS7" s="181">
        <v>1.1785593669386032</v>
      </c>
      <c r="CU7" s="181">
        <v>1.0599073683625642</v>
      </c>
      <c r="CV7" s="181">
        <v>0.96097504310291104</v>
      </c>
      <c r="CW7" s="181">
        <v>2.3068788336881347</v>
      </c>
      <c r="CX7" s="181">
        <v>1.191325845439734</v>
      </c>
      <c r="CY7" s="181">
        <v>2.5764232867226111</v>
      </c>
      <c r="CZ7" s="181">
        <v>0.4539868625494079</v>
      </c>
      <c r="DB7" s="181">
        <v>1.919548196598347</v>
      </c>
      <c r="DC7" s="181">
        <v>1.0215461455058157</v>
      </c>
      <c r="DD7" s="181">
        <v>1.1660260722760496</v>
      </c>
      <c r="DE7" s="181">
        <v>0.49015542060519074</v>
      </c>
      <c r="DF7" s="181">
        <v>0.52515293927702789</v>
      </c>
      <c r="DG7" s="181">
        <v>0.34140093691397244</v>
      </c>
      <c r="DI7" s="181">
        <v>0.1768795198950647</v>
      </c>
      <c r="DJ7" s="181">
        <v>1.7908400809304936</v>
      </c>
      <c r="DK7" s="181">
        <v>0</v>
      </c>
      <c r="DL7" s="181">
        <v>0</v>
      </c>
      <c r="DM7" s="181">
        <v>17.895826216729581</v>
      </c>
      <c r="DN7" s="181">
        <v>13.586672351803413</v>
      </c>
      <c r="DP7" s="181">
        <v>0.97748758084261911</v>
      </c>
      <c r="DQ7" s="181">
        <v>1.1360211625109125</v>
      </c>
      <c r="DR7" s="181">
        <v>1.420510605582999</v>
      </c>
      <c r="DS7" s="181">
        <v>1.099061966713172</v>
      </c>
      <c r="DT7" s="181">
        <v>1.4799699318343578</v>
      </c>
      <c r="DU7" s="181">
        <v>2.386223996378356</v>
      </c>
      <c r="DW7" s="181">
        <v>0.21669268457561694</v>
      </c>
      <c r="DX7" s="181">
        <v>0.86094926303599772</v>
      </c>
      <c r="DY7" s="181">
        <v>1.2691577232140672</v>
      </c>
      <c r="DZ7" s="181">
        <v>0.69289453216839703</v>
      </c>
      <c r="EA7" s="181">
        <v>0.50223810094745847</v>
      </c>
      <c r="EB7" s="181">
        <v>0.68678477725412357</v>
      </c>
      <c r="ED7" s="181">
        <v>0.67039557784785553</v>
      </c>
      <c r="EE7" s="181">
        <v>1.0035929227267359</v>
      </c>
      <c r="EF7" s="181">
        <v>1.6319854054224794</v>
      </c>
      <c r="EG7" s="181">
        <v>1.3128797565599346</v>
      </c>
      <c r="EH7" s="181">
        <v>1.1742300196045183</v>
      </c>
      <c r="EI7" s="181">
        <v>1.0032762092200551</v>
      </c>
    </row>
    <row r="8" spans="1:139" s="181" customFormat="1" ht="12.75" customHeight="1">
      <c r="A8" s="181">
        <v>0.34746266756302147</v>
      </c>
      <c r="B8" s="181">
        <v>0.56696231649049766</v>
      </c>
      <c r="C8" s="181">
        <v>0.82069749902522338</v>
      </c>
      <c r="D8" s="181">
        <v>0.9467903549139518</v>
      </c>
      <c r="F8" s="195">
        <v>1.1837863797993371</v>
      </c>
      <c r="G8" s="196"/>
      <c r="H8" s="181">
        <v>0.34560113698083622</v>
      </c>
      <c r="I8" s="181">
        <v>0.57222715881025565</v>
      </c>
      <c r="J8" s="197">
        <v>1.2874997258353476</v>
      </c>
      <c r="K8" s="197">
        <v>1.2359253665821146</v>
      </c>
      <c r="M8" s="181">
        <v>1.532411845585903</v>
      </c>
      <c r="N8" s="197"/>
      <c r="O8" s="181">
        <v>0.41695907584641279</v>
      </c>
      <c r="P8" s="181">
        <v>0.77062540024881476</v>
      </c>
      <c r="Q8" s="181">
        <v>1.1053669353535458</v>
      </c>
      <c r="R8" s="181">
        <v>0.86050740450302299</v>
      </c>
      <c r="T8" s="181">
        <v>0.75251455576409276</v>
      </c>
      <c r="V8" s="181">
        <v>0.23568917455392066</v>
      </c>
      <c r="W8" s="181">
        <v>0.81853474546374994</v>
      </c>
      <c r="X8" s="181">
        <v>1.1736560036751094</v>
      </c>
      <c r="Y8" s="181">
        <v>1.0098794533033293</v>
      </c>
      <c r="AA8" s="181">
        <v>1.3442938722879056</v>
      </c>
      <c r="AC8" s="181">
        <v>0.30513041046309641</v>
      </c>
      <c r="AD8" s="181">
        <v>0.68698040133632432</v>
      </c>
      <c r="AE8" s="181">
        <v>1.6167068554654154</v>
      </c>
      <c r="AF8" s="181">
        <v>1.226349787406771</v>
      </c>
      <c r="AH8" s="181">
        <v>0.45329445368453669</v>
      </c>
      <c r="AJ8" s="181">
        <v>0.75826522211414493</v>
      </c>
      <c r="AK8" s="181">
        <v>0.62636558229234462</v>
      </c>
      <c r="AL8" s="181">
        <v>1.1097913457807107</v>
      </c>
      <c r="AM8" s="181">
        <v>0.85256064589267022</v>
      </c>
      <c r="AO8" s="181">
        <v>1.0380944393228397</v>
      </c>
      <c r="AQ8" s="181">
        <v>0.42241713397081326</v>
      </c>
      <c r="AR8" s="181">
        <v>0.53620642981288835</v>
      </c>
      <c r="AS8" s="181">
        <v>1.9449754793687291</v>
      </c>
      <c r="AT8" s="181">
        <v>1.5939992750742054</v>
      </c>
      <c r="AV8" s="181">
        <v>0.88116347930749295</v>
      </c>
      <c r="AX8" s="181">
        <v>0.56748425862189522</v>
      </c>
      <c r="AY8" s="181">
        <v>0.55120138640609784</v>
      </c>
      <c r="AZ8" s="181">
        <v>0.86710545729541222</v>
      </c>
      <c r="BA8" s="181">
        <v>0.75969996546814156</v>
      </c>
      <c r="BC8" s="181">
        <v>0.6642773469047043</v>
      </c>
      <c r="BH8" s="181">
        <v>2.2425045098207814</v>
      </c>
      <c r="BL8" s="181">
        <v>0.90608798805361879</v>
      </c>
      <c r="BM8" s="181">
        <v>0.70927091142948195</v>
      </c>
      <c r="BN8" s="181">
        <v>1.4278782370509717</v>
      </c>
      <c r="BO8" s="181">
        <v>1.6212207635145859</v>
      </c>
      <c r="BQ8" s="181">
        <v>1.2074163867324248</v>
      </c>
      <c r="BS8" s="181">
        <v>0.20946107942593464</v>
      </c>
      <c r="BT8" s="181">
        <v>0.7431474213314736</v>
      </c>
      <c r="BU8" s="181">
        <v>1.2245997701444911</v>
      </c>
      <c r="BV8" s="181">
        <v>1.2956873306588959</v>
      </c>
      <c r="BX8" s="181">
        <v>1.0762396734885966</v>
      </c>
      <c r="BZ8" s="181">
        <v>0.66534326853639159</v>
      </c>
      <c r="CA8" s="181">
        <v>0.27469766468101386</v>
      </c>
      <c r="CB8" s="181">
        <v>2.0474902934613186</v>
      </c>
      <c r="CC8" s="181">
        <v>1.1881324327787013</v>
      </c>
      <c r="CE8" s="181">
        <v>0.81272677663409576</v>
      </c>
      <c r="CG8" s="181">
        <v>0.74914327130704172</v>
      </c>
      <c r="CH8" s="181">
        <v>0.44281068247640215</v>
      </c>
      <c r="CI8" s="181">
        <v>1.5418247998114476</v>
      </c>
      <c r="CJ8" s="181">
        <v>1.2169768750119936</v>
      </c>
      <c r="CL8" s="181">
        <v>0.80866467767516459</v>
      </c>
      <c r="CN8" s="181">
        <v>1.0941772458151424</v>
      </c>
      <c r="CO8" s="181">
        <v>0.39707563789950917</v>
      </c>
      <c r="CP8" s="181">
        <v>1.8359663779725386</v>
      </c>
      <c r="CQ8" s="181">
        <v>1.0053910642002868</v>
      </c>
      <c r="CS8" s="181">
        <v>1.3991189274766203</v>
      </c>
      <c r="CU8" s="181">
        <v>1.1548650614801466</v>
      </c>
      <c r="CV8" s="181">
        <v>0.65149132084367556</v>
      </c>
      <c r="CW8" s="181">
        <v>2.5765506458241951</v>
      </c>
      <c r="CX8" s="181">
        <v>1.1764730872573874</v>
      </c>
      <c r="CZ8" s="181">
        <v>1.6889038712767124</v>
      </c>
      <c r="DB8" s="181">
        <v>1.5498091040332114</v>
      </c>
      <c r="DC8" s="181">
        <v>0.77065594623808087</v>
      </c>
      <c r="DD8" s="181">
        <v>0.89713813832815381</v>
      </c>
      <c r="DE8" s="181">
        <v>0.45250476594589129</v>
      </c>
      <c r="DG8" s="181">
        <v>0.4051112351876161</v>
      </c>
      <c r="DI8" s="181">
        <v>1.0877198119431897</v>
      </c>
      <c r="DJ8" s="181">
        <v>1.1146048632751706</v>
      </c>
      <c r="DK8" s="181">
        <v>0</v>
      </c>
      <c r="DL8" s="181">
        <v>0</v>
      </c>
      <c r="DN8" s="181">
        <v>7.9904372449017211</v>
      </c>
      <c r="DP8" s="181">
        <v>1.612241139110713</v>
      </c>
      <c r="DQ8" s="181">
        <v>0.80636056773465936</v>
      </c>
      <c r="DR8" s="181">
        <v>1.479541865011917</v>
      </c>
      <c r="DS8" s="181">
        <v>1.0365678544230181</v>
      </c>
      <c r="DU8" s="181">
        <v>1.8948160711175459</v>
      </c>
      <c r="DW8" s="181">
        <v>0.46138377179311929</v>
      </c>
      <c r="DX8" s="181">
        <v>0.54535518823911511</v>
      </c>
      <c r="DY8" s="181">
        <v>0.855041430651861</v>
      </c>
      <c r="DZ8" s="181">
        <v>0.6504471593087896</v>
      </c>
      <c r="EB8" s="181">
        <v>0.84846328048196906</v>
      </c>
      <c r="ED8" s="181">
        <v>0.89836545860644079</v>
      </c>
      <c r="EE8" s="181">
        <v>0.68883345053464973</v>
      </c>
      <c r="EF8" s="181">
        <v>1.2261281100759462</v>
      </c>
      <c r="EG8" s="181">
        <v>1.1766008528794334</v>
      </c>
      <c r="EI8" s="181">
        <v>1.2718905903886601</v>
      </c>
    </row>
    <row r="9" spans="1:139" s="181" customFormat="1" ht="12.75" customHeight="1">
      <c r="B9" s="198"/>
      <c r="D9" s="181">
        <v>1.1407907503149819</v>
      </c>
      <c r="E9" s="198"/>
      <c r="F9" s="198"/>
      <c r="G9" s="196"/>
      <c r="J9" s="197"/>
      <c r="K9" s="197">
        <v>1.4029029135805582</v>
      </c>
      <c r="N9" s="197"/>
      <c r="R9" s="181">
        <v>0.9216838250755951</v>
      </c>
      <c r="Y9" s="181">
        <v>1.2268363656686911</v>
      </c>
      <c r="AF9" s="181">
        <v>0.95536912819960929</v>
      </c>
      <c r="AM9" s="181">
        <v>1.2738926317369479</v>
      </c>
      <c r="AT9" s="181">
        <v>1.9659075713395782</v>
      </c>
      <c r="BA9" s="181">
        <v>1.1927469529448032</v>
      </c>
      <c r="BE9" s="181" t="s">
        <v>325</v>
      </c>
      <c r="BF9" s="181" t="s">
        <v>136</v>
      </c>
      <c r="BG9" s="181" t="s">
        <v>326</v>
      </c>
      <c r="BH9" s="181" t="s">
        <v>300</v>
      </c>
      <c r="BI9" s="181" t="s">
        <v>327</v>
      </c>
      <c r="BJ9" s="181" t="s">
        <v>315</v>
      </c>
      <c r="BO9" s="181">
        <v>0.62628111553455412</v>
      </c>
      <c r="BV9" s="181">
        <v>0.67987671117983084</v>
      </c>
      <c r="CC9" s="181">
        <v>3.0911575103600044</v>
      </c>
      <c r="CJ9" s="181">
        <v>1.6361517870681135</v>
      </c>
      <c r="CQ9" s="181">
        <v>1.9015021406125729</v>
      </c>
      <c r="CX9" s="181">
        <v>1.6544877324920286</v>
      </c>
      <c r="DE9" s="181">
        <v>0.40544096803666507</v>
      </c>
      <c r="DL9" s="181">
        <v>0</v>
      </c>
      <c r="DS9" s="181">
        <v>1.2122330882378158</v>
      </c>
      <c r="DZ9" s="181">
        <v>1.0391265461262429</v>
      </c>
      <c r="EG9" s="181">
        <v>1.5353819867755669</v>
      </c>
    </row>
    <row r="10" spans="1:139" ht="12.75" customHeight="1">
      <c r="A10" s="172" t="s">
        <v>325</v>
      </c>
      <c r="B10" s="184" t="s">
        <v>136</v>
      </c>
      <c r="C10" s="171" t="s">
        <v>326</v>
      </c>
      <c r="D10" s="171" t="s">
        <v>300</v>
      </c>
      <c r="E10" s="171" t="s">
        <v>327</v>
      </c>
      <c r="F10" s="171" t="s">
        <v>315</v>
      </c>
      <c r="G10" s="185"/>
      <c r="H10" s="171" t="s">
        <v>325</v>
      </c>
      <c r="I10" s="171" t="s">
        <v>136</v>
      </c>
      <c r="J10" s="186" t="s">
        <v>326</v>
      </c>
      <c r="K10" s="186" t="s">
        <v>300</v>
      </c>
      <c r="L10" s="171" t="s">
        <v>327</v>
      </c>
      <c r="M10" s="171" t="s">
        <v>315</v>
      </c>
      <c r="N10" s="186"/>
      <c r="O10" s="171" t="s">
        <v>325</v>
      </c>
      <c r="P10" s="171" t="s">
        <v>136</v>
      </c>
      <c r="Q10" s="171" t="s">
        <v>326</v>
      </c>
      <c r="R10" s="171" t="s">
        <v>300</v>
      </c>
      <c r="S10" s="171" t="s">
        <v>327</v>
      </c>
      <c r="T10" s="171" t="s">
        <v>315</v>
      </c>
      <c r="V10" s="171" t="s">
        <v>325</v>
      </c>
      <c r="W10" s="171" t="s">
        <v>136</v>
      </c>
      <c r="X10" s="171" t="s">
        <v>326</v>
      </c>
      <c r="Y10" s="171" t="s">
        <v>300</v>
      </c>
      <c r="Z10" s="171" t="s">
        <v>327</v>
      </c>
      <c r="AA10" s="171" t="s">
        <v>315</v>
      </c>
      <c r="AC10" s="171" t="s">
        <v>325</v>
      </c>
      <c r="AD10" s="171" t="s">
        <v>136</v>
      </c>
      <c r="AE10" s="171" t="s">
        <v>326</v>
      </c>
      <c r="AF10" s="171" t="s">
        <v>300</v>
      </c>
      <c r="AG10" s="171" t="s">
        <v>327</v>
      </c>
      <c r="AH10" s="171" t="s">
        <v>315</v>
      </c>
      <c r="AJ10" s="171" t="s">
        <v>325</v>
      </c>
      <c r="AK10" s="171" t="s">
        <v>136</v>
      </c>
      <c r="AL10" s="171" t="s">
        <v>326</v>
      </c>
      <c r="AM10" s="171" t="s">
        <v>300</v>
      </c>
      <c r="AN10" s="171" t="s">
        <v>327</v>
      </c>
      <c r="AO10" s="171" t="s">
        <v>315</v>
      </c>
      <c r="AQ10" s="171" t="s">
        <v>325</v>
      </c>
      <c r="AR10" s="171" t="s">
        <v>136</v>
      </c>
      <c r="AS10" s="171" t="s">
        <v>326</v>
      </c>
      <c r="AT10" s="171" t="s">
        <v>300</v>
      </c>
      <c r="AU10" s="171" t="s">
        <v>327</v>
      </c>
      <c r="AV10" s="171" t="s">
        <v>315</v>
      </c>
      <c r="AX10" s="171" t="s">
        <v>325</v>
      </c>
      <c r="AY10" s="171" t="s">
        <v>136</v>
      </c>
      <c r="AZ10" s="171" t="s">
        <v>326</v>
      </c>
      <c r="BA10" s="171" t="s">
        <v>300</v>
      </c>
      <c r="BB10" s="171" t="s">
        <v>327</v>
      </c>
      <c r="BC10" s="171" t="s">
        <v>315</v>
      </c>
      <c r="BE10" s="171">
        <v>0.35164920118605303</v>
      </c>
      <c r="BF10" s="171">
        <v>0.62212171531010652</v>
      </c>
      <c r="BG10" s="171">
        <v>0.60368450220963876</v>
      </c>
      <c r="BH10" s="171">
        <v>0.4661300920557907</v>
      </c>
      <c r="BI10" s="171">
        <v>0.50078899575382652</v>
      </c>
      <c r="BJ10" s="171">
        <v>6.3172992883939419E-2</v>
      </c>
      <c r="BL10" s="171" t="s">
        <v>325</v>
      </c>
      <c r="BM10" s="171" t="s">
        <v>136</v>
      </c>
      <c r="BN10" s="171" t="s">
        <v>326</v>
      </c>
      <c r="BO10" s="171" t="s">
        <v>300</v>
      </c>
      <c r="BP10" s="171" t="s">
        <v>327</v>
      </c>
      <c r="BQ10" s="171" t="s">
        <v>315</v>
      </c>
      <c r="BS10" s="171" t="s">
        <v>325</v>
      </c>
      <c r="BT10" s="171" t="s">
        <v>136</v>
      </c>
      <c r="BU10" s="171" t="s">
        <v>326</v>
      </c>
      <c r="BV10" s="171" t="s">
        <v>300</v>
      </c>
      <c r="BW10" s="171" t="s">
        <v>327</v>
      </c>
      <c r="BX10" s="171" t="s">
        <v>315</v>
      </c>
      <c r="BZ10" s="171" t="s">
        <v>325</v>
      </c>
      <c r="CA10" s="171" t="s">
        <v>136</v>
      </c>
      <c r="CB10" s="171" t="s">
        <v>326</v>
      </c>
      <c r="CC10" s="171" t="s">
        <v>300</v>
      </c>
      <c r="CD10" s="171" t="s">
        <v>327</v>
      </c>
      <c r="CE10" s="171" t="s">
        <v>315</v>
      </c>
      <c r="CG10" s="171" t="s">
        <v>325</v>
      </c>
      <c r="CH10" s="171" t="s">
        <v>136</v>
      </c>
      <c r="CI10" s="171" t="s">
        <v>326</v>
      </c>
      <c r="CJ10" s="171" t="s">
        <v>300</v>
      </c>
      <c r="CK10" s="171" t="s">
        <v>327</v>
      </c>
      <c r="CL10" s="171" t="s">
        <v>315</v>
      </c>
      <c r="CN10" s="171" t="s">
        <v>325</v>
      </c>
      <c r="CO10" s="171" t="s">
        <v>136</v>
      </c>
      <c r="CP10" s="171" t="s">
        <v>326</v>
      </c>
      <c r="CQ10" s="171" t="s">
        <v>300</v>
      </c>
      <c r="CR10" s="171" t="s">
        <v>327</v>
      </c>
      <c r="CS10" s="171" t="s">
        <v>315</v>
      </c>
      <c r="CU10" s="171" t="s">
        <v>325</v>
      </c>
      <c r="CV10" s="171" t="s">
        <v>136</v>
      </c>
      <c r="CW10" s="171" t="s">
        <v>326</v>
      </c>
      <c r="CX10" s="171" t="s">
        <v>300</v>
      </c>
      <c r="CY10" s="171" t="s">
        <v>327</v>
      </c>
      <c r="CZ10" s="171" t="s">
        <v>315</v>
      </c>
      <c r="DB10" s="171" t="s">
        <v>325</v>
      </c>
      <c r="DC10" s="171" t="s">
        <v>136</v>
      </c>
      <c r="DD10" s="171" t="s">
        <v>326</v>
      </c>
      <c r="DE10" s="171" t="s">
        <v>300</v>
      </c>
      <c r="DF10" s="171" t="s">
        <v>327</v>
      </c>
      <c r="DG10" s="171" t="s">
        <v>315</v>
      </c>
      <c r="DI10" s="171" t="s">
        <v>325</v>
      </c>
      <c r="DJ10" s="171" t="s">
        <v>136</v>
      </c>
      <c r="DK10" s="171" t="s">
        <v>326</v>
      </c>
      <c r="DL10" s="171" t="s">
        <v>300</v>
      </c>
      <c r="DM10" s="171" t="s">
        <v>327</v>
      </c>
      <c r="DN10" s="171" t="s">
        <v>315</v>
      </c>
      <c r="DP10" s="171" t="s">
        <v>325</v>
      </c>
      <c r="DQ10" s="171" t="s">
        <v>136</v>
      </c>
      <c r="DR10" s="171" t="s">
        <v>326</v>
      </c>
      <c r="DS10" s="171" t="s">
        <v>300</v>
      </c>
      <c r="DT10" s="171" t="s">
        <v>327</v>
      </c>
      <c r="DU10" s="171" t="s">
        <v>315</v>
      </c>
      <c r="DW10" s="171" t="s">
        <v>325</v>
      </c>
      <c r="DX10" s="171" t="s">
        <v>136</v>
      </c>
      <c r="DY10" s="171" t="s">
        <v>326</v>
      </c>
      <c r="DZ10" s="171" t="s">
        <v>300</v>
      </c>
      <c r="EA10" s="171" t="s">
        <v>327</v>
      </c>
      <c r="EB10" s="171" t="s">
        <v>315</v>
      </c>
      <c r="ED10" s="171" t="s">
        <v>325</v>
      </c>
      <c r="EE10" s="171" t="s">
        <v>136</v>
      </c>
      <c r="EF10" s="171" t="s">
        <v>326</v>
      </c>
      <c r="EG10" s="171" t="s">
        <v>300</v>
      </c>
      <c r="EH10" s="171" t="s">
        <v>327</v>
      </c>
      <c r="EI10" s="171" t="s">
        <v>315</v>
      </c>
    </row>
    <row r="11" spans="1:139" s="181" customFormat="1" ht="12.75" customHeight="1">
      <c r="A11" s="181">
        <v>0.18020266206219587</v>
      </c>
      <c r="B11" s="181">
        <v>0.65284893618559026</v>
      </c>
      <c r="C11" s="181">
        <v>0.63129223564788894</v>
      </c>
      <c r="D11" s="181">
        <v>0.70248617592754892</v>
      </c>
      <c r="E11" s="181">
        <v>0.7950770933966389</v>
      </c>
      <c r="F11" s="181">
        <v>0.30524559571766796</v>
      </c>
      <c r="G11" s="196"/>
      <c r="H11" s="181">
        <v>0.11979738350893032</v>
      </c>
      <c r="I11" s="181">
        <v>0.57113937041039864</v>
      </c>
      <c r="J11" s="181">
        <v>1.1727823000271007</v>
      </c>
      <c r="K11" s="197">
        <v>0.81512484794474405</v>
      </c>
      <c r="L11" s="181">
        <v>1.1486673544786252</v>
      </c>
      <c r="M11" s="181">
        <v>0.42831188779754614</v>
      </c>
      <c r="N11" s="197"/>
      <c r="O11" s="181">
        <v>0.22372724521939111</v>
      </c>
      <c r="P11" s="181">
        <v>0.9703425990739919</v>
      </c>
      <c r="Q11" s="181">
        <v>0.84511600915309282</v>
      </c>
      <c r="R11" s="181">
        <v>0.55321143991877664</v>
      </c>
      <c r="S11" s="181">
        <v>0.42346657524897335</v>
      </c>
      <c r="T11" s="181">
        <v>0.1444336630258147</v>
      </c>
      <c r="V11" s="181">
        <v>9.005291142934703E-2</v>
      </c>
      <c r="W11" s="181">
        <v>0.73280472429618504</v>
      </c>
      <c r="X11" s="181">
        <v>1.0117101020549453</v>
      </c>
      <c r="Y11" s="181">
        <v>0.75786773460549861</v>
      </c>
      <c r="Z11" s="181">
        <v>1.0480165971737612</v>
      </c>
      <c r="AA11" s="181">
        <v>1.1906987465131387</v>
      </c>
      <c r="AC11" s="181">
        <v>6.0558962171770488E-2</v>
      </c>
      <c r="AD11" s="181">
        <v>0.78331104992972445</v>
      </c>
      <c r="AE11" s="181">
        <v>0.97485302760127379</v>
      </c>
      <c r="AF11" s="181">
        <v>0.4451983996211657</v>
      </c>
      <c r="AG11" s="181">
        <v>0.42096693434301319</v>
      </c>
      <c r="AH11" s="181">
        <v>0.10578525183703512</v>
      </c>
      <c r="AJ11" s="181">
        <v>0.50307921540242928</v>
      </c>
      <c r="AK11" s="181">
        <v>1.1055411270085209</v>
      </c>
      <c r="AL11" s="181">
        <v>0.8407596722798687</v>
      </c>
      <c r="AM11" s="181">
        <v>0.70109870667050767</v>
      </c>
      <c r="AN11" s="181">
        <v>0.67505752751811754</v>
      </c>
      <c r="AO11" s="181">
        <v>0.50749113039597038</v>
      </c>
      <c r="AQ11" s="181">
        <v>0.33820737790154126</v>
      </c>
      <c r="AR11" s="181">
        <v>0.51670206778172767</v>
      </c>
      <c r="AS11" s="181">
        <v>0.6752070430923951</v>
      </c>
      <c r="AT11" s="181">
        <v>0.72517501645743943</v>
      </c>
      <c r="AU11" s="181">
        <v>0.47741204661423742</v>
      </c>
      <c r="AV11" s="181">
        <v>0.49513285549120856</v>
      </c>
      <c r="AX11" s="181">
        <v>0.38215015604729469</v>
      </c>
      <c r="AY11" s="181">
        <v>0.70215518207716177</v>
      </c>
      <c r="AZ11" s="181">
        <v>0.66701558735825217</v>
      </c>
      <c r="BA11" s="181">
        <v>0.52279799172543773</v>
      </c>
      <c r="BB11" s="181">
        <v>0.39937857134772847</v>
      </c>
      <c r="BC11" s="181">
        <v>0.21022191202110971</v>
      </c>
      <c r="BE11" s="181">
        <v>0.55106220605777612</v>
      </c>
      <c r="BF11" s="181">
        <v>0.40780377707096305</v>
      </c>
      <c r="BG11" s="181">
        <v>0.58951288229003174</v>
      </c>
      <c r="BH11" s="181">
        <v>0.36821498397108304</v>
      </c>
      <c r="BI11" s="181">
        <v>0.39926025090161865</v>
      </c>
      <c r="BJ11" s="181">
        <v>0.35334784597149416</v>
      </c>
      <c r="BL11" s="181">
        <v>0.61814154780507569</v>
      </c>
      <c r="BM11" s="181">
        <v>0.60527895547480748</v>
      </c>
      <c r="BN11" s="181">
        <v>0.85129465058735188</v>
      </c>
      <c r="BO11" s="181">
        <v>0.88635496384240176</v>
      </c>
      <c r="BP11" s="181">
        <v>0.89112403366863679</v>
      </c>
      <c r="BQ11" s="181">
        <v>0.49930072903791289</v>
      </c>
      <c r="BS11" s="181">
        <v>0.22836804459959362</v>
      </c>
      <c r="BT11" s="181">
        <v>1.1274205360163143</v>
      </c>
      <c r="BU11" s="181">
        <v>1.174344883370376</v>
      </c>
      <c r="BV11" s="181">
        <v>0.90654857372174413</v>
      </c>
      <c r="BW11" s="181">
        <v>0.41284142743371327</v>
      </c>
      <c r="BX11" s="181">
        <v>0.63266936616678682</v>
      </c>
      <c r="BZ11" s="181">
        <v>0.44159638119919498</v>
      </c>
      <c r="CA11" s="181">
        <v>0.66223596307601296</v>
      </c>
      <c r="CB11" s="181">
        <v>1.0272565693754767</v>
      </c>
      <c r="CC11" s="181">
        <v>0.96966536023182448</v>
      </c>
      <c r="CD11" s="181">
        <v>0.6832178759942088</v>
      </c>
      <c r="CE11" s="181">
        <v>0.20061148741869031</v>
      </c>
      <c r="CG11" s="181">
        <v>1.4933491034036706E-2</v>
      </c>
      <c r="CH11" s="181">
        <v>1.239793483004936</v>
      </c>
      <c r="CI11" s="181">
        <v>1.1936484029526999</v>
      </c>
      <c r="CJ11" s="181">
        <v>0.95345987803766152</v>
      </c>
      <c r="CK11" s="181">
        <v>0.37192150383677824</v>
      </c>
      <c r="CL11" s="181">
        <v>0.27382055213385759</v>
      </c>
      <c r="CN11" s="181">
        <v>0.12563549322373629</v>
      </c>
      <c r="CO11" s="181">
        <v>0.60548698276187607</v>
      </c>
      <c r="CP11" s="181">
        <v>0.98748361566613219</v>
      </c>
      <c r="CQ11" s="181">
        <v>0.60003659210362337</v>
      </c>
      <c r="CR11" s="181">
        <v>0.71332370730754446</v>
      </c>
      <c r="CS11" s="181">
        <v>0.22553072852834449</v>
      </c>
      <c r="CU11" s="181">
        <v>0.81388460111366157</v>
      </c>
      <c r="CV11" s="181">
        <v>0.49158023378873827</v>
      </c>
      <c r="CW11" s="181">
        <v>1.2529460592038315</v>
      </c>
      <c r="CX11" s="181">
        <v>0.73349881105302539</v>
      </c>
      <c r="CY11" s="181">
        <v>1.5821119285220215</v>
      </c>
      <c r="CZ11" s="181">
        <v>0.24263586621877897</v>
      </c>
      <c r="DB11" s="181">
        <v>1.6173306692090168</v>
      </c>
      <c r="DC11" s="181">
        <v>0.68549816430535715</v>
      </c>
      <c r="DD11" s="181">
        <v>1.0609933369592954</v>
      </c>
      <c r="DE11" s="181">
        <v>0.83438568483686038</v>
      </c>
      <c r="DF11" s="181">
        <v>0.81360249009256747</v>
      </c>
      <c r="DG11" s="181">
        <v>0.26901928438646777</v>
      </c>
      <c r="DI11" s="181">
        <v>0.1832231688735006</v>
      </c>
      <c r="DJ11" s="181">
        <v>0</v>
      </c>
      <c r="DK11" s="181">
        <v>65.408376081697725</v>
      </c>
      <c r="DL11" s="181">
        <v>22.863068629846204</v>
      </c>
      <c r="DM11" s="181">
        <v>425.63870088951001</v>
      </c>
      <c r="DN11" s="181">
        <v>30.555939092329556</v>
      </c>
      <c r="DP11" s="181">
        <v>1.2284581877171168</v>
      </c>
      <c r="DQ11" s="181">
        <v>0.83678562639662046</v>
      </c>
      <c r="DR11" s="181">
        <v>0.83592565139172503</v>
      </c>
      <c r="DS11" s="181">
        <v>0.78898433400343126</v>
      </c>
      <c r="DT11" s="181">
        <v>1.0458017825494617</v>
      </c>
      <c r="DU11" s="181">
        <v>0.39997803408380961</v>
      </c>
      <c r="DW11" s="181">
        <v>0.13625536637591582</v>
      </c>
      <c r="DX11" s="181">
        <v>1.5967456500950326</v>
      </c>
      <c r="DY11" s="181">
        <v>1.1850333408118874</v>
      </c>
      <c r="DZ11" s="181">
        <v>0.48004207836790147</v>
      </c>
      <c r="EA11" s="181">
        <v>0.33046052346925592</v>
      </c>
      <c r="EB11" s="181">
        <v>0.12305119131119319</v>
      </c>
      <c r="ED11" s="181">
        <v>0.66443220939626735</v>
      </c>
      <c r="EE11" s="181">
        <v>0.84089046547523572</v>
      </c>
      <c r="EF11" s="181">
        <v>0.86472239270054141</v>
      </c>
      <c r="EG11" s="181">
        <v>0.9699470970272015</v>
      </c>
      <c r="EH11" s="181">
        <v>0.79764597674666238</v>
      </c>
      <c r="EI11" s="181">
        <v>0.43094170758566597</v>
      </c>
    </row>
    <row r="12" spans="1:139" s="181" customFormat="1" ht="12.75" customHeight="1">
      <c r="A12" s="181">
        <v>0.24043422967435207</v>
      </c>
      <c r="B12" s="181">
        <v>0.51162079942829952</v>
      </c>
      <c r="C12" s="181">
        <v>0.61882180559705469</v>
      </c>
      <c r="D12" s="181">
        <v>0.38119997693746566</v>
      </c>
      <c r="E12" s="181">
        <v>0.89133691288313588</v>
      </c>
      <c r="F12" s="181">
        <v>0.67798837434063242</v>
      </c>
      <c r="H12" s="181">
        <v>0.25653528482295052</v>
      </c>
      <c r="I12" s="181">
        <v>0.46417169836633981</v>
      </c>
      <c r="J12" s="181">
        <v>0.88490745389471426</v>
      </c>
      <c r="K12" s="197">
        <v>0.50267276179989462</v>
      </c>
      <c r="L12" s="181">
        <v>0.94386043601858871</v>
      </c>
      <c r="M12" s="181">
        <v>0.80365057640748094</v>
      </c>
      <c r="O12" s="181">
        <v>0.31881347002990701</v>
      </c>
      <c r="P12" s="181">
        <v>0.77448969756165076</v>
      </c>
      <c r="Q12" s="181">
        <v>0.8566084921151752</v>
      </c>
      <c r="R12" s="181">
        <v>0.82223460639744306</v>
      </c>
      <c r="S12" s="181">
        <v>0.40228439081823386</v>
      </c>
      <c r="T12" s="181">
        <v>0.40643458739591337</v>
      </c>
      <c r="V12" s="181">
        <v>0.29348843086923904</v>
      </c>
      <c r="W12" s="181">
        <v>0.76846506920625823</v>
      </c>
      <c r="X12" s="181">
        <v>0.98529938383631133</v>
      </c>
      <c r="Y12" s="181">
        <v>0.9583661078393988</v>
      </c>
      <c r="Z12" s="181">
        <v>1.1656142015280073</v>
      </c>
      <c r="AA12" s="181">
        <v>1.3952983673553818</v>
      </c>
      <c r="AC12" s="181">
        <v>0.16903056263720423</v>
      </c>
      <c r="AD12" s="181">
        <v>0.588427921489169</v>
      </c>
      <c r="AE12" s="181">
        <v>0.89074068386850291</v>
      </c>
      <c r="AF12" s="181">
        <v>0.53010676439769744</v>
      </c>
      <c r="AG12" s="181">
        <v>0.30049214005367275</v>
      </c>
      <c r="AH12" s="181">
        <v>0.31038484309214814</v>
      </c>
      <c r="AJ12" s="181">
        <v>0.75873950792033251</v>
      </c>
      <c r="AK12" s="181">
        <v>0.57546277496068254</v>
      </c>
      <c r="AL12" s="181">
        <v>0.85491305143042173</v>
      </c>
      <c r="AM12" s="181">
        <v>0.78446341668311992</v>
      </c>
      <c r="AN12" s="181">
        <v>0.71868267012563836</v>
      </c>
      <c r="AO12" s="181">
        <v>0.71802031656256926</v>
      </c>
      <c r="AQ12" s="181">
        <v>0.41667940812563331</v>
      </c>
      <c r="AR12" s="181">
        <v>0.44447843438668255</v>
      </c>
      <c r="AS12" s="181">
        <v>0.6090198288794697</v>
      </c>
      <c r="AT12" s="181">
        <v>0.89020111321895012</v>
      </c>
      <c r="AU12" s="181">
        <v>0.44366770887922191</v>
      </c>
      <c r="AV12" s="181">
        <v>0.47833927876374532</v>
      </c>
      <c r="AX12" s="181">
        <v>0.5788337153026949</v>
      </c>
      <c r="AY12" s="181">
        <v>0.50874688848350957</v>
      </c>
      <c r="AZ12" s="181">
        <v>0.62068015949883404</v>
      </c>
      <c r="BA12" s="181">
        <v>0.55236773891249302</v>
      </c>
      <c r="BB12" s="181">
        <v>0.34207919593282693</v>
      </c>
      <c r="BC12" s="181">
        <v>0.45886302548599928</v>
      </c>
      <c r="BE12" s="181">
        <v>0.48444397715146453</v>
      </c>
      <c r="BF12" s="181">
        <v>0.52340101047379262</v>
      </c>
      <c r="BG12" s="181">
        <v>0.18824391956594189</v>
      </c>
      <c r="BH12" s="181">
        <v>0.35563822443135334</v>
      </c>
      <c r="BI12" s="181">
        <v>0.2840484457551552</v>
      </c>
      <c r="BJ12" s="181">
        <v>0.1346208650419656</v>
      </c>
      <c r="BL12" s="181">
        <v>0.74343594665228319</v>
      </c>
      <c r="BM12" s="181">
        <v>0.51752636393442375</v>
      </c>
      <c r="BN12" s="181">
        <v>0.91001036030565607</v>
      </c>
      <c r="BO12" s="181">
        <v>0.60602454468057743</v>
      </c>
      <c r="BP12" s="181">
        <v>0.83153078174345618</v>
      </c>
      <c r="BQ12" s="181">
        <v>0.72770458958824202</v>
      </c>
      <c r="BS12" s="181">
        <v>0.46153294592863242</v>
      </c>
      <c r="BT12" s="181">
        <v>0.78121805347800588</v>
      </c>
      <c r="BU12" s="181">
        <v>1.127169981058211</v>
      </c>
      <c r="BV12" s="181">
        <v>0.71939201852531232</v>
      </c>
      <c r="BW12" s="181">
        <v>0.63843810885714347</v>
      </c>
      <c r="BX12" s="181">
        <v>0.68361199041310128</v>
      </c>
      <c r="BZ12" s="181">
        <v>0.75149441472021017</v>
      </c>
      <c r="CA12" s="181">
        <v>0.35143712738202532</v>
      </c>
      <c r="CB12" s="181">
        <v>1.0749984817857361</v>
      </c>
      <c r="CC12" s="181">
        <v>0.82376383965269695</v>
      </c>
      <c r="CD12" s="181">
        <v>0.6028315443626342</v>
      </c>
      <c r="CE12" s="181">
        <v>0.4253317661447375</v>
      </c>
      <c r="CG12" s="181">
        <v>0.61525122335277871</v>
      </c>
      <c r="CH12" s="181">
        <v>0.46823257513780825</v>
      </c>
      <c r="CI12" s="181">
        <v>1.2665276521147861</v>
      </c>
      <c r="CJ12" s="181">
        <v>1.0142633383853628</v>
      </c>
      <c r="CK12" s="181">
        <v>0.32847759766155482</v>
      </c>
      <c r="CL12" s="181">
        <v>0.78348310984354641</v>
      </c>
      <c r="CN12" s="181">
        <v>0.76217631429217536</v>
      </c>
      <c r="CO12" s="181">
        <v>0.42941824421918823</v>
      </c>
      <c r="CP12" s="181">
        <v>0.83021548870393524</v>
      </c>
      <c r="CQ12" s="181">
        <v>0.61665951506918548</v>
      </c>
      <c r="CR12" s="181">
        <v>0.45864463348325135</v>
      </c>
      <c r="CS12" s="181">
        <v>0.69305856979811864</v>
      </c>
      <c r="CU12" s="181">
        <v>1.1003555463730941</v>
      </c>
      <c r="CV12" s="181">
        <v>0.7080451922917792</v>
      </c>
      <c r="CW12" s="181">
        <v>0.91950117043088808</v>
      </c>
      <c r="CX12" s="181">
        <v>0.84723866094952271</v>
      </c>
      <c r="CY12" s="181">
        <v>1.3721789051586086</v>
      </c>
      <c r="CZ12" s="181">
        <v>0.65072388496174827</v>
      </c>
      <c r="DB12" s="181">
        <v>1.4743034884609889</v>
      </c>
      <c r="DC12" s="181">
        <v>0.92607894833467685</v>
      </c>
      <c r="DD12" s="181">
        <v>0.88767654064673318</v>
      </c>
      <c r="DE12" s="181">
        <v>0.66968335784434463</v>
      </c>
      <c r="DF12" s="181">
        <v>0.47950379546415728</v>
      </c>
      <c r="DG12" s="181">
        <v>0.45614692432694481</v>
      </c>
      <c r="DI12" s="181">
        <v>0</v>
      </c>
      <c r="DJ12" s="181">
        <v>0</v>
      </c>
      <c r="DK12" s="181">
        <v>38.114757995570706</v>
      </c>
      <c r="DL12" s="181">
        <v>28.728413645793356</v>
      </c>
      <c r="DM12" s="181">
        <v>186.10825361611893</v>
      </c>
      <c r="DN12" s="181">
        <v>1.5164414541815672</v>
      </c>
      <c r="DP12" s="181">
        <v>1.4914965670259381</v>
      </c>
      <c r="DQ12" s="181">
        <v>0.78843090227139223</v>
      </c>
      <c r="DR12" s="181">
        <v>0.93953639921771781</v>
      </c>
      <c r="DS12" s="181">
        <v>0.67883335289011559</v>
      </c>
      <c r="DT12" s="181">
        <v>1.2022692668063941</v>
      </c>
      <c r="DU12" s="181">
        <v>1.150914683164117</v>
      </c>
      <c r="DW12" s="181">
        <v>0.28823196464642686</v>
      </c>
      <c r="DX12" s="181">
        <v>0.71876576803831249</v>
      </c>
      <c r="DY12" s="181">
        <v>0.82897563809407171</v>
      </c>
      <c r="DZ12" s="181">
        <v>0.82220844236023283</v>
      </c>
      <c r="EA12" s="181">
        <v>0.27559410846809701</v>
      </c>
      <c r="EB12" s="181">
        <v>0.62682887486056282</v>
      </c>
      <c r="ED12" s="181">
        <v>0.89786312385124656</v>
      </c>
      <c r="EE12" s="181">
        <v>0.60820594292029662</v>
      </c>
      <c r="EF12" s="181">
        <v>0.9764153803265827</v>
      </c>
      <c r="EG12" s="181">
        <v>1.1506826615153383</v>
      </c>
      <c r="EH12" s="181">
        <v>0.82098375884002939</v>
      </c>
      <c r="EI12" s="181">
        <v>0.71707153669314017</v>
      </c>
    </row>
    <row r="13" spans="1:139" s="181" customFormat="1" ht="12.75" customHeight="1">
      <c r="A13" s="181">
        <v>0.3121421503177067</v>
      </c>
      <c r="B13" s="181">
        <v>0.74901535831799615</v>
      </c>
      <c r="C13" s="181">
        <v>0.64193953826212091</v>
      </c>
      <c r="D13" s="181">
        <v>0.50948755141989088</v>
      </c>
      <c r="E13" s="181">
        <v>0.50181764937717144</v>
      </c>
      <c r="F13" s="181">
        <v>0.64840808211465051</v>
      </c>
      <c r="H13" s="181">
        <v>0.3431249165264767</v>
      </c>
      <c r="I13" s="181">
        <v>0.74561696520891008</v>
      </c>
      <c r="J13" s="181">
        <v>0.9438346838457351</v>
      </c>
      <c r="K13" s="181">
        <v>0.70890346571178153</v>
      </c>
      <c r="L13" s="181">
        <v>0.93142181831002568</v>
      </c>
      <c r="M13" s="181">
        <v>1.4359839110226575</v>
      </c>
      <c r="N13" s="197"/>
      <c r="O13" s="181">
        <v>0.37627633189440518</v>
      </c>
      <c r="P13" s="181">
        <v>1.0634677358388784</v>
      </c>
      <c r="Q13" s="181">
        <v>0.57954336308660759</v>
      </c>
      <c r="R13" s="181">
        <v>0.62667009043686683</v>
      </c>
      <c r="S13" s="181">
        <v>0.25916665019699581</v>
      </c>
      <c r="T13" s="181">
        <v>0.21175713375603367</v>
      </c>
      <c r="V13" s="181">
        <v>0.20223636867961287</v>
      </c>
      <c r="W13" s="181">
        <v>0.81437617738157808</v>
      </c>
      <c r="X13" s="181">
        <v>0.85017901068590207</v>
      </c>
      <c r="Y13" s="181">
        <v>0.80296508795491217</v>
      </c>
      <c r="Z13" s="181">
        <v>0.88317501724914049</v>
      </c>
      <c r="AA13" s="181">
        <v>1.5251944662869623</v>
      </c>
      <c r="AC13" s="181">
        <v>0.13464553665785206</v>
      </c>
      <c r="AD13" s="181">
        <v>0.54416327698009881</v>
      </c>
      <c r="AE13" s="181">
        <v>0.69538034141510152</v>
      </c>
      <c r="AF13" s="181">
        <v>0.44482784309777618</v>
      </c>
      <c r="AG13" s="181">
        <v>0.19711430952054765</v>
      </c>
      <c r="AH13" s="181">
        <v>0.11825328979735412</v>
      </c>
      <c r="AJ13" s="181">
        <v>0.66501793718043423</v>
      </c>
      <c r="AK13" s="181">
        <v>1.331642307942525</v>
      </c>
      <c r="AL13" s="181">
        <v>0.51158169110836638</v>
      </c>
      <c r="AM13" s="181">
        <v>0.71026960199438471</v>
      </c>
      <c r="AN13" s="181">
        <v>0.39247982599318632</v>
      </c>
      <c r="AO13" s="181">
        <v>0.72639967655446658</v>
      </c>
      <c r="AQ13" s="181">
        <v>0.47809449040892854</v>
      </c>
      <c r="AR13" s="181">
        <v>0.63549058295593219</v>
      </c>
      <c r="AS13" s="181">
        <v>0.37126580686680061</v>
      </c>
      <c r="AT13" s="181">
        <v>0.78037169855969413</v>
      </c>
      <c r="AU13" s="181">
        <v>0.40768405924413964</v>
      </c>
      <c r="AV13" s="181">
        <v>0.86197417216786032</v>
      </c>
      <c r="AX13" s="181">
        <v>0.58355648877005706</v>
      </c>
      <c r="AY13" s="181">
        <v>0.77386745388572731</v>
      </c>
      <c r="AZ13" s="181">
        <v>0.36779078558714379</v>
      </c>
      <c r="BA13" s="181">
        <v>0.4979100582002714</v>
      </c>
      <c r="BB13" s="181">
        <v>0.25326549938283383</v>
      </c>
      <c r="BC13" s="181">
        <v>0.50396278057991584</v>
      </c>
      <c r="BE13" s="181">
        <v>0.41503213780953246</v>
      </c>
      <c r="BF13" s="181">
        <v>0.42945493489141362</v>
      </c>
      <c r="BG13" s="181">
        <v>0.34572531699722803</v>
      </c>
      <c r="BH13" s="181">
        <v>0.27419680625882398</v>
      </c>
      <c r="BI13" s="181">
        <v>0.13711196901037151</v>
      </c>
      <c r="BJ13" s="181">
        <v>0.56416589970115361</v>
      </c>
      <c r="BL13" s="181">
        <v>0.7269769441276086</v>
      </c>
      <c r="BM13" s="181">
        <v>0.5706543344602274</v>
      </c>
      <c r="BN13" s="181">
        <v>0.56256604269153776</v>
      </c>
      <c r="BO13" s="181">
        <v>0.54670448103841174</v>
      </c>
      <c r="BP13" s="181">
        <v>0.62263215663303451</v>
      </c>
      <c r="BQ13" s="181">
        <v>0.58757185777295617</v>
      </c>
      <c r="BS13" s="181">
        <v>0.25597478247579408</v>
      </c>
      <c r="BT13" s="181">
        <v>1.1520846566992566</v>
      </c>
      <c r="BU13" s="181">
        <v>1.2261133224192604</v>
      </c>
      <c r="BV13" s="181">
        <v>0.67075611828168502</v>
      </c>
      <c r="BW13" s="181">
        <v>0.37412250130533486</v>
      </c>
      <c r="BX13" s="181">
        <v>0.73566875938231335</v>
      </c>
      <c r="BZ13" s="181">
        <v>0.62479290602745452</v>
      </c>
      <c r="CA13" s="181">
        <v>0.7199250841280076</v>
      </c>
      <c r="CB13" s="181">
        <v>0.42543474391291392</v>
      </c>
      <c r="CC13" s="181">
        <v>0.70574101842450176</v>
      </c>
      <c r="CD13" s="181">
        <v>0.41422898144998432</v>
      </c>
      <c r="CE13" s="181">
        <v>0.24009893268225008</v>
      </c>
      <c r="CG13" s="181">
        <v>0.82702092195204191</v>
      </c>
      <c r="CH13" s="181">
        <v>0.87398843982912655</v>
      </c>
      <c r="CI13" s="181">
        <v>0.69636034151270743</v>
      </c>
      <c r="CJ13" s="181">
        <v>0.94527578059499484</v>
      </c>
      <c r="CK13" s="181">
        <v>0.43891964835931613</v>
      </c>
      <c r="CL13" s="181">
        <v>0.9480233542420089</v>
      </c>
      <c r="CN13" s="181">
        <v>1.1155985645795636</v>
      </c>
      <c r="CO13" s="181">
        <v>0.75393672380295773</v>
      </c>
      <c r="CP13" s="181">
        <v>0.38123777707809225</v>
      </c>
      <c r="CQ13" s="181">
        <v>0.49726730771422989</v>
      </c>
      <c r="CR13" s="181">
        <v>0.42808094285523124</v>
      </c>
      <c r="CS13" s="181">
        <v>0.52292106554952378</v>
      </c>
      <c r="CU13" s="181">
        <v>0.97103019356246834</v>
      </c>
      <c r="CV13" s="181">
        <v>0.50076634217166893</v>
      </c>
      <c r="CW13" s="181">
        <v>1.4182920727463784</v>
      </c>
      <c r="CX13" s="181">
        <v>0.99255150097625644</v>
      </c>
      <c r="CY13" s="181">
        <v>0.86398625357586667</v>
      </c>
      <c r="CZ13" s="181">
        <v>0.27738462231937222</v>
      </c>
      <c r="DB13" s="181">
        <v>1.6257759212050702</v>
      </c>
      <c r="DC13" s="181">
        <v>0.57764053173216778</v>
      </c>
      <c r="DD13" s="181">
        <v>0.80117210431395036</v>
      </c>
      <c r="DE13" s="181">
        <v>0.70534174731103627</v>
      </c>
      <c r="DF13" s="181">
        <v>0.460056561094701</v>
      </c>
      <c r="DG13" s="181">
        <v>0.53072368370636291</v>
      </c>
      <c r="DI13" s="181">
        <v>0.22072498343974761</v>
      </c>
      <c r="DJ13" s="181">
        <v>0</v>
      </c>
      <c r="DK13" s="181">
        <v>82.084007627753977</v>
      </c>
      <c r="DL13" s="181">
        <v>15.701876947565143</v>
      </c>
      <c r="DM13" s="181">
        <v>247.24423890113516</v>
      </c>
      <c r="DN13" s="181">
        <v>25.5300936438706</v>
      </c>
      <c r="DP13" s="181">
        <v>1.3727787593793361</v>
      </c>
      <c r="DQ13" s="181">
        <v>0.99217412957324203</v>
      </c>
      <c r="DR13" s="181">
        <v>0.98276440460685377</v>
      </c>
      <c r="DS13" s="181">
        <v>0.68501398156987858</v>
      </c>
      <c r="DT13" s="181">
        <v>0.82146813211385339</v>
      </c>
      <c r="DU13" s="181">
        <v>0.5892952137415397</v>
      </c>
      <c r="DW13" s="181">
        <v>0.50160029225334313</v>
      </c>
      <c r="DX13" s="181">
        <v>0.80075242674395031</v>
      </c>
      <c r="DY13" s="181">
        <v>0.4964429379164022</v>
      </c>
      <c r="DZ13" s="181">
        <v>0.60685441655785166</v>
      </c>
      <c r="EA13" s="181">
        <v>0.24935768523951893</v>
      </c>
      <c r="EB13" s="181">
        <v>0.62560465794274045</v>
      </c>
      <c r="ED13" s="181">
        <v>0.82191863827547906</v>
      </c>
      <c r="EE13" s="181">
        <v>1.0074801177095414</v>
      </c>
      <c r="EF13" s="181">
        <v>0.8982877253370386</v>
      </c>
      <c r="EG13" s="181">
        <v>1.0656531996466638</v>
      </c>
      <c r="EH13" s="181">
        <v>0.55553226166584624</v>
      </c>
      <c r="EI13" s="181">
        <v>0.59341022602714322</v>
      </c>
    </row>
    <row r="14" spans="1:139" s="181" customFormat="1" ht="12.75" customHeight="1">
      <c r="A14" s="181">
        <v>0.17144440179217321</v>
      </c>
      <c r="B14" s="181">
        <v>0.56835182836761067</v>
      </c>
      <c r="C14" s="181">
        <v>0.95543303227204679</v>
      </c>
      <c r="D14" s="181">
        <v>0.58665626777958568</v>
      </c>
      <c r="E14" s="181">
        <v>0.46120657731524772</v>
      </c>
      <c r="F14" s="181">
        <v>1.3621114244545776</v>
      </c>
      <c r="H14" s="181">
        <v>0.12828474563001427</v>
      </c>
      <c r="I14" s="181">
        <v>0.53660568766274752</v>
      </c>
      <c r="J14" s="181">
        <v>1.0165571003426004</v>
      </c>
      <c r="K14" s="181">
        <v>0.74034045665531434</v>
      </c>
      <c r="L14" s="181">
        <v>0.37268006530549913</v>
      </c>
      <c r="M14" s="181">
        <v>1.4492684334495451</v>
      </c>
      <c r="O14" s="181">
        <v>0.16131706719714156</v>
      </c>
      <c r="P14" s="181">
        <v>0.88297876325447289</v>
      </c>
      <c r="Q14" s="181">
        <v>0.73163341540370364</v>
      </c>
      <c r="R14" s="181">
        <v>0.74265479652446398</v>
      </c>
      <c r="S14" s="181">
        <v>0.32695670041961328</v>
      </c>
      <c r="T14" s="181">
        <v>0.5848333658061593</v>
      </c>
      <c r="V14" s="181">
        <v>0.18054963659873052</v>
      </c>
      <c r="W14" s="181">
        <v>0.28469185681071885</v>
      </c>
      <c r="X14" s="181">
        <v>1.2150974107513668</v>
      </c>
      <c r="Y14" s="181">
        <v>1.0970773029868433</v>
      </c>
      <c r="Z14" s="181">
        <v>1.6465324827097425</v>
      </c>
      <c r="AA14" s="181">
        <v>1.1558595533618523</v>
      </c>
      <c r="AC14" s="181">
        <v>0.17612417180956322</v>
      </c>
      <c r="AD14" s="181">
        <v>0.54154760250145706</v>
      </c>
      <c r="AE14" s="181">
        <v>0.98492068104636399</v>
      </c>
      <c r="AF14" s="181">
        <v>0.51250762136662342</v>
      </c>
      <c r="AG14" s="181">
        <v>0.17290616328232478</v>
      </c>
      <c r="AH14" s="181">
        <v>0.39260505208326857</v>
      </c>
      <c r="AJ14" s="181">
        <v>0.6138977512780196</v>
      </c>
      <c r="AK14" s="181">
        <v>0.81103481073628858</v>
      </c>
      <c r="AL14" s="181">
        <v>0.75343265332608578</v>
      </c>
      <c r="AM14" s="181">
        <v>0.77216621845323563</v>
      </c>
      <c r="AN14" s="181">
        <v>0.95038093568354387</v>
      </c>
      <c r="AO14" s="181">
        <v>0.88015454097009227</v>
      </c>
      <c r="AQ14" s="181">
        <v>0.35746905874601614</v>
      </c>
      <c r="AR14" s="181">
        <v>0.24863445323701552</v>
      </c>
      <c r="AS14" s="181">
        <v>0.5082212766574119</v>
      </c>
      <c r="AT14" s="181">
        <v>0.73692901453088278</v>
      </c>
      <c r="AU14" s="181">
        <v>1.3941487160970241</v>
      </c>
      <c r="AV14" s="181">
        <v>0.56479171970624342</v>
      </c>
      <c r="AX14" s="181">
        <v>0.52479061738987309</v>
      </c>
      <c r="AY14" s="181">
        <v>0.3048336711287003</v>
      </c>
      <c r="AZ14" s="181">
        <v>0.58694714434624129</v>
      </c>
      <c r="BA14" s="181">
        <v>0.5086278591124872</v>
      </c>
      <c r="BB14" s="181">
        <v>0.34293545870440145</v>
      </c>
      <c r="BC14" s="181">
        <v>0.9787263713681964</v>
      </c>
      <c r="BF14" s="181">
        <v>0.39410579145841734</v>
      </c>
      <c r="BG14" s="181">
        <v>0.20486703848633778</v>
      </c>
      <c r="BH14" s="181">
        <v>0.45071037003272807</v>
      </c>
      <c r="BI14" s="181">
        <v>0.41196873676269491</v>
      </c>
      <c r="BJ14" s="181">
        <v>0.38531175390818545</v>
      </c>
      <c r="BL14" s="181">
        <v>0.64247069542292845</v>
      </c>
      <c r="BM14" s="181">
        <v>0.37564576979206088</v>
      </c>
      <c r="BN14" s="181">
        <v>0.68303701006060591</v>
      </c>
      <c r="BO14" s="181">
        <v>0.94134662729809493</v>
      </c>
      <c r="BP14" s="181">
        <v>0.66118410042158793</v>
      </c>
      <c r="BQ14" s="181">
        <v>0.8896180520603485</v>
      </c>
      <c r="BS14" s="181">
        <v>9.1920258360886284E-2</v>
      </c>
      <c r="BT14" s="181">
        <v>0.59708047018340937</v>
      </c>
      <c r="BU14" s="181">
        <v>1.0001889741740932</v>
      </c>
      <c r="BV14" s="181">
        <v>0.96329906107721464</v>
      </c>
      <c r="BW14" s="181">
        <v>1.4619966024329663</v>
      </c>
      <c r="BX14" s="181">
        <v>0.38562335533269904</v>
      </c>
      <c r="BZ14" s="181">
        <v>0.72860092539845134</v>
      </c>
      <c r="CA14" s="181">
        <v>0.29646581587120846</v>
      </c>
      <c r="CB14" s="181">
        <v>0.76257346375967838</v>
      </c>
      <c r="CC14" s="181">
        <v>0.64460762448770326</v>
      </c>
      <c r="CD14" s="181">
        <v>0.28538852482999461</v>
      </c>
      <c r="CE14" s="181">
        <v>0.69261406604508291</v>
      </c>
      <c r="CG14" s="181">
        <v>0.67499812866758779</v>
      </c>
      <c r="CH14" s="181">
        <v>0.84508920651906805</v>
      </c>
      <c r="CI14" s="181">
        <v>0.94791836305796084</v>
      </c>
      <c r="CJ14" s="181">
        <v>0.85659193592412008</v>
      </c>
      <c r="CK14" s="181">
        <v>0.78898456157898766</v>
      </c>
      <c r="CL14" s="181">
        <v>1.1637919015546274</v>
      </c>
      <c r="CN14" s="181">
        <v>0.69451003174882564</v>
      </c>
      <c r="CO14" s="181">
        <v>0.73161337190449005</v>
      </c>
      <c r="CP14" s="181">
        <v>0.63877916551272851</v>
      </c>
      <c r="CQ14" s="181">
        <v>0.5064453747070381</v>
      </c>
      <c r="CR14" s="181">
        <v>0.56131260101668512</v>
      </c>
      <c r="CS14" s="181">
        <v>0.9237986125689881</v>
      </c>
      <c r="CU14" s="181">
        <v>0.73001312755935444</v>
      </c>
      <c r="CV14" s="181">
        <v>0.76147226350280983</v>
      </c>
      <c r="CW14" s="181">
        <v>1.5157969037942376</v>
      </c>
      <c r="CX14" s="181">
        <v>0.83114509061077801</v>
      </c>
      <c r="CY14" s="181">
        <v>0.27639826979045728</v>
      </c>
      <c r="CZ14" s="181">
        <v>0.99125989818530835</v>
      </c>
      <c r="DB14" s="181">
        <v>1.5432946429189602</v>
      </c>
      <c r="DC14" s="181">
        <v>0.41513651985759714</v>
      </c>
      <c r="DD14" s="181">
        <v>0.86666186744553897</v>
      </c>
      <c r="DE14" s="181">
        <v>0.62740946999964753</v>
      </c>
      <c r="DF14" s="181">
        <v>0.38331022835232625</v>
      </c>
      <c r="DG14" s="181">
        <v>0.99387016461142308</v>
      </c>
      <c r="DI14" s="181">
        <v>5.5850770047494863E-2</v>
      </c>
      <c r="DJ14" s="181">
        <v>0</v>
      </c>
      <c r="DK14" s="181">
        <v>98.05701367829748</v>
      </c>
      <c r="DL14" s="181">
        <v>19.636775277011534</v>
      </c>
      <c r="DM14" s="181">
        <v>29.863802660093178</v>
      </c>
      <c r="DN14" s="181">
        <v>47.064188260352253</v>
      </c>
      <c r="DP14" s="181">
        <v>1.2833733419029749</v>
      </c>
      <c r="DQ14" s="181">
        <v>0.56745526544810831</v>
      </c>
      <c r="DR14" s="181">
        <v>0.747537979669752</v>
      </c>
      <c r="DS14" s="181">
        <v>0.81201646167045105</v>
      </c>
      <c r="DT14" s="181">
        <v>0.48322343023708819</v>
      </c>
      <c r="DU14" s="181">
        <v>1.1032991811182322</v>
      </c>
      <c r="DW14" s="181">
        <v>0.33203759334034133</v>
      </c>
      <c r="DX14" s="181">
        <v>0.34315309562838686</v>
      </c>
      <c r="DY14" s="181">
        <v>0.65924467850278956</v>
      </c>
      <c r="DZ14" s="181">
        <v>0.79289394168531824</v>
      </c>
      <c r="EA14" s="181">
        <v>0.39593978460825063</v>
      </c>
      <c r="EB14" s="181">
        <v>0.95402450819156592</v>
      </c>
      <c r="ED14" s="181">
        <v>0.77984292946038314</v>
      </c>
      <c r="EE14" s="181">
        <v>1.1753469629961166</v>
      </c>
      <c r="EF14" s="181">
        <v>1.0310794979278139</v>
      </c>
      <c r="EG14" s="181">
        <v>1.1416421549880447</v>
      </c>
      <c r="EH14" s="181">
        <v>0.70663206176294946</v>
      </c>
      <c r="EI14" s="181">
        <v>0.99846298073304418</v>
      </c>
    </row>
    <row r="15" spans="1:139" s="181" customFormat="1" ht="12.75" customHeight="1">
      <c r="B15" s="181">
        <v>0.60448046633885466</v>
      </c>
      <c r="C15" s="181">
        <v>0.67773549771518893</v>
      </c>
      <c r="D15" s="181">
        <v>0.67519820475908932</v>
      </c>
      <c r="E15" s="181">
        <v>0.9425366439145928</v>
      </c>
      <c r="F15" s="181">
        <v>0.58766571580129578</v>
      </c>
      <c r="I15" s="181">
        <v>0.61263311946075405</v>
      </c>
      <c r="J15" s="181">
        <v>0.89893055673979361</v>
      </c>
      <c r="K15" s="181">
        <v>1.0191282436143403</v>
      </c>
      <c r="L15" s="181">
        <v>1.79530179036879</v>
      </c>
      <c r="M15" s="181">
        <v>0.64132884348692998</v>
      </c>
      <c r="P15" s="181">
        <v>0.84385801681391537</v>
      </c>
      <c r="Q15" s="181">
        <v>0.80532403894124804</v>
      </c>
      <c r="R15" s="181">
        <v>0.78537782577470838</v>
      </c>
      <c r="S15" s="181">
        <v>0.5082786350608236</v>
      </c>
      <c r="T15" s="181">
        <v>0.54800799873901485</v>
      </c>
      <c r="W15" s="181">
        <v>0.73015178222897203</v>
      </c>
      <c r="X15" s="181">
        <v>0.85196181520989089</v>
      </c>
      <c r="Y15" s="181">
        <v>0.6774423675732395</v>
      </c>
      <c r="Z15" s="181">
        <v>1.0069955223585187</v>
      </c>
      <c r="AA15" s="181">
        <v>1.1538370129623807</v>
      </c>
      <c r="AD15" s="181">
        <v>0.64865162896804929</v>
      </c>
      <c r="AE15" s="181">
        <v>0.75476921626171778</v>
      </c>
      <c r="AF15" s="181">
        <v>0.85833590441982854</v>
      </c>
      <c r="AG15" s="181">
        <v>0.28715705418665999</v>
      </c>
      <c r="AH15" s="181">
        <v>0.12502761164679782</v>
      </c>
      <c r="AK15" s="181">
        <v>0.98021707924967627</v>
      </c>
      <c r="AL15" s="181">
        <v>0.66180462674110818</v>
      </c>
      <c r="AM15" s="181">
        <v>0.875670699453999</v>
      </c>
      <c r="AN15" s="181">
        <v>0.98961832489811963</v>
      </c>
      <c r="AO15" s="181">
        <v>0.48213003622585948</v>
      </c>
      <c r="AR15" s="181">
        <v>0.62953949582766633</v>
      </c>
      <c r="AS15" s="181">
        <v>0.72400411969390588</v>
      </c>
      <c r="AT15" s="181">
        <v>0.66196816837801264</v>
      </c>
      <c r="AU15" s="181">
        <v>0.9595800172019332</v>
      </c>
      <c r="AV15" s="181">
        <v>0.30260751337233621</v>
      </c>
      <c r="AY15" s="181">
        <v>0.55996212227656239</v>
      </c>
      <c r="AZ15" s="181">
        <v>0.48102796507229462</v>
      </c>
      <c r="BA15" s="181">
        <v>0.48601534456702933</v>
      </c>
      <c r="BB15" s="181">
        <v>0.61188478982824301</v>
      </c>
      <c r="BC15" s="181">
        <v>0.29750901514576628</v>
      </c>
      <c r="BF15" s="181">
        <v>0.4503824370916315</v>
      </c>
      <c r="BM15" s="181">
        <v>0.49768733664617854</v>
      </c>
      <c r="BN15" s="181">
        <v>0.46149046506101293</v>
      </c>
      <c r="BO15" s="181">
        <v>0.92811227376157324</v>
      </c>
      <c r="BP15" s="181">
        <v>0.6355888449651298</v>
      </c>
      <c r="BQ15" s="181">
        <v>0.39395010159149757</v>
      </c>
      <c r="BT15" s="181">
        <v>0.7731504183344724</v>
      </c>
      <c r="BU15" s="181">
        <v>0.89736060908897664</v>
      </c>
      <c r="BV15" s="181">
        <v>0.93801951669544703</v>
      </c>
      <c r="BW15" s="181">
        <v>0.93185829916866925</v>
      </c>
      <c r="BX15" s="181">
        <v>0.60951392000559457</v>
      </c>
      <c r="CA15" s="181">
        <v>0.48025653781209082</v>
      </c>
      <c r="CB15" s="181">
        <v>0.27782424813004569</v>
      </c>
      <c r="CC15" s="181">
        <v>1.4184063407149203</v>
      </c>
      <c r="CD15" s="181">
        <v>0.45157075517259115</v>
      </c>
      <c r="CE15" s="181">
        <v>0.34490743389993106</v>
      </c>
      <c r="CH15" s="181">
        <v>0.74311597248281214</v>
      </c>
      <c r="CI15" s="181">
        <v>0.61296899719649367</v>
      </c>
      <c r="CJ15" s="181">
        <v>0.99980897413553649</v>
      </c>
      <c r="CK15" s="181">
        <v>1.1943942702101848</v>
      </c>
      <c r="CL15" s="181">
        <v>0.6331172001008315</v>
      </c>
      <c r="CO15" s="181">
        <v>0.55684499525607556</v>
      </c>
      <c r="CP15" s="181">
        <v>0.41325606249893609</v>
      </c>
      <c r="CQ15" s="181">
        <v>0.65764414606506372</v>
      </c>
      <c r="CR15" s="181">
        <v>0.739149626100427</v>
      </c>
      <c r="CS15" s="181">
        <v>0.38138416470758579</v>
      </c>
      <c r="CV15" s="181">
        <v>0.50774437254696081</v>
      </c>
      <c r="CW15" s="181">
        <v>1.1811705673867325</v>
      </c>
      <c r="CX15" s="181">
        <v>0.86865268159307352</v>
      </c>
      <c r="CY15" s="181">
        <v>0.49839529246164616</v>
      </c>
      <c r="CZ15" s="181">
        <v>0.46547419227646525</v>
      </c>
      <c r="DC15" s="181">
        <v>1.0415590994024795</v>
      </c>
      <c r="DD15" s="181">
        <v>0.70914937653579413</v>
      </c>
      <c r="DE15" s="181">
        <v>0.48122579832866885</v>
      </c>
      <c r="DF15" s="181">
        <v>0.93063569003036217</v>
      </c>
      <c r="DG15" s="181">
        <v>0.31565242382112746</v>
      </c>
      <c r="DJ15" s="181">
        <v>0</v>
      </c>
      <c r="DK15" s="181">
        <v>62.593349658148369</v>
      </c>
      <c r="DL15" s="181">
        <v>13.078733470266963</v>
      </c>
      <c r="DM15" s="181">
        <v>16.782361645297595</v>
      </c>
      <c r="DN15" s="181">
        <v>47.740587563188996</v>
      </c>
      <c r="DQ15" s="181">
        <v>0.67887130374865312</v>
      </c>
      <c r="DR15" s="181">
        <v>0.71680246737139697</v>
      </c>
      <c r="DS15" s="181">
        <v>0.8708975022556128</v>
      </c>
      <c r="DT15" s="181">
        <v>0.87393582238846212</v>
      </c>
      <c r="DU15" s="181">
        <v>0.53681506330614948</v>
      </c>
      <c r="DX15" s="181">
        <v>0.71144371314179322</v>
      </c>
      <c r="DY15" s="181">
        <v>0.51662154938347116</v>
      </c>
      <c r="DZ15" s="181">
        <v>0.7404548508516452</v>
      </c>
      <c r="EA15" s="181">
        <v>0.44888386055401386</v>
      </c>
      <c r="EB15" s="181">
        <v>0.63413680376267978</v>
      </c>
      <c r="EE15" s="181">
        <v>0.86893158074769672</v>
      </c>
      <c r="EF15" s="181">
        <v>1.1131423343428986</v>
      </c>
      <c r="EG15" s="181">
        <v>1.1814910088661918</v>
      </c>
      <c r="EH15" s="181">
        <v>0.75925934546621632</v>
      </c>
      <c r="EI15" s="181">
        <v>0.53834745580942822</v>
      </c>
    </row>
    <row r="16" spans="1:139" s="181" customFormat="1" ht="12.75" customHeight="1">
      <c r="B16" s="181">
        <v>0.51238561317512665</v>
      </c>
      <c r="D16" s="171"/>
      <c r="I16" s="181">
        <v>0.5478427020044504</v>
      </c>
      <c r="K16" s="171"/>
      <c r="P16" s="181">
        <v>0.79492490005155581</v>
      </c>
      <c r="R16" s="171"/>
      <c r="W16" s="181">
        <v>0.5301335584142346</v>
      </c>
      <c r="Y16" s="171"/>
      <c r="AD16" s="181">
        <v>0.55714323794289811</v>
      </c>
      <c r="AF16" s="171"/>
      <c r="AK16" s="181">
        <v>0.89773539260703428</v>
      </c>
      <c r="AM16" s="171"/>
      <c r="AR16" s="181">
        <v>0.36109151066854778</v>
      </c>
      <c r="AT16" s="171"/>
      <c r="AY16" s="181">
        <v>0.68291025647110204</v>
      </c>
      <c r="BA16" s="171"/>
      <c r="BM16" s="181">
        <v>0.52354460047528117</v>
      </c>
      <c r="BO16" s="171"/>
      <c r="BT16" s="181">
        <v>0.83269187983850146</v>
      </c>
      <c r="BV16" s="171"/>
      <c r="CA16" s="181">
        <v>0.41602945219328047</v>
      </c>
      <c r="CC16" s="171"/>
      <c r="CH16" s="181">
        <v>0.68127888811464365</v>
      </c>
      <c r="CJ16" s="171"/>
      <c r="CO16" s="181">
        <v>0.42114886057821527</v>
      </c>
      <c r="CQ16" s="171"/>
      <c r="CV16" s="181">
        <v>0.52750977684801037</v>
      </c>
      <c r="CX16" s="171"/>
      <c r="DC16" s="181">
        <v>0.91372827336626328</v>
      </c>
      <c r="DE16" s="171"/>
      <c r="DJ16" s="181">
        <v>0</v>
      </c>
      <c r="DL16" s="171"/>
      <c r="DQ16" s="181">
        <v>0.95284588018357741</v>
      </c>
      <c r="DS16" s="171"/>
      <c r="DX16" s="181">
        <v>1.0596933732839209</v>
      </c>
      <c r="DZ16" s="171"/>
      <c r="EE16" s="181">
        <v>0.89521092544779568</v>
      </c>
      <c r="EG16" s="171"/>
    </row>
    <row r="17" spans="1:135" ht="12.75" customHeight="1"/>
    <row r="18" spans="1:135" ht="12.75" customHeight="1"/>
    <row r="19" spans="1:135" ht="12.75" customHeight="1">
      <c r="A19" s="190" t="s">
        <v>132</v>
      </c>
      <c r="B19" s="96"/>
      <c r="C19" s="183"/>
      <c r="D19" s="183"/>
      <c r="E19" s="183"/>
      <c r="G19" s="183"/>
      <c r="H19" s="190" t="s">
        <v>132</v>
      </c>
      <c r="I19" s="96"/>
      <c r="J19" s="180"/>
      <c r="K19" s="180"/>
      <c r="L19" s="180"/>
      <c r="M19" s="180"/>
      <c r="N19" s="180"/>
      <c r="O19" s="190" t="s">
        <v>132</v>
      </c>
      <c r="P19" s="96"/>
      <c r="V19" s="190" t="s">
        <v>132</v>
      </c>
      <c r="W19" s="96"/>
      <c r="AC19" s="190" t="s">
        <v>132</v>
      </c>
      <c r="AD19" s="96"/>
      <c r="AJ19" s="190" t="s">
        <v>132</v>
      </c>
      <c r="AK19" s="96"/>
      <c r="AQ19" s="190" t="s">
        <v>132</v>
      </c>
      <c r="AR19" s="96"/>
      <c r="AX19" s="190" t="s">
        <v>132</v>
      </c>
      <c r="AY19" s="96"/>
      <c r="BE19" s="190" t="s">
        <v>132</v>
      </c>
      <c r="BF19" s="96"/>
      <c r="BL19" s="190" t="s">
        <v>132</v>
      </c>
      <c r="BM19" s="96"/>
      <c r="BS19" s="190" t="s">
        <v>132</v>
      </c>
      <c r="BT19" s="96"/>
      <c r="BZ19" s="190" t="s">
        <v>132</v>
      </c>
      <c r="CA19" s="96"/>
      <c r="CG19" s="190" t="s">
        <v>132</v>
      </c>
      <c r="CH19" s="96"/>
      <c r="CN19" s="190" t="s">
        <v>132</v>
      </c>
      <c r="CO19" s="96"/>
      <c r="CU19" s="190" t="s">
        <v>132</v>
      </c>
      <c r="CV19" s="96"/>
      <c r="CW19" s="190" t="s">
        <v>95</v>
      </c>
      <c r="CX19" s="96"/>
      <c r="CY19" s="190" t="s">
        <v>298</v>
      </c>
      <c r="CZ19" s="96"/>
      <c r="DB19" s="190" t="s">
        <v>132</v>
      </c>
      <c r="DC19" s="96"/>
      <c r="DD19" s="190" t="s">
        <v>95</v>
      </c>
      <c r="DE19" s="96"/>
      <c r="DF19" s="190" t="s">
        <v>298</v>
      </c>
      <c r="DG19" s="96"/>
      <c r="DI19" s="190" t="s">
        <v>132</v>
      </c>
      <c r="DJ19" s="96"/>
      <c r="DP19" s="190" t="s">
        <v>132</v>
      </c>
      <c r="DQ19" s="96"/>
      <c r="DR19" s="190" t="s">
        <v>95</v>
      </c>
      <c r="DS19" s="96"/>
      <c r="DT19" s="190" t="s">
        <v>298</v>
      </c>
      <c r="DU19" s="96"/>
      <c r="DW19" s="190" t="s">
        <v>132</v>
      </c>
      <c r="DX19" s="96"/>
      <c r="ED19" s="190" t="s">
        <v>132</v>
      </c>
      <c r="EE19" s="96"/>
    </row>
    <row r="20" spans="1:135" ht="12.75" customHeight="1">
      <c r="A20" s="33" t="s">
        <v>306</v>
      </c>
      <c r="B20" s="191">
        <f>AVERAGE(A3:A8)</f>
        <v>0.28566965366324287</v>
      </c>
      <c r="C20" s="184"/>
      <c r="D20" s="184"/>
      <c r="E20" s="184"/>
      <c r="G20" s="184"/>
      <c r="H20" s="33" t="s">
        <v>306</v>
      </c>
      <c r="I20" s="191">
        <f>AVERAGE(H3:H8)</f>
        <v>0.28705844324689289</v>
      </c>
      <c r="J20" s="184"/>
      <c r="K20" s="184"/>
      <c r="L20" s="184"/>
      <c r="M20" s="184"/>
      <c r="N20" s="184"/>
      <c r="O20" s="33" t="s">
        <v>306</v>
      </c>
      <c r="P20" s="191">
        <f>AVERAGE(O3:O8)</f>
        <v>0.3051234336339112</v>
      </c>
      <c r="V20" s="33" t="s">
        <v>306</v>
      </c>
      <c r="W20" s="191">
        <f>AVERAGE(V3:V8)</f>
        <v>0.24184156319842642</v>
      </c>
      <c r="AC20" s="33" t="s">
        <v>306</v>
      </c>
      <c r="AD20" s="191">
        <f>AVERAGE(AC3:AC8)</f>
        <v>0.24318202647787487</v>
      </c>
      <c r="AJ20" s="33" t="s">
        <v>306</v>
      </c>
      <c r="AK20" s="191">
        <f>AVERAGE(AJ3:AJ8)</f>
        <v>0.62224566814599047</v>
      </c>
      <c r="AQ20" s="33" t="s">
        <v>306</v>
      </c>
      <c r="AR20" s="191">
        <f>AVERAGE(AQ3:AQ8)</f>
        <v>0.41986236704912794</v>
      </c>
      <c r="AX20" s="33" t="s">
        <v>306</v>
      </c>
      <c r="AY20" s="191">
        <f>AVERAGE(AX3:AX8)</f>
        <v>0.46406462762141104</v>
      </c>
      <c r="BE20" s="33" t="s">
        <v>306</v>
      </c>
      <c r="BF20" s="191">
        <f>AVERAGE(BE2:BE7)</f>
        <v>0.43291074157661419</v>
      </c>
      <c r="BL20" s="33" t="s">
        <v>306</v>
      </c>
      <c r="BM20" s="191">
        <f>AVERAGE(BL3:BL8)</f>
        <v>0.79547688236356928</v>
      </c>
      <c r="BS20" s="33" t="s">
        <v>306</v>
      </c>
      <c r="BT20" s="191">
        <f>AVERAGE(BS3:BS8)</f>
        <v>0.33240162580396232</v>
      </c>
      <c r="BZ20" s="33" t="s">
        <v>306</v>
      </c>
      <c r="CA20" s="191">
        <f>AVERAGE(BZ3:BZ8)</f>
        <v>0.52880854244531095</v>
      </c>
      <c r="CG20" s="33" t="s">
        <v>306</v>
      </c>
      <c r="CH20" s="191">
        <f>AVERAGE(CG3:CG8)</f>
        <v>0.53051386906030673</v>
      </c>
      <c r="CN20" s="33" t="s">
        <v>306</v>
      </c>
      <c r="CO20" s="191">
        <f>AVERAGE(CN3:CN8)</f>
        <v>0.86334625164109335</v>
      </c>
      <c r="CU20" s="33" t="s">
        <v>306</v>
      </c>
      <c r="CV20" s="191">
        <f>AVERAGE(CU3:CU8)</f>
        <v>1.0705035416372988</v>
      </c>
      <c r="CW20" s="33" t="s">
        <v>306</v>
      </c>
      <c r="CX20" s="192">
        <f>AVERAGE(CU3:CU8)/SQRT(COUNT(CU3:CU8))</f>
        <v>0.43703124080893807</v>
      </c>
      <c r="CY20" s="64">
        <v>4</v>
      </c>
      <c r="CZ20" s="96">
        <f>TTEST(CU3:CU8,CU11:CU14,2,3)</f>
        <v>0.14939108155581479</v>
      </c>
      <c r="DB20" s="33" t="s">
        <v>306</v>
      </c>
      <c r="DC20" s="191">
        <f>AVERAGE(DB3:DB8)</f>
        <v>1.7563712138756848</v>
      </c>
      <c r="DD20" s="33" t="s">
        <v>306</v>
      </c>
      <c r="DE20" s="192">
        <f>AVERAGE(DB3:DB8)/SQRT(COUNT(DB3:DB8))</f>
        <v>0.71703554548468829</v>
      </c>
      <c r="DF20" s="64">
        <v>4</v>
      </c>
      <c r="DG20" s="193">
        <f>TTEST(DB3:DB8,DB11:DB14,2,3)</f>
        <v>3.8831215630520582E-2</v>
      </c>
      <c r="DI20" s="33" t="s">
        <v>306</v>
      </c>
      <c r="DJ20" s="191">
        <f>AVERAGE(DI3:DI8)</f>
        <v>0.22125440044590164</v>
      </c>
      <c r="DP20" s="33" t="s">
        <v>306</v>
      </c>
      <c r="DQ20" s="191">
        <f>AVERAGE(DP3:DP8)</f>
        <v>1.2430563967212496</v>
      </c>
      <c r="DR20" s="33" t="s">
        <v>306</v>
      </c>
      <c r="DS20" s="192">
        <f>AVERAGE(DP3:DP8)/SQRT(COUNT(DP3:DP8))</f>
        <v>0.50747564891161967</v>
      </c>
      <c r="DT20" s="64">
        <v>4</v>
      </c>
      <c r="DU20" s="96">
        <f>TTEST(DP3:DP8,DP11:DP14,2,3)</f>
        <v>0.49714465193154489</v>
      </c>
      <c r="DW20" s="33" t="s">
        <v>306</v>
      </c>
      <c r="DX20" s="191">
        <f>AVERAGE(DW3:DW8)</f>
        <v>0.29270695133428504</v>
      </c>
      <c r="ED20" s="33" t="s">
        <v>306</v>
      </c>
      <c r="EE20" s="191">
        <f>AVERAGE(ED3:ED8)</f>
        <v>0.76591171764719601</v>
      </c>
    </row>
    <row r="21" spans="1:135" ht="12.75" customHeight="1">
      <c r="A21" s="33" t="s">
        <v>133</v>
      </c>
      <c r="B21" s="191">
        <f>AVERAGE(B3:B8)</f>
        <v>1.0000000000000002</v>
      </c>
      <c r="C21" s="184"/>
      <c r="D21" s="184"/>
      <c r="E21" s="184"/>
      <c r="G21" s="184"/>
      <c r="H21" s="33" t="s">
        <v>133</v>
      </c>
      <c r="I21" s="191">
        <f>AVERAGE(I3:I8)</f>
        <v>1</v>
      </c>
      <c r="J21" s="184"/>
      <c r="K21" s="184"/>
      <c r="L21" s="184"/>
      <c r="M21" s="184"/>
      <c r="N21" s="184"/>
      <c r="O21" s="33" t="s">
        <v>133</v>
      </c>
      <c r="P21" s="191">
        <f>AVERAGE(P3:P8)</f>
        <v>1</v>
      </c>
      <c r="V21" s="33" t="s">
        <v>133</v>
      </c>
      <c r="W21" s="191">
        <f>AVERAGE(W3:W8)</f>
        <v>0.99999999999999989</v>
      </c>
      <c r="AC21" s="33" t="s">
        <v>133</v>
      </c>
      <c r="AD21" s="191">
        <f>AVERAGE(AD3:AD8)</f>
        <v>1</v>
      </c>
      <c r="AJ21" s="33" t="s">
        <v>133</v>
      </c>
      <c r="AK21" s="191">
        <f>AVERAGE(AK3:AK8)</f>
        <v>1.0000000000000002</v>
      </c>
      <c r="AQ21" s="33" t="s">
        <v>133</v>
      </c>
      <c r="AR21" s="191">
        <f>AVERAGE(AR3:AR8)</f>
        <v>1</v>
      </c>
      <c r="AX21" s="33" t="s">
        <v>133</v>
      </c>
      <c r="AY21" s="191">
        <f>AVERAGE(AY3:AY8)</f>
        <v>0.99999999999999989</v>
      </c>
      <c r="BE21" s="33" t="s">
        <v>133</v>
      </c>
      <c r="BF21" s="191">
        <f>AVERAGE(BF2:BF7)</f>
        <v>0.99999999999999989</v>
      </c>
      <c r="BL21" s="33" t="s">
        <v>133</v>
      </c>
      <c r="BM21" s="191">
        <f>AVERAGE(BM3:BM8)</f>
        <v>1.0000000000000002</v>
      </c>
      <c r="BS21" s="33" t="s">
        <v>133</v>
      </c>
      <c r="BT21" s="191">
        <f>AVERAGE(BT3:BT8)</f>
        <v>0.99999999999999989</v>
      </c>
      <c r="BZ21" s="33" t="s">
        <v>133</v>
      </c>
      <c r="CA21" s="191">
        <f>AVERAGE(CA3:CA8)</f>
        <v>1.0000000000000002</v>
      </c>
      <c r="CG21" s="33" t="s">
        <v>133</v>
      </c>
      <c r="CH21" s="191">
        <f>AVERAGE(CH3:CH8)</f>
        <v>1</v>
      </c>
      <c r="CN21" s="33" t="s">
        <v>133</v>
      </c>
      <c r="CO21" s="191">
        <f>AVERAGE(CO3:CO8)</f>
        <v>1</v>
      </c>
      <c r="CU21" s="33" t="s">
        <v>133</v>
      </c>
      <c r="CV21" s="191">
        <f>AVERAGE(CV3:CV8)</f>
        <v>1</v>
      </c>
      <c r="CW21" s="33" t="s">
        <v>133</v>
      </c>
      <c r="CX21" s="192">
        <f>AVERAGE(CV3:CV8)/SQRT(COUNT(CV3:CV8))</f>
        <v>0.40824829046386307</v>
      </c>
      <c r="CY21" s="64">
        <v>8</v>
      </c>
      <c r="CZ21" s="193">
        <f>TTEST(CV3:CV8,CV11:CV16,2,3)</f>
        <v>7.8979733020382147E-3</v>
      </c>
      <c r="DB21" s="33" t="s">
        <v>133</v>
      </c>
      <c r="DC21" s="191">
        <f>AVERAGE(DC3:DC8)</f>
        <v>1</v>
      </c>
      <c r="DD21" s="33" t="s">
        <v>133</v>
      </c>
      <c r="DE21" s="192">
        <f>AVERAGE(DC3:DC8)/SQRT(COUNT(DC3:DC8))</f>
        <v>0.40824829046386307</v>
      </c>
      <c r="DF21" s="64">
        <v>8</v>
      </c>
      <c r="DG21" s="96">
        <f>TTEST(DC3:DC8,DC11:DC16,2,3)</f>
        <v>0.2328396521149764</v>
      </c>
      <c r="DI21" s="33" t="s">
        <v>133</v>
      </c>
      <c r="DJ21" s="191">
        <f>AVERAGE(DJ3:DJ8)</f>
        <v>1</v>
      </c>
      <c r="DP21" s="33" t="s">
        <v>133</v>
      </c>
      <c r="DQ21" s="191">
        <f>AVERAGE(DQ3:DQ8)</f>
        <v>1.0000000000000002</v>
      </c>
      <c r="DR21" s="33" t="s">
        <v>133</v>
      </c>
      <c r="DS21" s="192">
        <f>AVERAGE(DQ3:DQ8)/SQRT(COUNT(DQ3:DQ8))</f>
        <v>0.40824829046386313</v>
      </c>
      <c r="DT21" s="64">
        <v>8</v>
      </c>
      <c r="DU21" s="194">
        <f>TTEST(DQ3:DQ8,DQ11:DQ16,2,3)</f>
        <v>0.13055873280446681</v>
      </c>
      <c r="DW21" s="33" t="s">
        <v>133</v>
      </c>
      <c r="DX21" s="191">
        <f>AVERAGE(DX3:DX8)</f>
        <v>1</v>
      </c>
      <c r="ED21" s="33" t="s">
        <v>133</v>
      </c>
      <c r="EE21" s="191">
        <f>AVERAGE(EE3:EE8)</f>
        <v>1</v>
      </c>
    </row>
    <row r="22" spans="1:135" ht="12.75" customHeight="1">
      <c r="A22" s="33" t="s">
        <v>319</v>
      </c>
      <c r="B22" s="191">
        <f>AVERAGE(C3:C8)</f>
        <v>1.2174316228475117</v>
      </c>
      <c r="C22" s="184"/>
      <c r="D22" s="184"/>
      <c r="E22" s="184"/>
      <c r="F22" s="184"/>
      <c r="G22" s="184"/>
      <c r="H22" s="33" t="s">
        <v>319</v>
      </c>
      <c r="I22" s="191">
        <f>AVERAGE(J3:J8)</f>
        <v>1.4502366910555258</v>
      </c>
      <c r="J22" s="184"/>
      <c r="K22" s="184"/>
      <c r="L22" s="184"/>
      <c r="M22" s="184"/>
      <c r="N22" s="184"/>
      <c r="O22" s="33" t="s">
        <v>319</v>
      </c>
      <c r="P22" s="191">
        <f>AVERAGE(Q3:Q8)</f>
        <v>0.97275338619438489</v>
      </c>
      <c r="V22" s="33" t="s">
        <v>319</v>
      </c>
      <c r="W22" s="191">
        <f>AVERAGE(X3:X8)</f>
        <v>1.2274416167022981</v>
      </c>
      <c r="AC22" s="33" t="s">
        <v>319</v>
      </c>
      <c r="AD22" s="191">
        <f>AVERAGE(AE3:AE8)</f>
        <v>1.9566403475840035</v>
      </c>
      <c r="AJ22" s="33" t="s">
        <v>319</v>
      </c>
      <c r="AK22" s="191">
        <f>AVERAGE(AL3:AL8)</f>
        <v>1.1992379602295122</v>
      </c>
      <c r="AQ22" s="33" t="s">
        <v>319</v>
      </c>
      <c r="AR22" s="191">
        <f>AVERAGE(AS3:AS8)</f>
        <v>1.9897913403377432</v>
      </c>
      <c r="AX22" s="33" t="s">
        <v>319</v>
      </c>
      <c r="AY22" s="191">
        <f>AVERAGE(AZ3:AZ8)</f>
        <v>0.9795087120486311</v>
      </c>
      <c r="BE22" s="33" t="s">
        <v>319</v>
      </c>
      <c r="BF22" s="191">
        <f>AVERAGE(BG2:BG7)</f>
        <v>1.6775095113946861</v>
      </c>
      <c r="BL22" s="33" t="s">
        <v>319</v>
      </c>
      <c r="BM22" s="191">
        <f>AVERAGE(BN3:BN8)</f>
        <v>1.6368298326020783</v>
      </c>
      <c r="BS22" s="33" t="s">
        <v>319</v>
      </c>
      <c r="BT22" s="191">
        <f>AVERAGE(BU3:BU8)</f>
        <v>1.4631937046788581</v>
      </c>
      <c r="BZ22" s="33" t="s">
        <v>319</v>
      </c>
      <c r="CA22" s="191">
        <f>AVERAGE(CB3:CB8)</f>
        <v>2.171232977076631</v>
      </c>
      <c r="CG22" s="33" t="s">
        <v>319</v>
      </c>
      <c r="CH22" s="191">
        <f>AVERAGE(CI3:CI8)</f>
        <v>1.6591274318129561</v>
      </c>
      <c r="CN22" s="33" t="s">
        <v>319</v>
      </c>
      <c r="CO22" s="191">
        <f>AVERAGE(CP3:CP8)</f>
        <v>1.9681536468491583</v>
      </c>
      <c r="CU22" s="33" t="s">
        <v>319</v>
      </c>
      <c r="CV22" s="191">
        <f>AVERAGE(CW3:CW8)</f>
        <v>2.1431621436509034</v>
      </c>
      <c r="CW22" s="68" t="s">
        <v>319</v>
      </c>
      <c r="CX22" s="192">
        <f>AVERAGE(CW3:CW8)/SQRT(COUNT(CW3:CW8))</f>
        <v>0.87494228133234941</v>
      </c>
      <c r="CY22" s="64">
        <v>16</v>
      </c>
      <c r="CZ22" s="193">
        <f>TTEST(CW3:CW8,CW11:CW15,2,3)</f>
        <v>2.7585074039221716E-4</v>
      </c>
      <c r="DB22" s="33" t="s">
        <v>319</v>
      </c>
      <c r="DC22" s="191">
        <f>AVERAGE(DD3:DD8)</f>
        <v>0.93481763176801158</v>
      </c>
      <c r="DD22" s="68" t="s">
        <v>319</v>
      </c>
      <c r="DE22" s="192">
        <f>AVERAGE(DD3:DD8)/SQRT(COUNT(DD3:DD8))</f>
        <v>0.38163770006476777</v>
      </c>
      <c r="DF22" s="64">
        <v>16</v>
      </c>
      <c r="DG22" s="194">
        <f>TTEST(DD3:DD8,DD11:DD15,2,3)</f>
        <v>0.58009991324901478</v>
      </c>
      <c r="DI22" s="33" t="s">
        <v>319</v>
      </c>
      <c r="DJ22" s="191">
        <f>AVERAGE(DK3:DK8)</f>
        <v>0.32716237982174606</v>
      </c>
      <c r="DP22" s="33" t="s">
        <v>319</v>
      </c>
      <c r="DQ22" s="191">
        <f>AVERAGE(DR3:DR8)</f>
        <v>1.6280386027920386</v>
      </c>
      <c r="DR22" s="68" t="s">
        <v>319</v>
      </c>
      <c r="DS22" s="192">
        <f>AVERAGE(DR3:DR8)/SQRT(COUNT(DR3:DR8))</f>
        <v>0.66464397639902595</v>
      </c>
      <c r="DT22" s="64">
        <v>16</v>
      </c>
      <c r="DU22" s="193">
        <f>TTEST(DR3:DR8,DR11:DR15,2,3)</f>
        <v>8.43331321635614E-6</v>
      </c>
      <c r="DW22" s="33" t="s">
        <v>319</v>
      </c>
      <c r="DX22" s="191">
        <f>AVERAGE(DY3:DY8)</f>
        <v>0.98603287455511424</v>
      </c>
      <c r="ED22" s="33" t="s">
        <v>319</v>
      </c>
      <c r="EE22" s="191">
        <f>AVERAGE(EF3:EF8)</f>
        <v>1.2358204844469451</v>
      </c>
    </row>
    <row r="23" spans="1:135">
      <c r="A23" s="33" t="s">
        <v>313</v>
      </c>
      <c r="B23" s="191">
        <f>AVERAGE(D3:D9)</f>
        <v>1.1471603060919944</v>
      </c>
      <c r="C23" s="184"/>
      <c r="D23" s="184"/>
      <c r="E23" s="184"/>
      <c r="F23" s="184"/>
      <c r="G23" s="184"/>
      <c r="H23" s="33" t="s">
        <v>313</v>
      </c>
      <c r="I23" s="191">
        <f>AVERAGE(K3:K9)</f>
        <v>1.4149020061122257</v>
      </c>
      <c r="J23" s="184"/>
      <c r="K23" s="184"/>
      <c r="L23" s="184"/>
      <c r="M23" s="184"/>
      <c r="N23" s="184"/>
      <c r="O23" s="33" t="s">
        <v>313</v>
      </c>
      <c r="P23" s="191">
        <f>AVERAGE(R3:R8)</f>
        <v>0.94250710186091602</v>
      </c>
      <c r="V23" s="33" t="s">
        <v>313</v>
      </c>
      <c r="W23" s="191">
        <f>AVERAGE(Y3:Y9)</f>
        <v>1.1914886699296576</v>
      </c>
      <c r="AC23" s="33" t="s">
        <v>313</v>
      </c>
      <c r="AD23" s="191">
        <f>AVERAGE(AF3:AF9)</f>
        <v>1.1489759376222337</v>
      </c>
      <c r="AJ23" s="33" t="s">
        <v>313</v>
      </c>
      <c r="AK23" s="191">
        <f>AVERAGE(AM3:AM9)</f>
        <v>1.1073741417341947</v>
      </c>
      <c r="AQ23" s="33" t="s">
        <v>313</v>
      </c>
      <c r="AR23" s="191">
        <f>AVERAGE(AT3:AT9)</f>
        <v>1.7692231537796606</v>
      </c>
      <c r="AX23" s="33" t="s">
        <v>313</v>
      </c>
      <c r="AY23" s="191">
        <f>AVERAGE(BA3:BA9)</f>
        <v>0.99995996134660581</v>
      </c>
      <c r="BE23" s="33" t="s">
        <v>313</v>
      </c>
      <c r="BF23" s="191">
        <f>AVERAGE(BH2:BH8)</f>
        <v>1.5764335393345752</v>
      </c>
      <c r="BL23" s="33" t="s">
        <v>313</v>
      </c>
      <c r="BM23" s="191">
        <f>AVERAGE(BO3:BO9)</f>
        <v>1.4184260933022774</v>
      </c>
      <c r="BS23" s="33" t="s">
        <v>313</v>
      </c>
      <c r="BT23" s="191">
        <f>AVERAGE(BV3:BV9)</f>
        <v>1.1655503768645414</v>
      </c>
      <c r="BZ23" s="33" t="s">
        <v>313</v>
      </c>
      <c r="CA23" s="191">
        <f>AVERAGE(CC3:CC9)</f>
        <v>2.2500627324724163</v>
      </c>
      <c r="CG23" s="33" t="s">
        <v>313</v>
      </c>
      <c r="CH23" s="191">
        <f>AVERAGE(CJ3:CJ9)</f>
        <v>1.6083255900695765</v>
      </c>
      <c r="CN23" s="33" t="s">
        <v>313</v>
      </c>
      <c r="CO23" s="191">
        <f>AVERAGE(CQ3:CQ9)</f>
        <v>1.6346682900360556</v>
      </c>
      <c r="CU23" s="33" t="s">
        <v>313</v>
      </c>
      <c r="CV23" s="191">
        <f>AVERAGE(CX3:CX9)</f>
        <v>1.6493975001024812</v>
      </c>
      <c r="CW23" s="33" t="s">
        <v>313</v>
      </c>
      <c r="CX23" s="192">
        <f>AVERAGE(CX3:CX9)/SQRT(COUNT(CX3:CX9))</f>
        <v>0.6234136569089711</v>
      </c>
      <c r="CY23" s="64">
        <v>32</v>
      </c>
      <c r="CZ23" s="193">
        <f>TTEST(CX3:CX9,CX11:CX16,2,3)</f>
        <v>4.0793851959467654E-3</v>
      </c>
      <c r="DB23" s="33" t="s">
        <v>313</v>
      </c>
      <c r="DC23" s="191">
        <f>AVERAGE(DE3:DE9)</f>
        <v>0.56230470468465266</v>
      </c>
      <c r="DD23" s="33" t="s">
        <v>313</v>
      </c>
      <c r="DE23" s="192">
        <f>AVERAGE(DE3:DE9)/SQRT(COUNT(DE3:DE9))</f>
        <v>0.21253120137674389</v>
      </c>
      <c r="DF23" s="64">
        <v>32</v>
      </c>
      <c r="DG23" s="194">
        <f>TTEST(DE3:DE9,DE11:DE16,2,3)</f>
        <v>0.22778437400943194</v>
      </c>
      <c r="DI23" s="33" t="s">
        <v>313</v>
      </c>
      <c r="DJ23" s="191">
        <f>AVERAGE(DL3:DL9)</f>
        <v>0.78042497669748534</v>
      </c>
      <c r="DP23" s="33" t="s">
        <v>313</v>
      </c>
      <c r="DQ23" s="191">
        <f>AVERAGE(DS3:DS9)</f>
        <v>1.4391348712721206</v>
      </c>
      <c r="DR23" s="33" t="s">
        <v>313</v>
      </c>
      <c r="DS23" s="192">
        <f>AVERAGE(DS3:DS9)/SQRT(COUNT(DS3:DS9))</f>
        <v>0.54394185320956912</v>
      </c>
      <c r="DT23" s="64">
        <v>32</v>
      </c>
      <c r="DU23" s="193">
        <f>TTEST(DS3:DS9,DS11:DS16,2,3)</f>
        <v>4.0082833848835119E-3</v>
      </c>
      <c r="DW23" s="33" t="s">
        <v>313</v>
      </c>
      <c r="DX23" s="191">
        <f>AVERAGE(DZ3:DZ9)</f>
        <v>0.87567993534838251</v>
      </c>
      <c r="ED23" s="33" t="s">
        <v>313</v>
      </c>
      <c r="EE23" s="191">
        <f>AVERAGE(EG3:EG9)</f>
        <v>1.2763470788586184</v>
      </c>
    </row>
    <row r="24" spans="1:135">
      <c r="A24" s="68" t="s">
        <v>324</v>
      </c>
      <c r="B24" s="191">
        <f>AVERAGE(E3:E7)</f>
        <v>1.053329327361213</v>
      </c>
      <c r="C24" s="184"/>
      <c r="D24" s="184"/>
      <c r="E24" s="184"/>
      <c r="F24" s="184"/>
      <c r="G24" s="184"/>
      <c r="H24" s="68" t="s">
        <v>324</v>
      </c>
      <c r="I24" s="191">
        <f>AVERAGE(L3:L7)</f>
        <v>1.461238726664114</v>
      </c>
      <c r="J24" s="184"/>
      <c r="K24" s="184"/>
      <c r="L24" s="184"/>
      <c r="M24" s="184"/>
      <c r="N24" s="184"/>
      <c r="O24" s="68" t="s">
        <v>324</v>
      </c>
      <c r="P24" s="191">
        <f>AVERAGE(S3:S7)</f>
        <v>0.73146571290745177</v>
      </c>
      <c r="V24" s="68" t="s">
        <v>324</v>
      </c>
      <c r="W24" s="191">
        <f>AVERAGE(Z3:Z7)</f>
        <v>1.1451063450805568</v>
      </c>
      <c r="AC24" s="68" t="s">
        <v>324</v>
      </c>
      <c r="AD24" s="191">
        <f>AVERAGE(AG3:AG7)</f>
        <v>0.72910328955678616</v>
      </c>
      <c r="AJ24" s="68" t="s">
        <v>324</v>
      </c>
      <c r="AK24" s="191">
        <f>AVERAGE(AN3:AN7)</f>
        <v>0.89418808656727289</v>
      </c>
      <c r="AQ24" s="68" t="s">
        <v>324</v>
      </c>
      <c r="AR24" s="191">
        <f>AVERAGE(AU3:AU7)</f>
        <v>0.83905330634315267</v>
      </c>
      <c r="AX24" s="68" t="s">
        <v>324</v>
      </c>
      <c r="AY24" s="191">
        <f>AVERAGE(BB3:BB7)</f>
        <v>0.59085034689389337</v>
      </c>
      <c r="BE24" s="68" t="s">
        <v>324</v>
      </c>
      <c r="BF24" s="191">
        <f>AVERAGE(BI2:BI6)</f>
        <v>0.91663729994352749</v>
      </c>
      <c r="BL24" s="68" t="s">
        <v>324</v>
      </c>
      <c r="BM24" s="191">
        <f>AVERAGE(BP3:BP7)</f>
        <v>1.2991011547208</v>
      </c>
      <c r="BS24" s="68" t="s">
        <v>324</v>
      </c>
      <c r="BT24" s="191">
        <f>AVERAGE(BW3:BW7)</f>
        <v>0.67316819042908072</v>
      </c>
      <c r="BZ24" s="68" t="s">
        <v>324</v>
      </c>
      <c r="CA24" s="191">
        <f>AVERAGE(CD3:CD7)</f>
        <v>0.85020270366529649</v>
      </c>
      <c r="CG24" s="68" t="s">
        <v>324</v>
      </c>
      <c r="CH24" s="191">
        <f>AVERAGE(CK3:CK7)</f>
        <v>0.5521689654277564</v>
      </c>
      <c r="CN24" s="68" t="s">
        <v>324</v>
      </c>
      <c r="CO24" s="191">
        <f>AVERAGE(CR3:CR7)</f>
        <v>1.1788926479152069</v>
      </c>
      <c r="CU24" s="68" t="s">
        <v>324</v>
      </c>
      <c r="CV24" s="191">
        <f>AVERAGE(CY3:CY7)</f>
        <v>2.2332466456103619</v>
      </c>
      <c r="CW24" s="68" t="s">
        <v>324</v>
      </c>
      <c r="CX24" s="192">
        <f>AVERAGE(CY3:CY7)/SQRT(COUNT(CY3:CY7))</f>
        <v>0.9987382620216303</v>
      </c>
      <c r="CY24" s="154">
        <v>52</v>
      </c>
      <c r="CZ24" s="193">
        <f>TTEST(CY3:CY7,CY11:CY15,2,3)</f>
        <v>3.7045133558493543E-3</v>
      </c>
      <c r="DB24" s="68" t="s">
        <v>324</v>
      </c>
      <c r="DC24" s="191">
        <f>AVERAGE(DF3:DF7)</f>
        <v>0.60940880610738501</v>
      </c>
      <c r="DD24" s="68" t="s">
        <v>324</v>
      </c>
      <c r="DE24" s="192">
        <f>AVERAGE(DF3:DF7)/SQRT(COUNT(DF3:DF7))</f>
        <v>0.27253590330862038</v>
      </c>
      <c r="DF24" s="154">
        <v>52</v>
      </c>
      <c r="DG24" s="194">
        <f>TTEST(DF3:DF7,DF11:DF15,2,3)</f>
        <v>0.97592095296345949</v>
      </c>
      <c r="DI24" s="68" t="s">
        <v>324</v>
      </c>
      <c r="DJ24" s="191">
        <f>AVERAGE(DM3:DM7)</f>
        <v>6.5937293660810301</v>
      </c>
      <c r="DP24" s="68" t="s">
        <v>324</v>
      </c>
      <c r="DQ24" s="191">
        <f>AVERAGE(DT3:DT7)</f>
        <v>1.5288079634082004</v>
      </c>
      <c r="DR24" s="68" t="s">
        <v>324</v>
      </c>
      <c r="DS24" s="192">
        <f>AVERAGE(DT3:DT7)/SQRT(COUNT(DT3:DT7))</f>
        <v>0.6837037061447494</v>
      </c>
      <c r="DT24" s="154">
        <v>52</v>
      </c>
      <c r="DU24" s="193">
        <f>TTEST(DT3:DT7,DT11:DT15,2,3)</f>
        <v>4.8150398449710516E-3</v>
      </c>
      <c r="DW24" s="68" t="s">
        <v>324</v>
      </c>
      <c r="DX24" s="191">
        <f>AVERAGE(EA3:EA7)</f>
        <v>0.46063778299634928</v>
      </c>
      <c r="ED24" s="68" t="s">
        <v>324</v>
      </c>
      <c r="EE24" s="191">
        <f>AVERAGE(EH3:EH7)</f>
        <v>1.1600485172218562</v>
      </c>
    </row>
    <row r="25" spans="1:135">
      <c r="A25" s="68" t="s">
        <v>316</v>
      </c>
      <c r="B25" s="191">
        <f>AVERAGE(F3:F8)</f>
        <v>1.653700858829189</v>
      </c>
      <c r="C25" s="184"/>
      <c r="D25" s="184"/>
      <c r="E25" s="184"/>
      <c r="F25" s="184"/>
      <c r="H25" s="68" t="s">
        <v>316</v>
      </c>
      <c r="I25" s="191">
        <f>AVERAGE(M3:M8)</f>
        <v>1.5774944738444232</v>
      </c>
      <c r="O25" s="68" t="s">
        <v>316</v>
      </c>
      <c r="P25" s="191">
        <f>AVERAGE(T3:T8)</f>
        <v>0.69133638877540216</v>
      </c>
      <c r="V25" s="68" t="s">
        <v>316</v>
      </c>
      <c r="W25" s="191">
        <f>AVERAGE(AA3:AA8)</f>
        <v>1.4066875965737839</v>
      </c>
      <c r="AC25" s="68" t="s">
        <v>316</v>
      </c>
      <c r="AD25" s="191">
        <f>AVERAGE(AH3:AH8)</f>
        <v>0.71827687512669236</v>
      </c>
      <c r="AJ25" s="68" t="s">
        <v>316</v>
      </c>
      <c r="AK25" s="191">
        <f>AVERAGE(AO3:AO8)</f>
        <v>1.3318664394424877</v>
      </c>
      <c r="AQ25" s="68" t="s">
        <v>316</v>
      </c>
      <c r="AR25" s="191">
        <f>AVERAGE(AV3:AV8)</f>
        <v>1.5168786250800705</v>
      </c>
      <c r="AX25" s="68" t="s">
        <v>316</v>
      </c>
      <c r="AY25" s="191">
        <f>AVERAGE(BC3:BC8)</f>
        <v>0.94230069887780132</v>
      </c>
      <c r="BE25" s="68" t="s">
        <v>316</v>
      </c>
      <c r="BF25" s="191">
        <f>AVERAGE(BJ2:BJ7)</f>
        <v>0.96409052721091015</v>
      </c>
      <c r="BL25" s="68" t="s">
        <v>316</v>
      </c>
      <c r="BM25" s="191">
        <f>AVERAGE(BQ3:BQ8)</f>
        <v>1.2109984874733686</v>
      </c>
      <c r="BS25" s="68" t="s">
        <v>316</v>
      </c>
      <c r="BT25" s="191">
        <f>AVERAGE(BX3:BX8)</f>
        <v>0.91722405320180878</v>
      </c>
      <c r="BZ25" s="68" t="s">
        <v>316</v>
      </c>
      <c r="CA25" s="191">
        <f>AVERAGE(CE3:CE8)</f>
        <v>0.8390697038934114</v>
      </c>
      <c r="CG25" s="68" t="s">
        <v>316</v>
      </c>
      <c r="CH25" s="191">
        <f>AVERAGE(CL3:CL8)</f>
        <v>0.70489010591690537</v>
      </c>
      <c r="CN25" s="68" t="s">
        <v>316</v>
      </c>
      <c r="CO25" s="191">
        <f>AVERAGE(CS3:CS8)</f>
        <v>1.3162340882324028</v>
      </c>
      <c r="CU25" s="68" t="s">
        <v>316</v>
      </c>
      <c r="CV25" s="191">
        <f>AVERAGE(CZ3:CZ8)</f>
        <v>1.3084553213782073</v>
      </c>
      <c r="CW25" s="68" t="s">
        <v>316</v>
      </c>
      <c r="CX25" s="192">
        <f>AVERAGE(CZ3:CZ8)/SQRT(COUNT(CZ3:CZ8))</f>
        <v>0.53417464810099768</v>
      </c>
      <c r="CY25" s="154">
        <v>100</v>
      </c>
      <c r="CZ25" s="193">
        <f>TTEST(CZ3:CZ8,CZ11:CZ15,2,3)</f>
        <v>2.1854710417942791E-2</v>
      </c>
      <c r="DB25" s="68" t="s">
        <v>316</v>
      </c>
      <c r="DC25" s="191">
        <f>AVERAGE(DG3:DG8)</f>
        <v>0.50718189510678235</v>
      </c>
      <c r="DD25" s="68" t="s">
        <v>316</v>
      </c>
      <c r="DE25" s="192">
        <f>AVERAGE(DG3:DG8)/SQRT(COUNT(DG3:DG8))</f>
        <v>0.20705614163156622</v>
      </c>
      <c r="DF25" s="154">
        <v>100</v>
      </c>
      <c r="DG25" s="194">
        <f>TTEST(DG3:DG8,DG11:DG15,2,3)</f>
        <v>0.96791839940718172</v>
      </c>
      <c r="DI25" s="68" t="s">
        <v>316</v>
      </c>
      <c r="DJ25" s="191">
        <f>AVERAGE(DN3:DN8)</f>
        <v>12.930095174110063</v>
      </c>
      <c r="DP25" s="68" t="s">
        <v>316</v>
      </c>
      <c r="DQ25" s="191">
        <f>AVERAGE(DU3:DU8)</f>
        <v>1.853098596939289</v>
      </c>
      <c r="DR25" s="68" t="s">
        <v>316</v>
      </c>
      <c r="DS25" s="192">
        <f>AVERAGE(DU3:DU8)/SQRT(COUNT(DU3:DU8))</f>
        <v>0.75652433426144794</v>
      </c>
      <c r="DT25" s="154">
        <v>100</v>
      </c>
      <c r="DU25" s="193">
        <f>TTEST(DU3:DU8,DU11:DU15,2,3)</f>
        <v>6.7278066377958923E-4</v>
      </c>
      <c r="DW25" s="68" t="s">
        <v>316</v>
      </c>
      <c r="DX25" s="191">
        <f>AVERAGE(EB3:EB8)</f>
        <v>0.76790788403658505</v>
      </c>
      <c r="ED25" s="68" t="s">
        <v>316</v>
      </c>
      <c r="EE25" s="191">
        <f>AVERAGE(EI3:EI8)</f>
        <v>1.208699202282344</v>
      </c>
    </row>
    <row r="26" spans="1:135">
      <c r="A26" s="33" t="s">
        <v>309</v>
      </c>
      <c r="B26" s="96">
        <f>AVERAGE(A11:A14)</f>
        <v>0.22605586096160696</v>
      </c>
      <c r="C26" s="184"/>
      <c r="D26" s="184"/>
      <c r="E26" s="184"/>
      <c r="F26" s="184"/>
      <c r="H26" s="33" t="s">
        <v>309</v>
      </c>
      <c r="I26" s="96">
        <f>AVERAGE(H11:H14)</f>
        <v>0.21193558262209294</v>
      </c>
      <c r="O26" s="33" t="s">
        <v>309</v>
      </c>
      <c r="P26" s="96">
        <f>AVERAGE(O11:O14)</f>
        <v>0.27003352858521124</v>
      </c>
      <c r="V26" s="33" t="s">
        <v>309</v>
      </c>
      <c r="W26" s="96">
        <f>AVERAGE(V11:V14)</f>
        <v>0.19158183689423236</v>
      </c>
      <c r="AC26" s="33" t="s">
        <v>309</v>
      </c>
      <c r="AD26" s="96">
        <f>AVERAGE(AC11:AC14)</f>
        <v>0.1350898083190975</v>
      </c>
      <c r="AJ26" s="33" t="s">
        <v>309</v>
      </c>
      <c r="AK26" s="96">
        <f>AVERAGE(AJ11:AJ14)</f>
        <v>0.63518360294530385</v>
      </c>
      <c r="AQ26" s="33" t="s">
        <v>309</v>
      </c>
      <c r="AR26" s="96">
        <f>AVERAGE(AQ11:AQ14)</f>
        <v>0.39761258379552983</v>
      </c>
      <c r="AX26" s="33" t="s">
        <v>309</v>
      </c>
      <c r="AY26" s="96">
        <f>AVERAGE(AX11:AX14)</f>
        <v>0.51733274437748</v>
      </c>
      <c r="BE26" s="33" t="s">
        <v>309</v>
      </c>
      <c r="BF26" s="96">
        <f>AVERAGE(BE10:BE13)</f>
        <v>0.45054688055120656</v>
      </c>
      <c r="BL26" s="33" t="s">
        <v>309</v>
      </c>
      <c r="BM26" s="96">
        <f>AVERAGE(BL11:BL14)</f>
        <v>0.68275628350197404</v>
      </c>
      <c r="BS26" s="33" t="s">
        <v>309</v>
      </c>
      <c r="BT26" s="96">
        <f>AVERAGE(BS11:BS14)</f>
        <v>0.2594490078412266</v>
      </c>
      <c r="BZ26" s="33" t="s">
        <v>309</v>
      </c>
      <c r="CA26" s="96">
        <f>AVERAGE(BZ11:BZ14)</f>
        <v>0.63662115683632781</v>
      </c>
      <c r="CG26" s="33" t="s">
        <v>309</v>
      </c>
      <c r="CH26" s="96">
        <f>AVERAGE(CG11:CG14)</f>
        <v>0.53305094125161123</v>
      </c>
      <c r="CN26" s="33" t="s">
        <v>309</v>
      </c>
      <c r="CO26" s="96">
        <f>AVERAGE(CN11:CN14)</f>
        <v>0.67448010096107514</v>
      </c>
      <c r="CU26" s="33" t="s">
        <v>309</v>
      </c>
      <c r="CV26" s="96">
        <f>AVERAGE(CU11:CU14)</f>
        <v>0.9038208671521446</v>
      </c>
      <c r="CW26" s="33" t="s">
        <v>309</v>
      </c>
      <c r="CX26" s="192">
        <f>AVERAGE(CU11:CU14)/SQRT(COUNT(CU11:CU14))</f>
        <v>0.4519104335760723</v>
      </c>
      <c r="CY26" s="189"/>
      <c r="CZ26" s="189"/>
      <c r="DB26" s="33" t="s">
        <v>309</v>
      </c>
      <c r="DC26" s="96">
        <f>AVERAGE(DB11:DB14)</f>
        <v>1.5651761804485091</v>
      </c>
      <c r="DD26" s="33" t="s">
        <v>309</v>
      </c>
      <c r="DE26" s="192">
        <f>AVERAGE(DB11:DB14)/SQRT(COUNT(DB11:DB14))</f>
        <v>0.78258809022425457</v>
      </c>
      <c r="DF26" s="189"/>
      <c r="DG26" s="189"/>
      <c r="DI26" s="33" t="s">
        <v>309</v>
      </c>
      <c r="DJ26" s="96">
        <f>AVERAGE(DI11:DI14)</f>
        <v>0.11494973059018576</v>
      </c>
      <c r="DP26" s="33" t="s">
        <v>309</v>
      </c>
      <c r="DQ26" s="96">
        <f>AVERAGE(DP11:DP14)</f>
        <v>1.3440267140063415</v>
      </c>
      <c r="DR26" s="33" t="s">
        <v>309</v>
      </c>
      <c r="DS26" s="192">
        <f>AVERAGE(DP11:DP14)/SQRT(COUNT(DP11:DP14))</f>
        <v>0.67201335700317077</v>
      </c>
      <c r="DT26" s="189"/>
      <c r="DU26" s="189"/>
      <c r="DW26" s="33" t="s">
        <v>309</v>
      </c>
      <c r="DX26" s="96">
        <f>AVERAGE(DW11:DW14)</f>
        <v>0.31453130415400676</v>
      </c>
      <c r="ED26" s="33" t="s">
        <v>309</v>
      </c>
      <c r="EE26" s="96">
        <f>AVERAGE(ED11:ED14)</f>
        <v>0.79101422524584397</v>
      </c>
    </row>
    <row r="27" spans="1:135">
      <c r="A27" s="33" t="s">
        <v>134</v>
      </c>
      <c r="B27" s="96">
        <f>AVERAGE(B11:B16)</f>
        <v>0.59978383363557974</v>
      </c>
      <c r="C27" s="184"/>
      <c r="D27" s="184"/>
      <c r="E27" s="184"/>
      <c r="F27" s="184"/>
      <c r="H27" s="33" t="s">
        <v>134</v>
      </c>
      <c r="I27" s="96">
        <f>AVERAGE(I11:I16)</f>
        <v>0.5796682571856</v>
      </c>
      <c r="O27" s="33" t="s">
        <v>134</v>
      </c>
      <c r="P27" s="96">
        <f>AVERAGE(P11:P16)</f>
        <v>0.88834361876574419</v>
      </c>
      <c r="V27" s="33" t="s">
        <v>134</v>
      </c>
      <c r="W27" s="96">
        <f>AVERAGE(W11:W16)</f>
        <v>0.6434371947229911</v>
      </c>
      <c r="AC27" s="33" t="s">
        <v>134</v>
      </c>
      <c r="AD27" s="96">
        <f>AVERAGE(AD11:AD16)</f>
        <v>0.61054078630189945</v>
      </c>
      <c r="AJ27" s="33" t="s">
        <v>134</v>
      </c>
      <c r="AK27" s="96">
        <f>AVERAGE(AK11:AK16)</f>
        <v>0.95027224875078786</v>
      </c>
      <c r="AQ27" s="33" t="s">
        <v>134</v>
      </c>
      <c r="AR27" s="96">
        <f>AVERAGE(AR11:AR16)</f>
        <v>0.47265609080959536</v>
      </c>
      <c r="AX27" s="33" t="s">
        <v>134</v>
      </c>
      <c r="AY27" s="96">
        <f>AVERAGE(AY11:AY16)</f>
        <v>0.58874592905379386</v>
      </c>
      <c r="BE27" s="33" t="s">
        <v>134</v>
      </c>
      <c r="BF27" s="96">
        <f>AVERAGE(BF10:BF15)</f>
        <v>0.47121161104938752</v>
      </c>
      <c r="BL27" s="33" t="s">
        <v>134</v>
      </c>
      <c r="BM27" s="96">
        <f>AVERAGE(BM11:BM16)</f>
        <v>0.51505622679716312</v>
      </c>
      <c r="BS27" s="33" t="s">
        <v>134</v>
      </c>
      <c r="BT27" s="96">
        <f>AVERAGE(BT11:BT16)</f>
        <v>0.8772743357583267</v>
      </c>
      <c r="BZ27" s="33" t="s">
        <v>134</v>
      </c>
      <c r="CA27" s="96">
        <f>AVERAGE(CA11:CA16)</f>
        <v>0.4877249967437709</v>
      </c>
      <c r="CG27" s="33" t="s">
        <v>134</v>
      </c>
      <c r="CH27" s="96">
        <f>AVERAGE(CH11:CH16)</f>
        <v>0.80858309418139918</v>
      </c>
      <c r="CN27" s="33" t="s">
        <v>134</v>
      </c>
      <c r="CO27" s="96">
        <f>AVERAGE(CO11:CO16)</f>
        <v>0.58307486308713385</v>
      </c>
      <c r="CU27" s="33" t="s">
        <v>134</v>
      </c>
      <c r="CV27" s="96">
        <f>AVERAGE(CV11:CV16)</f>
        <v>0.58285303019166124</v>
      </c>
      <c r="CW27" s="33" t="s">
        <v>134</v>
      </c>
      <c r="CX27" s="192">
        <f>AVERAGE(CV11:CV16)/SQRT(COUNT(CV11:CV16))</f>
        <v>0.23794875316742806</v>
      </c>
      <c r="CY27" s="189"/>
      <c r="CZ27" s="189"/>
      <c r="DB27" s="33" t="s">
        <v>134</v>
      </c>
      <c r="DC27" s="96">
        <f>AVERAGE(DC11:DC16)</f>
        <v>0.7599402561664238</v>
      </c>
      <c r="DD27" s="33" t="s">
        <v>134</v>
      </c>
      <c r="DE27" s="192">
        <f>AVERAGE(DC11:DC16)/SQRT(COUNT(DC11:DC16))</f>
        <v>0.3102443104346127</v>
      </c>
      <c r="DF27" s="189"/>
      <c r="DG27" s="189"/>
      <c r="DI27" s="33" t="s">
        <v>134</v>
      </c>
      <c r="DJ27" s="96">
        <f>AVERAGE(DJ11:DJ16)</f>
        <v>0</v>
      </c>
      <c r="DP27" s="33" t="s">
        <v>134</v>
      </c>
      <c r="DQ27" s="96">
        <f>AVERAGE(DQ11:DQ16)</f>
        <v>0.80276051793693226</v>
      </c>
      <c r="DR27" s="33" t="s">
        <v>134</v>
      </c>
      <c r="DS27" s="192">
        <f>AVERAGE(DQ11:DQ16)/SQRT(COUNT(DQ11:DQ16))</f>
        <v>0.32772560909963788</v>
      </c>
      <c r="DT27" s="189"/>
      <c r="DU27" s="189"/>
      <c r="DW27" s="33" t="s">
        <v>134</v>
      </c>
      <c r="DX27" s="96">
        <f>AVERAGE(DX11:DX16)</f>
        <v>0.87175900448856591</v>
      </c>
      <c r="ED27" s="33" t="s">
        <v>134</v>
      </c>
      <c r="EE27" s="96">
        <f>AVERAGE(EE11:EE16)</f>
        <v>0.89934433254944712</v>
      </c>
    </row>
    <row r="28" spans="1:135">
      <c r="A28" s="33" t="s">
        <v>320</v>
      </c>
      <c r="B28" s="96">
        <f>AVERAGE(C11:C15)</f>
        <v>0.70504442189886007</v>
      </c>
      <c r="C28" s="184"/>
      <c r="D28" s="184"/>
      <c r="E28" s="184"/>
      <c r="F28" s="184"/>
      <c r="H28" s="33" t="s">
        <v>320</v>
      </c>
      <c r="I28" s="96">
        <f>AVERAGE(J11:J15)</f>
        <v>0.98340241896998892</v>
      </c>
      <c r="O28" s="33" t="s">
        <v>320</v>
      </c>
      <c r="P28" s="96">
        <f>AVERAGE(Q11:Q15)</f>
        <v>0.76364506373996544</v>
      </c>
      <c r="V28" s="33" t="s">
        <v>320</v>
      </c>
      <c r="W28" s="96">
        <f>AVERAGE(X11:X15)</f>
        <v>0.98284954450768325</v>
      </c>
      <c r="AC28" s="33" t="s">
        <v>320</v>
      </c>
      <c r="AD28" s="96">
        <f>AVERAGE(AE11:AE15)</f>
        <v>0.860132790038592</v>
      </c>
      <c r="AJ28" s="33" t="s">
        <v>320</v>
      </c>
      <c r="AK28" s="96">
        <f>AVERAGE(AL11:AL15)</f>
        <v>0.72449833897717009</v>
      </c>
      <c r="AQ28" s="33" t="s">
        <v>320</v>
      </c>
      <c r="AR28" s="96">
        <f>AVERAGE(AS11:AS15)</f>
        <v>0.57754361503799667</v>
      </c>
      <c r="AX28" s="33" t="s">
        <v>320</v>
      </c>
      <c r="AY28" s="96">
        <f>AVERAGE(AZ11:AZ15)</f>
        <v>0.54469232837255321</v>
      </c>
      <c r="BE28" s="33" t="s">
        <v>320</v>
      </c>
      <c r="BF28" s="96">
        <f>AVERAGE(BG10:BG14)</f>
        <v>0.38640673190983565</v>
      </c>
      <c r="BL28" s="33" t="s">
        <v>320</v>
      </c>
      <c r="BM28" s="96">
        <f>AVERAGE(BN11:BN15)</f>
        <v>0.69367970574123283</v>
      </c>
      <c r="BS28" s="33" t="s">
        <v>320</v>
      </c>
      <c r="BT28" s="96">
        <f>AVERAGE(BU11:BU15)</f>
        <v>1.0850355540221834</v>
      </c>
      <c r="BZ28" s="33" t="s">
        <v>320</v>
      </c>
      <c r="CA28" s="96">
        <f>AVERAGE(CB11:CB15)</f>
        <v>0.71361750139277014</v>
      </c>
      <c r="CG28" s="33" t="s">
        <v>320</v>
      </c>
      <c r="CH28" s="96">
        <f>AVERAGE(CI11:CI15)</f>
        <v>0.94348475136692966</v>
      </c>
      <c r="CN28" s="33" t="s">
        <v>320</v>
      </c>
      <c r="CO28" s="96">
        <f>AVERAGE(CP11:CP15)</f>
        <v>0.65019442189196486</v>
      </c>
      <c r="CU28" s="33" t="s">
        <v>320</v>
      </c>
      <c r="CV28" s="96">
        <f>AVERAGE(CW11:CW15)</f>
        <v>1.2575413547124135</v>
      </c>
      <c r="CW28" s="33" t="s">
        <v>320</v>
      </c>
      <c r="CX28" s="192">
        <f>AVERAGE(CW11:CW15)/SQRT(COUNT(CW11:CW15))</f>
        <v>0.56238959073082639</v>
      </c>
      <c r="CY28" s="189"/>
      <c r="CZ28" s="189"/>
      <c r="DB28" s="33" t="s">
        <v>320</v>
      </c>
      <c r="DC28" s="96">
        <f>AVERAGE(DD11:DD15)</f>
        <v>0.8651306451802625</v>
      </c>
      <c r="DD28" s="33" t="s">
        <v>320</v>
      </c>
      <c r="DE28" s="192">
        <f>AVERAGE(DD11:DD15)/SQRT(COUNT(DD11:DD15))</f>
        <v>0.38689818640826351</v>
      </c>
      <c r="DF28" s="189"/>
      <c r="DG28" s="189"/>
      <c r="DI28" s="33" t="s">
        <v>320</v>
      </c>
      <c r="DJ28" s="96">
        <f>AVERAGE(DK11:DK15)</f>
        <v>69.251501008293658</v>
      </c>
      <c r="DP28" s="33" t="s">
        <v>320</v>
      </c>
      <c r="DQ28" s="96">
        <f>AVERAGE(DR11:DR15)</f>
        <v>0.84451338045148905</v>
      </c>
      <c r="DR28" s="33" t="s">
        <v>320</v>
      </c>
      <c r="DS28" s="192">
        <f>AVERAGE(DR11:DR15)/SQRT(COUNT(DR11:DR15))</f>
        <v>0.37767786531953429</v>
      </c>
      <c r="DT28" s="189"/>
      <c r="DU28" s="189"/>
      <c r="DW28" s="33" t="s">
        <v>320</v>
      </c>
      <c r="DX28" s="96">
        <f>AVERAGE(DY11:DY15)</f>
        <v>0.73726362894172437</v>
      </c>
      <c r="ED28" s="33" t="s">
        <v>320</v>
      </c>
      <c r="EE28" s="96">
        <f>AVERAGE(EF11:EF15)</f>
        <v>0.9767294661269752</v>
      </c>
    </row>
    <row r="29" spans="1:135">
      <c r="A29" s="33" t="s">
        <v>314</v>
      </c>
      <c r="B29" s="96">
        <f>AVERAGE(D11:D16)</f>
        <v>0.57100563536471605</v>
      </c>
      <c r="C29" s="184"/>
      <c r="D29" s="184"/>
      <c r="E29" s="184"/>
      <c r="F29" s="184"/>
      <c r="H29" s="33" t="s">
        <v>314</v>
      </c>
      <c r="I29" s="96">
        <f>AVERAGE(K11:K16)</f>
        <v>0.75723395514521497</v>
      </c>
      <c r="O29" s="33" t="s">
        <v>314</v>
      </c>
      <c r="P29" s="96">
        <f>AVERAGE(R11:R16)</f>
        <v>0.7060297518104518</v>
      </c>
      <c r="V29" s="33" t="s">
        <v>314</v>
      </c>
      <c r="W29" s="96">
        <f>AVERAGE(Y11:Y16)</f>
        <v>0.85874372019197831</v>
      </c>
      <c r="AC29" s="33" t="s">
        <v>314</v>
      </c>
      <c r="AD29" s="96">
        <f>AVERAGE(AF11:AF16)</f>
        <v>0.55819530658061833</v>
      </c>
      <c r="AJ29" s="33" t="s">
        <v>314</v>
      </c>
      <c r="AK29" s="96">
        <f>AVERAGE(AM11:AM16)</f>
        <v>0.7687337286510495</v>
      </c>
      <c r="AQ29" s="33" t="s">
        <v>314</v>
      </c>
      <c r="AR29" s="96">
        <f>AVERAGE(AT11:AT16)</f>
        <v>0.75892900222899584</v>
      </c>
      <c r="AX29" s="33" t="s">
        <v>314</v>
      </c>
      <c r="AY29" s="96">
        <f>AVERAGE(BA11:BA16)</f>
        <v>0.5135437985035437</v>
      </c>
      <c r="BE29" s="33" t="s">
        <v>314</v>
      </c>
      <c r="BF29" s="96">
        <f>AVERAGE(BH10:BH15)</f>
        <v>0.38297809534995586</v>
      </c>
      <c r="BL29" s="33" t="s">
        <v>314</v>
      </c>
      <c r="BM29" s="96">
        <f>AVERAGE(BO11:BO16)</f>
        <v>0.78170857812421191</v>
      </c>
      <c r="BS29" s="33" t="s">
        <v>314</v>
      </c>
      <c r="BT29" s="96">
        <f>AVERAGE(BV11:BV16)</f>
        <v>0.83960305766028065</v>
      </c>
      <c r="BZ29" s="33" t="s">
        <v>314</v>
      </c>
      <c r="CA29" s="96">
        <f>AVERAGE(CC11:CC16)</f>
        <v>0.91243683670232945</v>
      </c>
      <c r="CG29" s="33" t="s">
        <v>314</v>
      </c>
      <c r="CH29" s="96">
        <f>AVERAGE(CJ11:CJ16)</f>
        <v>0.95387998141553521</v>
      </c>
      <c r="CN29" s="33" t="s">
        <v>314</v>
      </c>
      <c r="CO29" s="96">
        <f>AVERAGE(CQ11:CQ16)</f>
        <v>0.57561058713182811</v>
      </c>
      <c r="CU29" s="33" t="s">
        <v>314</v>
      </c>
      <c r="CV29" s="96">
        <f>AVERAGE(CX11:CX16)</f>
        <v>0.85461734903653119</v>
      </c>
      <c r="CW29" s="33" t="s">
        <v>314</v>
      </c>
      <c r="CX29" s="192">
        <f>AVERAGE(CX11:CX16)/SQRT(COUNT(CX11:CX16))</f>
        <v>0.38219649743926959</v>
      </c>
      <c r="CY29" s="189"/>
      <c r="CZ29" s="189"/>
      <c r="DB29" s="33" t="s">
        <v>314</v>
      </c>
      <c r="DC29" s="96">
        <f>AVERAGE(DE11:DE16)</f>
        <v>0.66360921166411146</v>
      </c>
      <c r="DD29" s="33" t="s">
        <v>314</v>
      </c>
      <c r="DE29" s="192">
        <f>AVERAGE(DE11:DE16)/SQRT(COUNT(DE11:DE16))</f>
        <v>0.29677506155519989</v>
      </c>
      <c r="DF29" s="189"/>
      <c r="DG29" s="189"/>
      <c r="DI29" s="33" t="s">
        <v>314</v>
      </c>
      <c r="DJ29" s="96">
        <f>AVERAGE(DL11:DL16)</f>
        <v>20.00177359409664</v>
      </c>
      <c r="DP29" s="33" t="s">
        <v>314</v>
      </c>
      <c r="DQ29" s="96">
        <f>AVERAGE(DS11:DS16)</f>
        <v>0.7671491264778979</v>
      </c>
      <c r="DR29" s="33" t="s">
        <v>314</v>
      </c>
      <c r="DS29" s="192">
        <f>AVERAGE(DS11:DS16)/SQRT(COUNT(DS11:DS16))</f>
        <v>0.34307951913683271</v>
      </c>
      <c r="DT29" s="189"/>
      <c r="DU29" s="189"/>
      <c r="DW29" s="33" t="s">
        <v>314</v>
      </c>
      <c r="DX29" s="96">
        <f>AVERAGE(DZ11:DZ16)</f>
        <v>0.68849074596458992</v>
      </c>
      <c r="ED29" s="33" t="s">
        <v>314</v>
      </c>
      <c r="EE29" s="96">
        <f>AVERAGE(EG11:EG16)</f>
        <v>1.101883224408688</v>
      </c>
    </row>
    <row r="30" spans="1:135">
      <c r="A30" s="68" t="s">
        <v>327</v>
      </c>
      <c r="B30" s="96">
        <f>AVERAGE(E11:E15)</f>
        <v>0.7183949753773573</v>
      </c>
      <c r="C30" s="184"/>
      <c r="D30" s="184"/>
      <c r="E30" s="184"/>
      <c r="F30" s="184"/>
      <c r="H30" s="68" t="s">
        <v>327</v>
      </c>
      <c r="I30" s="96">
        <f>AVERAGE(L11:L15)</f>
        <v>1.0383862928963059</v>
      </c>
      <c r="O30" s="68" t="s">
        <v>327</v>
      </c>
      <c r="P30" s="96">
        <f>AVERAGE(S11:S15)</f>
        <v>0.38403059034892795</v>
      </c>
      <c r="V30" s="68" t="s">
        <v>327</v>
      </c>
      <c r="W30" s="96">
        <f>AVERAGE(Z11:Z15)</f>
        <v>1.150066764203834</v>
      </c>
      <c r="AC30" s="68" t="s">
        <v>327</v>
      </c>
      <c r="AD30" s="96">
        <f>AVERAGE(AG11:AG15)</f>
        <v>0.27572732027724367</v>
      </c>
      <c r="AJ30" s="68" t="s">
        <v>327</v>
      </c>
      <c r="AK30" s="96">
        <f>AVERAGE(AN11:AN15)</f>
        <v>0.74524385684372108</v>
      </c>
      <c r="AQ30" s="68" t="s">
        <v>327</v>
      </c>
      <c r="AR30" s="96">
        <f>AVERAGE(AU11:AU15)</f>
        <v>0.73649850960731134</v>
      </c>
      <c r="AX30" s="68" t="s">
        <v>327</v>
      </c>
      <c r="AY30" s="96">
        <f>AVERAGE(BB11:BB15)</f>
        <v>0.38990870303920672</v>
      </c>
      <c r="BE30" s="68" t="s">
        <v>327</v>
      </c>
      <c r="BF30" s="96">
        <f>AVERAGE(BI10:BI14)</f>
        <v>0.34663567963673336</v>
      </c>
      <c r="BL30" s="68" t="s">
        <v>327</v>
      </c>
      <c r="BM30" s="96">
        <f>AVERAGE(BP11:BP15)</f>
        <v>0.72841198348636893</v>
      </c>
      <c r="BS30" s="68" t="s">
        <v>327</v>
      </c>
      <c r="BT30" s="96">
        <f>AVERAGE(BW11:BW15)</f>
        <v>0.76385138783956541</v>
      </c>
      <c r="BZ30" s="68" t="s">
        <v>327</v>
      </c>
      <c r="CA30" s="96">
        <f>AVERAGE(CD11:CD15)</f>
        <v>0.48744753636188259</v>
      </c>
      <c r="CG30" s="68" t="s">
        <v>327</v>
      </c>
      <c r="CH30" s="96">
        <f>AVERAGE(CK11:CK15)</f>
        <v>0.62453951632936433</v>
      </c>
      <c r="CN30" s="68" t="s">
        <v>327</v>
      </c>
      <c r="CO30" s="96">
        <f>AVERAGE(CR11:CR15)</f>
        <v>0.58010230215262781</v>
      </c>
      <c r="CU30" s="68" t="s">
        <v>327</v>
      </c>
      <c r="CV30" s="96">
        <f>AVERAGE(CY11:CY15)</f>
        <v>0.91861412990172009</v>
      </c>
      <c r="CW30" s="68" t="s">
        <v>327</v>
      </c>
      <c r="CX30" s="192">
        <f>AVERAGE(CY11:CY15)/SQRT(COUNT(CY11:CY15))</f>
        <v>0.41081672791041363</v>
      </c>
      <c r="CY30" s="189"/>
      <c r="CZ30" s="189"/>
      <c r="DB30" s="68" t="s">
        <v>327</v>
      </c>
      <c r="DC30" s="96">
        <f>AVERAGE(DF11:DF15)</f>
        <v>0.61342175300682289</v>
      </c>
      <c r="DD30" s="68" t="s">
        <v>327</v>
      </c>
      <c r="DE30" s="192">
        <f>AVERAGE(DF11:DF15)/SQRT(COUNT(DF11:DF15))</f>
        <v>0.27433054772006837</v>
      </c>
      <c r="DF30" s="189"/>
      <c r="DG30" s="189"/>
      <c r="DI30" s="68" t="s">
        <v>327</v>
      </c>
      <c r="DJ30" s="96">
        <f>AVERAGE(DM11:DM15)</f>
        <v>181.12747154243098</v>
      </c>
      <c r="DP30" s="68" t="s">
        <v>327</v>
      </c>
      <c r="DQ30" s="96">
        <f>AVERAGE(DT11:DT15)</f>
        <v>0.88533968681905184</v>
      </c>
      <c r="DR30" s="68" t="s">
        <v>327</v>
      </c>
      <c r="DS30" s="192">
        <f>AVERAGE(DT11:DT15)/SQRT(COUNT(DT11:DT15))</f>
        <v>0.39593594458115489</v>
      </c>
      <c r="DT30" s="189"/>
      <c r="DU30" s="189"/>
      <c r="DW30" s="68" t="s">
        <v>327</v>
      </c>
      <c r="DX30" s="96">
        <f>AVERAGE(EA11:EA15)</f>
        <v>0.34004719246782733</v>
      </c>
      <c r="ED30" s="68" t="s">
        <v>327</v>
      </c>
      <c r="EE30" s="96">
        <f>AVERAGE(EH11:EH15)</f>
        <v>0.72801068089634069</v>
      </c>
    </row>
    <row r="31" spans="1:135">
      <c r="A31" s="68" t="s">
        <v>315</v>
      </c>
      <c r="B31" s="96">
        <f>AVERAGE(F11:F15)</f>
        <v>0.71628383848576482</v>
      </c>
      <c r="C31" s="184"/>
      <c r="D31" s="184"/>
      <c r="E31" s="184"/>
      <c r="F31" s="184"/>
      <c r="H31" s="68" t="s">
        <v>315</v>
      </c>
      <c r="I31" s="96">
        <f>AVERAGE(M11:M15)</f>
        <v>0.95170873043283188</v>
      </c>
      <c r="O31" s="68" t="s">
        <v>315</v>
      </c>
      <c r="P31" s="96">
        <f>AVERAGE(T11:T15)</f>
        <v>0.37909334974458719</v>
      </c>
      <c r="V31" s="68" t="s">
        <v>315</v>
      </c>
      <c r="W31" s="96">
        <f>AVERAGE(AA11:AA15)</f>
        <v>1.284177629295943</v>
      </c>
      <c r="AC31" s="68" t="s">
        <v>315</v>
      </c>
      <c r="AD31" s="96">
        <f>AVERAGE(AH11:AH15)</f>
        <v>0.21041120969132074</v>
      </c>
      <c r="AJ31" s="68" t="s">
        <v>315</v>
      </c>
      <c r="AK31" s="96">
        <f>AVERAGE(AO11:AO15)</f>
        <v>0.66283914014179157</v>
      </c>
      <c r="AQ31" s="68" t="s">
        <v>315</v>
      </c>
      <c r="AR31" s="96">
        <f>AVERAGE(AV11:AV15)</f>
        <v>0.54056910790027879</v>
      </c>
      <c r="AX31" s="68" t="s">
        <v>315</v>
      </c>
      <c r="AY31" s="96">
        <f>AVERAGE(BC11:BC15)</f>
        <v>0.48985662092019755</v>
      </c>
      <c r="BE31" s="68" t="s">
        <v>315</v>
      </c>
      <c r="BF31" s="96">
        <f>AVERAGE(BJ10:BJ14)</f>
        <v>0.30012387150134762</v>
      </c>
      <c r="BL31" s="68" t="s">
        <v>315</v>
      </c>
      <c r="BM31" s="96">
        <f>AVERAGE(BQ11:BQ15)</f>
        <v>0.61962906601019152</v>
      </c>
      <c r="BS31" s="68" t="s">
        <v>315</v>
      </c>
      <c r="BT31" s="96">
        <f>AVERAGE(BX11:BX15)</f>
        <v>0.60941747826009895</v>
      </c>
      <c r="BZ31" s="68" t="s">
        <v>315</v>
      </c>
      <c r="CA31" s="96">
        <f>AVERAGE(CE11:CE15)</f>
        <v>0.38071273723813837</v>
      </c>
      <c r="CG31" s="68" t="s">
        <v>315</v>
      </c>
      <c r="CH31" s="96">
        <f>AVERAGE(CL11:CL15)</f>
        <v>0.7604472235749743</v>
      </c>
      <c r="CN31" s="68" t="s">
        <v>315</v>
      </c>
      <c r="CO31" s="96">
        <f>AVERAGE(CS11:CS15)</f>
        <v>0.54933862823051227</v>
      </c>
      <c r="CU31" s="68" t="s">
        <v>315</v>
      </c>
      <c r="CV31" s="96">
        <f>AVERAGE(CZ11:CZ15)</f>
        <v>0.52549569279233466</v>
      </c>
      <c r="CW31" s="68" t="s">
        <v>315</v>
      </c>
      <c r="CX31" s="192">
        <f>AVERAGE(CZ11:CZ15)/SQRT(COUNT(CZ11:CZ15))</f>
        <v>0.2350088181934013</v>
      </c>
      <c r="CY31" s="189"/>
      <c r="CZ31" s="189"/>
      <c r="DB31" s="68" t="s">
        <v>315</v>
      </c>
      <c r="DC31" s="96">
        <f>AVERAGE(DG11:DG15)</f>
        <v>0.5130824961704652</v>
      </c>
      <c r="DD31" s="68" t="s">
        <v>315</v>
      </c>
      <c r="DE31" s="192">
        <f>AVERAGE(DG11:DG15)/SQRT(COUNT(DG11:DG15))</f>
        <v>0.22945746790048713</v>
      </c>
      <c r="DF31" s="189"/>
      <c r="DG31" s="189"/>
      <c r="DI31" s="68" t="s">
        <v>315</v>
      </c>
      <c r="DJ31" s="96">
        <f>AVERAGE(DN11:DN15)</f>
        <v>30.481450002784594</v>
      </c>
      <c r="DP31" s="68" t="s">
        <v>315</v>
      </c>
      <c r="DQ31" s="96">
        <f>AVERAGE(DU11:DU15)</f>
        <v>0.75606043508276954</v>
      </c>
      <c r="DR31" s="68" t="s">
        <v>315</v>
      </c>
      <c r="DS31" s="192">
        <f>AVERAGE(DU11:DU15)/SQRT(COUNT(DU11:DU15))</f>
        <v>0.33812050558862788</v>
      </c>
      <c r="DT31" s="189"/>
      <c r="DU31" s="189"/>
      <c r="DW31" s="68" t="s">
        <v>315</v>
      </c>
      <c r="DX31" s="96">
        <f>AVERAGE(EB11:EB15)</f>
        <v>0.59272920721374844</v>
      </c>
      <c r="ED31" s="68" t="s">
        <v>315</v>
      </c>
      <c r="EE31" s="96">
        <f>AVERAGE(EI11:EI15)</f>
        <v>0.65564678136968435</v>
      </c>
    </row>
    <row r="32" spans="1:135">
      <c r="A32" s="96"/>
      <c r="B32" s="96"/>
      <c r="C32" s="184"/>
      <c r="D32" s="184"/>
      <c r="E32" s="184"/>
      <c r="F32" s="184"/>
      <c r="H32" s="96"/>
      <c r="I32" s="96"/>
      <c r="O32" s="96"/>
      <c r="P32" s="96"/>
      <c r="V32" s="96"/>
      <c r="W32" s="96"/>
      <c r="AC32" s="96"/>
      <c r="AD32" s="96"/>
      <c r="AJ32" s="96"/>
      <c r="AK32" s="96"/>
      <c r="AQ32" s="96"/>
      <c r="AR32" s="96"/>
      <c r="AX32" s="96"/>
      <c r="AY32" s="96"/>
      <c r="BE32" s="96"/>
      <c r="BF32" s="96"/>
      <c r="BL32" s="96"/>
      <c r="BM32" s="96"/>
      <c r="BS32" s="96"/>
      <c r="BT32" s="96"/>
      <c r="BZ32" s="96"/>
      <c r="CA32" s="96"/>
      <c r="CG32" s="96"/>
      <c r="CH32" s="96"/>
      <c r="CN32" s="96"/>
      <c r="CO32" s="96"/>
      <c r="DI32" s="96"/>
      <c r="DJ32" s="96"/>
      <c r="DW32" s="96"/>
      <c r="DX32" s="96"/>
      <c r="ED32" s="96"/>
      <c r="EE32" s="96"/>
    </row>
    <row r="33" spans="1:135">
      <c r="A33" s="190" t="s">
        <v>95</v>
      </c>
      <c r="B33" s="96"/>
      <c r="C33" s="184"/>
      <c r="D33" s="184"/>
      <c r="E33" s="184"/>
      <c r="F33" s="184"/>
      <c r="H33" s="190" t="s">
        <v>95</v>
      </c>
      <c r="I33" s="96"/>
      <c r="O33" s="190" t="s">
        <v>95</v>
      </c>
      <c r="P33" s="96"/>
      <c r="V33" s="190" t="s">
        <v>95</v>
      </c>
      <c r="W33" s="96"/>
      <c r="AC33" s="190" t="s">
        <v>95</v>
      </c>
      <c r="AD33" s="96"/>
      <c r="AJ33" s="190" t="s">
        <v>95</v>
      </c>
      <c r="AK33" s="96"/>
      <c r="AQ33" s="190" t="s">
        <v>95</v>
      </c>
      <c r="AR33" s="96"/>
      <c r="AX33" s="190" t="s">
        <v>95</v>
      </c>
      <c r="AY33" s="96"/>
      <c r="BE33" s="190" t="s">
        <v>95</v>
      </c>
      <c r="BF33" s="96"/>
      <c r="BL33" s="190" t="s">
        <v>95</v>
      </c>
      <c r="BM33" s="96"/>
      <c r="BS33" s="190" t="s">
        <v>95</v>
      </c>
      <c r="BT33" s="96"/>
      <c r="BZ33" s="190" t="s">
        <v>95</v>
      </c>
      <c r="CA33" s="96"/>
      <c r="CG33" s="190" t="s">
        <v>95</v>
      </c>
      <c r="CH33" s="96"/>
      <c r="CN33" s="190" t="s">
        <v>95</v>
      </c>
      <c r="CO33" s="96"/>
      <c r="DI33" s="190" t="s">
        <v>95</v>
      </c>
      <c r="DJ33" s="96"/>
      <c r="DW33" s="190" t="s">
        <v>95</v>
      </c>
      <c r="DX33" s="96"/>
      <c r="ED33" s="190" t="s">
        <v>95</v>
      </c>
      <c r="EE33" s="96"/>
    </row>
    <row r="34" spans="1:135">
      <c r="A34" s="33" t="s">
        <v>306</v>
      </c>
      <c r="B34" s="192">
        <f>AVERAGE(A3:A8)/SQRT(COUNT(A3:A8))</f>
        <v>0.11662414774542273</v>
      </c>
      <c r="C34" s="184"/>
      <c r="D34" s="184"/>
      <c r="E34" s="184"/>
      <c r="F34" s="184"/>
      <c r="H34" s="33" t="s">
        <v>306</v>
      </c>
      <c r="I34" s="192">
        <f>AVERAGE(H3:H8)/SQRT(COUNT(H3:H8))</f>
        <v>0.11719111871876188</v>
      </c>
      <c r="O34" s="33" t="s">
        <v>306</v>
      </c>
      <c r="P34" s="192">
        <f>AVERAGE(O3:O8)/SQRT(COUNT(O3:O8))</f>
        <v>0.12456612016150823</v>
      </c>
      <c r="V34" s="33" t="s">
        <v>306</v>
      </c>
      <c r="W34" s="192">
        <f>AVERAGE(V3:V8)/SQRT(COUNT(V3:V8))</f>
        <v>9.873140473886588E-2</v>
      </c>
      <c r="AC34" s="33" t="s">
        <v>306</v>
      </c>
      <c r="AD34" s="192">
        <f>AVERAGE(AC3:AC8)/SQRT(COUNT(AC3:AC8))</f>
        <v>9.9278646581130295E-2</v>
      </c>
      <c r="AJ34" s="33" t="s">
        <v>306</v>
      </c>
      <c r="AK34" s="192">
        <f>AVERAGE(AJ3:AJ8)/SQRT(COUNT(AJ3:AJ8))</f>
        <v>0.25403073026914486</v>
      </c>
      <c r="AQ34" s="33" t="s">
        <v>306</v>
      </c>
      <c r="AR34" s="192">
        <f>AVERAGE(AQ3:AQ8)/SQRT(COUNT(AQ3:AQ8))</f>
        <v>0.17140809357791748</v>
      </c>
      <c r="AX34" s="33" t="s">
        <v>306</v>
      </c>
      <c r="AY34" s="192">
        <f>AVERAGE(AX3:AX8)/SQRT(COUNT(AX3:AX8))</f>
        <v>0.18945359089119027</v>
      </c>
      <c r="BE34" s="33" t="s">
        <v>306</v>
      </c>
      <c r="BF34" s="192">
        <f>AVERAGE(BE2:BE7)/SQRT(COUNT(BE2:BE7))</f>
        <v>0.17673507017209594</v>
      </c>
      <c r="BL34" s="33" t="s">
        <v>306</v>
      </c>
      <c r="BM34" s="192">
        <f>AVERAGE(BL3:BL8)/SQRT(COUNT(BL3:BL8))</f>
        <v>0.32475207732845063</v>
      </c>
      <c r="BS34" s="33" t="s">
        <v>306</v>
      </c>
      <c r="BT34" s="192">
        <f>AVERAGE(BS3:BS8)/SQRT(COUNT(BS3:BS8))</f>
        <v>0.13570239548187632</v>
      </c>
      <c r="BZ34" s="33" t="s">
        <v>306</v>
      </c>
      <c r="CA34" s="192">
        <f>AVERAGE(BZ3:BZ8)/SQRT(COUNT(BZ3:BZ8))</f>
        <v>0.21588518343598537</v>
      </c>
      <c r="CG34" s="33" t="s">
        <v>306</v>
      </c>
      <c r="CH34" s="192">
        <f>AVERAGE(CG3:CG8)/SQRT(COUNT(CG3:CG8))</f>
        <v>0.21658138011123992</v>
      </c>
      <c r="CN34" s="33" t="s">
        <v>306</v>
      </c>
      <c r="CO34" s="192">
        <f>AVERAGE(CN3:CN8)/SQRT(COUNT(CN3:CN8))</f>
        <v>0.3524596313108605</v>
      </c>
      <c r="DI34" s="33" t="s">
        <v>306</v>
      </c>
      <c r="DJ34" s="192">
        <f>AVERAGE(DI3:DI8)/SQRT(COUNT(DI3:DI8))</f>
        <v>9.0326730739646324E-2</v>
      </c>
      <c r="DW34" s="33" t="s">
        <v>306</v>
      </c>
      <c r="DX34" s="192">
        <f>AVERAGE(DW3:DW8)/SQRT(COUNT(DW3:DW8))</f>
        <v>0.11949711248911102</v>
      </c>
      <c r="ED34" s="33" t="s">
        <v>306</v>
      </c>
      <c r="EE34" s="192">
        <f>AVERAGE(ED3:ED8)/SQRT(COUNT(ED3:ED8))</f>
        <v>0.31268214937570876</v>
      </c>
    </row>
    <row r="35" spans="1:135">
      <c r="A35" s="33" t="s">
        <v>133</v>
      </c>
      <c r="B35" s="192">
        <f>AVERAGE(B3:B8)/SQRT(COUNT(B3:B8))</f>
        <v>0.40824829046386313</v>
      </c>
      <c r="C35" s="184"/>
      <c r="D35" s="184"/>
      <c r="E35" s="184"/>
      <c r="F35" s="184"/>
      <c r="H35" s="33" t="s">
        <v>133</v>
      </c>
      <c r="I35" s="192">
        <f>AVERAGE(I3:I8)/SQRT(COUNT(I3:I8))</f>
        <v>0.40824829046386307</v>
      </c>
      <c r="O35" s="33" t="s">
        <v>133</v>
      </c>
      <c r="P35" s="192">
        <f>AVERAGE(P3:P8)/SQRT(COUNT(P3:P8))</f>
        <v>0.40824829046386307</v>
      </c>
      <c r="V35" s="33" t="s">
        <v>133</v>
      </c>
      <c r="W35" s="192">
        <f>AVERAGE(W3:W8)/SQRT(COUNT(W3:W8))</f>
        <v>0.40824829046386302</v>
      </c>
      <c r="AC35" s="33" t="s">
        <v>133</v>
      </c>
      <c r="AD35" s="192">
        <f>AVERAGE(AD3:AD8)/SQRT(COUNT(AD3:AD8))</f>
        <v>0.40824829046386307</v>
      </c>
      <c r="AJ35" s="33" t="s">
        <v>133</v>
      </c>
      <c r="AK35" s="192">
        <f>AVERAGE(AK3:AK8)/SQRT(COUNT(AK3:AK8))</f>
        <v>0.40824829046386313</v>
      </c>
      <c r="AQ35" s="33" t="s">
        <v>133</v>
      </c>
      <c r="AR35" s="192">
        <f>AVERAGE(AR3:AR8)/SQRT(COUNT(AR3:AR8))</f>
        <v>0.40824829046386307</v>
      </c>
      <c r="AX35" s="33" t="s">
        <v>133</v>
      </c>
      <c r="AY35" s="192">
        <f>AVERAGE(AY3:AY8)/SQRT(COUNT(AY3:AY8))</f>
        <v>0.40824829046386302</v>
      </c>
      <c r="BE35" s="33" t="s">
        <v>133</v>
      </c>
      <c r="BF35" s="192">
        <f>AVERAGE(BF2:BF7)/SQRT(COUNT(BF2:BF7))</f>
        <v>0.40824829046386302</v>
      </c>
      <c r="BL35" s="33" t="s">
        <v>133</v>
      </c>
      <c r="BM35" s="192">
        <f>AVERAGE(BM3:BM8)/SQRT(COUNT(BM3:BM8))</f>
        <v>0.40824829046386313</v>
      </c>
      <c r="BS35" s="33" t="s">
        <v>133</v>
      </c>
      <c r="BT35" s="192">
        <f>AVERAGE(BT3:BT8)/SQRT(COUNT(BT3:BT8))</f>
        <v>0.40824829046386302</v>
      </c>
      <c r="BZ35" s="33" t="s">
        <v>133</v>
      </c>
      <c r="CA35" s="192">
        <f>AVERAGE(CA3:CA8)/SQRT(COUNT(CA3:CA8))</f>
        <v>0.40824829046386313</v>
      </c>
      <c r="CG35" s="33" t="s">
        <v>133</v>
      </c>
      <c r="CH35" s="192">
        <f>AVERAGE(CH3:CH8)/SQRT(COUNT(CH3:CH8))</f>
        <v>0.40824829046386307</v>
      </c>
      <c r="CN35" s="33" t="s">
        <v>133</v>
      </c>
      <c r="CO35" s="192">
        <f>AVERAGE(CO3:CO8)/SQRT(COUNT(CO3:CO8))</f>
        <v>0.40824829046386307</v>
      </c>
      <c r="DI35" s="33" t="s">
        <v>133</v>
      </c>
      <c r="DJ35" s="192">
        <f>AVERAGE(DJ3:DJ8)/SQRT(COUNT(DJ3:DJ8))</f>
        <v>0.40824829046386307</v>
      </c>
      <c r="DW35" s="33" t="s">
        <v>133</v>
      </c>
      <c r="DX35" s="192">
        <f>AVERAGE(DX3:DX8)/SQRT(COUNT(DX3:DX8))</f>
        <v>0.40824829046386307</v>
      </c>
      <c r="ED35" s="33" t="s">
        <v>133</v>
      </c>
      <c r="EE35" s="192">
        <f>AVERAGE(EE3:EE8)/SQRT(COUNT(EE3:EE8))</f>
        <v>0.40824829046386307</v>
      </c>
    </row>
    <row r="36" spans="1:135">
      <c r="A36" s="68" t="s">
        <v>319</v>
      </c>
      <c r="B36" s="192">
        <f>AVERAGE(C3:C8)/SQRT(COUNT(C3:C8))</f>
        <v>0.49701437878414312</v>
      </c>
      <c r="C36" s="184"/>
      <c r="D36" s="184"/>
      <c r="E36" s="184"/>
      <c r="F36" s="184"/>
      <c r="H36" s="68" t="s">
        <v>319</v>
      </c>
      <c r="I36" s="192">
        <f>AVERAGE(J3:J8)/SQRT(COUNT(J3:J8))</f>
        <v>0.59205664989138795</v>
      </c>
      <c r="O36" s="68" t="s">
        <v>319</v>
      </c>
      <c r="P36" s="192">
        <f>AVERAGE(Q3:Q8)/SQRT(COUNT(Q3:Q8))</f>
        <v>0.39712490695679159</v>
      </c>
      <c r="V36" s="68" t="s">
        <v>319</v>
      </c>
      <c r="W36" s="192">
        <f>AVERAGE(X3:X8)/SQRT(COUNT(X3:X8))</f>
        <v>0.50110094166291341</v>
      </c>
      <c r="AC36" s="68" t="s">
        <v>319</v>
      </c>
      <c r="AD36" s="192">
        <f>AVERAGE(AE3:AE8)/SQRT(COUNT(AE3:AE8))</f>
        <v>0.79879507695378826</v>
      </c>
      <c r="AJ36" s="68" t="s">
        <v>319</v>
      </c>
      <c r="AK36" s="192">
        <f>AVERAGE(AL3:AL8)/SQRT(COUNT(AL3:AL8))</f>
        <v>0.48958684712306855</v>
      </c>
      <c r="AQ36" s="68" t="s">
        <v>319</v>
      </c>
      <c r="AR36" s="192">
        <f>AVERAGE(AS3:AS8)/SQRT(COUNT(AS3:AS8))</f>
        <v>0.8123289130726824</v>
      </c>
      <c r="AX36" s="68" t="s">
        <v>319</v>
      </c>
      <c r="AY36" s="192">
        <f>AVERAGE(AZ3:AZ8)/SQRT(COUNT(AZ3:AZ8))</f>
        <v>0.39988275718831395</v>
      </c>
      <c r="BE36" s="68" t="s">
        <v>319</v>
      </c>
      <c r="BF36" s="192">
        <f>AVERAGE(BG2:BG7)/SQRT(COUNT(BG2:BG7))</f>
        <v>0.68484039026375076</v>
      </c>
      <c r="BL36" s="68" t="s">
        <v>319</v>
      </c>
      <c r="BM36" s="192">
        <f>AVERAGE(BN3:BN8)/SQRT(COUNT(BN3:BN8))</f>
        <v>0.66823298094004957</v>
      </c>
      <c r="BS36" s="68" t="s">
        <v>319</v>
      </c>
      <c r="BT36" s="192">
        <f>AVERAGE(BU3:BU8)/SQRT(COUNT(BU3:BU8))</f>
        <v>0.59734632855263037</v>
      </c>
      <c r="BZ36" s="68" t="s">
        <v>319</v>
      </c>
      <c r="CA36" s="192">
        <f>AVERAGE(CB3:CB8)/SQRT(COUNT(CB3:CB8))</f>
        <v>0.88640215109029852</v>
      </c>
      <c r="CG36" s="68" t="s">
        <v>319</v>
      </c>
      <c r="CH36" s="192">
        <f>AVERAGE(CI3:CI8)/SQRT(COUNT(CI3:CI8))</f>
        <v>0.67733593769933886</v>
      </c>
      <c r="CN36" s="68" t="s">
        <v>319</v>
      </c>
      <c r="CO36" s="192">
        <f>AVERAGE(CP3:CP8)/SQRT(COUNT(CP3:CP8))</f>
        <v>0.80349536169638647</v>
      </c>
      <c r="DI36" s="68" t="s">
        <v>319</v>
      </c>
      <c r="DJ36" s="192">
        <f>AVERAGE(DK3:DK8)/SQRT(COUNT(DK3:DK8))</f>
        <v>0.13356348226631687</v>
      </c>
      <c r="DW36" s="68" t="s">
        <v>319</v>
      </c>
      <c r="DX36" s="192">
        <f>AVERAGE(DY3:DY8)/SQRT(COUNT(DY3:DY8))</f>
        <v>0.40254623537829409</v>
      </c>
      <c r="ED36" s="68" t="s">
        <v>319</v>
      </c>
      <c r="EE36" s="192">
        <f>AVERAGE(EF3:EF8)/SQRT(COUNT(EF3:EF8))</f>
        <v>0.50452160009568836</v>
      </c>
    </row>
    <row r="37" spans="1:135">
      <c r="A37" s="33" t="s">
        <v>313</v>
      </c>
      <c r="B37" s="192">
        <f>AVERAGE(D3:D9)/SQRT(COUNT(D3:D9))</f>
        <v>0.43358584054916444</v>
      </c>
      <c r="C37" s="184"/>
      <c r="D37" s="184"/>
      <c r="E37" s="184"/>
      <c r="F37" s="184"/>
      <c r="H37" s="33" t="s">
        <v>313</v>
      </c>
      <c r="I37" s="192">
        <f>AVERAGE(K3:K9)/SQRT(COUNT(K3:K9))</f>
        <v>0.53478269109990573</v>
      </c>
      <c r="O37" s="33" t="s">
        <v>313</v>
      </c>
      <c r="P37" s="192">
        <f>AVERAGE(R3:R8)/SQRT(COUNT(R3:R8))</f>
        <v>0.38477691308476902</v>
      </c>
      <c r="V37" s="33" t="s">
        <v>313</v>
      </c>
      <c r="W37" s="192">
        <f>AVERAGE(Y3:Y9)/SQRT(COUNT(Y3:Y9))</f>
        <v>0.45034038722642811</v>
      </c>
      <c r="AC37" s="33" t="s">
        <v>313</v>
      </c>
      <c r="AD37" s="192">
        <f>AVERAGE(AF3:AF9)/SQRT(COUNT(AF3:AF9))</f>
        <v>0.4342720847636703</v>
      </c>
      <c r="AJ37" s="33" t="s">
        <v>313</v>
      </c>
      <c r="AK37" s="192">
        <f>AVERAGE(AM3:AM9)/SQRT(COUNT(AM3:AM9))</f>
        <v>0.41854808390461018</v>
      </c>
      <c r="AQ37" s="33" t="s">
        <v>313</v>
      </c>
      <c r="AR37" s="192">
        <f>AVERAGE(AT3:AT9)/SQRT(COUNT(AT3:AT9))</f>
        <v>0.6687034969540524</v>
      </c>
      <c r="AX37" s="33" t="s">
        <v>313</v>
      </c>
      <c r="AY37" s="192">
        <f>AVERAGE(BA3:BA9)/SQRT(COUNT(BA3:BA9))</f>
        <v>0.37794933982069706</v>
      </c>
      <c r="BE37" s="33" t="s">
        <v>313</v>
      </c>
      <c r="BF37" s="192">
        <f>AVERAGE(BH2:BH8)/SQRT(COUNT(BH2:BH8))</f>
        <v>0.59583587192866361</v>
      </c>
      <c r="BL37" s="33" t="s">
        <v>313</v>
      </c>
      <c r="BM37" s="192">
        <f>AVERAGE(BO3:BO9)/SQRT(COUNT(BO3:BO9))</f>
        <v>0.53611467085753228</v>
      </c>
      <c r="BS37" s="33" t="s">
        <v>313</v>
      </c>
      <c r="BT37" s="192">
        <f>AVERAGE(BV3:BV9)/SQRT(COUNT(BV3:BV9))</f>
        <v>0.44053663395731257</v>
      </c>
      <c r="BZ37" s="33" t="s">
        <v>313</v>
      </c>
      <c r="CA37" s="192">
        <f>AVERAGE(CC3:CC9)/SQRT(COUNT(CC3:CC9))</f>
        <v>0.85044377491663858</v>
      </c>
      <c r="CG37" s="33" t="s">
        <v>313</v>
      </c>
      <c r="CH37" s="192">
        <f>AVERAGE(CJ3:CJ9)/SQRT(COUNT(CJ3:CJ9))</f>
        <v>0.60788993407790193</v>
      </c>
      <c r="CN37" s="33" t="s">
        <v>313</v>
      </c>
      <c r="CO37" s="192">
        <f>AVERAGE(CQ3:CQ9)/SQRT(COUNT(CQ3:CQ9))</f>
        <v>0.61784653878837237</v>
      </c>
      <c r="DI37" s="33" t="s">
        <v>313</v>
      </c>
      <c r="DJ37" s="192">
        <f>AVERAGE(DL3:DL9)/SQRT(COUNT(DL3:DL9))</f>
        <v>0.2949729150407035</v>
      </c>
      <c r="DW37" s="33" t="s">
        <v>313</v>
      </c>
      <c r="DX37" s="192">
        <f>AVERAGE(DZ3:DZ9)/SQRT(COUNT(DZ3:DZ9))</f>
        <v>0.33097590528870557</v>
      </c>
      <c r="ED37" s="33" t="s">
        <v>313</v>
      </c>
      <c r="EE37" s="192">
        <f>AVERAGE(EG3:EG9)/SQRT(COUNT(EG3:EG9))</f>
        <v>0.48241385103766427</v>
      </c>
    </row>
    <row r="38" spans="1:135">
      <c r="A38" s="68" t="s">
        <v>324</v>
      </c>
      <c r="B38" s="192">
        <f>AVERAGE(E3:E7)/SQRT(COUNT(E3:E7))</f>
        <v>0.47106319573476024</v>
      </c>
      <c r="C38" s="184"/>
      <c r="D38" s="184"/>
      <c r="E38" s="184"/>
      <c r="F38" s="184"/>
      <c r="H38" s="68" t="s">
        <v>324</v>
      </c>
      <c r="I38" s="192">
        <f>AVERAGE(L3:L7)/SQRT(COUNT(L3:L7))</f>
        <v>0.65348582483523865</v>
      </c>
      <c r="O38" s="68" t="s">
        <v>324</v>
      </c>
      <c r="P38" s="192">
        <f>AVERAGE(S3:S7)/SQRT(COUNT(S3:S7))</f>
        <v>0.32712141145428147</v>
      </c>
      <c r="V38" s="68" t="s">
        <v>324</v>
      </c>
      <c r="W38" s="192">
        <f>AVERAGE(Z3:Z7)/SQRT(COUNT(Z3:Z7))</f>
        <v>0.51210712581329132</v>
      </c>
      <c r="AC38" s="68" t="s">
        <v>324</v>
      </c>
      <c r="AD38" s="192">
        <f>AVERAGE(AG3:AG7)/SQRT(COUNT(AG3:AG7))</f>
        <v>0.32606490361353724</v>
      </c>
      <c r="AJ38" s="68" t="s">
        <v>324</v>
      </c>
      <c r="AK38" s="192">
        <f>AVERAGE(AN3:AN7)/SQRT(COUNT(AN3:AN7))</f>
        <v>0.39989306924697771</v>
      </c>
      <c r="AQ38" s="68" t="s">
        <v>324</v>
      </c>
      <c r="AR38" s="192">
        <f>AVERAGE(AU3:AU7)/SQRT(COUNT(AU3:AU7))</f>
        <v>0.37523604594584897</v>
      </c>
      <c r="AX38" s="68" t="s">
        <v>324</v>
      </c>
      <c r="AY38" s="192">
        <f>AVERAGE(BB3:BB7)/SQRT(COUNT(BB3:BB7))</f>
        <v>0.26423630803681547</v>
      </c>
      <c r="BE38" s="68" t="s">
        <v>324</v>
      </c>
      <c r="BF38" s="192">
        <f>AVERAGE(BI2:BI6)/SQRT(COUNT(BI2:BI6))</f>
        <v>0.40993266267711831</v>
      </c>
      <c r="BL38" s="68" t="s">
        <v>324</v>
      </c>
      <c r="BM38" s="192">
        <f>AVERAGE(BP3:BP7)/SQRT(COUNT(BP3:BP7))</f>
        <v>0.58097569832083606</v>
      </c>
      <c r="BS38" s="68" t="s">
        <v>324</v>
      </c>
      <c r="BT38" s="192">
        <f>AVERAGE(BW3:BW7)/SQRT(COUNT(BW3:BW7))</f>
        <v>0.30104996681798957</v>
      </c>
      <c r="BZ38" s="68" t="s">
        <v>324</v>
      </c>
      <c r="CA38" s="192">
        <f>AVERAGE(CD3:CD7)/SQRT(COUNT(CD3:CD7))</f>
        <v>0.3802222080099425</v>
      </c>
      <c r="CG38" s="68" t="s">
        <v>324</v>
      </c>
      <c r="CH38" s="192">
        <f>AVERAGE(CK3:CK7)/SQRT(COUNT(CK3:CK7))</f>
        <v>0.2469374683524389</v>
      </c>
      <c r="CN38" s="68" t="s">
        <v>324</v>
      </c>
      <c r="CO38" s="192">
        <f>AVERAGE(CR3:CR7)/SQRT(COUNT(CR3:CR7))</f>
        <v>0.52721681978262558</v>
      </c>
      <c r="DI38" s="68" t="s">
        <v>324</v>
      </c>
      <c r="DJ38" s="192">
        <f>AVERAGE(DM3:DM7)/SQRT(COUNT(DM3:DM7))</f>
        <v>2.9488054175587557</v>
      </c>
      <c r="DW38" s="68" t="s">
        <v>324</v>
      </c>
      <c r="DX38" s="192">
        <f>AVERAGE(EA3:EA7)/SQRT(COUNT(EA3:EA7))</f>
        <v>0.20600347915692674</v>
      </c>
      <c r="ED38" s="68" t="s">
        <v>324</v>
      </c>
      <c r="EE38" s="192">
        <f>AVERAGE(EH3:EH7)/SQRT(COUNT(EH3:EH7))</f>
        <v>0.51878946834118111</v>
      </c>
    </row>
    <row r="39" spans="1:135">
      <c r="A39" s="68" t="s">
        <v>316</v>
      </c>
      <c r="B39" s="192">
        <f>AVERAGE(F3:F8)/SQRT(COUNT(F3:F8))</f>
        <v>0.67512054855563852</v>
      </c>
      <c r="C39" s="184"/>
      <c r="D39" s="184"/>
      <c r="E39" s="184"/>
      <c r="F39" s="184"/>
      <c r="H39" s="68" t="s">
        <v>316</v>
      </c>
      <c r="I39" s="192">
        <f>AVERAGE(M3:M8)/SQRT(COUNT(M3:M8))</f>
        <v>0.64400942216317691</v>
      </c>
      <c r="O39" s="68" t="s">
        <v>316</v>
      </c>
      <c r="P39" s="192">
        <f>AVERAGE(T3:T8)/SQRT(COUNT(T3:T8))</f>
        <v>0.28223689885301856</v>
      </c>
      <c r="V39" s="68" t="s">
        <v>316</v>
      </c>
      <c r="W39" s="192">
        <f>AVERAGE(AA3:AA8)/SQRT(COUNT(AA3:AA8))</f>
        <v>0.57427780651796756</v>
      </c>
      <c r="AC39" s="68" t="s">
        <v>316</v>
      </c>
      <c r="AD39" s="192">
        <f>AVERAGE(AH3:AH8)/SQRT(COUNT(AH3:AH8))</f>
        <v>0.29323530635019779</v>
      </c>
      <c r="AJ39" s="68" t="s">
        <v>316</v>
      </c>
      <c r="AK39" s="192">
        <f>AVERAGE(AO3:AO8)/SQRT(COUNT(AO3:AO8))</f>
        <v>0.54373219702858777</v>
      </c>
      <c r="AQ39" s="68" t="s">
        <v>316</v>
      </c>
      <c r="AR39" s="192">
        <f>AVERAGE(AV3:AV8)/SQRT(COUNT(AV3:AV8))</f>
        <v>0.61926310553011388</v>
      </c>
      <c r="AX39" s="68" t="s">
        <v>316</v>
      </c>
      <c r="AY39" s="192">
        <f>AVERAGE(BC3:BC8)/SQRT(COUNT(BC3:BC8))</f>
        <v>0.38469264941976578</v>
      </c>
      <c r="BE39" s="68" t="s">
        <v>316</v>
      </c>
      <c r="BF39" s="192">
        <f>AVERAGE(BJ2:BJ7)/SQRT(COUNT(BJ2:BJ7))</f>
        <v>0.39358830958625851</v>
      </c>
      <c r="BL39" s="68" t="s">
        <v>316</v>
      </c>
      <c r="BM39" s="192">
        <f>AVERAGE(BQ3:BQ8)/SQRT(COUNT(BQ3:BQ8))</f>
        <v>0.49438806226532661</v>
      </c>
      <c r="BS39" s="68" t="s">
        <v>316</v>
      </c>
      <c r="BT39" s="192">
        <f>AVERAGE(BX3:BX8)/SQRT(COUNT(BX3:BX8))</f>
        <v>0.3744551516919738</v>
      </c>
      <c r="BZ39" s="68" t="s">
        <v>316</v>
      </c>
      <c r="CA39" s="192">
        <f>AVERAGE(CE3:CE8)/SQRT(COUNT(CE3:CE8))</f>
        <v>0.34254877219450497</v>
      </c>
      <c r="CG39" s="68" t="s">
        <v>316</v>
      </c>
      <c r="CH39" s="192">
        <f>AVERAGE(CL3:CL8)/SQRT(COUNT(CL3:CL8))</f>
        <v>0.287770180705468</v>
      </c>
      <c r="CN39" s="68" t="s">
        <v>316</v>
      </c>
      <c r="CO39" s="192">
        <f>AVERAGE(CS3:CS8)/SQRT(COUNT(CS3:CS8))</f>
        <v>0.53735031637113995</v>
      </c>
      <c r="DI39" s="68" t="s">
        <v>316</v>
      </c>
      <c r="DJ39" s="192">
        <f>AVERAGE(DN3:DN8)/SQRT(COUNT(DN3:DN8))</f>
        <v>5.2786892503654785</v>
      </c>
      <c r="DW39" s="68" t="s">
        <v>316</v>
      </c>
      <c r="DX39" s="192">
        <f>AVERAGE(EB3:EB8)/SQRT(COUNT(EB3:EB8))</f>
        <v>0.31349708089165823</v>
      </c>
      <c r="ED39" s="68" t="s">
        <v>316</v>
      </c>
      <c r="EE39" s="192">
        <f>AVERAGE(EI3:EI8)/SQRT(COUNT(EI3:EI8))</f>
        <v>0.49344938301680191</v>
      </c>
    </row>
    <row r="40" spans="1:135">
      <c r="A40" s="33" t="s">
        <v>309</v>
      </c>
      <c r="B40" s="192">
        <f>AVERAGE(A11:A14)/SQRT(COUNT(A11:A14))</f>
        <v>0.11302793048080348</v>
      </c>
      <c r="C40" s="184"/>
      <c r="D40" s="184"/>
      <c r="E40" s="184"/>
      <c r="F40" s="184"/>
      <c r="H40" s="33" t="s">
        <v>309</v>
      </c>
      <c r="I40" s="192">
        <f>AVERAGE(H11:H14)/SQRT(COUNT(H11:H14))</f>
        <v>0.10596779131104647</v>
      </c>
      <c r="O40" s="33" t="s">
        <v>309</v>
      </c>
      <c r="P40" s="192">
        <f>AVERAGE(O11:O14)/SQRT(COUNT(O11:O14))</f>
        <v>0.13501676429260562</v>
      </c>
      <c r="V40" s="33" t="s">
        <v>309</v>
      </c>
      <c r="W40" s="192">
        <f>AVERAGE(V11:V14)/SQRT(COUNT(V11:V14))</f>
        <v>9.579091844711618E-2</v>
      </c>
      <c r="AC40" s="33" t="s">
        <v>309</v>
      </c>
      <c r="AD40" s="192">
        <f>AVERAGE(AC11:AC14)/SQRT(COUNT(AC11:AC14))</f>
        <v>6.7544904159548752E-2</v>
      </c>
      <c r="AJ40" s="33" t="s">
        <v>309</v>
      </c>
      <c r="AK40" s="192">
        <f>AVERAGE(AJ11:AJ14)/SQRT(COUNT(AJ11:AJ14))</f>
        <v>0.31759180147265192</v>
      </c>
      <c r="AQ40" s="33" t="s">
        <v>309</v>
      </c>
      <c r="AR40" s="192">
        <f>AVERAGE(AQ11:AQ14)/SQRT(COUNT(AQ11:AQ14))</f>
        <v>0.19880629189776491</v>
      </c>
      <c r="AX40" s="33" t="s">
        <v>309</v>
      </c>
      <c r="AY40" s="192">
        <f>AVERAGE(AX11:AX14)/SQRT(COUNT(AX11:AX14))</f>
        <v>0.25866637218874</v>
      </c>
      <c r="BE40" s="33" t="s">
        <v>309</v>
      </c>
      <c r="BF40" s="192">
        <f>AVERAGE(BE10:BE13)/SQRT(COUNT(BE10:BE13))</f>
        <v>0.22527344027560328</v>
      </c>
      <c r="BL40" s="33" t="s">
        <v>309</v>
      </c>
      <c r="BM40" s="192">
        <f>AVERAGE(BL11:BL14)/SQRT(COUNT(BL11:BL14))</f>
        <v>0.34137814175098702</v>
      </c>
      <c r="BS40" s="33" t="s">
        <v>309</v>
      </c>
      <c r="BT40" s="192">
        <f>AVERAGE(BS11:BS14)/SQRT(COUNT(BS11:BS14))</f>
        <v>0.1297245039206133</v>
      </c>
      <c r="BZ40" s="33" t="s">
        <v>309</v>
      </c>
      <c r="CA40" s="192">
        <f>AVERAGE(BZ11:BZ14)/SQRT(COUNT(BZ11:BZ14))</f>
        <v>0.3183105784181639</v>
      </c>
      <c r="CG40" s="33" t="s">
        <v>309</v>
      </c>
      <c r="CH40" s="192">
        <f>AVERAGE(CG11:CG14)/SQRT(COUNT(CG11:CG14))</f>
        <v>0.26652547062580562</v>
      </c>
      <c r="CN40" s="33" t="s">
        <v>309</v>
      </c>
      <c r="CO40" s="192">
        <f>AVERAGE(CN11:CN14)/SQRT(COUNT(CN11:CN14))</f>
        <v>0.33724005048053757</v>
      </c>
      <c r="DI40" s="33" t="s">
        <v>309</v>
      </c>
      <c r="DJ40" s="192">
        <f>AVERAGE(DI11:DI14)/SQRT(COUNT(DI11:DI14))</f>
        <v>5.7474865295092881E-2</v>
      </c>
      <c r="DW40" s="33" t="s">
        <v>309</v>
      </c>
      <c r="DX40" s="192">
        <f>AVERAGE(DW11:DW14)/SQRT(COUNT(DW11:DW14))</f>
        <v>0.15726565207700338</v>
      </c>
      <c r="ED40" s="33" t="s">
        <v>309</v>
      </c>
      <c r="EE40" s="192">
        <f>AVERAGE(ED11:ED14)/SQRT(COUNT(ED11:ED14))</f>
        <v>0.39550711262292199</v>
      </c>
    </row>
    <row r="41" spans="1:135">
      <c r="A41" s="33" t="s">
        <v>134</v>
      </c>
      <c r="B41" s="192">
        <f>AVERAGE(B11:B16)/SQRT(COUNT(B11:B16))</f>
        <v>0.24486072472958748</v>
      </c>
      <c r="C41" s="184"/>
      <c r="D41" s="184"/>
      <c r="E41" s="184"/>
      <c r="F41" s="184"/>
      <c r="H41" s="33" t="s">
        <v>134</v>
      </c>
      <c r="I41" s="192">
        <f>AVERAGE(I11:I16)/SQRT(COUNT(I11:I16))</f>
        <v>0.23664857503218811</v>
      </c>
      <c r="O41" s="33" t="s">
        <v>134</v>
      </c>
      <c r="P41" s="192">
        <f>AVERAGE(P11:P16)/SQRT(COUNT(P11:P16))</f>
        <v>0.36266476370559675</v>
      </c>
      <c r="V41" s="33" t="s">
        <v>134</v>
      </c>
      <c r="W41" s="192">
        <f>AVERAGE(W11:W16)/SQRT(COUNT(W11:W16))</f>
        <v>0.26268213476652486</v>
      </c>
      <c r="AC41" s="33" t="s">
        <v>134</v>
      </c>
      <c r="AD41" s="192">
        <f>AVERAGE(AD11:AD16)/SQRT(COUNT(AD11:AD16))</f>
        <v>0.24925223226621318</v>
      </c>
      <c r="AJ41" s="33" t="s">
        <v>134</v>
      </c>
      <c r="AK41" s="192">
        <f>AVERAGE(AK11:AK16)/SQRT(COUNT(AK11:AK16))</f>
        <v>0.38794702102775996</v>
      </c>
      <c r="AQ41" s="33" t="s">
        <v>134</v>
      </c>
      <c r="AR41" s="192">
        <f>AVERAGE(AR11:AR16)/SQRT(COUNT(AR11:AR16))</f>
        <v>0.19296104105034972</v>
      </c>
      <c r="AX41" s="33" t="s">
        <v>134</v>
      </c>
      <c r="AY41" s="192">
        <f>AVERAGE(AY11:AY16)/SQRT(COUNT(AY11:AY16))</f>
        <v>0.24035451905377014</v>
      </c>
      <c r="BE41" s="33" t="s">
        <v>134</v>
      </c>
      <c r="BF41" s="192">
        <f>AVERAGE(BF10:BF15)/SQRT(COUNT(BF10:BF15))</f>
        <v>0.19237133465763523</v>
      </c>
      <c r="BL41" s="33" t="s">
        <v>134</v>
      </c>
      <c r="BM41" s="192">
        <f>AVERAGE(BM11:BM16)/SQRT(COUNT(BM11:BM16))</f>
        <v>0.21027082408270958</v>
      </c>
      <c r="BS41" s="33" t="s">
        <v>134</v>
      </c>
      <c r="BT41" s="192">
        <f>AVERAGE(BT11:BT16)/SQRT(COUNT(BT11:BT16))</f>
        <v>0.35814574784115788</v>
      </c>
      <c r="BZ41" s="33" t="s">
        <v>134</v>
      </c>
      <c r="CA41" s="192">
        <f>AVERAGE(CA11:CA16)/SQRT(COUNT(CA11:CA16))</f>
        <v>0.19911289613713765</v>
      </c>
      <c r="CG41" s="33" t="s">
        <v>134</v>
      </c>
      <c r="CH41" s="192">
        <f>AVERAGE(CH11:CH16)/SQRT(COUNT(CH11:CH16))</f>
        <v>0.33010266589753701</v>
      </c>
      <c r="CN41" s="33" t="s">
        <v>134</v>
      </c>
      <c r="CO41" s="192">
        <f>AVERAGE(CO11:CO16)/SQRT(COUNT(CO11:CO16))</f>
        <v>0.2380393160677734</v>
      </c>
      <c r="DI41" s="33" t="s">
        <v>134</v>
      </c>
      <c r="DJ41" s="192">
        <f>AVERAGE(DJ11:DJ16)/SQRT(COUNT(DJ11:DJ16))</f>
        <v>0</v>
      </c>
      <c r="DW41" s="33" t="s">
        <v>134</v>
      </c>
      <c r="DX41" s="192">
        <f>AVERAGE(DX11:DX16)/SQRT(COUNT(DX11:DX16))</f>
        <v>0.35589412327893616</v>
      </c>
      <c r="ED41" s="33" t="s">
        <v>134</v>
      </c>
      <c r="EE41" s="192">
        <f>AVERAGE(EE11:EE16)/SQRT(COUNT(EE11:EE16))</f>
        <v>0.36715578630167572</v>
      </c>
    </row>
    <row r="42" spans="1:135">
      <c r="A42" s="33" t="s">
        <v>320</v>
      </c>
      <c r="B42" s="192">
        <f>AVERAGE(C11:C15)/SQRT(COUNT(C11:C15))</f>
        <v>0.31530545090457845</v>
      </c>
      <c r="C42" s="184"/>
      <c r="D42" s="184"/>
      <c r="E42" s="184"/>
      <c r="F42" s="184"/>
      <c r="H42" s="33" t="s">
        <v>320</v>
      </c>
      <c r="I42" s="192">
        <f>AVERAGE(J11:J15)/SQRT(COUNT(J11:J15))</f>
        <v>0.43979093161092475</v>
      </c>
      <c r="O42" s="33" t="s">
        <v>320</v>
      </c>
      <c r="P42" s="192">
        <f>AVERAGE(Q11:Q15)/SQRT(COUNT(Q11:Q15))</f>
        <v>0.34151245464094449</v>
      </c>
      <c r="V42" s="33" t="s">
        <v>320</v>
      </c>
      <c r="W42" s="192">
        <f>AVERAGE(X11:X15)/SQRT(COUNT(X11:X15))</f>
        <v>0.43954367863477695</v>
      </c>
      <c r="AC42" s="33" t="s">
        <v>320</v>
      </c>
      <c r="AD42" s="192">
        <f>AVERAGE(AE11:AE15)/SQRT(COUNT(AE11:AE15))</f>
        <v>0.38466307764056912</v>
      </c>
      <c r="AJ42" s="33" t="s">
        <v>320</v>
      </c>
      <c r="AK42" s="192">
        <f>AVERAGE(AL11:AL15)/SQRT(COUNT(AL11:AL15))</f>
        <v>0.32400550710772752</v>
      </c>
      <c r="AQ42" s="33" t="s">
        <v>320</v>
      </c>
      <c r="AR42" s="192">
        <f>AVERAGE(AS11:AS15)/SQRT(COUNT(AS11:AS15))</f>
        <v>0.25828535663918606</v>
      </c>
      <c r="AX42" s="33" t="s">
        <v>320</v>
      </c>
      <c r="AY42" s="192">
        <f>AVERAGE(AZ11:AZ15)/SQRT(COUNT(AZ11:AZ15))</f>
        <v>0.24359381461273327</v>
      </c>
      <c r="BE42" s="33" t="s">
        <v>320</v>
      </c>
      <c r="BF42" s="192">
        <f>AVERAGE(BG10:BG14)/SQRT(COUNT(BG10:BG14))</f>
        <v>0.17280634390278593</v>
      </c>
      <c r="BL42" s="33" t="s">
        <v>320</v>
      </c>
      <c r="BM42" s="192">
        <f>AVERAGE(BN11:BN15)/SQRT(COUNT(BN11:BN15))</f>
        <v>0.31022299532988956</v>
      </c>
      <c r="BS42" s="33" t="s">
        <v>320</v>
      </c>
      <c r="BT42" s="192">
        <f>AVERAGE(BU11:BU15)/SQRT(COUNT(BU11:BU15))</f>
        <v>0.48524265135954947</v>
      </c>
      <c r="BZ42" s="33" t="s">
        <v>320</v>
      </c>
      <c r="CA42" s="192">
        <f>AVERAGE(CB11:CB15)/SQRT(COUNT(CB11:CB15))</f>
        <v>0.31913944860955695</v>
      </c>
      <c r="CG42" s="33" t="s">
        <v>320</v>
      </c>
      <c r="CH42" s="192">
        <f>AVERAGE(CI11:CI15)/SQRT(COUNT(CI11:CI15))</f>
        <v>0.42193920795818846</v>
      </c>
      <c r="CN42" s="33" t="s">
        <v>320</v>
      </c>
      <c r="CO42" s="192">
        <f>AVERAGE(CP11:CP15)/SQRT(COUNT(CP11:CP15))</f>
        <v>0.29077578518832214</v>
      </c>
      <c r="DI42" s="33" t="s">
        <v>320</v>
      </c>
      <c r="DJ42" s="192">
        <f>AVERAGE(DK11:DK15)/SQRT(COUNT(DK11:DK15))</f>
        <v>30.970212759687968</v>
      </c>
      <c r="DW42" s="33" t="s">
        <v>320</v>
      </c>
      <c r="DX42" s="192">
        <f>AVERAGE(DY11:DY15)/SQRT(COUNT(DY11:DY15))</f>
        <v>0.3297143183303754</v>
      </c>
      <c r="ED42" s="33" t="s">
        <v>320</v>
      </c>
      <c r="EE42" s="192">
        <f>AVERAGE(EF11:EF15)/SQRT(COUNT(EF11:EF15))</f>
        <v>0.43680669637739894</v>
      </c>
    </row>
    <row r="43" spans="1:135">
      <c r="A43" s="33" t="s">
        <v>314</v>
      </c>
      <c r="B43" s="192">
        <f>AVERAGE(D11:D16)/SQRT(COUNT(D11:D16))</f>
        <v>0.2553614832421926</v>
      </c>
      <c r="C43" s="184"/>
      <c r="D43" s="184"/>
      <c r="E43" s="184"/>
      <c r="F43" s="184"/>
      <c r="H43" s="33" t="s">
        <v>314</v>
      </c>
      <c r="I43" s="192">
        <f>AVERAGE(K11:K16)/SQRT(COUNT(K11:K16))</f>
        <v>0.33864531971514544</v>
      </c>
      <c r="O43" s="33" t="s">
        <v>314</v>
      </c>
      <c r="P43" s="192">
        <f>AVERAGE(R11:R16)/SQRT(COUNT(R11:R16))</f>
        <v>0.31574610383709506</v>
      </c>
      <c r="V43" s="33" t="s">
        <v>314</v>
      </c>
      <c r="W43" s="192">
        <f>AVERAGE(Y11:Y16)/SQRT(COUNT(Y11:Y16))</f>
        <v>0.38404186672006441</v>
      </c>
      <c r="AC43" s="33" t="s">
        <v>314</v>
      </c>
      <c r="AD43" s="192">
        <f>AVERAGE(AF11:AF16)/SQRT(COUNT(AF11:AF16))</f>
        <v>0.24963253004711963</v>
      </c>
      <c r="AJ43" s="33" t="s">
        <v>314</v>
      </c>
      <c r="AK43" s="192">
        <f>AVERAGE(AM11:AM16)/SQRT(COUNT(AM11:AM16))</f>
        <v>0.34378817477212487</v>
      </c>
      <c r="AQ43" s="33" t="s">
        <v>314</v>
      </c>
      <c r="AR43" s="192">
        <f>AVERAGE(AT11:AT16)/SQRT(COUNT(AT11:AT16))</f>
        <v>0.33940336781602481</v>
      </c>
      <c r="AX43" s="33" t="s">
        <v>314</v>
      </c>
      <c r="AY43" s="192">
        <f>AVERAGE(BA11:BA16)/SQRT(COUNT(BA11:BA16))</f>
        <v>0.22966376857547569</v>
      </c>
      <c r="BE43" s="33" t="s">
        <v>314</v>
      </c>
      <c r="BF43" s="192">
        <f>AVERAGE(BH10:BH15)/SQRT(COUNT(BH10:BH15))</f>
        <v>0.17127301101917947</v>
      </c>
      <c r="BL43" s="33" t="s">
        <v>314</v>
      </c>
      <c r="BM43" s="192">
        <f>AVERAGE(BO11:BO16)/SQRT(COUNT(BO11:BO16))</f>
        <v>0.34959070385608854</v>
      </c>
      <c r="BS43" s="33" t="s">
        <v>314</v>
      </c>
      <c r="BT43" s="192">
        <f>AVERAGE(BV11:BV16)/SQRT(COUNT(BV11:BV16))</f>
        <v>0.37548190220901262</v>
      </c>
      <c r="BZ43" s="33" t="s">
        <v>314</v>
      </c>
      <c r="CA43" s="192">
        <f>AVERAGE(CC11:CC16)/SQRT(COUNT(CC11:CC16))</f>
        <v>0.40805415840825671</v>
      </c>
      <c r="CG43" s="33" t="s">
        <v>314</v>
      </c>
      <c r="CH43" s="192">
        <f>AVERAGE(CJ11:CJ16)/SQRT(COUNT(CJ11:CJ16))</f>
        <v>0.42658809616427451</v>
      </c>
      <c r="CN43" s="33" t="s">
        <v>314</v>
      </c>
      <c r="CO43" s="192">
        <f>AVERAGE(CQ11:CQ16)/SQRT(COUNT(CQ11:CQ16))</f>
        <v>0.25742088027906668</v>
      </c>
      <c r="DI43" s="33" t="s">
        <v>314</v>
      </c>
      <c r="DJ43" s="192">
        <f>AVERAGE(DL11:DL16)/SQRT(COUNT(DL11:DL16))</f>
        <v>8.9450650853920752</v>
      </c>
      <c r="DW43" s="33" t="s">
        <v>314</v>
      </c>
      <c r="DX43" s="192">
        <f>AVERAGE(DZ11:DZ16)/SQRT(COUNT(DZ11:DZ16))</f>
        <v>0.30790242197127238</v>
      </c>
      <c r="ED43" s="33" t="s">
        <v>314</v>
      </c>
      <c r="EE43" s="192">
        <f>AVERAGE(EG11:EG16)/SQRT(COUNT(EG11:EG16))</f>
        <v>0.49277715860889637</v>
      </c>
    </row>
    <row r="44" spans="1:135">
      <c r="A44" s="68" t="s">
        <v>327</v>
      </c>
      <c r="B44" s="192">
        <f>AVERAGE(E11:E15)/SQRT(COUNT(E11:E15))</f>
        <v>0.32127599992761169</v>
      </c>
      <c r="H44" s="68" t="s">
        <v>327</v>
      </c>
      <c r="I44" s="192">
        <f>AVERAGE(L11:L15)/SQRT(COUNT(L11:L15))</f>
        <v>0.4643804675640294</v>
      </c>
      <c r="O44" s="68" t="s">
        <v>327</v>
      </c>
      <c r="P44" s="192">
        <f>AVERAGE(S11:S15)/SQRT(COUNT(S11:S15))</f>
        <v>0.1717437010919155</v>
      </c>
      <c r="V44" s="68" t="s">
        <v>327</v>
      </c>
      <c r="W44" s="192">
        <f>AVERAGE(Z11:Z15)/SQRT(COUNT(Z11:Z15))</f>
        <v>0.51432549268459893</v>
      </c>
      <c r="AC44" s="68" t="s">
        <v>327</v>
      </c>
      <c r="AD44" s="192">
        <f>AVERAGE(AG11:AG15)/SQRT(COUNT(AG11:AG15))</f>
        <v>0.1233090062787546</v>
      </c>
      <c r="AJ44" s="68" t="s">
        <v>327</v>
      </c>
      <c r="AK44" s="192">
        <f>AVERAGE(AN11:AN15)/SQRT(COUNT(AN11:AN15))</f>
        <v>0.3332831847433364</v>
      </c>
      <c r="AQ44" s="68" t="s">
        <v>327</v>
      </c>
      <c r="AR44" s="192">
        <f>AVERAGE(AU11:AU15)/SQRT(COUNT(AU11:AU15))</f>
        <v>0.32937214656184599</v>
      </c>
      <c r="AX44" s="68" t="s">
        <v>327</v>
      </c>
      <c r="AY44" s="192">
        <f>AVERAGE(BB11:BB15)/SQRT(COUNT(BB11:BB15))</f>
        <v>0.17437247300288899</v>
      </c>
      <c r="BE44" s="68" t="s">
        <v>327</v>
      </c>
      <c r="BF44" s="192">
        <f>AVERAGE(BI10:BI14)/SQRT(COUNT(BI10:BI14))</f>
        <v>0.15502018861891506</v>
      </c>
      <c r="BL44" s="68" t="s">
        <v>327</v>
      </c>
      <c r="BM44" s="192">
        <f>AVERAGE(BP11:BP15)/SQRT(COUNT(BP11:BP15))</f>
        <v>0.32575574214019504</v>
      </c>
      <c r="BS44" s="68" t="s">
        <v>327</v>
      </c>
      <c r="BT44" s="192">
        <f>AVERAGE(BW11:BW15)/SQRT(COUNT(BW11:BW15))</f>
        <v>0.34160472558336485</v>
      </c>
      <c r="BZ44" s="68" t="s">
        <v>327</v>
      </c>
      <c r="CA44" s="192">
        <f>AVERAGE(CD11:CD15)/SQRT(COUNT(CD11:CD15))</f>
        <v>0.21799316535399399</v>
      </c>
      <c r="CG44" s="68" t="s">
        <v>327</v>
      </c>
      <c r="CH44" s="192">
        <f>AVERAGE(CK11:CK15)/SQRT(COUNT(CK11:CK15))</f>
        <v>0.27930256262945968</v>
      </c>
      <c r="CN44" s="68" t="s">
        <v>327</v>
      </c>
      <c r="CO44" s="192">
        <f>AVERAGE(CR11:CR15)/SQRT(COUNT(CR11:CR15))</f>
        <v>0.25942963630347965</v>
      </c>
      <c r="DI44" s="68" t="s">
        <v>327</v>
      </c>
      <c r="DJ44" s="192">
        <f>AVERAGE(DM11:DM15)/SQRT(COUNT(DM11:DM15))</f>
        <v>81.002667792306866</v>
      </c>
      <c r="DW44" s="68" t="s">
        <v>327</v>
      </c>
      <c r="DX44" s="192">
        <f>AVERAGE(EA11:EA15)/SQRT(COUNT(EA11:EA15))</f>
        <v>0.15207372758320326</v>
      </c>
      <c r="ED44" s="68" t="s">
        <v>327</v>
      </c>
      <c r="EE44" s="192">
        <f>AVERAGE(EH11:EH15)/SQRT(COUNT(EH11:EH15))</f>
        <v>0.32557627416602503</v>
      </c>
    </row>
    <row r="45" spans="1:135">
      <c r="A45" s="68" t="s">
        <v>315</v>
      </c>
      <c r="B45" s="192">
        <f>AVERAGE(F11:F15)/SQRT(COUNT(F11:F15))</f>
        <v>0.32033187080773001</v>
      </c>
      <c r="H45" s="68" t="s">
        <v>315</v>
      </c>
      <c r="I45" s="192">
        <f>AVERAGE(M11:M15)/SQRT(COUNT(M11:M15))</f>
        <v>0.42561708320556696</v>
      </c>
      <c r="O45" s="68" t="s">
        <v>315</v>
      </c>
      <c r="P45" s="192">
        <f>AVERAGE(T11:T15)/SQRT(COUNT(T11:T15))</f>
        <v>0.16953569996939991</v>
      </c>
      <c r="V45" s="68" t="s">
        <v>315</v>
      </c>
      <c r="W45" s="192">
        <f>AVERAGE(AA11:AA15)/SQRT(COUNT(AA11:AA15))</f>
        <v>0.57430169485805083</v>
      </c>
      <c r="AC45" s="68" t="s">
        <v>315</v>
      </c>
      <c r="AD45" s="192">
        <f>AVERAGE(AH11:AH15)/SQRT(COUNT(AH11:AH15))</f>
        <v>9.409875361955114E-2</v>
      </c>
      <c r="AJ45" s="68" t="s">
        <v>315</v>
      </c>
      <c r="AK45" s="192">
        <f>AVERAGE(AO11:AO15)/SQRT(COUNT(AO11:AO15))</f>
        <v>0.29643067510091109</v>
      </c>
      <c r="AQ45" s="68" t="s">
        <v>315</v>
      </c>
      <c r="AR45" s="192">
        <f>AVERAGE(AV11:AV15)/SQRT(COUNT(AV11:AV15))</f>
        <v>0.2417498543602884</v>
      </c>
      <c r="AX45" s="68" t="s">
        <v>315</v>
      </c>
      <c r="AY45" s="192">
        <f>AVERAGE(BC11:BC15)/SQRT(COUNT(BC11:BC15))</f>
        <v>0.21907054072118146</v>
      </c>
      <c r="BE45" s="68" t="s">
        <v>315</v>
      </c>
      <c r="BF45" s="192">
        <f>AVERAGE(BJ10:BJ14)/SQRT(COUNT(BJ10:BJ14))</f>
        <v>0.13421947566948503</v>
      </c>
      <c r="BL45" s="68" t="s">
        <v>315</v>
      </c>
      <c r="BM45" s="192">
        <f>AVERAGE(BQ11:BQ15)/SQRT(COUNT(BQ11:BQ15))</f>
        <v>0.27710654248669853</v>
      </c>
      <c r="BS45" s="68" t="s">
        <v>315</v>
      </c>
      <c r="BT45" s="192">
        <f>AVERAGE(BX11:BX15)/SQRT(COUNT(BX11:BX15))</f>
        <v>0.27253978161321629</v>
      </c>
      <c r="BZ45" s="68" t="s">
        <v>315</v>
      </c>
      <c r="CA45" s="192">
        <f>AVERAGE(CE11:CE15)/SQRT(COUNT(CE11:CE15))</f>
        <v>0.17025991207289859</v>
      </c>
      <c r="CG45" s="68" t="s">
        <v>315</v>
      </c>
      <c r="CH45" s="192">
        <f>AVERAGE(CL11:CL15)/SQRT(COUNT(CL11:CL15))</f>
        <v>0.34008233704292462</v>
      </c>
      <c r="CN45" s="68" t="s">
        <v>315</v>
      </c>
      <c r="CO45" s="192">
        <f>AVERAGE(CS11:CS15)/SQRT(COUNT(CS11:CS15))</f>
        <v>0.24567170307798208</v>
      </c>
      <c r="DI45" s="68" t="s">
        <v>315</v>
      </c>
      <c r="DJ45" s="192">
        <f>AVERAGE(DN11:DN15)/SQRT(COUNT(DN11:DN15))</f>
        <v>13.631718851797501</v>
      </c>
      <c r="DW45" s="68" t="s">
        <v>315</v>
      </c>
      <c r="DX45" s="192">
        <f>AVERAGE(EB11:EB15)/SQRT(COUNT(EB11:EB15))</f>
        <v>0.26507655991590001</v>
      </c>
      <c r="ED45" s="68" t="s">
        <v>315</v>
      </c>
      <c r="EE45" s="192">
        <f>AVERAGE(EI11:EI15)/SQRT(COUNT(EI11:EI15))</f>
        <v>0.29321415447431137</v>
      </c>
    </row>
    <row r="46" spans="1:135">
      <c r="A46" s="96"/>
      <c r="B46" s="96"/>
      <c r="H46" s="96"/>
      <c r="I46" s="96"/>
      <c r="O46" s="96"/>
      <c r="P46" s="96"/>
      <c r="V46" s="96"/>
      <c r="W46" s="96"/>
      <c r="AC46" s="96"/>
      <c r="AD46" s="96"/>
      <c r="AJ46" s="96"/>
      <c r="AK46" s="96"/>
      <c r="AQ46" s="96"/>
      <c r="AR46" s="96"/>
      <c r="AX46" s="96"/>
      <c r="AY46" s="96"/>
      <c r="BE46" s="96"/>
      <c r="BF46" s="96"/>
      <c r="BL46" s="96"/>
      <c r="BM46" s="96"/>
      <c r="BS46" s="96"/>
      <c r="BT46" s="96"/>
      <c r="BZ46" s="96"/>
      <c r="CA46" s="96"/>
      <c r="CG46" s="96"/>
      <c r="CH46" s="96"/>
      <c r="CN46" s="96"/>
      <c r="CO46" s="96"/>
      <c r="DI46" s="96"/>
      <c r="DJ46" s="96"/>
      <c r="DW46" s="96"/>
      <c r="DX46" s="96"/>
      <c r="ED46" s="96"/>
      <c r="EE46" s="96"/>
    </row>
    <row r="47" spans="1:135">
      <c r="A47" s="190" t="s">
        <v>298</v>
      </c>
      <c r="B47" s="96"/>
      <c r="H47" s="190" t="s">
        <v>298</v>
      </c>
      <c r="I47" s="96"/>
      <c r="O47" s="190" t="s">
        <v>298</v>
      </c>
      <c r="P47" s="96"/>
      <c r="V47" s="190" t="s">
        <v>298</v>
      </c>
      <c r="W47" s="96"/>
      <c r="AC47" s="190" t="s">
        <v>298</v>
      </c>
      <c r="AD47" s="96"/>
      <c r="AJ47" s="190" t="s">
        <v>298</v>
      </c>
      <c r="AK47" s="96"/>
      <c r="AQ47" s="190" t="s">
        <v>298</v>
      </c>
      <c r="AR47" s="96"/>
      <c r="AX47" s="190" t="s">
        <v>298</v>
      </c>
      <c r="AY47" s="96"/>
      <c r="BE47" s="190" t="s">
        <v>298</v>
      </c>
      <c r="BF47" s="96"/>
      <c r="BL47" s="190" t="s">
        <v>298</v>
      </c>
      <c r="BM47" s="96"/>
      <c r="BS47" s="190" t="s">
        <v>298</v>
      </c>
      <c r="BT47" s="96"/>
      <c r="BZ47" s="190" t="s">
        <v>298</v>
      </c>
      <c r="CA47" s="96"/>
      <c r="CG47" s="190" t="s">
        <v>298</v>
      </c>
      <c r="CH47" s="96"/>
      <c r="CN47" s="190" t="s">
        <v>298</v>
      </c>
      <c r="CO47" s="96"/>
      <c r="DI47" s="190" t="s">
        <v>298</v>
      </c>
      <c r="DJ47" s="96"/>
      <c r="DW47" s="190" t="s">
        <v>298</v>
      </c>
      <c r="DX47" s="96"/>
      <c r="ED47" s="190" t="s">
        <v>298</v>
      </c>
      <c r="EE47" s="96"/>
    </row>
    <row r="48" spans="1:135">
      <c r="A48" s="64">
        <v>4</v>
      </c>
      <c r="B48" s="194">
        <f>TTEST(A3:A8,A11:A14,2,3)</f>
        <v>0.18018667890457774</v>
      </c>
      <c r="H48" s="64">
        <v>4</v>
      </c>
      <c r="I48" s="194">
        <f>TTEST(H3:H8,H11:H14,2,3)</f>
        <v>0.25947454046920976</v>
      </c>
      <c r="O48" s="64">
        <v>4</v>
      </c>
      <c r="P48" s="96">
        <f>TTEST(O3:O8,O11:O14,2,3)</f>
        <v>0.55845017392354701</v>
      </c>
      <c r="V48" s="64">
        <v>4</v>
      </c>
      <c r="W48" s="96">
        <f>TTEST(V3:V8,V11:V14,2,3)</f>
        <v>0.3369781234397129</v>
      </c>
      <c r="AC48" s="64">
        <v>4</v>
      </c>
      <c r="AD48" s="193">
        <f>TTEST(AC3:AC8,AC11:AC14,2,3)</f>
        <v>2.1108541878068328E-2</v>
      </c>
      <c r="AJ48" s="64">
        <v>4</v>
      </c>
      <c r="AK48" s="96">
        <f>TTEST(AJ3:AJ8,AJ11:AJ14,2,3)</f>
        <v>0.84946628446596484</v>
      </c>
      <c r="AQ48" s="64">
        <v>4</v>
      </c>
      <c r="AR48" s="96">
        <f>TTEST(AQ3:AQ8,AQ11:AQ14,2,3)</f>
        <v>0.53575684885552033</v>
      </c>
      <c r="AX48" s="64">
        <v>4</v>
      </c>
      <c r="AY48" s="96">
        <f>TTEST(AX3:AX8,AX11:AX14,2,3)</f>
        <v>0.36210272468755039</v>
      </c>
      <c r="BE48" s="64">
        <v>4</v>
      </c>
      <c r="BF48" s="96">
        <f>TTEST(BE2:BE7,BE10:BE13,2,3)</f>
        <v>0.77473834467897451</v>
      </c>
      <c r="BL48" s="64">
        <v>4</v>
      </c>
      <c r="BM48" s="96">
        <f>TTEST(BL3:BL8,BL11:BL14,2,3)</f>
        <v>7.3055102166570393E-2</v>
      </c>
      <c r="BS48" s="64">
        <v>4</v>
      </c>
      <c r="BT48" s="96">
        <f>TTEST(BS3:BS8,BS11:BS14,2,3)</f>
        <v>0.55628119854911562</v>
      </c>
      <c r="BZ48" s="64">
        <v>4</v>
      </c>
      <c r="CA48" s="96">
        <f>TTEST(BZ3:BZ8,BZ11:BZ14,2,3)</f>
        <v>0.23214961817432292</v>
      </c>
      <c r="CG48" s="64">
        <v>4</v>
      </c>
      <c r="CH48" s="96">
        <f>TTEST(CG3:CG8,CG11:CG14,2,3)</f>
        <v>0.98992858134913253</v>
      </c>
      <c r="CN48" s="64">
        <v>4</v>
      </c>
      <c r="CO48" s="96">
        <f>TTEST(CN3:CN8,CN11:CN14,2,3)</f>
        <v>0.43583306673423022</v>
      </c>
      <c r="DI48" s="64">
        <v>4</v>
      </c>
      <c r="DJ48" s="96">
        <f>TTEST(DI3:DI8,DI11:DI14,2,3)</f>
        <v>0.58325187063616957</v>
      </c>
      <c r="DW48" s="64">
        <v>4</v>
      </c>
      <c r="DX48" s="96">
        <f>TTEST(DW3:DW8,DW11:DW14,2,3)</f>
        <v>0.81218640382882157</v>
      </c>
      <c r="ED48" s="64">
        <v>4</v>
      </c>
      <c r="EE48" s="96">
        <f>TTEST(ED3:ED8,ED11:ED14,2,3)</f>
        <v>0.71341238921230088</v>
      </c>
    </row>
    <row r="49" spans="1:135">
      <c r="A49" s="64">
        <v>8</v>
      </c>
      <c r="B49" s="194">
        <f>TTEST(B3:B8,B11:B16,2,3)</f>
        <v>7.1662997196011602E-2</v>
      </c>
      <c r="H49" s="64">
        <v>8</v>
      </c>
      <c r="I49" s="194">
        <f>TTEST(I3:I8,I11:I16,2,3)</f>
        <v>6.1648617035917459E-2</v>
      </c>
      <c r="O49" s="64">
        <v>8</v>
      </c>
      <c r="P49" s="194">
        <f>TTEST(P3:P8,P11:P16,2,3)</f>
        <v>0.24826757263893534</v>
      </c>
      <c r="V49" s="64">
        <v>8</v>
      </c>
      <c r="W49" s="193">
        <f>TTEST(W3:W8,W11:W16,2,3)</f>
        <v>2.8114294538819216E-2</v>
      </c>
      <c r="AC49" s="64">
        <v>8</v>
      </c>
      <c r="AD49" s="193">
        <f>TTEST(AD3:AD8,AD11:AD16,2,3)</f>
        <v>4.5427245349425806E-2</v>
      </c>
      <c r="AJ49" s="64">
        <v>8</v>
      </c>
      <c r="AK49" s="96">
        <f>TTEST(AK3:AK8,AK11:AK16,2,3)</f>
        <v>0.7821911943671519</v>
      </c>
      <c r="AQ49" s="64">
        <v>8</v>
      </c>
      <c r="AR49" s="96">
        <f>TTEST(AR3:AR8,AR11:AR16,2,3)</f>
        <v>5.5661127320203681E-2</v>
      </c>
      <c r="AX49" s="64">
        <v>8</v>
      </c>
      <c r="AY49" s="96">
        <f>TTEST(AY3:AY8,AY11:AY16,2,3)</f>
        <v>0.10695295273961995</v>
      </c>
      <c r="BE49" s="64">
        <v>8</v>
      </c>
      <c r="BF49" s="96">
        <f>TTEST(BF2:BF7,BF10:BF15,2,3)</f>
        <v>0.18553265788582787</v>
      </c>
      <c r="BL49" s="64">
        <v>8</v>
      </c>
      <c r="BM49" s="193">
        <f>TTEST(BM3:BM8,BM11:BM16,2,3)</f>
        <v>6.4191427265892368E-3</v>
      </c>
      <c r="BS49" s="64">
        <v>8</v>
      </c>
      <c r="BT49" s="96">
        <f>TTEST(BT3:BT8,BT11:BT16,2,3)</f>
        <v>0.36405616023890208</v>
      </c>
      <c r="BZ49" s="64">
        <v>8</v>
      </c>
      <c r="CA49" s="194">
        <f>TTEST(CA3:CA8,CA11:CA16,2,3)</f>
        <v>0.24114535763518019</v>
      </c>
      <c r="CG49" s="64">
        <v>8</v>
      </c>
      <c r="CH49" s="96">
        <f>TTEST(CH3:CH8,CH11:CH16,2,3)</f>
        <v>0.50149683668909639</v>
      </c>
      <c r="CN49" s="64">
        <v>8</v>
      </c>
      <c r="CO49" s="96">
        <f>TTEST(CO3:CO8,CO11:CO16,2,3)</f>
        <v>0.12260499022055651</v>
      </c>
      <c r="DI49" s="64">
        <v>8</v>
      </c>
      <c r="DJ49" s="96">
        <f>TTEST(DJ3:DJ8,DJ11:DJ16,2,3)</f>
        <v>7.4635130640347144E-2</v>
      </c>
      <c r="DW49" s="64">
        <v>8</v>
      </c>
      <c r="DX49" s="96">
        <f>TTEST(DX3:DX8,DX11:DX16,2,3)</f>
        <v>0.74651856612220713</v>
      </c>
      <c r="ED49" s="64">
        <v>8</v>
      </c>
      <c r="EE49" s="96">
        <f>TTEST(EE3:EE8,EE11:EE16,2,3)</f>
        <v>0.45144229896303523</v>
      </c>
    </row>
    <row r="50" spans="1:135">
      <c r="A50" s="64">
        <v>16</v>
      </c>
      <c r="B50" s="193">
        <f>TTEST(C3:C8,C11:C15,2,3)</f>
        <v>7.8201048888999914E-3</v>
      </c>
      <c r="H50" s="64">
        <v>16</v>
      </c>
      <c r="I50" s="193">
        <f>TTEST(J3:J8,J11:J15,2,3)</f>
        <v>5.3224001702957557E-4</v>
      </c>
      <c r="O50" s="64">
        <v>16</v>
      </c>
      <c r="P50" s="193">
        <f>TTEST(Q3:Q8,Q11:Q15,2,3)</f>
        <v>4.15806182709186E-2</v>
      </c>
      <c r="V50" s="64">
        <v>16</v>
      </c>
      <c r="W50" s="193">
        <f>TTEST(X3:X8,X11:X15,2,3)</f>
        <v>2.3718204744620049E-2</v>
      </c>
      <c r="AC50" s="64">
        <v>16</v>
      </c>
      <c r="AD50" s="193">
        <f>TTEST(AE3:AE8,AE11:AE15,2,3)</f>
        <v>7.3683502832515581E-5</v>
      </c>
      <c r="AJ50" s="64">
        <v>16</v>
      </c>
      <c r="AK50" s="193">
        <f>TTEST(AL3:AL8,AL11:AL15,2,3)</f>
        <v>9.3029873288284553E-4</v>
      </c>
      <c r="AQ50" s="64">
        <v>16</v>
      </c>
      <c r="AR50" s="193">
        <f>TTEST(AS3:AS8,AS11:AS15,2,3)</f>
        <v>1.1324224467999138E-6</v>
      </c>
      <c r="AX50" s="64">
        <v>16</v>
      </c>
      <c r="AY50" s="193">
        <f>TTEST(AZ3:AZ8,AZ11:AZ15,2,3)</f>
        <v>2.7364117005572041E-4</v>
      </c>
      <c r="BE50" s="64">
        <v>16</v>
      </c>
      <c r="BF50" s="193">
        <f>TTEST(BG2:BG7,BG10:BG14,2,3)</f>
        <v>1.0320152828480227E-4</v>
      </c>
      <c r="BL50" s="64">
        <v>16</v>
      </c>
      <c r="BM50" s="193">
        <f>TTEST(BN3:BN8,BN11:BN15,2,3)</f>
        <v>2.1538960756439076E-5</v>
      </c>
      <c r="BS50" s="64">
        <v>16</v>
      </c>
      <c r="BT50" s="193">
        <f>TTEST(BU3:BU8,BU11:BU15,2,3)</f>
        <v>2.9070424635905937E-3</v>
      </c>
      <c r="BZ50" s="64">
        <v>16</v>
      </c>
      <c r="CA50" s="193">
        <f>TTEST(CB3:CB8,CB11:CB15,2,3)</f>
        <v>1.6141876877528413E-4</v>
      </c>
      <c r="CG50" s="64">
        <v>16</v>
      </c>
      <c r="CH50" s="193">
        <f>TTEST(CI3:CI8,CI11:CI15,2,3)</f>
        <v>2.3552558398556031E-3</v>
      </c>
      <c r="CN50" s="64">
        <v>16</v>
      </c>
      <c r="CO50" s="193">
        <f>TTEST(CP3:CP8,CP11:CP15,2,3)</f>
        <v>3.6265929059948249E-5</v>
      </c>
      <c r="DI50" s="64">
        <v>16</v>
      </c>
      <c r="DJ50" s="193">
        <f>TTEST(DK3:DK8,DK11:DK15,2,3)</f>
        <v>2.3596439819153175E-3</v>
      </c>
      <c r="DW50" s="64">
        <v>16</v>
      </c>
      <c r="DX50" s="194">
        <f>TTEST(DY3:DY8,DY11:DY15,2,3)</f>
        <v>0.12982160374824342</v>
      </c>
      <c r="ED50" s="64">
        <v>16</v>
      </c>
      <c r="EE50" s="193">
        <f>TTEST(EF3:EF8,EF11:EF15,2,3)</f>
        <v>2.7352872057141004E-2</v>
      </c>
    </row>
    <row r="51" spans="1:135">
      <c r="A51" s="64">
        <v>32</v>
      </c>
      <c r="B51" s="193">
        <f>TTEST(D3:D9,D11:D16,2,3)</f>
        <v>5.1946403741763992E-4</v>
      </c>
      <c r="H51" s="64">
        <v>32</v>
      </c>
      <c r="I51" s="193">
        <f>TTEST(K3:K9,K11:K16,2,3)</f>
        <v>2.631592319146244E-3</v>
      </c>
      <c r="O51" s="64">
        <v>32</v>
      </c>
      <c r="P51" s="193">
        <f>TTEST(R3:R8,R11:R16,2,3)</f>
        <v>3.8165960179273963E-2</v>
      </c>
      <c r="V51" s="64">
        <v>32</v>
      </c>
      <c r="W51" s="193">
        <f>TTEST(Y3:Y9,Y11:Y16,2,3)</f>
        <v>8.5728173008862811E-3</v>
      </c>
      <c r="AC51" s="64">
        <v>32</v>
      </c>
      <c r="AD51" s="193">
        <f>TTEST(AF3:AF9,AF11:AF16,2,3)</f>
        <v>3.1734213142243785E-4</v>
      </c>
      <c r="AJ51" s="64">
        <v>32</v>
      </c>
      <c r="AK51" s="193">
        <f>TTEST(AM3:AM9,AM11:AM16,2,3)</f>
        <v>1.971475309282563E-3</v>
      </c>
      <c r="AQ51" s="64">
        <v>32</v>
      </c>
      <c r="AR51" s="193">
        <f>TTEST(AT3:AT9,AT11:AT16,2,3)</f>
        <v>7.5937494845442887E-4</v>
      </c>
      <c r="AX51" s="64">
        <v>32</v>
      </c>
      <c r="AY51" s="193">
        <f>TTEST(BA3:BA9,BA11:BA16,2,3)</f>
        <v>7.7453366032203489E-4</v>
      </c>
      <c r="BE51" s="64">
        <v>32</v>
      </c>
      <c r="BF51" s="193">
        <f>TTEST(BH2:BH8,BH10:BH15,2,3)</f>
        <v>1.5174805733084993E-3</v>
      </c>
      <c r="BL51" s="64">
        <v>32</v>
      </c>
      <c r="BM51" s="193">
        <f>TTEST(BO3:BO9,BO11:BO16,2,3)</f>
        <v>6.5182383836692743E-3</v>
      </c>
      <c r="BS51" s="64">
        <v>32</v>
      </c>
      <c r="BT51" s="193">
        <f>TTEST(BV3:BV9,BV11:BV16,2,3)</f>
        <v>1.3888328444803942E-2</v>
      </c>
      <c r="BZ51" s="64">
        <v>32</v>
      </c>
      <c r="CA51" s="193">
        <f>TTEST(CC3:CC9,CC11:CC16,2,3)</f>
        <v>1.5000429790142172E-3</v>
      </c>
      <c r="CG51" s="64">
        <v>32</v>
      </c>
      <c r="CH51" s="193">
        <f>TTEST(CJ3:CJ9,CJ11:CJ16,2,3)</f>
        <v>1.1182871474398781E-4</v>
      </c>
      <c r="CN51" s="64">
        <v>32</v>
      </c>
      <c r="CO51" s="193">
        <f>TTEST(CQ3:CQ9,CQ11:CQ16,2,3)</f>
        <v>4.8961128034506795E-4</v>
      </c>
      <c r="DI51" s="64">
        <v>32</v>
      </c>
      <c r="DJ51" s="193">
        <f>TTEST(DL3:DL9,DL11:DL16,2,3)</f>
        <v>1.575948005856045E-3</v>
      </c>
      <c r="DW51" s="64">
        <v>32</v>
      </c>
      <c r="DX51" s="194">
        <f>TTEST(DZ3:DZ9,DZ11:DZ16,2,3)</f>
        <v>0.11074869919180678</v>
      </c>
      <c r="ED51" s="64">
        <v>32</v>
      </c>
      <c r="EE51" s="194">
        <f>TTEST(EG3:EG9,EG11:EG16,2,3)</f>
        <v>0.16919403395943741</v>
      </c>
    </row>
    <row r="52" spans="1:135">
      <c r="A52" s="154">
        <v>52</v>
      </c>
      <c r="B52" s="194">
        <f>TTEST(E3:E7,E11:E15,2,3)</f>
        <v>6.8916034917256536E-2</v>
      </c>
      <c r="H52" s="154">
        <v>52</v>
      </c>
      <c r="I52" s="194">
        <f>TTEST(L3:L7,L11:L15,2,3)</f>
        <v>0.28009727159553388</v>
      </c>
      <c r="O52" s="154">
        <v>52</v>
      </c>
      <c r="P52" s="193">
        <f>TTEST(S3:S7,S11:S15,2,3)</f>
        <v>6.0923741100755817E-4</v>
      </c>
      <c r="V52" s="154">
        <v>52</v>
      </c>
      <c r="W52" s="96">
        <f>TTEST(Z3:Z7,Z11:Z15,2,3)</f>
        <v>0.97196366314807792</v>
      </c>
      <c r="AC52" s="154">
        <v>52</v>
      </c>
      <c r="AD52" s="193">
        <f>TTEST(AG3:AG7,AG11:AG15,2,3)</f>
        <v>1.0573211794137755E-4</v>
      </c>
      <c r="AJ52" s="154">
        <v>52</v>
      </c>
      <c r="AK52" s="194">
        <f>TTEST(AN3:AN7,AN11:AN15,2,3)</f>
        <v>0.31224329636556192</v>
      </c>
      <c r="AQ52" s="154">
        <v>52</v>
      </c>
      <c r="AR52" s="194">
        <f>TTEST(AU3:AU7,AU11:AU15,2,3)</f>
        <v>0.65641359717490666</v>
      </c>
      <c r="AX52" s="154">
        <v>52</v>
      </c>
      <c r="AY52" s="193">
        <f>TTEST(BB3:BB7,BB11:BB15,2,3)</f>
        <v>2.7913814776951221E-2</v>
      </c>
      <c r="BE52" s="154">
        <v>52</v>
      </c>
      <c r="BF52" s="193">
        <f>TTEST(BI2:BI6,BI10:BI14,2,3)</f>
        <v>1.681816044007863E-4</v>
      </c>
      <c r="BL52" s="154">
        <v>52</v>
      </c>
      <c r="BM52" s="193">
        <f>TTEST(BP3:BP7,BP11:BP15,2,3)</f>
        <v>5.5570237668063322E-5</v>
      </c>
      <c r="BS52" s="154">
        <v>52</v>
      </c>
      <c r="BT52" s="194">
        <f>TTEST(BW3:BW7,BW11:BW15,2,3)</f>
        <v>0.69874854203286163</v>
      </c>
      <c r="BZ52" s="154">
        <v>52</v>
      </c>
      <c r="CA52" s="193">
        <f>TTEST(CD3:CD7,CD11:CD15,2,3)</f>
        <v>4.3414076661666863E-3</v>
      </c>
      <c r="CG52" s="154">
        <v>52</v>
      </c>
      <c r="CH52" s="194">
        <f>TTEST(CK3:CK7,CK11:CK15,2,3)</f>
        <v>0.72989590656601855</v>
      </c>
      <c r="CN52" s="154">
        <v>52</v>
      </c>
      <c r="CO52" s="193">
        <f>TTEST(CR3:CR7,CR11:CR15,2,3)</f>
        <v>3.432718711950796E-3</v>
      </c>
      <c r="DI52" s="154">
        <v>52</v>
      </c>
      <c r="DJ52" s="96">
        <f>TTEST(DM3:DM7,DM11:DM15,2,3)</f>
        <v>8.1895592228380318E-2</v>
      </c>
      <c r="DW52" s="154">
        <v>52</v>
      </c>
      <c r="DX52" s="194">
        <f>TTEST(EA3:EA7,EA11:EA15,2,3)</f>
        <v>6.475990816769657E-2</v>
      </c>
      <c r="ED52" s="154">
        <v>52</v>
      </c>
      <c r="EE52" s="193">
        <f>TTEST(EH3:EH7,EH11:EH15,2,3)</f>
        <v>5.3761866470073251E-4</v>
      </c>
    </row>
    <row r="53" spans="1:135">
      <c r="A53" s="154">
        <v>100</v>
      </c>
      <c r="B53" s="193">
        <f>TTEST(F3:F8,F11:F15,2,3)</f>
        <v>3.1698888011605303E-3</v>
      </c>
      <c r="H53" s="154">
        <v>100</v>
      </c>
      <c r="I53" s="193">
        <f>TTEST(M3:M8,M11:M15,2,3)</f>
        <v>4.0018889919102636E-2</v>
      </c>
      <c r="O53" s="154">
        <v>100</v>
      </c>
      <c r="P53" s="193">
        <f>TTEST(T3:T8,T11:T15,2,3)</f>
        <v>3.6717547796838723E-2</v>
      </c>
      <c r="V53" s="154">
        <v>100</v>
      </c>
      <c r="W53" s="96">
        <f>TTEST(AA3:AA8,AA11:AA15,2,3)</f>
        <v>0.25825257522301248</v>
      </c>
      <c r="AC53" s="154">
        <v>100</v>
      </c>
      <c r="AD53" s="193">
        <f>TTEST(AH3:AH8,AH11:AH15,2,3)</f>
        <v>4.964505814769283E-4</v>
      </c>
      <c r="AJ53" s="154">
        <v>100</v>
      </c>
      <c r="AK53" s="193">
        <f>TTEST(AO3:AO8,AO11:AO15,2,3)</f>
        <v>1.9367979183624454E-4</v>
      </c>
      <c r="AQ53" s="154">
        <v>100</v>
      </c>
      <c r="AR53" s="193">
        <f>TTEST(AV3:AV8,AV11:AV15,2,3)</f>
        <v>8.0209360247397634E-3</v>
      </c>
      <c r="AX53" s="154">
        <v>100</v>
      </c>
      <c r="AY53" s="193">
        <f>TTEST(BC3:BC8,BC11:BC15,2,3)</f>
        <v>3.0225784174760375E-2</v>
      </c>
      <c r="BE53" s="154">
        <v>100</v>
      </c>
      <c r="BF53" s="193">
        <f>TTEST(BJ2:BJ7,BJ10:BJ14,2,3)</f>
        <v>4.5942295896226308E-4</v>
      </c>
      <c r="BL53" s="154">
        <v>100</v>
      </c>
      <c r="BM53" s="193">
        <f>TTEST(BQ3:BQ8,BQ11:BQ15,2,3)</f>
        <v>7.2952715257664283E-4</v>
      </c>
      <c r="BS53" s="154">
        <v>100</v>
      </c>
      <c r="BT53" s="194">
        <f>TTEST(BX3:BX8,BX11:BX15,2,3)</f>
        <v>0.16175053660234517</v>
      </c>
      <c r="BZ53" s="154">
        <v>100</v>
      </c>
      <c r="CA53" s="193">
        <f>TTEST(CE3:CE8,CE11:CE15,2,3)</f>
        <v>3.0933185352472314E-3</v>
      </c>
      <c r="CG53" s="154">
        <v>100</v>
      </c>
      <c r="CH53" s="194">
        <f>TTEST(CL3:CL8,CL11:CL15,2,3)</f>
        <v>0.75946813217842779</v>
      </c>
      <c r="CN53" s="154">
        <v>100</v>
      </c>
      <c r="CO53" s="193">
        <f>TTEST(CS3:CS8,CS11:CS15,2,3)</f>
        <v>1.3060779893188192E-3</v>
      </c>
      <c r="DI53" s="154">
        <v>100</v>
      </c>
      <c r="DJ53" s="194">
        <f>TTEST(DN3:DN8,DN11:DN15,2,3)</f>
        <v>0.11221787178948699</v>
      </c>
      <c r="DW53" s="154">
        <v>100</v>
      </c>
      <c r="DX53" s="194">
        <f>TTEST(EB3:EB8,EB11:EB15,2,3)</f>
        <v>0.30108941088450636</v>
      </c>
      <c r="ED53" s="154">
        <v>100</v>
      </c>
      <c r="EE53" s="193">
        <f>TTEST(EI3:EI8,EI11:EI15,2,3)</f>
        <v>2.2124321775820305E-3</v>
      </c>
    </row>
    <row r="54" spans="1:135">
      <c r="BE54" s="154"/>
      <c r="BF54" s="193"/>
    </row>
  </sheetData>
  <phoneticPr fontId="4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9A08-50C1-4B1C-BDE5-07BB4FA00C8F}">
  <dimension ref="A1:R26"/>
  <sheetViews>
    <sheetView view="pageBreakPreview" zoomScale="75" zoomScaleSheetLayoutView="75" workbookViewId="0">
      <selection activeCell="D3" sqref="C3:D8"/>
    </sheetView>
  </sheetViews>
  <sheetFormatPr defaultRowHeight="12.75"/>
  <cols>
    <col min="1" max="6" width="9" style="171" customWidth="1"/>
    <col min="7" max="7" width="9.125" style="171" bestFit="1" customWidth="1"/>
    <col min="8" max="8" width="10.125" style="171" bestFit="1" customWidth="1"/>
    <col min="9" max="9" width="10" style="171" bestFit="1" customWidth="1"/>
    <col min="10" max="10" width="9.125" style="171" bestFit="1" customWidth="1"/>
    <col min="11" max="11" width="11.375" style="171" bestFit="1" customWidth="1"/>
    <col min="12" max="12" width="10" style="171" bestFit="1" customWidth="1"/>
    <col min="13" max="13" width="9" style="171"/>
    <col min="14" max="19" width="9.125" style="171" bestFit="1" customWidth="1"/>
    <col min="20" max="16384" width="9" style="171"/>
  </cols>
  <sheetData>
    <row r="1" spans="1:18">
      <c r="A1" s="159" t="s">
        <v>340</v>
      </c>
      <c r="F1" s="159" t="s">
        <v>341</v>
      </c>
    </row>
    <row r="2" spans="1:18">
      <c r="A2" s="171" t="s">
        <v>135</v>
      </c>
      <c r="B2" s="171" t="s">
        <v>323</v>
      </c>
      <c r="C2" s="171" t="s">
        <v>136</v>
      </c>
      <c r="D2" s="171" t="s">
        <v>300</v>
      </c>
      <c r="F2" s="171" t="s">
        <v>135</v>
      </c>
      <c r="G2" s="171" t="s">
        <v>323</v>
      </c>
      <c r="H2" s="171" t="s">
        <v>136</v>
      </c>
      <c r="I2" s="171" t="s">
        <v>300</v>
      </c>
    </row>
    <row r="3" spans="1:18">
      <c r="A3" s="172">
        <v>1.4878562739898611</v>
      </c>
      <c r="B3" s="172">
        <v>2.2572745358258075</v>
      </c>
      <c r="C3" s="171">
        <v>0.95777974090025386</v>
      </c>
      <c r="D3" s="171">
        <v>0.92041460024768118</v>
      </c>
      <c r="F3" s="171">
        <v>1.9272579771096268</v>
      </c>
      <c r="G3" s="171">
        <v>0.83448875440265402</v>
      </c>
      <c r="H3" s="171">
        <v>0.95070290231122467</v>
      </c>
      <c r="I3" s="171">
        <v>0.46063048829128472</v>
      </c>
    </row>
    <row r="4" spans="1:18">
      <c r="A4" s="171">
        <v>1.2910325993792982</v>
      </c>
      <c r="B4" s="171">
        <v>1.964166370066978</v>
      </c>
      <c r="C4" s="171">
        <v>0.58971246307004321</v>
      </c>
      <c r="D4" s="171">
        <v>1.2025829361746463</v>
      </c>
      <c r="F4" s="171">
        <v>0.91838739087419752</v>
      </c>
      <c r="G4" s="171">
        <v>0.80654625506327937</v>
      </c>
      <c r="H4" s="171">
        <v>0.76390557147978</v>
      </c>
      <c r="I4" s="171">
        <v>1.0480825359524935</v>
      </c>
    </row>
    <row r="5" spans="1:18">
      <c r="A5" s="171">
        <v>0.57537777377039967</v>
      </c>
      <c r="B5" s="171">
        <v>1.3262660601611855</v>
      </c>
      <c r="C5" s="171">
        <v>0.8655386435769421</v>
      </c>
      <c r="D5" s="171">
        <v>1.017451732743802</v>
      </c>
      <c r="F5" s="171">
        <v>0.86213318734863253</v>
      </c>
      <c r="G5" s="171">
        <v>0.68763216228350699</v>
      </c>
      <c r="H5" s="171">
        <v>0.88306624236413322</v>
      </c>
      <c r="I5" s="171">
        <v>0.6932989077671291</v>
      </c>
    </row>
    <row r="6" spans="1:18">
      <c r="A6" s="171">
        <v>1.1112284916716131</v>
      </c>
      <c r="B6" s="171">
        <v>1.4426145912077772</v>
      </c>
      <c r="C6" s="171">
        <v>0.27864639131747221</v>
      </c>
      <c r="D6" s="171">
        <v>1.1185923137736238</v>
      </c>
      <c r="F6" s="171">
        <v>0.67238845771949673</v>
      </c>
      <c r="G6" s="171">
        <v>0.9775929668665726</v>
      </c>
      <c r="H6" s="171">
        <v>0.27136719841428131</v>
      </c>
      <c r="I6" s="171">
        <v>0.70115546168372433</v>
      </c>
      <c r="J6" s="180"/>
      <c r="K6" s="180"/>
      <c r="L6" s="180"/>
      <c r="M6" s="180"/>
      <c r="N6" s="180"/>
      <c r="O6" s="180"/>
      <c r="P6" s="180"/>
      <c r="Q6" s="180"/>
      <c r="R6" s="180"/>
    </row>
    <row r="7" spans="1:18" ht="12.75" customHeight="1">
      <c r="A7" s="171">
        <v>0.92164503898652594</v>
      </c>
      <c r="B7" s="171">
        <v>1.1389410073576154</v>
      </c>
      <c r="C7" s="171">
        <v>0.58319706928919202</v>
      </c>
      <c r="D7" s="171">
        <v>1.0634749774994037</v>
      </c>
      <c r="F7" s="171">
        <v>1.0377213371643359</v>
      </c>
      <c r="G7" s="171">
        <v>0.63631257709844657</v>
      </c>
      <c r="H7" s="171">
        <v>0.44066413820720213</v>
      </c>
      <c r="I7" s="171">
        <v>0.64097255040474721</v>
      </c>
      <c r="K7" s="186"/>
      <c r="N7" s="186"/>
    </row>
    <row r="8" spans="1:18" ht="12.75" customHeight="1">
      <c r="A8" s="171">
        <v>0.61285982220230228</v>
      </c>
      <c r="B8" s="171">
        <v>1.3680026157809897</v>
      </c>
      <c r="C8" s="171">
        <v>0.64713437446158473</v>
      </c>
      <c r="F8" s="171">
        <v>0.58211164978371077</v>
      </c>
      <c r="G8" s="171">
        <v>1.0234660562428759</v>
      </c>
      <c r="H8" s="171">
        <v>0.99303333110505043</v>
      </c>
      <c r="J8" s="186"/>
      <c r="K8" s="186"/>
      <c r="N8" s="186"/>
    </row>
    <row r="9" spans="1:18" ht="12.75" customHeight="1">
      <c r="B9" s="171">
        <v>2.2610640879008335</v>
      </c>
      <c r="G9" s="171">
        <v>0.93359924877403477</v>
      </c>
      <c r="J9" s="186"/>
      <c r="K9" s="186"/>
      <c r="N9" s="186"/>
    </row>
    <row r="10" spans="1:18" ht="12.75" customHeight="1">
      <c r="A10" s="96"/>
      <c r="B10" s="96"/>
      <c r="E10" s="184"/>
      <c r="F10" s="96"/>
      <c r="G10" s="96"/>
      <c r="J10" s="186"/>
      <c r="K10" s="186"/>
      <c r="N10" s="186"/>
    </row>
    <row r="11" spans="1:18" ht="12.75" customHeight="1">
      <c r="A11" s="96"/>
      <c r="B11" s="96"/>
      <c r="F11" s="96"/>
      <c r="G11" s="96"/>
      <c r="J11" s="186"/>
      <c r="K11" s="186"/>
      <c r="N11" s="186"/>
    </row>
    <row r="12" spans="1:18">
      <c r="A12" s="190" t="s">
        <v>132</v>
      </c>
      <c r="B12" s="96"/>
      <c r="C12" s="184"/>
      <c r="D12" s="184"/>
      <c r="E12" s="184"/>
      <c r="F12" s="190" t="s">
        <v>132</v>
      </c>
      <c r="G12" s="96"/>
    </row>
    <row r="13" spans="1:18">
      <c r="A13" s="33" t="s">
        <v>133</v>
      </c>
      <c r="B13" s="191">
        <f>AVERAGE(A3:A8)</f>
        <v>1</v>
      </c>
      <c r="C13" s="184"/>
      <c r="D13" s="184"/>
      <c r="E13" s="184"/>
      <c r="F13" s="33" t="s">
        <v>133</v>
      </c>
      <c r="G13" s="191">
        <f>AVERAGE(F3:F8)</f>
        <v>1</v>
      </c>
    </row>
    <row r="14" spans="1:18">
      <c r="A14" s="33" t="s">
        <v>313</v>
      </c>
      <c r="B14" s="191">
        <f>AVERAGE(B3:B9)</f>
        <v>1.6797613240430269</v>
      </c>
      <c r="C14" s="184"/>
      <c r="D14" s="184"/>
      <c r="E14" s="184"/>
      <c r="F14" s="33" t="s">
        <v>313</v>
      </c>
      <c r="G14" s="191">
        <f>AVERAGE(G3:G9)</f>
        <v>0.84280543153305287</v>
      </c>
    </row>
    <row r="15" spans="1:18">
      <c r="A15" s="33" t="s">
        <v>134</v>
      </c>
      <c r="B15" s="96">
        <f>AVERAGE(C3:C8)</f>
        <v>0.65366811376924805</v>
      </c>
      <c r="C15" s="184"/>
      <c r="D15" s="184"/>
      <c r="E15" s="184"/>
      <c r="F15" s="33" t="s">
        <v>134</v>
      </c>
      <c r="G15" s="96">
        <f>AVERAGE(H3:H8)</f>
        <v>0.71712323064694516</v>
      </c>
    </row>
    <row r="16" spans="1:18">
      <c r="A16" s="33" t="s">
        <v>314</v>
      </c>
      <c r="B16" s="96">
        <f>AVERAGE(D3:D8)</f>
        <v>1.0645033120878313</v>
      </c>
      <c r="C16" s="184"/>
      <c r="D16" s="184"/>
      <c r="E16" s="184"/>
      <c r="F16" s="33" t="s">
        <v>314</v>
      </c>
      <c r="G16" s="96">
        <f>AVERAGE(I3:I8)</f>
        <v>0.70882798881987574</v>
      </c>
    </row>
    <row r="17" spans="1:7">
      <c r="A17" s="96"/>
      <c r="B17" s="96"/>
      <c r="C17" s="184"/>
      <c r="D17" s="184"/>
      <c r="E17" s="184"/>
      <c r="F17" s="96"/>
      <c r="G17" s="96"/>
    </row>
    <row r="18" spans="1:7">
      <c r="A18" s="190" t="s">
        <v>95</v>
      </c>
      <c r="B18" s="96"/>
      <c r="C18" s="184"/>
      <c r="D18" s="184"/>
      <c r="E18" s="184"/>
      <c r="F18" s="190" t="s">
        <v>95</v>
      </c>
      <c r="G18" s="96"/>
    </row>
    <row r="19" spans="1:7">
      <c r="A19" s="33" t="s">
        <v>133</v>
      </c>
      <c r="B19" s="192">
        <f>AVERAGE(A3:A8)/SQRT(COUNT(A3:A8))</f>
        <v>0.40824829046386307</v>
      </c>
      <c r="C19" s="184"/>
      <c r="D19" s="184"/>
      <c r="E19" s="184"/>
      <c r="F19" s="33" t="s">
        <v>133</v>
      </c>
      <c r="G19" s="192">
        <f>AVERAGE(F3:F8)/SQRT(COUNT(F3:F8))</f>
        <v>0.40824829046386307</v>
      </c>
    </row>
    <row r="20" spans="1:7">
      <c r="A20" s="33" t="s">
        <v>313</v>
      </c>
      <c r="B20" s="192">
        <f>AVERAGE(B3:B9)/SQRT(COUNT(B3:B9))</f>
        <v>0.63489010362320442</v>
      </c>
      <c r="F20" s="33" t="s">
        <v>313</v>
      </c>
      <c r="G20" s="192">
        <f>AVERAGE(G3:G9)/SQRT(COUNT(G3:G9))</f>
        <v>0.31855051077870467</v>
      </c>
    </row>
    <row r="21" spans="1:7">
      <c r="A21" s="33" t="s">
        <v>134</v>
      </c>
      <c r="B21" s="192">
        <f>AVERAGE(C3:C8)/SQRT(COUNT(C3:C8))</f>
        <v>0.26685888997703344</v>
      </c>
      <c r="F21" s="33" t="s">
        <v>134</v>
      </c>
      <c r="G21" s="192">
        <f>AVERAGE(H3:H8)/SQRT(COUNT(H3:H8))</f>
        <v>0.29276433296353793</v>
      </c>
    </row>
    <row r="22" spans="1:7">
      <c r="A22" s="33" t="s">
        <v>314</v>
      </c>
      <c r="B22" s="192">
        <f>AVERAGE(D3:D8)/SQRT(COUNT(D3:D8))</f>
        <v>0.47606035362041288</v>
      </c>
      <c r="F22" s="33" t="s">
        <v>314</v>
      </c>
      <c r="G22" s="192">
        <f>AVERAGE(I3:I8)/SQRT(COUNT(I3:I8))</f>
        <v>0.31699751347114058</v>
      </c>
    </row>
    <row r="23" spans="1:7">
      <c r="A23" s="96"/>
      <c r="B23" s="96"/>
      <c r="F23" s="96"/>
      <c r="G23" s="96"/>
    </row>
    <row r="24" spans="1:7">
      <c r="A24" s="190" t="s">
        <v>298</v>
      </c>
      <c r="B24" s="96"/>
      <c r="F24" s="190" t="s">
        <v>298</v>
      </c>
      <c r="G24" s="96"/>
    </row>
    <row r="25" spans="1:7">
      <c r="A25" s="64">
        <v>8</v>
      </c>
      <c r="B25" s="96">
        <f>TTEST(A3:A8,C3:C8,2,3)</f>
        <v>8.6083579534460219E-2</v>
      </c>
      <c r="F25" s="64">
        <v>8</v>
      </c>
      <c r="G25" s="96">
        <f>TTEST(F3:F8,H3:H8,2,3)</f>
        <v>0.25495072828094711</v>
      </c>
    </row>
    <row r="26" spans="1:7">
      <c r="A26" s="64">
        <v>32</v>
      </c>
      <c r="B26" s="193">
        <f>TTEST(B3:B9,D3:D8,2,3)</f>
        <v>1.2710618739573069E-2</v>
      </c>
      <c r="F26" s="64">
        <v>32</v>
      </c>
      <c r="G26" s="194">
        <f>TTEST(G3:G9,I3:I8,2,3)</f>
        <v>0.26498104944197109</v>
      </c>
    </row>
  </sheetData>
  <phoneticPr fontId="4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5849-3911-4559-8C69-E285278BDB48}">
  <dimension ref="A1:D23"/>
  <sheetViews>
    <sheetView view="pageBreakPreview" zoomScale="75" zoomScaleNormal="100" zoomScaleSheetLayoutView="75" workbookViewId="0">
      <selection activeCell="C9" sqref="C9:C13"/>
    </sheetView>
  </sheetViews>
  <sheetFormatPr defaultRowHeight="13.5"/>
  <cols>
    <col min="1" max="16384" width="9" style="9"/>
  </cols>
  <sheetData>
    <row r="1" spans="1:4" ht="15">
      <c r="A1" s="8"/>
      <c r="B1" s="8"/>
      <c r="C1" s="38" t="s">
        <v>222</v>
      </c>
      <c r="D1" s="38" t="s">
        <v>223</v>
      </c>
    </row>
    <row r="2" spans="1:4" ht="14.25">
      <c r="A2" s="8" t="s">
        <v>0</v>
      </c>
      <c r="B2" s="8"/>
      <c r="C2" s="125">
        <v>1.3291335824726254</v>
      </c>
      <c r="D2" s="125">
        <v>0.61269634059407974</v>
      </c>
    </row>
    <row r="3" spans="1:4" ht="14.25">
      <c r="A3" s="8"/>
      <c r="B3" s="8"/>
      <c r="C3" s="125">
        <v>1.160268886200851</v>
      </c>
      <c r="D3" s="125">
        <v>0.75158298509405574</v>
      </c>
    </row>
    <row r="4" spans="1:4" ht="14.25">
      <c r="A4" s="8"/>
      <c r="B4" s="8"/>
      <c r="C4" s="125">
        <v>0.85380123971859956</v>
      </c>
      <c r="D4" s="125">
        <v>1.1149379808506144</v>
      </c>
    </row>
    <row r="5" spans="1:4" ht="14.25">
      <c r="A5" s="8"/>
      <c r="B5" s="8"/>
      <c r="C5" s="125">
        <v>0.84560860798859638</v>
      </c>
      <c r="D5" s="125">
        <v>1.1102704014714704</v>
      </c>
    </row>
    <row r="6" spans="1:4" ht="14.25">
      <c r="A6" s="8"/>
      <c r="B6" s="8"/>
      <c r="C6" s="125">
        <v>0.81118768361932758</v>
      </c>
      <c r="D6" s="125">
        <v>1.4105122919897801</v>
      </c>
    </row>
    <row r="7" spans="1:4" ht="14.25">
      <c r="A7" s="8"/>
      <c r="B7" s="8"/>
      <c r="C7" s="125"/>
      <c r="D7" s="125"/>
    </row>
    <row r="8" spans="1:4" ht="14.25">
      <c r="A8" s="8"/>
      <c r="B8" s="8"/>
      <c r="C8" s="125"/>
      <c r="D8" s="125"/>
    </row>
    <row r="9" spans="1:4" ht="14.25">
      <c r="A9" s="8" t="s">
        <v>1</v>
      </c>
      <c r="B9" s="8"/>
      <c r="C9" s="125">
        <v>1.8501504912197444</v>
      </c>
      <c r="D9" s="125">
        <v>1.5663390285282401</v>
      </c>
    </row>
    <row r="10" spans="1:4" ht="14.25">
      <c r="A10" s="8"/>
      <c r="B10" s="8"/>
      <c r="C10" s="125">
        <v>3.0451855595863702</v>
      </c>
      <c r="D10" s="125">
        <v>1.2762651178099076</v>
      </c>
    </row>
    <row r="11" spans="1:4" ht="14.25">
      <c r="A11" s="8"/>
      <c r="B11" s="8"/>
      <c r="C11" s="125">
        <v>3.5118191851982372</v>
      </c>
      <c r="D11" s="125">
        <v>1.5958377850931247</v>
      </c>
    </row>
    <row r="12" spans="1:4" ht="14.25">
      <c r="A12" s="8"/>
      <c r="B12" s="8"/>
      <c r="C12" s="125">
        <v>2.2574242307468881</v>
      </c>
      <c r="D12" s="125">
        <v>1.4236392714222932</v>
      </c>
    </row>
    <row r="13" spans="1:4" ht="14.25">
      <c r="A13" s="8"/>
      <c r="B13" s="8"/>
      <c r="C13" s="125">
        <v>2.0482015647810421</v>
      </c>
      <c r="D13" s="125">
        <v>0.95525952349238274</v>
      </c>
    </row>
    <row r="14" spans="1:4" ht="14.25">
      <c r="A14" s="8"/>
      <c r="B14" s="8"/>
      <c r="C14" s="128"/>
      <c r="D14" s="128"/>
    </row>
    <row r="15" spans="1:4" ht="14.25">
      <c r="A15" s="8"/>
      <c r="B15" s="8"/>
      <c r="C15" s="1"/>
      <c r="D15" s="1"/>
    </row>
    <row r="16" spans="1:4" ht="14.25">
      <c r="A16" s="3" t="s">
        <v>2</v>
      </c>
      <c r="B16" s="4" t="s">
        <v>5</v>
      </c>
      <c r="C16" s="32">
        <f>AVERAGE(C2:C8)</f>
        <v>1</v>
      </c>
      <c r="D16" s="32">
        <f>AVERAGE(D2:D8)</f>
        <v>1</v>
      </c>
    </row>
    <row r="17" spans="1:4" ht="14.25">
      <c r="A17" s="3"/>
      <c r="B17" s="4" t="s">
        <v>6</v>
      </c>
      <c r="C17" s="14">
        <f>AVERAGE(C9:C15)</f>
        <v>2.5425562063064566</v>
      </c>
      <c r="D17" s="14">
        <f>AVERAGE(D9:D15)</f>
        <v>1.3634681452691897</v>
      </c>
    </row>
    <row r="18" spans="1:4" ht="14.25">
      <c r="A18" s="3" t="s">
        <v>3</v>
      </c>
      <c r="B18" s="4" t="s">
        <v>5</v>
      </c>
      <c r="C18" s="14">
        <f>STDEV(C2:C8)/SQRT(COUNT(C2:C8))</f>
        <v>0.10365227958115482</v>
      </c>
      <c r="D18" s="14">
        <f>STDEV(D2:D8)/SQRT(COUNT(D2:D8))</f>
        <v>0.14240887975147398</v>
      </c>
    </row>
    <row r="19" spans="1:4" ht="14.25">
      <c r="A19" s="3"/>
      <c r="B19" s="4" t="s">
        <v>6</v>
      </c>
      <c r="C19" s="14">
        <f>STDEV(C9:C15)/SQRT(COUNT(C9:C15))</f>
        <v>0.31600786528168184</v>
      </c>
      <c r="D19" s="14">
        <f>STDEV(D9:D15)/SQRT(COUNT(D9:D15))</f>
        <v>0.11683566580880402</v>
      </c>
    </row>
    <row r="20" spans="1:4" ht="14.25">
      <c r="A20" s="3" t="s">
        <v>4</v>
      </c>
      <c r="B20" s="5"/>
      <c r="C20" s="18">
        <f>TTEST(C2:C8,C9:C15,2,3)</f>
        <v>6.0852374213947362E-3</v>
      </c>
      <c r="D20" s="23">
        <f>TTEST(D2:D8,D9:D15,2,3)</f>
        <v>8.5302713060302363E-2</v>
      </c>
    </row>
    <row r="21" spans="1:4" ht="14.25">
      <c r="A21" s="8"/>
      <c r="B21" s="8"/>
      <c r="C21" s="7"/>
      <c r="D21" s="7"/>
    </row>
    <row r="22" spans="1:4" ht="14.25">
      <c r="A22" s="6"/>
      <c r="B22" s="8"/>
      <c r="C22" s="11"/>
    </row>
    <row r="23" spans="1:4" ht="14.25">
      <c r="A23" s="8"/>
      <c r="B23" s="8"/>
      <c r="C23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5B6A-B7D9-4EBD-BA82-DE6FC832C6DF}">
  <dimension ref="A1:W25"/>
  <sheetViews>
    <sheetView view="pageBreakPreview" zoomScale="75" zoomScaleSheetLayoutView="75" workbookViewId="0">
      <selection activeCell="B2" sqref="B2:B7"/>
    </sheetView>
  </sheetViews>
  <sheetFormatPr defaultRowHeight="12.75"/>
  <cols>
    <col min="1" max="1" width="9.25" style="171" customWidth="1"/>
    <col min="2" max="16" width="9" style="171"/>
    <col min="17" max="20" width="9" style="171" customWidth="1"/>
    <col min="21" max="16384" width="9" style="171"/>
  </cols>
  <sheetData>
    <row r="1" spans="1:23">
      <c r="B1" s="159" t="s">
        <v>33</v>
      </c>
      <c r="C1" s="159" t="s">
        <v>299</v>
      </c>
      <c r="D1" s="170" t="s">
        <v>287</v>
      </c>
      <c r="E1" s="170" t="s">
        <v>282</v>
      </c>
      <c r="F1" s="170" t="s">
        <v>295</v>
      </c>
      <c r="G1" s="170" t="s">
        <v>286</v>
      </c>
      <c r="H1" s="170" t="s">
        <v>285</v>
      </c>
      <c r="I1" s="170" t="s">
        <v>305</v>
      </c>
      <c r="J1" s="170" t="s">
        <v>290</v>
      </c>
      <c r="K1" s="159" t="s">
        <v>303</v>
      </c>
      <c r="L1" s="170" t="s">
        <v>284</v>
      </c>
      <c r="M1" s="159" t="s">
        <v>293</v>
      </c>
      <c r="N1" s="159" t="s">
        <v>294</v>
      </c>
      <c r="O1" s="170" t="s">
        <v>289</v>
      </c>
      <c r="P1" s="159" t="s">
        <v>301</v>
      </c>
      <c r="Q1" s="159" t="s">
        <v>302</v>
      </c>
      <c r="R1" s="159" t="s">
        <v>292</v>
      </c>
      <c r="S1" s="170"/>
      <c r="T1" s="170"/>
      <c r="U1" s="170"/>
      <c r="V1" s="170"/>
      <c r="W1" s="170"/>
    </row>
    <row r="2" spans="1:23">
      <c r="A2" s="172" t="s">
        <v>304</v>
      </c>
      <c r="B2" s="96">
        <v>0.93771946831294462</v>
      </c>
      <c r="C2" s="96">
        <v>1.0823976833238187</v>
      </c>
      <c r="D2" s="171">
        <v>0.58566398042456691</v>
      </c>
      <c r="E2" s="171">
        <v>0.49745417344786552</v>
      </c>
      <c r="F2" s="171">
        <v>0.55722572490855515</v>
      </c>
      <c r="G2" s="171">
        <v>1.1359358543311</v>
      </c>
      <c r="H2" s="171">
        <v>0.83145838938825412</v>
      </c>
      <c r="I2" s="171">
        <v>0.37208606309367082</v>
      </c>
      <c r="J2" s="171">
        <v>0.43644610223058972</v>
      </c>
      <c r="K2" s="96">
        <v>0.87531611133639597</v>
      </c>
      <c r="L2" s="171">
        <v>0.88080705184845542</v>
      </c>
      <c r="M2" s="171">
        <v>0.82846046657966088</v>
      </c>
      <c r="N2" s="171">
        <v>0.88263680623135377</v>
      </c>
      <c r="O2" s="96">
        <v>0.95351943896714098</v>
      </c>
      <c r="P2" s="171">
        <v>1.0571256976282175</v>
      </c>
      <c r="Q2" s="171">
        <v>0.61131128143264357</v>
      </c>
      <c r="R2" s="171">
        <v>9.2516420671111315E-6</v>
      </c>
    </row>
    <row r="3" spans="1:23">
      <c r="A3" s="172"/>
      <c r="B3" s="96">
        <v>1.0189957891667405</v>
      </c>
      <c r="C3" s="96">
        <v>1.5416956843460432</v>
      </c>
      <c r="D3" s="171">
        <v>0.91044919855012973</v>
      </c>
      <c r="E3" s="171">
        <v>0.79445770678608141</v>
      </c>
      <c r="F3" s="171">
        <v>0.94559182476087467</v>
      </c>
      <c r="G3" s="171">
        <v>0.8240847761477178</v>
      </c>
      <c r="H3" s="171">
        <v>0.87417320471576854</v>
      </c>
      <c r="I3" s="171">
        <v>0.80728627290939026</v>
      </c>
      <c r="J3" s="171">
        <v>1.0456803586298549</v>
      </c>
      <c r="K3" s="96">
        <v>0.97495814311748785</v>
      </c>
      <c r="L3" s="171">
        <v>0.9478519212521499</v>
      </c>
      <c r="M3" s="171">
        <v>0.99183114785656323</v>
      </c>
      <c r="N3" s="171">
        <v>0.91460953257324873</v>
      </c>
      <c r="O3" s="96">
        <v>0.78650303679342015</v>
      </c>
      <c r="P3" s="171">
        <v>0.93351060953035458</v>
      </c>
      <c r="Q3" s="171">
        <v>1.430434844649352</v>
      </c>
      <c r="R3" s="171">
        <v>9.8778173051222067E-4</v>
      </c>
    </row>
    <row r="4" spans="1:23">
      <c r="A4" s="172"/>
      <c r="B4" s="96">
        <v>0.90934754361818726</v>
      </c>
      <c r="C4" s="96">
        <v>0.32877490411466431</v>
      </c>
      <c r="D4" s="171">
        <v>0.74003070801253401</v>
      </c>
      <c r="E4" s="171">
        <v>0.76628067929824029</v>
      </c>
      <c r="F4" s="171">
        <v>0.67293335687995715</v>
      </c>
      <c r="G4" s="171">
        <v>0.66255182080555652</v>
      </c>
      <c r="H4" s="171">
        <v>0.74640197244957773</v>
      </c>
      <c r="I4" s="171">
        <v>0.84105603895105052</v>
      </c>
      <c r="J4" s="171">
        <v>0.7388057805024153</v>
      </c>
      <c r="K4" s="96">
        <v>0.95354561890533784</v>
      </c>
      <c r="L4" s="171">
        <v>0.75010276663206255</v>
      </c>
      <c r="M4" s="171">
        <v>0.87514791046490381</v>
      </c>
      <c r="N4" s="171">
        <v>0.93385284746517205</v>
      </c>
      <c r="O4" s="96">
        <v>0.73663859658827036</v>
      </c>
      <c r="P4" s="171">
        <v>0.83000554798410886</v>
      </c>
      <c r="Q4" s="171">
        <v>1.1688984023941384</v>
      </c>
      <c r="R4" s="171">
        <v>3.9520267385860262</v>
      </c>
    </row>
    <row r="5" spans="1:23" ht="12.75" customHeight="1">
      <c r="A5" s="172"/>
      <c r="B5" s="96">
        <v>1.4233403666086166</v>
      </c>
      <c r="C5" s="96">
        <v>1.7606438961502906</v>
      </c>
      <c r="D5" s="171">
        <v>1.6853269590388464</v>
      </c>
      <c r="E5" s="171">
        <v>1.4803520957505523</v>
      </c>
      <c r="F5" s="171">
        <v>1.6939052764898841</v>
      </c>
      <c r="G5" s="171">
        <v>1.150149387807436</v>
      </c>
      <c r="H5" s="171">
        <v>1.3127830311263353</v>
      </c>
      <c r="I5" s="171">
        <v>1.8347009801025489</v>
      </c>
      <c r="J5" s="171">
        <v>1.5889174163481055</v>
      </c>
      <c r="K5" s="96">
        <v>1.1166775783423555</v>
      </c>
      <c r="L5" s="171">
        <v>1.1808739717098944</v>
      </c>
      <c r="M5" s="171">
        <v>1.1827809500961701</v>
      </c>
      <c r="N5" s="171">
        <v>1.1651411335238206</v>
      </c>
      <c r="O5" s="96">
        <v>1.2299396735514914</v>
      </c>
      <c r="P5" s="171">
        <v>1.1745765075552168</v>
      </c>
      <c r="Q5" s="171">
        <v>1.2941526465932043</v>
      </c>
      <c r="R5" s="171">
        <v>4.1086835433219705E-2</v>
      </c>
    </row>
    <row r="6" spans="1:23" ht="12.75" customHeight="1">
      <c r="A6" s="172"/>
      <c r="B6" s="96">
        <v>1.1137198000077546</v>
      </c>
      <c r="C6" s="96">
        <v>0.52490223313422435</v>
      </c>
      <c r="D6" s="171">
        <v>1.3302536300506511</v>
      </c>
      <c r="E6" s="171">
        <v>1.8608782388116667</v>
      </c>
      <c r="F6" s="171">
        <v>1.3705942603772634</v>
      </c>
      <c r="G6" s="171">
        <v>1.2176398849641383</v>
      </c>
      <c r="H6" s="171">
        <v>1.4142415144192302</v>
      </c>
      <c r="I6" s="171">
        <v>1.5129205374061787</v>
      </c>
      <c r="J6" s="171">
        <v>1.4232404537914622</v>
      </c>
      <c r="K6" s="96">
        <v>1.1441066309006553</v>
      </c>
      <c r="L6" s="171">
        <v>1.1769290775286825</v>
      </c>
      <c r="M6" s="171">
        <v>1.1266939808283087</v>
      </c>
      <c r="N6" s="171">
        <v>1.1172528957078141</v>
      </c>
      <c r="O6" s="96">
        <v>1.2942649450217787</v>
      </c>
      <c r="P6" s="171">
        <v>1.1655683435948279</v>
      </c>
      <c r="Q6" s="171">
        <v>0.93545189490484759</v>
      </c>
      <c r="R6" s="171">
        <v>2.0058893926081747</v>
      </c>
    </row>
    <row r="7" spans="1:23" ht="12.75" customHeight="1">
      <c r="A7" s="172"/>
      <c r="B7" s="96">
        <v>0.59687703228575639</v>
      </c>
      <c r="C7" s="96">
        <v>0.76158559893095901</v>
      </c>
      <c r="D7" s="171">
        <v>0.74827552392327201</v>
      </c>
      <c r="E7" s="171">
        <v>0.60057710590559377</v>
      </c>
      <c r="F7" s="171">
        <v>0.75974955658346588</v>
      </c>
      <c r="G7" s="171">
        <v>1.0096382759440514</v>
      </c>
      <c r="H7" s="171">
        <v>0.820941887900834</v>
      </c>
      <c r="I7" s="171">
        <v>0.6319501075371603</v>
      </c>
      <c r="J7" s="171">
        <v>0.76690988849757191</v>
      </c>
      <c r="K7" s="96">
        <v>0.93539591739776839</v>
      </c>
      <c r="L7" s="171">
        <v>1.063435211028755</v>
      </c>
      <c r="M7" s="171">
        <v>0.99508554417439377</v>
      </c>
      <c r="N7" s="171">
        <v>0.98650678449859053</v>
      </c>
      <c r="O7" s="96">
        <v>0.99913430907789835</v>
      </c>
      <c r="P7" s="171">
        <v>0.83921329370727349</v>
      </c>
      <c r="Q7" s="171">
        <v>0.55975093002581411</v>
      </c>
      <c r="R7" s="171">
        <v>0</v>
      </c>
    </row>
    <row r="8" spans="1:23" ht="12.75" customHeight="1">
      <c r="A8" s="172"/>
      <c r="B8" s="96"/>
      <c r="C8" s="96"/>
      <c r="K8" s="96"/>
      <c r="O8" s="96"/>
    </row>
    <row r="9" spans="1:23" ht="12.75" customHeight="1">
      <c r="A9" s="172" t="s">
        <v>134</v>
      </c>
      <c r="B9" s="96">
        <v>0.88029380045022454</v>
      </c>
      <c r="C9" s="96">
        <v>0.11842124253744604</v>
      </c>
      <c r="D9" s="171">
        <v>0.62635693481202503</v>
      </c>
      <c r="E9" s="171">
        <v>0.69706829599391984</v>
      </c>
      <c r="F9" s="171">
        <v>0.81480808950237837</v>
      </c>
      <c r="G9" s="171">
        <v>1.9592480044704188</v>
      </c>
      <c r="H9" s="171">
        <v>1.1420069009988341</v>
      </c>
      <c r="I9" s="171">
        <v>0.57054005580218625</v>
      </c>
      <c r="J9" s="171">
        <v>0.61528455653310465</v>
      </c>
      <c r="K9" s="96">
        <v>0.77479392419697235</v>
      </c>
      <c r="L9" s="171">
        <v>1.0685322916304634</v>
      </c>
      <c r="M9" s="171">
        <v>0.85742812730568563</v>
      </c>
      <c r="N9" s="171">
        <v>1.0663059067129639</v>
      </c>
      <c r="O9" s="96">
        <v>0.98336527678526531</v>
      </c>
      <c r="P9" s="171">
        <v>0.85471079222928736</v>
      </c>
      <c r="Q9" s="171">
        <v>0.39843922972801316</v>
      </c>
      <c r="R9" s="171">
        <v>6.6697331806659377E-3</v>
      </c>
    </row>
    <row r="10" spans="1:23" ht="12.75" customHeight="1">
      <c r="A10" s="172"/>
      <c r="B10" s="96">
        <v>0.88507795136719769</v>
      </c>
      <c r="C10" s="96">
        <v>0.11446029375620297</v>
      </c>
      <c r="D10" s="171">
        <v>0.65740417105078697</v>
      </c>
      <c r="E10" s="171">
        <v>0.63402459032527247</v>
      </c>
      <c r="F10" s="171">
        <v>0.85024929982595288</v>
      </c>
      <c r="G10" s="171">
        <v>1.079931451781694</v>
      </c>
      <c r="H10" s="171">
        <v>1.169611128473482</v>
      </c>
      <c r="I10" s="171">
        <v>0.63759786054442902</v>
      </c>
      <c r="J10" s="171">
        <v>0.79478300379702294</v>
      </c>
      <c r="K10" s="96">
        <v>0.82527396757878668</v>
      </c>
      <c r="L10" s="171">
        <v>0.97564532005651228</v>
      </c>
      <c r="M10" s="171">
        <v>0.88008406760814661</v>
      </c>
      <c r="N10" s="171">
        <v>1.0006380193207818</v>
      </c>
      <c r="O10" s="96">
        <v>1.0398771921393777</v>
      </c>
      <c r="P10" s="171">
        <v>0.92985378935477481</v>
      </c>
      <c r="Q10" s="171">
        <v>0.3226759410541678</v>
      </c>
      <c r="R10" s="171">
        <v>5.2724097963528296</v>
      </c>
    </row>
    <row r="11" spans="1:23" ht="12.75" customHeight="1">
      <c r="A11" s="172"/>
      <c r="B11" s="96">
        <v>1.5586831519891367</v>
      </c>
      <c r="C11" s="96">
        <v>4.5185720130281055E-2</v>
      </c>
      <c r="D11" s="171">
        <v>1.1446371685382699</v>
      </c>
      <c r="E11" s="171">
        <v>0.97042878852197323</v>
      </c>
      <c r="F11" s="171">
        <v>1.5336704585973286</v>
      </c>
      <c r="G11" s="171">
        <v>1.2411910346595414</v>
      </c>
      <c r="H11" s="171">
        <v>1.7739371534953607</v>
      </c>
      <c r="I11" s="171">
        <v>1.215602326175375</v>
      </c>
      <c r="J11" s="171">
        <v>1.3130093086198538</v>
      </c>
      <c r="K11" s="96">
        <v>0.91700057705208893</v>
      </c>
      <c r="L11" s="171">
        <v>1.2970638613264696</v>
      </c>
      <c r="M11" s="171">
        <v>1.5030406410400607</v>
      </c>
      <c r="N11" s="171">
        <v>1.2499979195826509</v>
      </c>
      <c r="O11" s="96">
        <v>0.93680306116178291</v>
      </c>
      <c r="P11" s="171">
        <v>1.0918430700648518</v>
      </c>
      <c r="Q11" s="171">
        <v>0.83995959927674158</v>
      </c>
      <c r="R11" s="171">
        <v>4.6189915490702768E-4</v>
      </c>
    </row>
    <row r="12" spans="1:23" ht="12.75" customHeight="1">
      <c r="A12" s="172"/>
      <c r="B12" s="96">
        <v>0.91821425124254896</v>
      </c>
      <c r="C12" s="96">
        <v>2.1161414115710896E-2</v>
      </c>
      <c r="D12" s="171">
        <v>0.60434955671083435</v>
      </c>
      <c r="E12" s="171">
        <v>0.59347880501791961</v>
      </c>
      <c r="F12" s="171">
        <v>0.78450592177506207</v>
      </c>
      <c r="G12" s="171">
        <v>1.5649895843803778</v>
      </c>
      <c r="H12" s="171">
        <v>0.95332206048381363</v>
      </c>
      <c r="I12" s="171">
        <v>0.4824704504802218</v>
      </c>
      <c r="J12" s="171">
        <v>0.6027249983329912</v>
      </c>
      <c r="K12" s="96">
        <v>0.88153852734772697</v>
      </c>
      <c r="L12" s="171">
        <v>1.1298365506722945</v>
      </c>
      <c r="M12" s="171">
        <v>0.9766623112663223</v>
      </c>
      <c r="N12" s="171">
        <v>1.2742150466714208</v>
      </c>
      <c r="O12" s="96">
        <v>1.0409047707692323</v>
      </c>
      <c r="P12" s="171">
        <v>0.76042363829787496</v>
      </c>
      <c r="Q12" s="171">
        <v>0.64058061112253173</v>
      </c>
      <c r="R12" s="171">
        <v>2.4414643716611204</v>
      </c>
    </row>
    <row r="13" spans="1:23" ht="12.75" customHeight="1">
      <c r="A13" s="172"/>
      <c r="B13" s="96">
        <v>1.1924952219867309</v>
      </c>
      <c r="C13" s="96">
        <v>0.1792099468768546</v>
      </c>
      <c r="D13" s="171">
        <v>0.53372173588859728</v>
      </c>
      <c r="E13" s="171">
        <v>0.58638747753218934</v>
      </c>
      <c r="F13" s="171">
        <v>0.76574556257977022</v>
      </c>
      <c r="G13" s="171">
        <v>0.8398311784266882</v>
      </c>
      <c r="H13" s="171">
        <v>0.96165623402506029</v>
      </c>
      <c r="I13" s="171">
        <v>0.75969922821095492</v>
      </c>
      <c r="J13" s="171">
        <v>0.94318344717200175</v>
      </c>
      <c r="K13" s="96">
        <v>0.89703349436505198</v>
      </c>
      <c r="L13" s="171">
        <v>1.114777474556601</v>
      </c>
      <c r="M13" s="171">
        <v>0.96475026262130303</v>
      </c>
      <c r="N13" s="171">
        <v>1.0326835251424185</v>
      </c>
      <c r="O13" s="96">
        <v>0.60046081886178082</v>
      </c>
      <c r="P13" s="171">
        <v>0.91948388290286742</v>
      </c>
      <c r="Q13" s="171">
        <v>1.1602915870980464</v>
      </c>
      <c r="R13" s="171">
        <v>2.4927832893407627</v>
      </c>
    </row>
    <row r="14" spans="1:23" ht="12.75" customHeight="1">
      <c r="A14" s="172"/>
      <c r="B14" s="96">
        <v>1.3789462839221092</v>
      </c>
      <c r="C14" s="96">
        <v>0.52849344066993609</v>
      </c>
      <c r="D14" s="171">
        <v>1.0128568921456151</v>
      </c>
      <c r="E14" s="171">
        <v>0.86641712014775973</v>
      </c>
      <c r="F14" s="171">
        <v>1.3342769192446213</v>
      </c>
      <c r="G14" s="171">
        <v>1.2724962315475576</v>
      </c>
      <c r="H14" s="171">
        <v>1.8563293072383109</v>
      </c>
      <c r="I14" s="171">
        <v>0.9782820724994008</v>
      </c>
      <c r="J14" s="171">
        <v>1.0695497152142173</v>
      </c>
      <c r="K14" s="96">
        <v>0.9964178564064835</v>
      </c>
      <c r="L14" s="171">
        <v>1.3207027751094305</v>
      </c>
      <c r="M14" s="171">
        <v>1.0746473347204613</v>
      </c>
      <c r="N14" s="171">
        <v>1.1569590622250123</v>
      </c>
      <c r="O14" s="96">
        <v>1.3472214639490254</v>
      </c>
      <c r="P14" s="171">
        <v>1.0027926832541774</v>
      </c>
      <c r="Q14" s="171">
        <v>1.4630545186723884</v>
      </c>
      <c r="R14" s="171">
        <v>7.4179432109152392</v>
      </c>
    </row>
    <row r="15" spans="1:23" ht="12.75" customHeight="1">
      <c r="A15" s="172"/>
    </row>
    <row r="16" spans="1:23" ht="12.75" customHeight="1">
      <c r="A16" s="175" t="s">
        <v>132</v>
      </c>
    </row>
    <row r="17" spans="1:23" ht="12.75" customHeight="1">
      <c r="A17" s="171" t="s">
        <v>296</v>
      </c>
      <c r="B17" s="176">
        <f t="shared" ref="B17:P17" si="0">AVERAGE(B2:B8)</f>
        <v>1</v>
      </c>
      <c r="C17" s="176">
        <f t="shared" si="0"/>
        <v>1.0000000000000002</v>
      </c>
      <c r="D17" s="176">
        <f t="shared" si="0"/>
        <v>1</v>
      </c>
      <c r="E17" s="176">
        <f t="shared" si="0"/>
        <v>1</v>
      </c>
      <c r="F17" s="176">
        <f t="shared" si="0"/>
        <v>1</v>
      </c>
      <c r="G17" s="176">
        <f t="shared" si="0"/>
        <v>1</v>
      </c>
      <c r="H17" s="176">
        <f t="shared" si="0"/>
        <v>1</v>
      </c>
      <c r="I17" s="176">
        <f t="shared" si="0"/>
        <v>0.99999999999999989</v>
      </c>
      <c r="J17" s="176">
        <f t="shared" si="0"/>
        <v>0.99999999999999989</v>
      </c>
      <c r="K17" s="176">
        <f t="shared" si="0"/>
        <v>1.0000000000000002</v>
      </c>
      <c r="L17" s="176">
        <f t="shared" si="0"/>
        <v>1</v>
      </c>
      <c r="M17" s="176">
        <f t="shared" si="0"/>
        <v>1.0000000000000002</v>
      </c>
      <c r="N17" s="176">
        <f t="shared" si="0"/>
        <v>1</v>
      </c>
      <c r="O17" s="176">
        <f t="shared" si="0"/>
        <v>0.99999999999999989</v>
      </c>
      <c r="P17" s="176">
        <f t="shared" si="0"/>
        <v>0.99999999999999989</v>
      </c>
      <c r="Q17" s="176">
        <f t="shared" ref="Q17:R17" si="1">AVERAGE(Q2:Q8)</f>
        <v>1</v>
      </c>
      <c r="R17" s="176">
        <f t="shared" si="1"/>
        <v>1</v>
      </c>
      <c r="S17" s="176"/>
      <c r="T17" s="176"/>
      <c r="U17" s="176"/>
      <c r="V17" s="176"/>
      <c r="W17" s="176"/>
    </row>
    <row r="18" spans="1:23" ht="12.75" customHeight="1">
      <c r="A18" s="174" t="s">
        <v>297</v>
      </c>
      <c r="B18" s="171">
        <f t="shared" ref="B18:N18" si="2">AVERAGE(B9:B14)</f>
        <v>1.1356184434929912</v>
      </c>
      <c r="C18" s="171">
        <f t="shared" si="2"/>
        <v>0.16782200968107194</v>
      </c>
      <c r="D18" s="171">
        <f t="shared" si="2"/>
        <v>0.76322107652435489</v>
      </c>
      <c r="E18" s="171">
        <f t="shared" si="2"/>
        <v>0.724634179589839</v>
      </c>
      <c r="F18" s="171">
        <f t="shared" si="2"/>
        <v>1.0138760419208523</v>
      </c>
      <c r="G18" s="171">
        <f t="shared" si="2"/>
        <v>1.3262812475443795</v>
      </c>
      <c r="H18" s="171">
        <f t="shared" si="2"/>
        <v>1.3094771307858102</v>
      </c>
      <c r="I18" s="171">
        <f t="shared" si="2"/>
        <v>0.77403199895209462</v>
      </c>
      <c r="J18" s="171">
        <f t="shared" si="2"/>
        <v>0.88975583827819849</v>
      </c>
      <c r="K18" s="171">
        <f t="shared" si="2"/>
        <v>0.8820097244911852</v>
      </c>
      <c r="L18" s="171">
        <f t="shared" si="2"/>
        <v>1.1510930455586286</v>
      </c>
      <c r="M18" s="171">
        <f t="shared" si="2"/>
        <v>1.0427687907603298</v>
      </c>
      <c r="N18" s="171">
        <f t="shared" si="2"/>
        <v>1.130133246609208</v>
      </c>
      <c r="O18" s="171">
        <f t="shared" ref="O18" si="3">AVERAGE(O9:O14)</f>
        <v>0.99143876394441077</v>
      </c>
      <c r="P18" s="171">
        <f>AVERAGE(P9:P14)</f>
        <v>0.92651797601730557</v>
      </c>
      <c r="Q18" s="171">
        <f t="shared" ref="Q18:R18" si="4">AVERAGE(Q9:Q14)</f>
        <v>0.80416691449198152</v>
      </c>
      <c r="R18" s="171">
        <f t="shared" si="4"/>
        <v>2.9386220501009208</v>
      </c>
    </row>
    <row r="19" spans="1:23" ht="12.75" customHeight="1">
      <c r="A19" s="172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</row>
    <row r="20" spans="1:23" ht="12.75" customHeight="1">
      <c r="A20" s="175" t="s">
        <v>95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</row>
    <row r="21" spans="1:23" ht="12.75" customHeight="1">
      <c r="A21" s="171" t="s">
        <v>296</v>
      </c>
      <c r="B21" s="173">
        <f t="shared" ref="B21:P21" si="5">STDEV(B2:B8)/SQRT(COUNT(B2:B8))</f>
        <v>0.11062172157013402</v>
      </c>
      <c r="C21" s="173">
        <f t="shared" si="5"/>
        <v>0.23179769724705968</v>
      </c>
      <c r="D21" s="173">
        <f t="shared" si="5"/>
        <v>0.17218047012147467</v>
      </c>
      <c r="E21" s="173">
        <f t="shared" si="5"/>
        <v>0.22217206464300537</v>
      </c>
      <c r="F21" s="173">
        <f t="shared" si="5"/>
        <v>0.18097392182156477</v>
      </c>
      <c r="G21" s="173">
        <f t="shared" si="5"/>
        <v>8.8185571508173285E-2</v>
      </c>
      <c r="H21" s="173">
        <f t="shared" si="5"/>
        <v>0.1169104615840685</v>
      </c>
      <c r="I21" s="173">
        <f t="shared" si="5"/>
        <v>0.2274460817236616</v>
      </c>
      <c r="J21" s="173">
        <f t="shared" si="5"/>
        <v>0.17964681240687669</v>
      </c>
      <c r="K21" s="173">
        <f t="shared" si="5"/>
        <v>4.3545088531903919E-2</v>
      </c>
      <c r="L21" s="173">
        <f t="shared" si="5"/>
        <v>7.0099530756066591E-2</v>
      </c>
      <c r="M21" s="173">
        <f t="shared" si="5"/>
        <v>5.614415324410648E-2</v>
      </c>
      <c r="N21" s="173">
        <f t="shared" si="5"/>
        <v>4.7132083681702075E-2</v>
      </c>
      <c r="O21" s="173">
        <f t="shared" si="5"/>
        <v>9.247801277813171E-2</v>
      </c>
      <c r="P21" s="173">
        <f t="shared" si="5"/>
        <v>6.3331007782416418E-2</v>
      </c>
      <c r="Q21" s="173">
        <f t="shared" ref="Q21:R21" si="6">STDEV(Q2:Q8)/SQRT(COUNT(Q2:Q8))</f>
        <v>0.14712706829397906</v>
      </c>
      <c r="R21" s="173">
        <f t="shared" si="6"/>
        <v>0.67438358772341511</v>
      </c>
      <c r="S21" s="173"/>
      <c r="T21" s="173"/>
      <c r="U21" s="173"/>
      <c r="V21" s="173"/>
      <c r="W21" s="173"/>
    </row>
    <row r="22" spans="1:23">
      <c r="A22" s="174" t="s">
        <v>297</v>
      </c>
      <c r="B22" s="173">
        <f t="shared" ref="B22:N22" si="7">STDEV(B9:B14)/SQRT(COUNT(B9:B14))</f>
        <v>0.11784919003855059</v>
      </c>
      <c r="C22" s="173">
        <f t="shared" si="7"/>
        <v>7.5729885023973431E-2</v>
      </c>
      <c r="D22" s="173">
        <f t="shared" si="7"/>
        <v>0.10257280237613661</v>
      </c>
      <c r="E22" s="173">
        <f t="shared" si="7"/>
        <v>6.4756273963065145E-2</v>
      </c>
      <c r="F22" s="173">
        <f t="shared" si="7"/>
        <v>0.13582146430765682</v>
      </c>
      <c r="G22" s="173">
        <f t="shared" si="7"/>
        <v>0.15969592452950135</v>
      </c>
      <c r="H22" s="173">
        <f t="shared" si="7"/>
        <v>0.16433755934855557</v>
      </c>
      <c r="I22" s="173">
        <f t="shared" si="7"/>
        <v>0.11283310039501664</v>
      </c>
      <c r="J22" s="173">
        <f t="shared" si="7"/>
        <v>0.11270387077113234</v>
      </c>
      <c r="K22" s="173">
        <f t="shared" si="7"/>
        <v>3.1226959529872811E-2</v>
      </c>
      <c r="L22" s="173">
        <f t="shared" si="7"/>
        <v>5.4602741432804774E-2</v>
      </c>
      <c r="M22" s="173">
        <f t="shared" si="7"/>
        <v>9.73209219996619E-2</v>
      </c>
      <c r="N22" s="173">
        <f t="shared" si="7"/>
        <v>4.697024616439565E-2</v>
      </c>
      <c r="O22" s="173">
        <f t="shared" ref="O22" si="8">STDEV(O9:O14)/SQRT(COUNT(O9:O14))</f>
        <v>9.7858484819365821E-2</v>
      </c>
      <c r="P22" s="173">
        <f>STDEV(P9:P14)/SQRT(COUNT(P9:P14))</f>
        <v>4.6887960241583454E-2</v>
      </c>
      <c r="Q22" s="173">
        <f t="shared" ref="Q22:R22" si="9">STDEV(Q9:Q14)/SQRT(COUNT(Q9:Q14))</f>
        <v>0.18124088611583397</v>
      </c>
      <c r="R22" s="173">
        <f t="shared" si="9"/>
        <v>1.1998048553188898</v>
      </c>
      <c r="S22" s="173"/>
      <c r="T22" s="173"/>
      <c r="U22" s="173"/>
      <c r="V22" s="173"/>
      <c r="W22" s="173"/>
    </row>
    <row r="23" spans="1:23">
      <c r="A23" s="172"/>
    </row>
    <row r="24" spans="1:23">
      <c r="A24" s="177" t="s">
        <v>298</v>
      </c>
    </row>
    <row r="25" spans="1:23">
      <c r="B25" s="179">
        <f>TTEST(B2:B8,B9:B14,2,3)</f>
        <v>0.42112472502941856</v>
      </c>
      <c r="C25" s="178">
        <f>TTEST(C2:C8,C9:C14,2,3)</f>
        <v>1.4070444104100919E-2</v>
      </c>
      <c r="D25" s="179">
        <f t="shared" ref="D25:L25" si="10">TTEST(D2:D8,D9:D14,2,3)</f>
        <v>0.27075010367166169</v>
      </c>
      <c r="E25" s="179">
        <f t="shared" si="10"/>
        <v>0.28016966419710115</v>
      </c>
      <c r="F25" s="179">
        <f t="shared" si="10"/>
        <v>0.95240175917720882</v>
      </c>
      <c r="G25" s="179">
        <f t="shared" si="10"/>
        <v>0.11249396953368002</v>
      </c>
      <c r="H25" s="179">
        <f t="shared" si="10"/>
        <v>0.15917046757249145</v>
      </c>
      <c r="I25" s="179">
        <f t="shared" si="10"/>
        <v>0.40176479291867939</v>
      </c>
      <c r="J25" s="179">
        <f t="shared" si="10"/>
        <v>0.61658179392023027</v>
      </c>
      <c r="K25" s="179">
        <f t="shared" si="10"/>
        <v>5.4950192438482766E-2</v>
      </c>
      <c r="L25" s="179">
        <f t="shared" si="10"/>
        <v>0.12171058884175669</v>
      </c>
      <c r="M25" s="179">
        <f>TTEST(M2:M8,M9:M14,2,3)</f>
        <v>0.71336938938522931</v>
      </c>
      <c r="N25" s="179">
        <f>TTEST(N2:N8,N9:N14,2,3)</f>
        <v>7.8998270280935645E-2</v>
      </c>
      <c r="O25" s="179">
        <f>TTEST(O2:O8,O9:O14,2,3)</f>
        <v>0.95055752761639611</v>
      </c>
      <c r="P25" s="179">
        <f>TTEST(P2:P8,P9:P14,2,3)</f>
        <v>0.37485326605890912</v>
      </c>
      <c r="Q25" s="179">
        <f t="shared" ref="Q25:R25" si="11">TTEST(Q2:Q8,Q9:Q14,2,3)</f>
        <v>0.42193506509979606</v>
      </c>
      <c r="R25" s="179">
        <f t="shared" si="11"/>
        <v>0.19722085812716006</v>
      </c>
      <c r="S25" s="178"/>
      <c r="T25" s="179"/>
      <c r="U25" s="178"/>
      <c r="V25" s="179"/>
      <c r="W25" s="178"/>
    </row>
  </sheetData>
  <phoneticPr fontId="4"/>
  <pageMargins left="0.19685039370078741" right="0.19685039370078741" top="0.19685039370078741" bottom="0.19685039370078741" header="0.51181102362204722" footer="0.51181102362204722"/>
  <pageSetup paperSize="9" scale="9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B159-5934-4D2C-BEE4-6409C6397156}">
  <dimension ref="A1:Y25"/>
  <sheetViews>
    <sheetView view="pageBreakPreview" zoomScale="75" zoomScaleSheetLayoutView="75" workbookViewId="0">
      <selection activeCell="T11" sqref="T11"/>
    </sheetView>
  </sheetViews>
  <sheetFormatPr defaultRowHeight="12.75"/>
  <cols>
    <col min="1" max="1" width="9.25" style="171" customWidth="1"/>
    <col min="2" max="18" width="9" style="171"/>
    <col min="19" max="22" width="9" style="171" customWidth="1"/>
    <col min="23" max="16384" width="9" style="171"/>
  </cols>
  <sheetData>
    <row r="1" spans="1:25">
      <c r="B1" s="159" t="s">
        <v>33</v>
      </c>
      <c r="C1" s="159" t="s">
        <v>299</v>
      </c>
      <c r="D1" s="170" t="s">
        <v>287</v>
      </c>
      <c r="E1" s="170" t="s">
        <v>282</v>
      </c>
      <c r="F1" s="170" t="s">
        <v>295</v>
      </c>
      <c r="G1" s="170" t="s">
        <v>286</v>
      </c>
      <c r="H1" s="170" t="s">
        <v>285</v>
      </c>
      <c r="I1" s="170" t="s">
        <v>283</v>
      </c>
      <c r="J1" s="170" t="s">
        <v>290</v>
      </c>
      <c r="K1" s="159" t="s">
        <v>303</v>
      </c>
      <c r="L1" s="170" t="s">
        <v>284</v>
      </c>
      <c r="M1" s="170" t="s">
        <v>293</v>
      </c>
      <c r="N1" s="170" t="s">
        <v>294</v>
      </c>
      <c r="O1" s="170" t="s">
        <v>289</v>
      </c>
      <c r="P1" s="159" t="s">
        <v>301</v>
      </c>
      <c r="Q1" s="159" t="s">
        <v>302</v>
      </c>
      <c r="R1" s="170" t="s">
        <v>292</v>
      </c>
      <c r="S1" s="170"/>
      <c r="T1" s="170"/>
      <c r="U1" s="170"/>
      <c r="V1" s="170"/>
      <c r="W1" s="170"/>
      <c r="X1" s="170"/>
      <c r="Y1" s="170"/>
    </row>
    <row r="2" spans="1:25">
      <c r="A2" s="172" t="s">
        <v>296</v>
      </c>
      <c r="B2" s="171">
        <v>1.2085598732059004</v>
      </c>
      <c r="C2" s="171">
        <v>1.2717800203356826</v>
      </c>
      <c r="D2" s="171">
        <v>1.4677615039398406</v>
      </c>
      <c r="E2" s="171">
        <v>0.66821192614365921</v>
      </c>
      <c r="F2" s="171">
        <v>1.5323857872975535</v>
      </c>
      <c r="G2" s="171">
        <v>1.416826087057889</v>
      </c>
      <c r="H2" s="171">
        <v>1.5686457498240547</v>
      </c>
      <c r="I2" s="171">
        <v>0.5869844821893847</v>
      </c>
      <c r="J2" s="171">
        <v>2.0975456467732911</v>
      </c>
      <c r="K2" s="96">
        <v>0.91624387597897761</v>
      </c>
      <c r="L2" s="171">
        <v>0.78226116485957453</v>
      </c>
      <c r="M2" s="171">
        <v>1.3348109455359405</v>
      </c>
      <c r="N2" s="171">
        <v>1.4130584240711122</v>
      </c>
      <c r="O2" s="171">
        <v>1.6357113809473973</v>
      </c>
      <c r="P2" s="96">
        <v>0.94956230755159554</v>
      </c>
      <c r="Q2" s="96">
        <v>0.60622581433197931</v>
      </c>
      <c r="R2" s="171">
        <v>0.58954222131440837</v>
      </c>
    </row>
    <row r="3" spans="1:25">
      <c r="A3" s="172"/>
      <c r="B3" s="171">
        <v>1.0620924269609371</v>
      </c>
      <c r="C3" s="171">
        <v>1.5878154089332099</v>
      </c>
      <c r="D3" s="171">
        <v>0.9041038155945893</v>
      </c>
      <c r="E3" s="171">
        <v>1.2111450993004906</v>
      </c>
      <c r="F3" s="171">
        <v>0.96458238562864973</v>
      </c>
      <c r="G3" s="171">
        <v>1.0318061306351318</v>
      </c>
      <c r="H3" s="171">
        <v>0.82330559049712448</v>
      </c>
      <c r="I3" s="171">
        <v>1.2055402037201333</v>
      </c>
      <c r="J3" s="171">
        <v>0.72335090041151318</v>
      </c>
      <c r="K3" s="96">
        <v>0.84478337884782284</v>
      </c>
      <c r="L3" s="171">
        <v>1.3305831891745459</v>
      </c>
      <c r="M3" s="171">
        <v>0.85783044057259528</v>
      </c>
      <c r="N3" s="171">
        <v>0.95301693971962487</v>
      </c>
      <c r="O3" s="171">
        <v>0.88327228161347326</v>
      </c>
      <c r="P3" s="96">
        <v>0.95772140540599859</v>
      </c>
      <c r="Q3" s="96">
        <v>1.4068401451894332</v>
      </c>
      <c r="R3" s="171">
        <v>0.69767112569827938</v>
      </c>
    </row>
    <row r="4" spans="1:25">
      <c r="A4" s="172"/>
      <c r="B4" s="171">
        <v>0.93635252108850942</v>
      </c>
      <c r="C4" s="171">
        <v>1.5836579364185435</v>
      </c>
      <c r="D4" s="171">
        <v>1.0636547628316071</v>
      </c>
      <c r="E4" s="171">
        <v>1.9659212434453071</v>
      </c>
      <c r="F4" s="171">
        <v>0.93131429744304906</v>
      </c>
      <c r="G4" s="171">
        <v>0.91719580407630463</v>
      </c>
      <c r="H4" s="171">
        <v>0.96369154741513507</v>
      </c>
      <c r="I4" s="171">
        <v>1.9868546038062112</v>
      </c>
      <c r="J4" s="171">
        <v>0.8456901733184079</v>
      </c>
      <c r="K4" s="96">
        <v>1.1383040118554413</v>
      </c>
      <c r="L4" s="171">
        <v>1.2931734574141354</v>
      </c>
      <c r="M4" s="171">
        <v>0.99337418086002616</v>
      </c>
      <c r="N4" s="171">
        <v>0.95610138277050738</v>
      </c>
      <c r="O4" s="171">
        <v>0.73586716830504884</v>
      </c>
      <c r="P4" s="96">
        <v>1.0364624814645409</v>
      </c>
      <c r="Q4" s="96">
        <v>1.1359079604288231</v>
      </c>
      <c r="R4" s="171">
        <v>1.2063754921456704</v>
      </c>
    </row>
    <row r="5" spans="1:25" ht="12.75" customHeight="1">
      <c r="A5" s="172"/>
      <c r="B5" s="171">
        <v>0.68695444028381725</v>
      </c>
      <c r="C5" s="171">
        <v>0.69875684086924561</v>
      </c>
      <c r="D5" s="171">
        <v>1.4132942639725679</v>
      </c>
      <c r="E5" s="171">
        <v>1.4823111256181098</v>
      </c>
      <c r="F5" s="171">
        <v>1.4829472983800986</v>
      </c>
      <c r="G5" s="171">
        <v>0.93935075274208513</v>
      </c>
      <c r="H5" s="171">
        <v>1.2314147164088558</v>
      </c>
      <c r="I5" s="171">
        <v>1.8270160713906025</v>
      </c>
      <c r="J5" s="171">
        <v>1.3296499224173459</v>
      </c>
      <c r="K5" s="96">
        <v>0.79839588608227452</v>
      </c>
      <c r="L5" s="171">
        <v>1.1536766092031812</v>
      </c>
      <c r="M5" s="171">
        <v>1.1843881580369384</v>
      </c>
      <c r="N5" s="171">
        <v>0.97749037202128253</v>
      </c>
      <c r="O5" s="171">
        <v>0.8732470854025981</v>
      </c>
      <c r="P5" s="96">
        <v>0.64668253899202244</v>
      </c>
      <c r="Q5" s="96">
        <v>0.25500754109266227</v>
      </c>
      <c r="R5" s="171">
        <v>0</v>
      </c>
    </row>
    <row r="6" spans="1:25" ht="12.75" customHeight="1">
      <c r="A6" s="172"/>
      <c r="B6" s="171">
        <v>1.3377215004561385</v>
      </c>
      <c r="C6" s="171">
        <v>4.2501829917716637E-2</v>
      </c>
      <c r="D6" s="171">
        <v>0.54874978678685238</v>
      </c>
      <c r="E6" s="171">
        <v>0.39201352879431989</v>
      </c>
      <c r="F6" s="171">
        <v>0.34085643944429755</v>
      </c>
      <c r="G6" s="171">
        <v>0.60947509396657384</v>
      </c>
      <c r="H6" s="171">
        <v>0.51233949126496314</v>
      </c>
      <c r="I6" s="171">
        <v>0.38155222283155366</v>
      </c>
      <c r="J6" s="171">
        <v>0.24735633718016853</v>
      </c>
      <c r="K6" s="96">
        <v>0.95826172286215328</v>
      </c>
      <c r="L6" s="171">
        <v>1.0297858364709433</v>
      </c>
      <c r="M6" s="171">
        <v>0.65397004322157115</v>
      </c>
      <c r="N6" s="171">
        <v>0.58720592089393975</v>
      </c>
      <c r="O6" s="171">
        <v>0.80003746960935229</v>
      </c>
      <c r="P6" s="96">
        <v>1.2236023513959571</v>
      </c>
      <c r="Q6" s="96">
        <v>0.83734626871664275</v>
      </c>
      <c r="R6" s="171">
        <v>0.2800603152314794</v>
      </c>
    </row>
    <row r="7" spans="1:25" ht="12.75" customHeight="1">
      <c r="A7" s="172"/>
      <c r="B7" s="171">
        <v>0.78580099950258597</v>
      </c>
      <c r="C7" s="171">
        <v>0.45298734127563484</v>
      </c>
      <c r="D7" s="171">
        <v>0.95400400816353614</v>
      </c>
      <c r="E7" s="171">
        <v>0.76912887570183397</v>
      </c>
      <c r="F7" s="171">
        <v>0.9920922662871019</v>
      </c>
      <c r="G7" s="171">
        <v>1.1089580217317985</v>
      </c>
      <c r="H7" s="171">
        <v>1.0976431050438156</v>
      </c>
      <c r="I7" s="171">
        <v>0.54334091785826599</v>
      </c>
      <c r="J7" s="171">
        <v>1.1906214049115362</v>
      </c>
      <c r="K7" s="96">
        <v>1.0084453896741372</v>
      </c>
      <c r="L7" s="171">
        <v>0.71774261493060676</v>
      </c>
      <c r="M7" s="171">
        <v>1.1909342593984666</v>
      </c>
      <c r="N7" s="171">
        <v>1.2000576521142363</v>
      </c>
      <c r="O7" s="171">
        <v>1.2528994970521845</v>
      </c>
      <c r="P7" s="96">
        <v>0.75603608870841943</v>
      </c>
      <c r="Q7" s="96">
        <v>0.40817072569889501</v>
      </c>
      <c r="R7" s="171">
        <v>4.1519972747780205</v>
      </c>
    </row>
    <row r="8" spans="1:25" ht="12.75" customHeight="1">
      <c r="A8" s="172"/>
      <c r="B8" s="171">
        <v>0.98251823850211173</v>
      </c>
      <c r="C8" s="171">
        <v>1.3625006222499669</v>
      </c>
      <c r="D8" s="171">
        <v>0.64843185871100728</v>
      </c>
      <c r="E8" s="171">
        <v>0.51126820099627901</v>
      </c>
      <c r="F8" s="171">
        <v>0.75582152551924997</v>
      </c>
      <c r="G8" s="171">
        <v>0.97638810979021684</v>
      </c>
      <c r="H8" s="171">
        <v>0.80295979954605134</v>
      </c>
      <c r="I8" s="171">
        <v>0.46871149820384994</v>
      </c>
      <c r="J8" s="171">
        <v>0.56578561498773716</v>
      </c>
      <c r="K8" s="96">
        <v>1.3355657346991936</v>
      </c>
      <c r="L8" s="171">
        <v>0.69277712794701229</v>
      </c>
      <c r="M8" s="171">
        <v>0.78469197237446142</v>
      </c>
      <c r="N8" s="171">
        <v>0.91306930840929679</v>
      </c>
      <c r="O8" s="171">
        <v>0.8189651170699459</v>
      </c>
      <c r="P8" s="96">
        <v>1.4299328264814655</v>
      </c>
      <c r="Q8" s="96">
        <v>2.3505015445415647</v>
      </c>
      <c r="R8" s="171">
        <v>7.4353570832141794E-2</v>
      </c>
    </row>
    <row r="9" spans="1:25" ht="12.75" customHeight="1">
      <c r="A9" s="172"/>
      <c r="K9" s="96"/>
      <c r="P9" s="96"/>
      <c r="Q9" s="96"/>
    </row>
    <row r="10" spans="1:25" ht="12.75" customHeight="1">
      <c r="A10" s="172" t="s">
        <v>297</v>
      </c>
      <c r="B10" s="171">
        <v>0.72289641857411235</v>
      </c>
      <c r="C10" s="171">
        <v>0.17033969384312861</v>
      </c>
      <c r="D10" s="171">
        <v>0.62447506890360838</v>
      </c>
      <c r="E10" s="171">
        <v>0.2012470591963714</v>
      </c>
      <c r="F10" s="171">
        <v>0.67734236346187149</v>
      </c>
      <c r="G10" s="171">
        <v>0.84527714013979927</v>
      </c>
      <c r="H10" s="171">
        <v>0.6197414427940916</v>
      </c>
      <c r="I10" s="171">
        <v>0.22811361629921612</v>
      </c>
      <c r="J10" s="171">
        <v>0.68474265968970593</v>
      </c>
      <c r="K10" s="96">
        <v>0.59524922739820096</v>
      </c>
      <c r="L10" s="171">
        <v>0.28551346554402068</v>
      </c>
      <c r="M10" s="171">
        <v>0.7459580621531392</v>
      </c>
      <c r="N10" s="171">
        <v>0.91891353883932214</v>
      </c>
      <c r="O10" s="171">
        <v>0.53190459607660423</v>
      </c>
      <c r="P10" s="96">
        <v>0.82308081842455472</v>
      </c>
      <c r="Q10" s="96">
        <v>0.19625837394648579</v>
      </c>
      <c r="R10" s="171">
        <v>0.72957143783205369</v>
      </c>
    </row>
    <row r="11" spans="1:25" ht="12.75" customHeight="1">
      <c r="A11" s="172"/>
      <c r="B11" s="171">
        <v>1.4456429853390897</v>
      </c>
      <c r="C11" s="171">
        <v>0.68071464936141857</v>
      </c>
      <c r="D11" s="171">
        <v>0.65030801547213335</v>
      </c>
      <c r="E11" s="171">
        <v>0.24123473696676445</v>
      </c>
      <c r="F11" s="171">
        <v>0.67678391201251786</v>
      </c>
      <c r="G11" s="171">
        <v>1.0238975700146296</v>
      </c>
      <c r="H11" s="171">
        <v>0.82999879900918527</v>
      </c>
      <c r="I11" s="171">
        <v>0.28394419977698687</v>
      </c>
      <c r="J11" s="171">
        <v>0.73336321371322566</v>
      </c>
      <c r="K11" s="96">
        <v>0.88685390821872756</v>
      </c>
      <c r="L11" s="171">
        <v>0.39189204399911309</v>
      </c>
      <c r="M11" s="171">
        <v>0.75328275998960226</v>
      </c>
      <c r="N11" s="171">
        <v>0.98527887633558531</v>
      </c>
      <c r="O11" s="171">
        <v>0.9239646982845563</v>
      </c>
      <c r="P11" s="96">
        <v>1.2588398550688953</v>
      </c>
      <c r="Q11" s="96">
        <v>0.13315572642492338</v>
      </c>
      <c r="R11" s="171">
        <v>2.063435549407669E-5</v>
      </c>
    </row>
    <row r="12" spans="1:25" ht="12.75" customHeight="1">
      <c r="A12" s="172"/>
      <c r="B12" s="171">
        <v>0.89449505878234736</v>
      </c>
      <c r="C12" s="171">
        <v>0.16416996655175653</v>
      </c>
      <c r="D12" s="171">
        <v>0.30951560849930915</v>
      </c>
      <c r="E12" s="171">
        <v>0.10916456102215275</v>
      </c>
      <c r="F12" s="171">
        <v>0.19845558230896448</v>
      </c>
      <c r="G12" s="171">
        <v>0.54274244958343254</v>
      </c>
      <c r="H12" s="171">
        <v>0.40967604204411046</v>
      </c>
      <c r="I12" s="171">
        <v>0.15217189904021261</v>
      </c>
      <c r="J12" s="171">
        <v>0.19363041396759892</v>
      </c>
      <c r="K12" s="96">
        <v>0.44132345281069235</v>
      </c>
      <c r="L12" s="171">
        <v>0.47790285753934542</v>
      </c>
      <c r="M12" s="171">
        <v>0.41647000260539441</v>
      </c>
      <c r="N12" s="171">
        <v>0.49408189050619034</v>
      </c>
      <c r="O12" s="171">
        <v>0.43928819479802456</v>
      </c>
      <c r="P12" s="96">
        <v>0.64317970134083124</v>
      </c>
      <c r="Q12" s="96">
        <v>2.9540771916149132E-5</v>
      </c>
      <c r="R12" s="171">
        <v>4.5699108215775128</v>
      </c>
    </row>
    <row r="13" spans="1:25" ht="12.75" customHeight="1">
      <c r="A13" s="172"/>
      <c r="B13" s="171">
        <v>1.7774032715015351</v>
      </c>
      <c r="C13" s="171">
        <v>1.2700015653919838</v>
      </c>
      <c r="D13" s="171">
        <v>0.53911530060358659</v>
      </c>
      <c r="E13" s="171">
        <v>0.30629653144005664</v>
      </c>
      <c r="F13" s="171">
        <v>0.49772938822228596</v>
      </c>
      <c r="G13" s="171">
        <v>0.86726412713895884</v>
      </c>
      <c r="H13" s="171">
        <v>0.76570366081433172</v>
      </c>
      <c r="I13" s="171">
        <v>0.31080981691676413</v>
      </c>
      <c r="J13" s="171">
        <v>0.42782975921285493</v>
      </c>
      <c r="K13" s="96">
        <v>0.74754430265545746</v>
      </c>
      <c r="L13" s="171">
        <v>0.68986289866923634</v>
      </c>
      <c r="M13" s="171">
        <v>0.65963164439147881</v>
      </c>
      <c r="N13" s="171">
        <v>0.87979670577732094</v>
      </c>
      <c r="O13" s="171">
        <v>0.92069991971779208</v>
      </c>
      <c r="P13" s="96">
        <v>1.1982465314718345</v>
      </c>
      <c r="Q13" s="96">
        <v>0.43117931219776479</v>
      </c>
      <c r="R13" s="171">
        <v>0.19036791075233811</v>
      </c>
    </row>
    <row r="14" spans="1:25" ht="12.75" customHeight="1">
      <c r="A14" s="172"/>
      <c r="B14" s="171">
        <v>1.4114400734817534</v>
      </c>
      <c r="C14" s="171">
        <v>0.61860872661294464</v>
      </c>
      <c r="D14" s="171">
        <v>0.4126378439779444</v>
      </c>
      <c r="E14" s="171">
        <v>0.25341069547468892</v>
      </c>
      <c r="F14" s="171">
        <v>0.36865018698616853</v>
      </c>
      <c r="G14" s="171">
        <v>0.74289584796234476</v>
      </c>
      <c r="H14" s="171">
        <v>0.53340260961074848</v>
      </c>
      <c r="I14" s="171">
        <v>0.26719364498258646</v>
      </c>
      <c r="J14" s="171">
        <v>0.30780470754056732</v>
      </c>
      <c r="K14" s="96">
        <v>0.53813952497471218</v>
      </c>
      <c r="L14" s="171">
        <v>0.50907931264359607</v>
      </c>
      <c r="M14" s="171">
        <v>0.61932060725029381</v>
      </c>
      <c r="N14" s="171">
        <v>0.81769243551325221</v>
      </c>
      <c r="O14" s="171">
        <v>0.47971611771642475</v>
      </c>
      <c r="P14" s="96">
        <v>0.76410430802062768</v>
      </c>
      <c r="Q14" s="96">
        <v>0.44912305908930727</v>
      </c>
      <c r="R14" s="171">
        <v>0.36379013122090265</v>
      </c>
    </row>
    <row r="15" spans="1:25" ht="12.75" customHeight="1">
      <c r="A15" s="172"/>
    </row>
    <row r="16" spans="1:25" ht="12.75" customHeight="1">
      <c r="A16" s="175" t="s">
        <v>132</v>
      </c>
    </row>
    <row r="17" spans="1:25" ht="12.75" customHeight="1">
      <c r="A17" s="171" t="s">
        <v>296</v>
      </c>
      <c r="B17" s="176">
        <f>AVERAGE(B2:B8)</f>
        <v>1.0000000000000002</v>
      </c>
      <c r="C17" s="176">
        <f t="shared" ref="C17:O17" si="0">AVERAGE(C2:C8)</f>
        <v>1</v>
      </c>
      <c r="D17" s="176">
        <f t="shared" si="0"/>
        <v>1.0000000000000002</v>
      </c>
      <c r="E17" s="176">
        <f t="shared" si="0"/>
        <v>1</v>
      </c>
      <c r="F17" s="176">
        <f t="shared" si="0"/>
        <v>1</v>
      </c>
      <c r="G17" s="176">
        <f t="shared" si="0"/>
        <v>0.99999999999999989</v>
      </c>
      <c r="H17" s="176">
        <f t="shared" si="0"/>
        <v>0.99999999999999989</v>
      </c>
      <c r="I17" s="176">
        <f t="shared" si="0"/>
        <v>1.0000000000000002</v>
      </c>
      <c r="J17" s="176">
        <f t="shared" si="0"/>
        <v>1</v>
      </c>
      <c r="K17" s="176">
        <f t="shared" si="0"/>
        <v>1.0000000000000002</v>
      </c>
      <c r="L17" s="176">
        <f t="shared" si="0"/>
        <v>1</v>
      </c>
      <c r="M17" s="176">
        <f t="shared" si="0"/>
        <v>1</v>
      </c>
      <c r="N17" s="176">
        <f t="shared" si="0"/>
        <v>1</v>
      </c>
      <c r="O17" s="176">
        <f t="shared" si="0"/>
        <v>1</v>
      </c>
      <c r="P17" s="176">
        <f t="shared" ref="P17:Q17" si="1">AVERAGE(P2:P8)</f>
        <v>0.99999999999999989</v>
      </c>
      <c r="Q17" s="176">
        <f t="shared" si="1"/>
        <v>1</v>
      </c>
      <c r="R17" s="176">
        <f>AVERAGE(R2:R8)</f>
        <v>1</v>
      </c>
      <c r="S17" s="176"/>
      <c r="T17" s="176"/>
      <c r="U17" s="176"/>
      <c r="V17" s="176"/>
      <c r="W17" s="176"/>
      <c r="X17" s="176"/>
      <c r="Y17" s="176"/>
    </row>
    <row r="18" spans="1:25" ht="12.75" customHeight="1">
      <c r="A18" s="174" t="s">
        <v>297</v>
      </c>
      <c r="B18" s="171">
        <f t="shared" ref="B18:O18" si="2">AVERAGE(B10:B14)</f>
        <v>1.2503755615357677</v>
      </c>
      <c r="C18" s="171">
        <f t="shared" si="2"/>
        <v>0.58076692035224642</v>
      </c>
      <c r="D18" s="171">
        <f t="shared" si="2"/>
        <v>0.50721036749131643</v>
      </c>
      <c r="E18" s="171">
        <f t="shared" si="2"/>
        <v>0.22227071682000682</v>
      </c>
      <c r="F18" s="171">
        <f t="shared" si="2"/>
        <v>0.4837922865983616</v>
      </c>
      <c r="G18" s="171">
        <f t="shared" si="2"/>
        <v>0.80441542696783297</v>
      </c>
      <c r="H18" s="171">
        <f t="shared" si="2"/>
        <v>0.63170451085449353</v>
      </c>
      <c r="I18" s="171">
        <f t="shared" si="2"/>
        <v>0.24844663540315323</v>
      </c>
      <c r="J18" s="171">
        <f t="shared" si="2"/>
        <v>0.46947415082479055</v>
      </c>
      <c r="K18" s="171">
        <f t="shared" si="2"/>
        <v>0.6418220832115582</v>
      </c>
      <c r="L18" s="171">
        <f t="shared" si="2"/>
        <v>0.47085011567906232</v>
      </c>
      <c r="M18" s="171">
        <f t="shared" si="2"/>
        <v>0.63893261527798173</v>
      </c>
      <c r="N18" s="171">
        <f t="shared" si="2"/>
        <v>0.81915268939433417</v>
      </c>
      <c r="O18" s="171">
        <f t="shared" si="2"/>
        <v>0.65911470531868033</v>
      </c>
      <c r="P18" s="171">
        <f t="shared" ref="P18:Q18" si="3">AVERAGE(P10:P14)</f>
        <v>0.93749024286534866</v>
      </c>
      <c r="Q18" s="171">
        <f t="shared" si="3"/>
        <v>0.24194920248607948</v>
      </c>
      <c r="R18" s="171">
        <f>AVERAGE(R10:R14)</f>
        <v>1.1707321871476601</v>
      </c>
    </row>
    <row r="19" spans="1:25" ht="12.75" customHeight="1">
      <c r="A19" s="172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</row>
    <row r="20" spans="1:25" ht="12.75" customHeight="1">
      <c r="A20" s="175" t="s">
        <v>95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</row>
    <row r="21" spans="1:25" ht="12.75" customHeight="1">
      <c r="A21" s="171" t="s">
        <v>296</v>
      </c>
      <c r="B21" s="173">
        <f t="shared" ref="B21:O21" si="4">STDEV(B2:B8)/SQRT(COUNT(B2:B8))</f>
        <v>8.5863103930571921E-2</v>
      </c>
      <c r="C21" s="173">
        <f t="shared" si="4"/>
        <v>0.22877664600193848</v>
      </c>
      <c r="D21" s="173">
        <f t="shared" si="4"/>
        <v>0.1320356665716359</v>
      </c>
      <c r="E21" s="173">
        <f t="shared" si="4"/>
        <v>0.21723923864558134</v>
      </c>
      <c r="F21" s="173">
        <f t="shared" si="4"/>
        <v>0.15559415659143822</v>
      </c>
      <c r="G21" s="173">
        <f t="shared" si="4"/>
        <v>9.1317024562117974E-2</v>
      </c>
      <c r="H21" s="173">
        <f t="shared" si="4"/>
        <v>0.12869507762254642</v>
      </c>
      <c r="I21" s="173">
        <f t="shared" si="4"/>
        <v>0.25560147678319295</v>
      </c>
      <c r="J21" s="173">
        <f t="shared" si="4"/>
        <v>0.22912737673717357</v>
      </c>
      <c r="K21" s="173">
        <f t="shared" si="4"/>
        <v>6.9914450602176742E-2</v>
      </c>
      <c r="L21" s="173">
        <f t="shared" si="4"/>
        <v>0.10249331479179725</v>
      </c>
      <c r="M21" s="173">
        <f t="shared" si="4"/>
        <v>9.371989883006053E-2</v>
      </c>
      <c r="N21" s="173">
        <f t="shared" si="4"/>
        <v>9.6761538336304506E-2</v>
      </c>
      <c r="O21" s="173">
        <f t="shared" si="4"/>
        <v>0.1234719528833591</v>
      </c>
      <c r="P21" s="173">
        <f t="shared" ref="P21:Q21" si="5">STDEV(P2:P8)/SQRT(COUNT(P2:P8))</f>
        <v>0.10057605722333789</v>
      </c>
      <c r="Q21" s="173">
        <f t="shared" si="5"/>
        <v>0.27144385978382513</v>
      </c>
      <c r="R21" s="173">
        <f>STDEV(R2:R8)/SQRT(COUNT(R2:R8))</f>
        <v>0.54799831555663714</v>
      </c>
      <c r="S21" s="173"/>
      <c r="T21" s="173"/>
      <c r="U21" s="173"/>
      <c r="V21" s="173"/>
      <c r="W21" s="173"/>
      <c r="X21" s="173"/>
      <c r="Y21" s="173"/>
    </row>
    <row r="22" spans="1:25">
      <c r="A22" s="174" t="s">
        <v>297</v>
      </c>
      <c r="B22" s="173">
        <f t="shared" ref="B22:O22" si="6">STDEV(B10:B14)/SQRT(COUNT(B10:B14))</f>
        <v>0.19322454934331396</v>
      </c>
      <c r="C22" s="173">
        <f t="shared" si="6"/>
        <v>0.20352757515064515</v>
      </c>
      <c r="D22" s="173">
        <f t="shared" si="6"/>
        <v>6.4526371255653761E-2</v>
      </c>
      <c r="E22" s="173">
        <f t="shared" si="6"/>
        <v>3.2882112548122497E-2</v>
      </c>
      <c r="F22" s="173">
        <f t="shared" si="6"/>
        <v>9.2080502945353096E-2</v>
      </c>
      <c r="G22" s="173">
        <f t="shared" si="6"/>
        <v>7.9388114830619194E-2</v>
      </c>
      <c r="H22" s="173">
        <f t="shared" si="6"/>
        <v>7.628217899764371E-2</v>
      </c>
      <c r="I22" s="173">
        <f t="shared" si="6"/>
        <v>2.7552631798777601E-2</v>
      </c>
      <c r="J22" s="173">
        <f t="shared" si="6"/>
        <v>0.10486634346370595</v>
      </c>
      <c r="K22" s="173">
        <f t="shared" si="6"/>
        <v>7.8846872964075096E-2</v>
      </c>
      <c r="L22" s="173">
        <f t="shared" si="6"/>
        <v>6.7105090249584234E-2</v>
      </c>
      <c r="M22" s="173">
        <f t="shared" si="6"/>
        <v>6.1169067581837815E-2</v>
      </c>
      <c r="N22" s="173">
        <f t="shared" si="6"/>
        <v>8.570326435552468E-2</v>
      </c>
      <c r="O22" s="173">
        <f t="shared" si="6"/>
        <v>0.10845789575245469</v>
      </c>
      <c r="P22" s="173">
        <f t="shared" ref="P22:Q22" si="7">STDEV(P10:P14)/SQRT(COUNT(P10:P14))</f>
        <v>0.12268461781464388</v>
      </c>
      <c r="Q22" s="173">
        <f t="shared" si="7"/>
        <v>8.6941887560413128E-2</v>
      </c>
      <c r="R22" s="173">
        <f>STDEV(R10:R14)/SQRT(COUNT(R10:R14))</f>
        <v>0.85825035191946109</v>
      </c>
      <c r="S22" s="173"/>
      <c r="T22" s="173"/>
      <c r="U22" s="173"/>
      <c r="V22" s="173"/>
      <c r="W22" s="173"/>
      <c r="X22" s="173"/>
      <c r="Y22" s="173"/>
    </row>
    <row r="23" spans="1:25">
      <c r="A23" s="172"/>
    </row>
    <row r="24" spans="1:25">
      <c r="A24" s="177" t="s">
        <v>298</v>
      </c>
    </row>
    <row r="25" spans="1:25">
      <c r="B25" s="179">
        <f t="shared" ref="B25:O25" si="8">TTEST(B2:B8,B10:B14,2,3)</f>
        <v>0.28425350349236561</v>
      </c>
      <c r="C25" s="179">
        <f t="shared" si="8"/>
        <v>0.20113704176886299</v>
      </c>
      <c r="D25" s="178">
        <f t="shared" si="8"/>
        <v>9.2226153177269454E-3</v>
      </c>
      <c r="E25" s="178">
        <f t="shared" si="8"/>
        <v>1.1351867924511741E-2</v>
      </c>
      <c r="F25" s="178">
        <f t="shared" si="8"/>
        <v>1.8449943739237116E-2</v>
      </c>
      <c r="G25" s="179">
        <f t="shared" si="8"/>
        <v>0.13720094699021257</v>
      </c>
      <c r="H25" s="178">
        <f t="shared" si="8"/>
        <v>3.5391085520017497E-2</v>
      </c>
      <c r="I25" s="178">
        <f t="shared" si="8"/>
        <v>2.581914995891367E-2</v>
      </c>
      <c r="J25" s="179">
        <f t="shared" si="8"/>
        <v>6.7381941439930357E-2</v>
      </c>
      <c r="K25" s="178">
        <f t="shared" si="8"/>
        <v>7.8387008091312434E-3</v>
      </c>
      <c r="L25" s="178">
        <f t="shared" si="8"/>
        <v>1.6649516949508586E-3</v>
      </c>
      <c r="M25" s="178">
        <f t="shared" si="8"/>
        <v>9.5715701437704675E-3</v>
      </c>
      <c r="N25" s="179">
        <f t="shared" si="8"/>
        <v>0.19221688831428788</v>
      </c>
      <c r="O25" s="179">
        <f t="shared" si="8"/>
        <v>6.4966773023652405E-2</v>
      </c>
      <c r="P25" s="179">
        <f t="shared" ref="P25" si="9">TTEST(P2:P8,P10:P14,2,3)</f>
        <v>0.70315392102917795</v>
      </c>
      <c r="Q25" s="178">
        <f t="shared" ref="Q25" si="10">TTEST(Q2:Q8,Q10:Q14,2,3)</f>
        <v>3.173978336581499E-2</v>
      </c>
      <c r="R25" s="179">
        <f>TTEST(R2:R8,R10:R14,2,3)</f>
        <v>0.87149835706227841</v>
      </c>
      <c r="S25" s="178"/>
      <c r="T25" s="178"/>
      <c r="U25" s="178"/>
      <c r="V25" s="179"/>
      <c r="W25" s="178"/>
      <c r="X25" s="179"/>
      <c r="Y25" s="178"/>
    </row>
  </sheetData>
  <phoneticPr fontId="4"/>
  <pageMargins left="0.19685039370078741" right="0.19685039370078741" top="0.19685039370078741" bottom="0.19685039370078741" header="0.51181102362204722" footer="0.51181102362204722"/>
  <pageSetup paperSize="9" scale="93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07D3-6162-45FE-86D5-2839F8368DAA}">
  <dimension ref="A1:Q27"/>
  <sheetViews>
    <sheetView view="pageBreakPreview" zoomScale="75" zoomScaleSheetLayoutView="75" workbookViewId="0">
      <selection activeCell="B27" sqref="B27:F27"/>
    </sheetView>
  </sheetViews>
  <sheetFormatPr defaultRowHeight="12.75"/>
  <cols>
    <col min="1" max="6" width="9" style="171" customWidth="1"/>
    <col min="7" max="7" width="9.125" style="171" bestFit="1" customWidth="1"/>
    <col min="8" max="8" width="10.125" style="171" bestFit="1" customWidth="1"/>
    <col min="9" max="9" width="10" style="171" bestFit="1" customWidth="1"/>
    <col min="10" max="10" width="9.125" style="171" bestFit="1" customWidth="1"/>
    <col min="11" max="11" width="11.375" style="171" bestFit="1" customWidth="1"/>
    <col min="12" max="12" width="10" style="171" bestFit="1" customWidth="1"/>
    <col min="13" max="13" width="9" style="171"/>
    <col min="14" max="19" width="9.125" style="171" bestFit="1" customWidth="1"/>
    <col min="20" max="16384" width="9" style="171"/>
  </cols>
  <sheetData>
    <row r="1" spans="2:17">
      <c r="B1" s="33" t="s">
        <v>321</v>
      </c>
      <c r="C1" s="33" t="s">
        <v>135</v>
      </c>
      <c r="D1" s="96" t="s">
        <v>323</v>
      </c>
      <c r="E1" s="96" t="s">
        <v>324</v>
      </c>
      <c r="F1" s="96" t="s">
        <v>316</v>
      </c>
    </row>
    <row r="2" spans="2:17">
      <c r="B2" s="96">
        <v>0.21275393976190021</v>
      </c>
      <c r="C2" s="96">
        <v>0.65169316075096018</v>
      </c>
      <c r="D2" s="96">
        <v>1.695472336289443</v>
      </c>
      <c r="E2" s="96">
        <v>2.2580150505010512</v>
      </c>
      <c r="F2" s="96">
        <v>0.98913957422631871</v>
      </c>
    </row>
    <row r="3" spans="2:17">
      <c r="B3" s="96">
        <v>0.23510743934222278</v>
      </c>
      <c r="C3" s="96">
        <v>0.77988721589911614</v>
      </c>
      <c r="D3" s="96">
        <v>1.3591769706143619</v>
      </c>
      <c r="E3" s="96">
        <v>2.5230786929038365</v>
      </c>
      <c r="F3" s="96">
        <v>0.64025820648611176</v>
      </c>
    </row>
    <row r="4" spans="2:17">
      <c r="B4" s="96">
        <v>0.27515044991797993</v>
      </c>
      <c r="C4" s="96">
        <v>1.5676172398333124</v>
      </c>
      <c r="D4" s="96">
        <v>1.3967862548901138</v>
      </c>
      <c r="E4" s="96">
        <v>1.17405143973381</v>
      </c>
      <c r="F4" s="96">
        <v>0.83751287827782173</v>
      </c>
      <c r="I4" s="180"/>
      <c r="J4" s="180"/>
      <c r="K4" s="180"/>
      <c r="L4" s="180"/>
      <c r="M4" s="180"/>
      <c r="N4" s="180"/>
      <c r="O4" s="180"/>
      <c r="P4" s="180"/>
      <c r="Q4" s="180"/>
    </row>
    <row r="5" spans="2:17" ht="12.75" customHeight="1">
      <c r="B5" s="96">
        <v>0.22283014935374487</v>
      </c>
      <c r="C5" s="96">
        <v>0.93917589800023871</v>
      </c>
      <c r="D5" s="96">
        <v>2.0064958759610043</v>
      </c>
      <c r="E5" s="96">
        <v>1.114847569366108</v>
      </c>
      <c r="F5" s="96">
        <v>0.55851176914540013</v>
      </c>
      <c r="J5" s="186"/>
      <c r="M5" s="186"/>
    </row>
    <row r="6" spans="2:17" ht="12.75" customHeight="1">
      <c r="B6" s="96">
        <v>0.15230607550603986</v>
      </c>
      <c r="C6" s="96">
        <v>1.0616264855163728</v>
      </c>
      <c r="D6" s="96">
        <v>0.63163741033415899</v>
      </c>
      <c r="E6" s="96">
        <v>0.97096531526401308</v>
      </c>
      <c r="F6" s="96">
        <v>0.51445429011497379</v>
      </c>
      <c r="I6" s="186"/>
      <c r="J6" s="186"/>
      <c r="M6" s="186"/>
    </row>
    <row r="7" spans="2:17" ht="12.75" customHeight="1">
      <c r="B7" s="96">
        <v>0.35478275332235537</v>
      </c>
      <c r="C7" s="96"/>
      <c r="D7" s="96"/>
      <c r="E7" s="184"/>
      <c r="F7" s="96">
        <v>0.7297100607255026</v>
      </c>
      <c r="I7" s="186"/>
      <c r="J7" s="186"/>
      <c r="M7" s="186"/>
    </row>
    <row r="8" spans="2:17" ht="12.75" customHeight="1">
      <c r="B8" s="184"/>
      <c r="C8" s="184"/>
      <c r="D8" s="184"/>
      <c r="E8" s="184"/>
      <c r="F8" s="185"/>
      <c r="I8" s="186"/>
      <c r="J8" s="186"/>
      <c r="M8" s="186"/>
    </row>
    <row r="9" spans="2:17" ht="12.75" customHeight="1">
      <c r="B9" s="184" t="s">
        <v>325</v>
      </c>
      <c r="C9" s="171" t="s">
        <v>136</v>
      </c>
      <c r="D9" s="171" t="s">
        <v>300</v>
      </c>
      <c r="E9" s="171" t="s">
        <v>327</v>
      </c>
      <c r="F9" s="185" t="s">
        <v>315</v>
      </c>
      <c r="I9" s="186"/>
      <c r="J9" s="186"/>
      <c r="M9" s="186"/>
    </row>
    <row r="10" spans="2:17" ht="12.75" customHeight="1">
      <c r="B10" s="171">
        <v>0.10209855101554043</v>
      </c>
      <c r="C10" s="171">
        <v>0.96077393256460664</v>
      </c>
      <c r="D10" s="171">
        <v>0.82567220715463419</v>
      </c>
      <c r="E10" s="171">
        <v>0.61219178983492029</v>
      </c>
      <c r="F10" s="185">
        <v>0.58615790124131928</v>
      </c>
      <c r="J10" s="186"/>
      <c r="M10" s="186"/>
    </row>
    <row r="11" spans="2:17" ht="12.75" customHeight="1">
      <c r="B11" s="171">
        <v>0.18505902412777769</v>
      </c>
      <c r="C11" s="171">
        <v>0.83133551629863645</v>
      </c>
      <c r="D11" s="171">
        <v>0.59544929141472891</v>
      </c>
      <c r="E11" s="171">
        <v>0.61764283130891851</v>
      </c>
      <c r="F11" s="171">
        <v>0.38453412518343461</v>
      </c>
      <c r="J11" s="186"/>
    </row>
    <row r="12" spans="2:17" ht="12.75" customHeight="1">
      <c r="B12" s="171">
        <v>0.15596114866151453</v>
      </c>
      <c r="C12" s="171">
        <v>0.79069342719891123</v>
      </c>
      <c r="D12" s="171">
        <v>1.3186603857033377</v>
      </c>
      <c r="E12" s="171">
        <v>0.33931066629932222</v>
      </c>
      <c r="F12" s="171">
        <v>0.41890591898008189</v>
      </c>
      <c r="M12" s="186"/>
    </row>
    <row r="13" spans="2:17" ht="12.75" customHeight="1">
      <c r="B13" s="171">
        <v>0.22685758471870629</v>
      </c>
      <c r="C13" s="171">
        <v>0.72779503431865189</v>
      </c>
      <c r="D13" s="171">
        <v>0.59920101326489228</v>
      </c>
      <c r="E13" s="171">
        <v>0.85215116154328496</v>
      </c>
      <c r="F13" s="171">
        <v>0.24910615403698069</v>
      </c>
    </row>
    <row r="14" spans="2:17" ht="12.75" customHeight="1">
      <c r="C14" s="171">
        <v>0.56221621761546492</v>
      </c>
      <c r="D14" s="171">
        <v>1.2614769340562457</v>
      </c>
      <c r="E14" s="171">
        <v>0.89706210352718563</v>
      </c>
      <c r="F14" s="171">
        <v>0.61694735494086539</v>
      </c>
    </row>
    <row r="15" spans="2:17" ht="12.75" customHeight="1">
      <c r="C15" s="171">
        <v>1.695472336289443</v>
      </c>
    </row>
    <row r="16" spans="2:17" ht="12.75" customHeight="1"/>
    <row r="17" spans="1:16" ht="12.75" customHeight="1"/>
    <row r="18" spans="1:16" ht="12.75" customHeight="1">
      <c r="A18" s="175" t="s">
        <v>132</v>
      </c>
      <c r="C18" s="183"/>
      <c r="D18" s="183"/>
      <c r="E18" s="183"/>
      <c r="G18" s="183"/>
      <c r="I18" s="180"/>
      <c r="J18" s="180"/>
      <c r="K18" s="180"/>
      <c r="L18" s="180"/>
      <c r="M18" s="180"/>
      <c r="N18" s="180"/>
      <c r="O18" s="180"/>
      <c r="P18" s="180"/>
    </row>
    <row r="19" spans="1:16" ht="12.75" customHeight="1">
      <c r="A19" s="173" t="s">
        <v>0</v>
      </c>
      <c r="B19" s="176">
        <f>AVERAGE(B2:B7)</f>
        <v>0.2421551345340405</v>
      </c>
      <c r="C19" s="176">
        <f t="shared" ref="C19:F19" si="0">AVERAGE(C2:C7)</f>
        <v>1</v>
      </c>
      <c r="D19" s="176">
        <f t="shared" si="0"/>
        <v>1.4179137696178166</v>
      </c>
      <c r="E19" s="176">
        <f t="shared" si="0"/>
        <v>1.6081916135537639</v>
      </c>
      <c r="F19" s="176">
        <f t="shared" si="0"/>
        <v>0.7115977964960214</v>
      </c>
      <c r="G19" s="184"/>
      <c r="I19" s="184"/>
      <c r="J19" s="184"/>
      <c r="K19" s="184"/>
      <c r="L19" s="184"/>
      <c r="M19" s="184"/>
      <c r="N19" s="184"/>
      <c r="O19" s="184"/>
      <c r="P19" s="184"/>
    </row>
    <row r="20" spans="1:16">
      <c r="A20" s="173" t="s">
        <v>317</v>
      </c>
      <c r="B20" s="171">
        <f>AVERAGE(B10:B15)</f>
        <v>0.16749407713088474</v>
      </c>
      <c r="C20" s="171">
        <f t="shared" ref="C20:F20" si="1">AVERAGE(C10:C15)</f>
        <v>0.92804774404761903</v>
      </c>
      <c r="D20" s="171">
        <f t="shared" si="1"/>
        <v>0.92009196631876766</v>
      </c>
      <c r="E20" s="171">
        <f t="shared" si="1"/>
        <v>0.66367171050272633</v>
      </c>
      <c r="F20" s="171">
        <f t="shared" si="1"/>
        <v>0.45113029087653639</v>
      </c>
    </row>
    <row r="22" spans="1:16">
      <c r="A22" s="175" t="s">
        <v>95</v>
      </c>
    </row>
    <row r="23" spans="1:16">
      <c r="A23" s="173" t="s">
        <v>0</v>
      </c>
      <c r="B23" s="181">
        <f>AVERAGE(B2:B7)/SQRT(COUNT(B2:B7))</f>
        <v>9.8859419700568801E-2</v>
      </c>
      <c r="C23" s="181">
        <f t="shared" ref="C23:F23" si="2">AVERAGE(C2:C7)/SQRT(COUNT(C2:C7))</f>
        <v>0.44721359549995793</v>
      </c>
      <c r="D23" s="181">
        <f t="shared" si="2"/>
        <v>0.63411031501968274</v>
      </c>
      <c r="E23" s="181">
        <f t="shared" si="2"/>
        <v>0.71920515375025762</v>
      </c>
      <c r="F23" s="181">
        <f t="shared" si="2"/>
        <v>0.29050858391735263</v>
      </c>
    </row>
    <row r="24" spans="1:16">
      <c r="A24" s="173" t="s">
        <v>317</v>
      </c>
      <c r="B24" s="181">
        <f>AVERAGE(B10:B15)/SQRT(COUNT(B10:B15))</f>
        <v>8.3747038565442369E-2</v>
      </c>
      <c r="C24" s="181">
        <f t="shared" ref="C24:F24" si="3">AVERAGE(C10:C15)/SQRT(COUNT(C10:C15))</f>
        <v>0.3788739049762852</v>
      </c>
      <c r="D24" s="181">
        <f t="shared" si="3"/>
        <v>0.41147763644804225</v>
      </c>
      <c r="E24" s="181">
        <f t="shared" si="3"/>
        <v>0.29680301188553143</v>
      </c>
      <c r="F24" s="181">
        <f t="shared" si="3"/>
        <v>0.20175159942183771</v>
      </c>
    </row>
    <row r="26" spans="1:16">
      <c r="A26" s="175" t="s">
        <v>298</v>
      </c>
    </row>
    <row r="27" spans="1:16">
      <c r="A27" s="187"/>
      <c r="B27" s="171">
        <f>TTEST(B2:B7,B10:B15,2,3)</f>
        <v>8.7705144216924144E-2</v>
      </c>
      <c r="C27" s="171">
        <f t="shared" ref="C27:F27" si="4">TTEST(C2:C7,C10:C15,2,3)</f>
        <v>0.75820402826612476</v>
      </c>
      <c r="D27" s="171">
        <f t="shared" si="4"/>
        <v>0.11521372675560833</v>
      </c>
      <c r="E27" s="178">
        <f t="shared" si="4"/>
        <v>4.0768280057462337E-2</v>
      </c>
      <c r="F27" s="178">
        <f t="shared" si="4"/>
        <v>2.8268691192009109E-2</v>
      </c>
    </row>
  </sheetData>
  <phoneticPr fontId="4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1B19-A224-470C-BBC6-5A19D5115D24}">
  <dimension ref="A1:I29"/>
  <sheetViews>
    <sheetView view="pageBreakPreview" zoomScale="75" zoomScaleNormal="100" zoomScaleSheetLayoutView="75" workbookViewId="0">
      <selection activeCell="C1" sqref="C1:I18"/>
    </sheetView>
  </sheetViews>
  <sheetFormatPr defaultRowHeight="13.5"/>
  <cols>
    <col min="1" max="16384" width="9" style="9"/>
  </cols>
  <sheetData>
    <row r="1" spans="1:9" ht="15">
      <c r="A1" s="8"/>
      <c r="B1" s="8"/>
      <c r="C1" s="38">
        <v>4</v>
      </c>
      <c r="D1" s="38">
        <v>6</v>
      </c>
      <c r="E1" s="38">
        <v>8</v>
      </c>
      <c r="F1" s="38">
        <v>36</v>
      </c>
      <c r="G1" s="38">
        <v>52</v>
      </c>
      <c r="H1" s="38">
        <v>80</v>
      </c>
      <c r="I1" s="38">
        <v>100</v>
      </c>
    </row>
    <row r="2" spans="1:9" ht="14.25">
      <c r="A2" s="8" t="s">
        <v>0</v>
      </c>
      <c r="B2" s="8"/>
      <c r="C2" s="13">
        <v>5.3999999999999999E-2</v>
      </c>
      <c r="D2" s="13">
        <v>6.6500000000000004E-2</v>
      </c>
      <c r="E2" s="13">
        <v>6.5000000000000002E-2</v>
      </c>
      <c r="F2" s="12">
        <v>9.2999999999999999E-2</v>
      </c>
      <c r="G2" s="12">
        <v>9.7000000000000003E-2</v>
      </c>
      <c r="H2" s="12">
        <v>0.09</v>
      </c>
      <c r="I2" s="13">
        <v>9.2999999999999999E-2</v>
      </c>
    </row>
    <row r="3" spans="1:9" ht="14.25">
      <c r="A3" s="8"/>
      <c r="B3" s="8"/>
      <c r="C3" s="13">
        <v>4.4999999999999998E-2</v>
      </c>
      <c r="D3" s="13">
        <v>6.8000000000000005E-2</v>
      </c>
      <c r="E3" s="13">
        <v>6.5000000000000002E-2</v>
      </c>
      <c r="F3" s="13">
        <v>0.09</v>
      </c>
      <c r="G3" s="12">
        <v>8.3000000000000004E-2</v>
      </c>
      <c r="H3" s="12">
        <v>9.5000000000000001E-2</v>
      </c>
      <c r="I3" s="13">
        <v>9.6000000000000002E-2</v>
      </c>
    </row>
    <row r="4" spans="1:9" ht="14.25">
      <c r="A4" s="8"/>
      <c r="B4" s="8"/>
      <c r="C4" s="13">
        <v>4.3999999999999997E-2</v>
      </c>
      <c r="D4" s="13">
        <v>7.0999999999999994E-2</v>
      </c>
      <c r="E4" s="13">
        <v>7.2999999999999995E-2</v>
      </c>
      <c r="F4" s="13">
        <v>8.5999999999999993E-2</v>
      </c>
      <c r="G4" s="12">
        <v>8.4500000000000006E-2</v>
      </c>
      <c r="H4" s="12">
        <v>9.1999999999999998E-2</v>
      </c>
      <c r="I4" s="13">
        <v>9.1999999999999998E-2</v>
      </c>
    </row>
    <row r="5" spans="1:9" ht="14.25">
      <c r="A5" s="8"/>
      <c r="B5" s="8"/>
      <c r="C5" s="13">
        <v>4.65E-2</v>
      </c>
      <c r="D5" s="13">
        <v>6.1499999999999999E-2</v>
      </c>
      <c r="E5" s="13">
        <v>7.0000000000000007E-2</v>
      </c>
      <c r="F5" s="13">
        <v>8.7999999999999995E-2</v>
      </c>
      <c r="G5" s="12">
        <v>9.1499999999999998E-2</v>
      </c>
      <c r="H5" s="12">
        <v>9.6000000000000002E-2</v>
      </c>
      <c r="I5" s="13">
        <v>0.10199999999999999</v>
      </c>
    </row>
    <row r="6" spans="1:9" ht="14.25">
      <c r="A6" s="8"/>
      <c r="B6" s="8"/>
      <c r="C6" s="13">
        <v>4.4999999999999998E-2</v>
      </c>
      <c r="D6" s="13">
        <v>6.9000000000000006E-2</v>
      </c>
      <c r="E6" s="13">
        <v>6.5000000000000002E-2</v>
      </c>
      <c r="F6" s="13">
        <v>9.2999999999999999E-2</v>
      </c>
      <c r="G6" s="13"/>
      <c r="H6" s="12">
        <v>9.4E-2</v>
      </c>
      <c r="I6" s="13">
        <v>9.0999999999999998E-2</v>
      </c>
    </row>
    <row r="7" spans="1:9" ht="14.25">
      <c r="A7" s="8"/>
      <c r="B7" s="8"/>
      <c r="C7" s="13"/>
      <c r="D7" s="13">
        <v>6.8000000000000005E-2</v>
      </c>
      <c r="E7" s="13">
        <v>5.9499999999999997E-2</v>
      </c>
      <c r="F7" s="13"/>
      <c r="G7" s="13"/>
      <c r="H7" s="13"/>
      <c r="I7" s="13">
        <v>9.9000000000000005E-2</v>
      </c>
    </row>
    <row r="8" spans="1:9" ht="14.25">
      <c r="A8" s="8"/>
      <c r="B8" s="8"/>
      <c r="C8" s="13"/>
      <c r="D8" s="13">
        <v>7.3499999999999996E-2</v>
      </c>
      <c r="E8" s="13"/>
      <c r="F8" s="13"/>
      <c r="G8" s="13"/>
      <c r="H8" s="13"/>
    </row>
    <row r="9" spans="1:9" ht="14.25">
      <c r="A9" s="8"/>
      <c r="B9" s="8"/>
      <c r="C9" s="13"/>
      <c r="D9" s="13"/>
      <c r="E9" s="13"/>
      <c r="F9" s="13"/>
      <c r="G9" s="13"/>
      <c r="H9" s="13"/>
    </row>
    <row r="10" spans="1:9" ht="14.25">
      <c r="A10" s="8"/>
      <c r="B10" s="8"/>
      <c r="C10" s="13"/>
      <c r="D10" s="13"/>
      <c r="E10" s="13"/>
      <c r="F10" s="13"/>
      <c r="G10" s="13"/>
      <c r="H10" s="13"/>
    </row>
    <row r="11" spans="1:9" ht="14.25">
      <c r="A11" s="8" t="s">
        <v>1</v>
      </c>
      <c r="B11" s="8"/>
      <c r="C11" s="13">
        <v>4.7500000000000001E-2</v>
      </c>
      <c r="D11" s="13">
        <v>7.3499999999999996E-2</v>
      </c>
      <c r="E11" s="13">
        <v>5.8999999999999997E-2</v>
      </c>
      <c r="F11" s="13">
        <v>7.3999999999999996E-2</v>
      </c>
      <c r="G11" s="12">
        <v>7.6499999999999999E-2</v>
      </c>
      <c r="H11" s="12">
        <v>7.4999999999999997E-2</v>
      </c>
      <c r="I11" s="13">
        <v>9.1999999999999998E-2</v>
      </c>
    </row>
    <row r="12" spans="1:9" ht="14.25">
      <c r="A12" s="8"/>
      <c r="B12" s="8"/>
      <c r="C12" s="13">
        <v>3.85E-2</v>
      </c>
      <c r="D12" s="13">
        <v>6.5000000000000002E-2</v>
      </c>
      <c r="E12" s="13">
        <v>5.8999999999999997E-2</v>
      </c>
      <c r="F12" s="13">
        <v>7.8E-2</v>
      </c>
      <c r="G12" s="12">
        <v>7.9500000000000001E-2</v>
      </c>
      <c r="H12" s="12">
        <v>8.5000000000000006E-2</v>
      </c>
      <c r="I12" s="13">
        <v>9.1499999999999998E-2</v>
      </c>
    </row>
    <row r="13" spans="1:9" ht="14.25">
      <c r="A13" s="8"/>
      <c r="B13" s="8"/>
      <c r="C13" s="13">
        <v>5.5E-2</v>
      </c>
      <c r="D13" s="13">
        <v>6.1499999999999999E-2</v>
      </c>
      <c r="E13" s="13">
        <v>6.2E-2</v>
      </c>
      <c r="F13" s="13">
        <v>7.8E-2</v>
      </c>
      <c r="G13" s="12">
        <v>7.0999999999999994E-2</v>
      </c>
      <c r="H13" s="12">
        <v>7.9000000000000001E-2</v>
      </c>
      <c r="I13" s="13">
        <v>7.5499999999999998E-2</v>
      </c>
    </row>
    <row r="14" spans="1:9" ht="14.25">
      <c r="A14" s="8"/>
      <c r="B14" s="8"/>
      <c r="C14" s="13">
        <v>4.8000000000000001E-2</v>
      </c>
      <c r="D14" s="13">
        <v>7.2499999999999995E-2</v>
      </c>
      <c r="E14" s="13">
        <v>6.0499999999999998E-2</v>
      </c>
      <c r="F14" s="13">
        <v>8.8999999999999996E-2</v>
      </c>
      <c r="G14" s="12">
        <v>7.9000000000000001E-2</v>
      </c>
      <c r="H14" s="46"/>
      <c r="I14" s="13">
        <v>8.8999999999999996E-2</v>
      </c>
    </row>
    <row r="15" spans="1:9" ht="14.25">
      <c r="A15" s="8"/>
      <c r="B15" s="8"/>
      <c r="C15" s="13"/>
      <c r="D15" s="13">
        <v>6.6000000000000003E-2</v>
      </c>
      <c r="E15" s="13"/>
      <c r="F15" s="13">
        <v>7.4999999999999997E-2</v>
      </c>
      <c r="G15" s="13"/>
      <c r="H15" s="13"/>
      <c r="I15" s="13">
        <v>8.4500000000000006E-2</v>
      </c>
    </row>
    <row r="16" spans="1:9" ht="14.25">
      <c r="A16" s="8"/>
      <c r="B16" s="8"/>
      <c r="C16" s="13"/>
      <c r="D16" s="13">
        <v>7.2999999999999995E-2</v>
      </c>
      <c r="E16" s="13"/>
      <c r="F16" s="13">
        <v>8.4000000000000005E-2</v>
      </c>
      <c r="G16" s="13"/>
      <c r="H16" s="13"/>
    </row>
    <row r="17" spans="1:9" ht="14.25">
      <c r="A17" s="8"/>
      <c r="B17" s="8"/>
      <c r="C17" s="13"/>
      <c r="D17" s="13">
        <v>7.0499999999999993E-2</v>
      </c>
      <c r="E17" s="13"/>
      <c r="F17" s="13">
        <v>7.1999999999999995E-2</v>
      </c>
      <c r="G17" s="13"/>
      <c r="H17" s="13"/>
    </row>
    <row r="18" spans="1:9" ht="14.25">
      <c r="B18" s="8"/>
      <c r="C18" s="13"/>
      <c r="D18" s="13">
        <v>7.1999999999999995E-2</v>
      </c>
      <c r="E18" s="13"/>
      <c r="F18" s="13"/>
      <c r="G18" s="13"/>
      <c r="H18" s="13"/>
    </row>
    <row r="19" spans="1:9" ht="14.25">
      <c r="B19" s="8"/>
      <c r="C19" s="13"/>
      <c r="D19" s="13"/>
      <c r="E19" s="13"/>
      <c r="F19" s="13"/>
      <c r="G19" s="13"/>
      <c r="H19" s="13"/>
    </row>
    <row r="20" spans="1:9" ht="14.25">
      <c r="B20" s="8"/>
      <c r="C20" s="13"/>
      <c r="D20" s="13"/>
      <c r="E20" s="13"/>
      <c r="F20" s="13"/>
      <c r="G20" s="13"/>
      <c r="H20" s="13"/>
    </row>
    <row r="21" spans="1:9" ht="14.25">
      <c r="A21" s="3" t="s">
        <v>263</v>
      </c>
      <c r="B21" s="4" t="s">
        <v>5</v>
      </c>
      <c r="C21" s="7">
        <f t="shared" ref="C21:I21" si="0">COUNT(C2:C9)</f>
        <v>5</v>
      </c>
      <c r="D21" s="7">
        <f t="shared" si="0"/>
        <v>7</v>
      </c>
      <c r="E21" s="7">
        <f t="shared" si="0"/>
        <v>6</v>
      </c>
      <c r="F21" s="7">
        <f t="shared" si="0"/>
        <v>5</v>
      </c>
      <c r="G21" s="7">
        <f t="shared" si="0"/>
        <v>4</v>
      </c>
      <c r="H21" s="7">
        <f t="shared" si="0"/>
        <v>5</v>
      </c>
      <c r="I21" s="7">
        <f t="shared" si="0"/>
        <v>6</v>
      </c>
    </row>
    <row r="22" spans="1:9" ht="14.25">
      <c r="A22" s="3"/>
      <c r="B22" s="4" t="s">
        <v>6</v>
      </c>
      <c r="C22" s="7">
        <f t="shared" ref="C22:I22" si="1">COUNT(C11:C19)</f>
        <v>4</v>
      </c>
      <c r="D22" s="7">
        <f t="shared" si="1"/>
        <v>8</v>
      </c>
      <c r="E22" s="7">
        <f t="shared" si="1"/>
        <v>4</v>
      </c>
      <c r="F22" s="7">
        <f t="shared" si="1"/>
        <v>7</v>
      </c>
      <c r="G22" s="7">
        <f t="shared" si="1"/>
        <v>4</v>
      </c>
      <c r="H22" s="7">
        <f t="shared" si="1"/>
        <v>3</v>
      </c>
      <c r="I22" s="7">
        <f t="shared" si="1"/>
        <v>5</v>
      </c>
    </row>
    <row r="23" spans="1:9" ht="14.25">
      <c r="A23" s="3" t="s">
        <v>2</v>
      </c>
      <c r="B23" s="4" t="s">
        <v>5</v>
      </c>
      <c r="C23" s="13">
        <f t="shared" ref="C23:I23" si="2">AVERAGE(C2:C9)</f>
        <v>4.6899999999999997E-2</v>
      </c>
      <c r="D23" s="13">
        <f t="shared" si="2"/>
        <v>6.8214285714285713E-2</v>
      </c>
      <c r="E23" s="13">
        <f t="shared" si="2"/>
        <v>6.6250000000000003E-2</v>
      </c>
      <c r="F23" s="13">
        <f t="shared" si="2"/>
        <v>0.09</v>
      </c>
      <c r="G23" s="13">
        <f t="shared" si="2"/>
        <v>8.8999999999999996E-2</v>
      </c>
      <c r="H23" s="13">
        <f t="shared" si="2"/>
        <v>9.3399999999999997E-2</v>
      </c>
      <c r="I23" s="13">
        <f t="shared" si="2"/>
        <v>9.5499999999999988E-2</v>
      </c>
    </row>
    <row r="24" spans="1:9" ht="14.25">
      <c r="A24" s="3"/>
      <c r="B24" s="4" t="s">
        <v>6</v>
      </c>
      <c r="C24" s="13">
        <f t="shared" ref="C24:I24" si="3">AVERAGE(C11:C20)</f>
        <v>4.725E-2</v>
      </c>
      <c r="D24" s="13">
        <f t="shared" si="3"/>
        <v>6.9250000000000006E-2</v>
      </c>
      <c r="E24" s="13">
        <f t="shared" si="3"/>
        <v>6.0124999999999998E-2</v>
      </c>
      <c r="F24" s="13">
        <f t="shared" si="3"/>
        <v>7.8571428571428556E-2</v>
      </c>
      <c r="G24" s="13">
        <f t="shared" si="3"/>
        <v>7.6499999999999999E-2</v>
      </c>
      <c r="H24" s="13">
        <f t="shared" si="3"/>
        <v>7.9666666666666663E-2</v>
      </c>
      <c r="I24" s="13">
        <f t="shared" si="3"/>
        <v>8.6499999999999994E-2</v>
      </c>
    </row>
    <row r="25" spans="1:9" ht="14.25">
      <c r="A25" s="3" t="s">
        <v>3</v>
      </c>
      <c r="B25" s="4" t="s">
        <v>5</v>
      </c>
      <c r="C25" s="13">
        <f t="shared" ref="C25:I25" si="4">STDEV(C2:C9)/SQRT(COUNT(C2:C9))</f>
        <v>1.8193405398660256E-3</v>
      </c>
      <c r="D25" s="13">
        <f t="shared" si="4"/>
        <v>1.4178166600913712E-3</v>
      </c>
      <c r="E25" s="13">
        <f t="shared" si="4"/>
        <v>1.9137659209004642E-3</v>
      </c>
      <c r="F25" s="13">
        <f t="shared" si="4"/>
        <v>1.3784048752090233E-3</v>
      </c>
      <c r="G25" s="13">
        <f t="shared" si="4"/>
        <v>3.2467932897963588E-3</v>
      </c>
      <c r="H25" s="13">
        <f t="shared" si="4"/>
        <v>1.0770329614269018E-3</v>
      </c>
      <c r="I25" s="13">
        <f t="shared" si="4"/>
        <v>1.7654083569153814E-3</v>
      </c>
    </row>
    <row r="26" spans="1:9" ht="14.25">
      <c r="A26" s="3"/>
      <c r="B26" s="4" t="s">
        <v>6</v>
      </c>
      <c r="C26" s="13">
        <f t="shared" ref="C26:I26" si="5">STDEV(C11:C20)/SQRT(COUNT(C11:C20))</f>
        <v>3.3819373146171706E-3</v>
      </c>
      <c r="D26" s="13">
        <f t="shared" si="5"/>
        <v>1.583959775824048E-3</v>
      </c>
      <c r="E26" s="13">
        <f t="shared" si="5"/>
        <v>7.1807033081725425E-4</v>
      </c>
      <c r="F26" s="13">
        <f t="shared" si="5"/>
        <v>2.2662864827220561E-3</v>
      </c>
      <c r="G26" s="13">
        <f t="shared" si="5"/>
        <v>1.9472202409246556E-3</v>
      </c>
      <c r="H26" s="13">
        <f t="shared" si="5"/>
        <v>2.9059326290271185E-3</v>
      </c>
      <c r="I26" s="13">
        <f t="shared" si="5"/>
        <v>3.0536862969204937E-3</v>
      </c>
    </row>
    <row r="27" spans="1:9" ht="14.25">
      <c r="A27" s="3" t="s">
        <v>4</v>
      </c>
      <c r="B27" s="5"/>
      <c r="C27" s="23">
        <f t="shared" ref="C27:I27" si="6">TTEST(C2:C9,C11:C20,2,3)</f>
        <v>0.93114251246434221</v>
      </c>
      <c r="D27" s="23">
        <f t="shared" si="6"/>
        <v>0.63423379474372488</v>
      </c>
      <c r="E27" s="18">
        <f t="shared" si="6"/>
        <v>2.2734581033591418E-2</v>
      </c>
      <c r="F27" s="18">
        <f t="shared" si="6"/>
        <v>1.8028454397236082E-3</v>
      </c>
      <c r="G27" s="18">
        <f t="shared" si="6"/>
        <v>2.2016464803957782E-2</v>
      </c>
      <c r="H27" s="18">
        <f t="shared" si="6"/>
        <v>2.9466200201895307E-2</v>
      </c>
      <c r="I27" s="18">
        <f t="shared" si="6"/>
        <v>4.0288433737949041E-2</v>
      </c>
    </row>
    <row r="28" spans="1:9" ht="14.25">
      <c r="A28" s="8"/>
      <c r="B28" s="8"/>
      <c r="C28" s="7"/>
    </row>
    <row r="29" spans="1:9" ht="14.25">
      <c r="A29" s="8"/>
      <c r="B29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03E65-1786-4CC6-87A6-1375F7E05CC1}">
  <dimension ref="A1:E31"/>
  <sheetViews>
    <sheetView tabSelected="1" view="pageBreakPreview" zoomScale="75" zoomScaleNormal="100" zoomScaleSheetLayoutView="75" workbookViewId="0">
      <selection activeCell="C11" sqref="C11:C16"/>
    </sheetView>
  </sheetViews>
  <sheetFormatPr defaultRowHeight="13.5"/>
  <cols>
    <col min="1" max="16384" width="9" style="9"/>
  </cols>
  <sheetData>
    <row r="1" spans="1:5" ht="15">
      <c r="A1" s="8"/>
      <c r="B1" s="8"/>
      <c r="C1" s="15" t="s">
        <v>201</v>
      </c>
      <c r="D1" s="15" t="s">
        <v>202</v>
      </c>
      <c r="E1" s="15" t="s">
        <v>203</v>
      </c>
    </row>
    <row r="2" spans="1:5" ht="15">
      <c r="A2" s="8"/>
      <c r="B2" s="8"/>
      <c r="C2" s="15" t="s">
        <v>76</v>
      </c>
      <c r="D2" s="15" t="s">
        <v>76</v>
      </c>
      <c r="E2" s="15" t="s">
        <v>76</v>
      </c>
    </row>
    <row r="3" spans="1:5" ht="14.25">
      <c r="A3" s="8" t="s">
        <v>0</v>
      </c>
      <c r="B3" s="8"/>
      <c r="C3" s="123">
        <v>1099</v>
      </c>
      <c r="D3" s="123">
        <v>339.3</v>
      </c>
      <c r="E3" s="123">
        <v>812.4</v>
      </c>
    </row>
    <row r="4" spans="1:5" ht="14.25">
      <c r="A4" s="8"/>
      <c r="B4" s="8"/>
      <c r="C4" s="123">
        <v>1092.0999999999999</v>
      </c>
      <c r="D4" s="123">
        <v>378.8</v>
      </c>
      <c r="E4" s="123">
        <v>833.7</v>
      </c>
    </row>
    <row r="5" spans="1:5" ht="14.25">
      <c r="A5" s="8"/>
      <c r="B5" s="8"/>
      <c r="C5" s="123">
        <v>1091.3</v>
      </c>
      <c r="D5" s="123">
        <v>342.9</v>
      </c>
      <c r="E5" s="123">
        <v>815.4</v>
      </c>
    </row>
    <row r="6" spans="1:5" ht="14.25">
      <c r="A6" s="8"/>
      <c r="B6" s="8"/>
      <c r="C6" s="123">
        <v>839.54213000000004</v>
      </c>
      <c r="D6" s="123">
        <v>308.30016000000001</v>
      </c>
      <c r="E6" s="123">
        <v>743.49203</v>
      </c>
    </row>
    <row r="7" spans="1:5" ht="14.25">
      <c r="A7" s="8"/>
      <c r="B7" s="8"/>
      <c r="C7" s="123">
        <v>904.77961000000005</v>
      </c>
      <c r="D7" s="123">
        <v>312.21832000000001</v>
      </c>
      <c r="E7" s="123">
        <v>845.42289000000005</v>
      </c>
    </row>
    <row r="8" spans="1:5" ht="14.25">
      <c r="A8" s="8"/>
      <c r="B8" s="8"/>
      <c r="C8" s="123">
        <v>935.34451999999999</v>
      </c>
      <c r="D8" s="123">
        <v>314.20958000000002</v>
      </c>
      <c r="E8" s="123">
        <v>874.19185000000004</v>
      </c>
    </row>
    <row r="9" spans="1:5" ht="14.25">
      <c r="A9" s="8"/>
      <c r="B9" s="8"/>
      <c r="C9" s="13"/>
      <c r="D9" s="13"/>
      <c r="E9" s="13"/>
    </row>
    <row r="10" spans="1:5" ht="14.25">
      <c r="A10" s="8"/>
      <c r="B10" s="8"/>
      <c r="C10" s="7"/>
      <c r="E10" s="7"/>
    </row>
    <row r="11" spans="1:5" ht="14.25">
      <c r="A11" s="8" t="s">
        <v>1</v>
      </c>
      <c r="B11" s="8"/>
      <c r="C11" s="123">
        <v>1065.8</v>
      </c>
      <c r="D11" s="123">
        <v>279.2</v>
      </c>
      <c r="E11" s="123">
        <v>788.2</v>
      </c>
    </row>
    <row r="12" spans="1:5" ht="14.25">
      <c r="A12" s="8"/>
      <c r="B12" s="8"/>
      <c r="C12" s="123">
        <v>1029.8</v>
      </c>
      <c r="D12" s="123">
        <v>250.2</v>
      </c>
      <c r="E12" s="123">
        <v>762.7</v>
      </c>
    </row>
    <row r="13" spans="1:5" ht="14.25">
      <c r="A13" s="8"/>
      <c r="B13" s="8"/>
      <c r="C13" s="123">
        <v>994.2</v>
      </c>
      <c r="D13" s="123">
        <v>309.5</v>
      </c>
      <c r="E13" s="123">
        <v>759.2</v>
      </c>
    </row>
    <row r="14" spans="1:5" ht="14.25">
      <c r="A14" s="8"/>
      <c r="B14" s="8"/>
      <c r="C14" s="123">
        <v>847.17690000000005</v>
      </c>
      <c r="D14" s="123">
        <v>278.43833999999998</v>
      </c>
      <c r="E14" s="123">
        <v>779.73602000000005</v>
      </c>
    </row>
    <row r="15" spans="1:5" ht="14.25">
      <c r="A15" s="8"/>
      <c r="B15" s="8"/>
      <c r="C15" s="123">
        <v>901.21384</v>
      </c>
      <c r="D15" s="123">
        <v>314.89210000000003</v>
      </c>
      <c r="E15" s="123">
        <v>843.70066999999995</v>
      </c>
    </row>
    <row r="16" spans="1:5" ht="14.25">
      <c r="A16" s="8"/>
      <c r="B16" s="8"/>
      <c r="C16" s="123">
        <v>888.88690999999994</v>
      </c>
      <c r="D16" s="123">
        <v>325.18871999999999</v>
      </c>
      <c r="E16" s="123">
        <v>822.33392000000003</v>
      </c>
    </row>
    <row r="17" spans="1:5" ht="14.25">
      <c r="A17" s="8"/>
      <c r="B17" s="8"/>
      <c r="C17" s="7"/>
      <c r="E17" s="7"/>
    </row>
    <row r="18" spans="1:5" ht="14.25">
      <c r="B18" s="8"/>
      <c r="C18" s="7"/>
      <c r="E18" s="7"/>
    </row>
    <row r="19" spans="1:5" ht="14.25">
      <c r="A19" s="3" t="s">
        <v>2</v>
      </c>
      <c r="B19" s="4" t="s">
        <v>5</v>
      </c>
      <c r="C19" s="1">
        <f>AVERAGE(C3:C9)</f>
        <v>993.67770999999982</v>
      </c>
      <c r="D19" s="1">
        <f>AVERAGE(D3:D9)</f>
        <v>332.6213433333333</v>
      </c>
      <c r="E19" s="1">
        <f>AVERAGE(E3:E9)</f>
        <v>820.76779500000009</v>
      </c>
    </row>
    <row r="20" spans="1:5" ht="14.25">
      <c r="A20" s="3"/>
      <c r="B20" s="4" t="s">
        <v>6</v>
      </c>
      <c r="C20" s="1">
        <f>AVERAGE(C11:C17)</f>
        <v>954.51294166666673</v>
      </c>
      <c r="D20" s="1">
        <f>AVERAGE(D11:D17)</f>
        <v>292.90319333333332</v>
      </c>
      <c r="E20" s="1">
        <f>AVERAGE(E11:E17)</f>
        <v>792.64510166666685</v>
      </c>
    </row>
    <row r="21" spans="1:5" ht="14.25">
      <c r="A21" s="3" t="s">
        <v>3</v>
      </c>
      <c r="B21" s="4" t="s">
        <v>5</v>
      </c>
      <c r="C21" s="1">
        <f>STDEV(C3:C9)/SQRT(COUNT(C3:C9))</f>
        <v>46.680921765269765</v>
      </c>
      <c r="D21" s="1">
        <f>STDEV(D3:D9)/SQRT(COUNT(D3:D9))</f>
        <v>10.999272579277131</v>
      </c>
      <c r="E21" s="1">
        <f>STDEV(E3:E9)/SQRT(COUNT(E3:E9))</f>
        <v>17.981121916168412</v>
      </c>
    </row>
    <row r="22" spans="1:5" ht="14.25">
      <c r="A22" s="3"/>
      <c r="B22" s="4" t="s">
        <v>6</v>
      </c>
      <c r="C22" s="1">
        <f>STDEV(C11:C17)/SQRT(COUNT(C11:C17))</f>
        <v>35.728890838080076</v>
      </c>
      <c r="D22" s="1">
        <f>STDEV(D11:D17)/SQRT(COUNT(D11:D17))</f>
        <v>11.578562735244441</v>
      </c>
      <c r="E22" s="1">
        <f>STDEV(E11:E17)/SQRT(COUNT(E11:E17))</f>
        <v>13.771691072018802</v>
      </c>
    </row>
    <row r="23" spans="1:5" ht="14.25">
      <c r="A23" s="3" t="s">
        <v>4</v>
      </c>
      <c r="B23" s="5"/>
      <c r="C23" s="2">
        <f>TTEST(C3:C9,C11:C17,2,3)</f>
        <v>0.52133714296693823</v>
      </c>
      <c r="D23" s="18">
        <f>TTEST(D3:D9,D11:D17,2,3)</f>
        <v>3.2211204494000896E-2</v>
      </c>
      <c r="E23" s="2">
        <f>TTEST(E3:E9,E11:E17,2,3)</f>
        <v>0.24455771143747254</v>
      </c>
    </row>
    <row r="24" spans="1:5" ht="14.25">
      <c r="A24" s="8"/>
      <c r="B24" s="8"/>
      <c r="C24" s="7"/>
      <c r="D24" s="7"/>
      <c r="E24" s="7"/>
    </row>
    <row r="25" spans="1:5" ht="14.25">
      <c r="A25" s="8"/>
      <c r="B25" s="8"/>
      <c r="C25" s="7"/>
      <c r="E25" s="7"/>
    </row>
    <row r="31" spans="1:5" ht="14.25">
      <c r="E31" s="10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6FEC-887C-479C-BE00-B436936760C5}">
  <dimension ref="A1:H26"/>
  <sheetViews>
    <sheetView view="pageBreakPreview" zoomScale="75" zoomScaleNormal="100" zoomScaleSheetLayoutView="75" workbookViewId="0">
      <selection activeCell="C11" sqref="C11:C16"/>
    </sheetView>
  </sheetViews>
  <sheetFormatPr defaultRowHeight="13.5"/>
  <cols>
    <col min="1" max="3" width="9" style="9"/>
    <col min="4" max="5" width="9" style="9" customWidth="1"/>
    <col min="6" max="16384" width="9" style="9"/>
  </cols>
  <sheetData>
    <row r="1" spans="1:8" ht="15">
      <c r="A1" s="8"/>
      <c r="B1" s="8"/>
      <c r="C1" s="38" t="s">
        <v>56</v>
      </c>
      <c r="D1" s="38" t="s">
        <v>103</v>
      </c>
      <c r="E1" s="15" t="s">
        <v>57</v>
      </c>
      <c r="F1" s="15" t="s">
        <v>59</v>
      </c>
      <c r="G1" s="15" t="s">
        <v>58</v>
      </c>
      <c r="H1" s="15" t="s">
        <v>60</v>
      </c>
    </row>
    <row r="2" spans="1:8" ht="15">
      <c r="A2" s="8"/>
      <c r="B2" s="8"/>
      <c r="C2" s="38" t="s">
        <v>83</v>
      </c>
      <c r="D2" s="38" t="s">
        <v>102</v>
      </c>
      <c r="E2" s="15" t="s">
        <v>84</v>
      </c>
      <c r="F2" s="15" t="s">
        <v>87</v>
      </c>
      <c r="G2" s="15" t="s">
        <v>88</v>
      </c>
      <c r="H2" s="15" t="s">
        <v>86</v>
      </c>
    </row>
    <row r="3" spans="1:8" ht="14.25">
      <c r="A3" s="8" t="s">
        <v>0</v>
      </c>
      <c r="B3" s="8"/>
      <c r="C3" s="40">
        <v>4.4269489999999996</v>
      </c>
      <c r="D3" s="40">
        <v>51.046641999999999</v>
      </c>
      <c r="E3" s="16">
        <v>39.700000000000003</v>
      </c>
      <c r="F3" s="17">
        <v>0.67120899999999994</v>
      </c>
      <c r="G3" s="16">
        <v>926.81907200000001</v>
      </c>
      <c r="H3" s="13">
        <v>0.80085700000000004</v>
      </c>
    </row>
    <row r="4" spans="1:8" ht="14.25">
      <c r="A4" s="8"/>
      <c r="B4" s="8"/>
      <c r="C4" s="40">
        <v>8.1145139999999998</v>
      </c>
      <c r="D4" s="40">
        <v>44.799596000000001</v>
      </c>
      <c r="E4" s="16">
        <v>40.6</v>
      </c>
      <c r="F4" s="17">
        <v>0.80930999999999997</v>
      </c>
      <c r="G4" s="16">
        <v>813.16942400000005</v>
      </c>
      <c r="H4" s="13">
        <v>0.42270600000000003</v>
      </c>
    </row>
    <row r="5" spans="1:8" ht="14.25">
      <c r="A5" s="8"/>
      <c r="B5" s="8"/>
      <c r="C5" s="40">
        <v>6.9491079999999998</v>
      </c>
      <c r="D5" s="40">
        <v>53.606858000000003</v>
      </c>
      <c r="E5" s="16">
        <v>34.299999999999997</v>
      </c>
      <c r="F5" s="17">
        <v>0.990421</v>
      </c>
      <c r="G5" s="16">
        <v>767.13859200000002</v>
      </c>
      <c r="H5" s="13">
        <v>0.397532</v>
      </c>
    </row>
    <row r="6" spans="1:8" ht="14.25">
      <c r="A6" s="8"/>
      <c r="B6" s="8"/>
      <c r="C6" s="40">
        <v>10.295453999999999</v>
      </c>
      <c r="D6" s="40">
        <v>45.838175</v>
      </c>
      <c r="E6" s="16">
        <v>40.315094000000002</v>
      </c>
      <c r="F6" s="17">
        <v>1.1252150000000001</v>
      </c>
      <c r="G6" s="16">
        <v>602.69354699999997</v>
      </c>
      <c r="H6" s="13">
        <v>0.42214200000000002</v>
      </c>
    </row>
    <row r="7" spans="1:8" ht="14.25">
      <c r="A7" s="8"/>
      <c r="B7" s="8"/>
      <c r="C7" s="40">
        <v>4.4415360000000002</v>
      </c>
      <c r="D7" s="40">
        <v>59.682758999999997</v>
      </c>
      <c r="E7" s="16">
        <v>38.361044</v>
      </c>
      <c r="F7" s="17">
        <v>0.71196099999999996</v>
      </c>
      <c r="G7" s="16">
        <v>1077.2473090000001</v>
      </c>
      <c r="H7" s="13">
        <v>0.78010299999999999</v>
      </c>
    </row>
    <row r="8" spans="1:8" ht="14.25">
      <c r="A8" s="8"/>
      <c r="B8" s="8"/>
      <c r="C8" s="40">
        <v>5.7782270000000002</v>
      </c>
      <c r="D8" s="40">
        <v>56.906826000000002</v>
      </c>
      <c r="E8" s="16">
        <v>44.31371</v>
      </c>
      <c r="F8" s="17">
        <v>0.79403699999999999</v>
      </c>
      <c r="G8" s="16">
        <v>844.41460400000005</v>
      </c>
      <c r="H8" s="13">
        <v>0.44934099999999999</v>
      </c>
    </row>
    <row r="9" spans="1:8" ht="14.25">
      <c r="A9" s="8"/>
      <c r="B9" s="8"/>
      <c r="C9" s="40"/>
      <c r="D9" s="40"/>
      <c r="E9" s="16"/>
      <c r="F9" s="17"/>
      <c r="G9" s="16"/>
      <c r="H9" s="13"/>
    </row>
    <row r="10" spans="1:8" ht="14.25">
      <c r="A10" s="8"/>
      <c r="B10" s="8"/>
      <c r="C10" s="42"/>
      <c r="D10" s="42"/>
      <c r="E10" s="7"/>
      <c r="F10" s="7"/>
    </row>
    <row r="11" spans="1:8" ht="14.25">
      <c r="A11" s="8" t="s">
        <v>1</v>
      </c>
      <c r="B11" s="8"/>
      <c r="C11" s="40">
        <v>3.4751449999999999</v>
      </c>
      <c r="D11" s="40">
        <v>59.077683999999998</v>
      </c>
      <c r="E11" s="16">
        <v>26.605530000000002</v>
      </c>
      <c r="F11" s="17">
        <v>0.48599300000000001</v>
      </c>
      <c r="G11" s="16">
        <v>1126.2529629999999</v>
      </c>
      <c r="H11" s="13">
        <v>0.91956199999999999</v>
      </c>
    </row>
    <row r="12" spans="1:8" ht="14.25">
      <c r="A12" s="8"/>
      <c r="B12" s="8"/>
      <c r="C12" s="40">
        <v>4.7399259999999996</v>
      </c>
      <c r="D12" s="40">
        <v>52.384701</v>
      </c>
      <c r="E12" s="16">
        <v>30.597753999999998</v>
      </c>
      <c r="F12" s="17">
        <v>0.62827699999999997</v>
      </c>
      <c r="G12" s="16">
        <v>1035.1344819999999</v>
      </c>
      <c r="H12" s="13">
        <v>1.2425040000000001</v>
      </c>
    </row>
    <row r="13" spans="1:8" ht="14.25">
      <c r="A13" s="8"/>
      <c r="B13" s="8"/>
      <c r="C13" s="40">
        <v>5.2966199999999999</v>
      </c>
      <c r="D13" s="40">
        <v>54.728037999999998</v>
      </c>
      <c r="E13" s="16">
        <v>36.349653000000004</v>
      </c>
      <c r="F13" s="17">
        <v>0.85155400000000003</v>
      </c>
      <c r="G13" s="16">
        <v>744.97350100000006</v>
      </c>
      <c r="H13" s="13">
        <v>0.59992800000000002</v>
      </c>
    </row>
    <row r="14" spans="1:8" ht="14.25">
      <c r="A14" s="8"/>
      <c r="B14" s="8"/>
      <c r="C14" s="40">
        <v>2.8443930000000002</v>
      </c>
      <c r="D14" s="40">
        <v>54.101447</v>
      </c>
      <c r="E14" s="16">
        <v>36.463524999999997</v>
      </c>
      <c r="F14" s="17">
        <v>0.36442999999999998</v>
      </c>
      <c r="G14" s="16">
        <v>1320.6278299999999</v>
      </c>
      <c r="H14" s="13">
        <v>1.2480180000000001</v>
      </c>
    </row>
    <row r="15" spans="1:8" ht="14.25">
      <c r="A15" s="8"/>
      <c r="B15" s="8"/>
      <c r="C15" s="40">
        <v>3.3313449999999998</v>
      </c>
      <c r="D15" s="40">
        <v>63.520463999999997</v>
      </c>
      <c r="E15" s="16">
        <v>38.296455000000002</v>
      </c>
      <c r="F15" s="17">
        <v>0.60029100000000002</v>
      </c>
      <c r="G15" s="16">
        <v>1019.898685</v>
      </c>
      <c r="H15" s="13">
        <v>0.85076600000000002</v>
      </c>
    </row>
    <row r="16" spans="1:8" ht="14.25">
      <c r="A16" s="8"/>
      <c r="B16" s="8"/>
      <c r="C16" s="40">
        <v>2.7595670000000001</v>
      </c>
      <c r="D16" s="40">
        <v>52.174737999999998</v>
      </c>
      <c r="E16" s="16">
        <v>53.566772</v>
      </c>
      <c r="F16" s="17">
        <v>0.41836200000000001</v>
      </c>
      <c r="G16" s="16">
        <v>1197.5440739999999</v>
      </c>
      <c r="H16" s="13">
        <v>1.4529989999999999</v>
      </c>
    </row>
    <row r="17" spans="1:8" ht="14.25">
      <c r="A17" s="8"/>
      <c r="B17" s="8"/>
      <c r="C17" s="7"/>
      <c r="D17" s="7"/>
      <c r="E17" s="7"/>
      <c r="F17" s="7"/>
    </row>
    <row r="18" spans="1:8" ht="14.25">
      <c r="B18" s="8"/>
      <c r="C18" s="7"/>
      <c r="D18" s="7"/>
      <c r="E18" s="7"/>
      <c r="F18" s="7"/>
    </row>
    <row r="19" spans="1:8" ht="14.25">
      <c r="A19" s="3" t="s">
        <v>2</v>
      </c>
      <c r="B19" s="4" t="s">
        <v>5</v>
      </c>
      <c r="C19" s="14">
        <f t="shared" ref="C19:H19" si="0">AVERAGE(C3:C9)</f>
        <v>6.6676313333333335</v>
      </c>
      <c r="D19" s="1">
        <f t="shared" si="0"/>
        <v>51.980142666666673</v>
      </c>
      <c r="E19" s="1">
        <f t="shared" si="0"/>
        <v>39.598308000000003</v>
      </c>
      <c r="F19" s="14">
        <f t="shared" si="0"/>
        <v>0.85035883333333329</v>
      </c>
      <c r="G19" s="1">
        <f t="shared" si="0"/>
        <v>838.58042466666666</v>
      </c>
      <c r="H19" s="13">
        <f t="shared" si="0"/>
        <v>0.54544683333333333</v>
      </c>
    </row>
    <row r="20" spans="1:8" ht="14.25">
      <c r="A20" s="3"/>
      <c r="B20" s="4" t="s">
        <v>6</v>
      </c>
      <c r="C20" s="14">
        <f t="shared" ref="C20:H20" si="1">AVERAGE(C11:C17)</f>
        <v>3.7411659999999998</v>
      </c>
      <c r="D20" s="1">
        <f t="shared" si="1"/>
        <v>55.997845333333338</v>
      </c>
      <c r="E20" s="1">
        <f t="shared" si="1"/>
        <v>36.979948166666667</v>
      </c>
      <c r="F20" s="14">
        <f t="shared" si="1"/>
        <v>0.55815116666666664</v>
      </c>
      <c r="G20" s="1">
        <f t="shared" si="1"/>
        <v>1074.0719225</v>
      </c>
      <c r="H20" s="13">
        <f t="shared" si="1"/>
        <v>1.0522961666666668</v>
      </c>
    </row>
    <row r="21" spans="1:8" ht="14.25">
      <c r="A21" s="3" t="s">
        <v>3</v>
      </c>
      <c r="B21" s="4" t="s">
        <v>5</v>
      </c>
      <c r="C21" s="14">
        <f t="shared" ref="C21:H21" si="2">STDEV(C3:C9)/SQRT(COUNT(C3:C9))</f>
        <v>0.93275566085857153</v>
      </c>
      <c r="D21" s="1">
        <f t="shared" si="2"/>
        <v>2.4248996581741897</v>
      </c>
      <c r="E21" s="1">
        <f t="shared" si="2"/>
        <v>1.3337343086948019</v>
      </c>
      <c r="F21" s="14">
        <f t="shared" si="2"/>
        <v>7.1009178178794694E-2</v>
      </c>
      <c r="G21" s="1">
        <f t="shared" si="2"/>
        <v>64.852204196432382</v>
      </c>
      <c r="H21" s="13">
        <f t="shared" si="2"/>
        <v>7.7820818337776002E-2</v>
      </c>
    </row>
    <row r="22" spans="1:8" ht="14.25">
      <c r="A22" s="3"/>
      <c r="B22" s="4" t="s">
        <v>6</v>
      </c>
      <c r="C22" s="14">
        <f t="shared" ref="C22:H22" si="3">STDEV(C11:C17)/SQRT(COUNT(C11:C17))</f>
        <v>0.425183000543217</v>
      </c>
      <c r="D22" s="1">
        <f t="shared" si="3"/>
        <v>1.8161763568453306</v>
      </c>
      <c r="E22" s="1">
        <f t="shared" si="3"/>
        <v>3.7677616462224219</v>
      </c>
      <c r="F22" s="14">
        <f t="shared" si="3"/>
        <v>7.18921236322944E-2</v>
      </c>
      <c r="G22" s="1">
        <f t="shared" si="3"/>
        <v>79.898828459196793</v>
      </c>
      <c r="H22" s="13">
        <f t="shared" si="3"/>
        <v>0.12883044953695674</v>
      </c>
    </row>
    <row r="23" spans="1:8" ht="14.25">
      <c r="A23" s="3" t="s">
        <v>4</v>
      </c>
      <c r="B23" s="5"/>
      <c r="C23" s="18">
        <f t="shared" ref="C23:H23" si="4">TTEST(C3:C9,C11:C17,2,3)</f>
        <v>2.4548728523211168E-2</v>
      </c>
      <c r="D23" s="23">
        <f t="shared" si="4"/>
        <v>0.21654887679563256</v>
      </c>
      <c r="E23" s="23">
        <f t="shared" si="4"/>
        <v>0.53581335287644805</v>
      </c>
      <c r="F23" s="18">
        <f t="shared" si="4"/>
        <v>1.6061090753346708E-2</v>
      </c>
      <c r="G23" s="18">
        <f t="shared" si="4"/>
        <v>4.6183821753290825E-2</v>
      </c>
      <c r="H23" s="18">
        <f t="shared" si="4"/>
        <v>9.4413330568590501E-3</v>
      </c>
    </row>
    <row r="24" spans="1:8" ht="14.25">
      <c r="A24" s="8"/>
      <c r="B24" s="8"/>
      <c r="C24" s="7"/>
      <c r="D24" s="7"/>
      <c r="E24" s="7"/>
      <c r="F24" s="7"/>
    </row>
    <row r="25" spans="1:8" ht="14.25">
      <c r="A25" s="6"/>
      <c r="B25" s="8"/>
      <c r="C25" s="11"/>
      <c r="D25" s="11"/>
      <c r="E25" s="11"/>
      <c r="F25" s="7"/>
    </row>
    <row r="26" spans="1:8" ht="14.25">
      <c r="A26" s="8"/>
      <c r="B26" s="8"/>
      <c r="C26" s="7"/>
      <c r="D26" s="7"/>
      <c r="E26" s="7"/>
      <c r="F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CE145-AABC-4968-B284-1200ADFED04B}">
  <dimension ref="A1:E22"/>
  <sheetViews>
    <sheetView view="pageBreakPreview" zoomScale="75" zoomScaleNormal="100" zoomScaleSheetLayoutView="75" workbookViewId="0">
      <selection activeCell="C3" sqref="C3:C6"/>
    </sheetView>
  </sheetViews>
  <sheetFormatPr defaultRowHeight="13.5"/>
  <cols>
    <col min="1" max="16384" width="9" style="9"/>
  </cols>
  <sheetData>
    <row r="1" spans="1:5" ht="15">
      <c r="C1" s="38" t="s">
        <v>156</v>
      </c>
      <c r="D1" s="38" t="s">
        <v>63</v>
      </c>
      <c r="E1" s="38" t="s">
        <v>64</v>
      </c>
    </row>
    <row r="2" spans="1:5" ht="15">
      <c r="A2" s="8"/>
      <c r="B2" s="8"/>
      <c r="C2" s="38" t="s">
        <v>62</v>
      </c>
      <c r="D2" s="38" t="s">
        <v>62</v>
      </c>
      <c r="E2" s="43" t="s">
        <v>65</v>
      </c>
    </row>
    <row r="3" spans="1:5" ht="14.25">
      <c r="A3" s="8" t="s">
        <v>0</v>
      </c>
      <c r="B3" s="8"/>
      <c r="C3" s="17">
        <v>46.31</v>
      </c>
      <c r="D3" s="13">
        <v>0.94069999999999998</v>
      </c>
      <c r="E3" s="14">
        <v>74.762900000000002</v>
      </c>
    </row>
    <row r="4" spans="1:5" ht="14.25">
      <c r="A4" s="8"/>
      <c r="B4" s="8"/>
      <c r="C4" s="17">
        <v>26.84</v>
      </c>
      <c r="D4" s="13">
        <v>1.2706999999999999</v>
      </c>
      <c r="E4" s="14">
        <v>88.264799999999994</v>
      </c>
    </row>
    <row r="5" spans="1:5" ht="14.25">
      <c r="A5" s="8"/>
      <c r="B5" s="8"/>
      <c r="C5" s="17">
        <v>27.52</v>
      </c>
      <c r="D5" s="13">
        <v>1.0587</v>
      </c>
      <c r="E5" s="14">
        <v>61.044400000000003</v>
      </c>
    </row>
    <row r="6" spans="1:5" ht="14.25">
      <c r="A6" s="8"/>
      <c r="B6" s="8"/>
      <c r="C6" s="17">
        <v>13.82</v>
      </c>
      <c r="D6" s="13">
        <v>2.1576</v>
      </c>
      <c r="E6" s="14">
        <v>62.748800000000003</v>
      </c>
    </row>
    <row r="7" spans="1:5" ht="14.25">
      <c r="A7" s="8"/>
      <c r="B7" s="8"/>
      <c r="C7" s="14"/>
      <c r="E7" s="45"/>
    </row>
    <row r="8" spans="1:5" ht="14.25">
      <c r="A8" s="8"/>
      <c r="B8" s="8"/>
      <c r="C8" s="45"/>
      <c r="E8" s="45"/>
    </row>
    <row r="9" spans="1:5" ht="14.25">
      <c r="A9" s="8" t="s">
        <v>1</v>
      </c>
      <c r="B9" s="8"/>
      <c r="C9" s="14">
        <v>6.4423000000000004</v>
      </c>
      <c r="D9" s="13">
        <v>0.93189999999999995</v>
      </c>
      <c r="E9" s="14">
        <v>34.331099999999999</v>
      </c>
    </row>
    <row r="10" spans="1:5" ht="14.25">
      <c r="A10" s="8"/>
      <c r="B10" s="8"/>
      <c r="C10" s="14">
        <v>10.325100000000001</v>
      </c>
      <c r="D10" s="13">
        <v>2.8409</v>
      </c>
      <c r="E10" s="14">
        <v>68.668899999999994</v>
      </c>
    </row>
    <row r="11" spans="1:5" ht="14.25">
      <c r="A11" s="8"/>
      <c r="B11" s="8"/>
      <c r="C11" s="14">
        <v>7.3178999999999998</v>
      </c>
      <c r="D11" s="13">
        <v>0.93610000000000004</v>
      </c>
      <c r="E11" s="14">
        <v>30.596299999999999</v>
      </c>
    </row>
    <row r="12" spans="1:5" ht="14.25">
      <c r="A12" s="8"/>
      <c r="B12" s="8"/>
      <c r="C12" s="14">
        <v>17.723400000000002</v>
      </c>
      <c r="D12" s="13">
        <v>1.2723</v>
      </c>
      <c r="E12" s="14">
        <v>33.250999999999998</v>
      </c>
    </row>
    <row r="13" spans="1:5" ht="14.25">
      <c r="A13" s="8"/>
      <c r="B13" s="8"/>
      <c r="C13" s="14"/>
      <c r="E13" s="45"/>
    </row>
    <row r="14" spans="1:5" ht="14.25">
      <c r="B14" s="8"/>
      <c r="C14" s="45"/>
      <c r="E14" s="45"/>
    </row>
    <row r="15" spans="1:5" ht="14.25">
      <c r="A15" s="3" t="s">
        <v>2</v>
      </c>
      <c r="B15" s="4" t="s">
        <v>5</v>
      </c>
      <c r="C15" s="14">
        <f>AVERAGE(C3:C7)</f>
        <v>28.622500000000002</v>
      </c>
      <c r="D15" s="13">
        <f>AVERAGE(D3:D7)</f>
        <v>1.3569249999999999</v>
      </c>
      <c r="E15" s="14">
        <f>AVERAGE(E3:E7)</f>
        <v>71.705224999999999</v>
      </c>
    </row>
    <row r="16" spans="1:5" ht="14.25">
      <c r="A16" s="3"/>
      <c r="B16" s="4" t="s">
        <v>6</v>
      </c>
      <c r="C16" s="14">
        <f>AVERAGE(C9:C13)</f>
        <v>10.452175</v>
      </c>
      <c r="D16" s="13">
        <f>AVERAGE(D9:D13)</f>
        <v>1.4952999999999999</v>
      </c>
      <c r="E16" s="14">
        <f>AVERAGE(E9:E13)</f>
        <v>41.711824999999997</v>
      </c>
    </row>
    <row r="17" spans="1:5" ht="14.25">
      <c r="A17" s="3" t="s">
        <v>3</v>
      </c>
      <c r="B17" s="4" t="s">
        <v>5</v>
      </c>
      <c r="C17" s="14">
        <f>STDEV(C3:C7)/SQRT(COUNT(C3:C7))</f>
        <v>6.6855221374250169</v>
      </c>
      <c r="D17" s="13">
        <f>STDEV(D3:D7)/SQRT(COUNT(D3:D7))</f>
        <v>0.27548390871035161</v>
      </c>
      <c r="E17" s="14">
        <f>STDEV(E3:E7)/SQRT(COUNT(E3:E7))</f>
        <v>6.3076649076573075</v>
      </c>
    </row>
    <row r="18" spans="1:5" ht="14.25">
      <c r="A18" s="3"/>
      <c r="B18" s="4" t="s">
        <v>6</v>
      </c>
      <c r="C18" s="14">
        <f>STDEV(C9:C13)/SQRT(COUNT(C9:C13))</f>
        <v>2.5623823281518714</v>
      </c>
      <c r="D18" s="13">
        <f>STDEV(D9:D13)/SQRT(COUNT(D9:D13))</f>
        <v>0.4555667312992322</v>
      </c>
      <c r="E18" s="14">
        <f>STDEV(E9:E13)/SQRT(COUNT(E9:E13))</f>
        <v>9.0198828973713194</v>
      </c>
    </row>
    <row r="19" spans="1:5" ht="14.25">
      <c r="A19" s="3" t="s">
        <v>4</v>
      </c>
      <c r="B19" s="5"/>
      <c r="C19" s="23">
        <f>TTEST(C3:C7,C9:C13,2,3)</f>
        <v>6.6310164947381164E-2</v>
      </c>
      <c r="D19" s="23">
        <f>TTEST(D3:D7,D9:D13,2,3)</f>
        <v>0.80542283469178899</v>
      </c>
      <c r="E19" s="18">
        <f>TTEST(E3:E7,E9:E13,2,3)</f>
        <v>3.8560813660655183E-2</v>
      </c>
    </row>
    <row r="20" spans="1:5" ht="14.25">
      <c r="A20" s="8"/>
      <c r="B20" s="8"/>
    </row>
    <row r="21" spans="1:5" ht="14.25">
      <c r="A21" s="6"/>
      <c r="B21" s="8"/>
    </row>
    <row r="22" spans="1:5" ht="14.25">
      <c r="A22" s="8"/>
      <c r="B22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0A5F-4ADD-4D01-9DE2-EB1E8965DDBD}">
  <dimension ref="A1:K104"/>
  <sheetViews>
    <sheetView view="pageBreakPreview" topLeftCell="A58" zoomScale="75" zoomScaleSheetLayoutView="75" workbookViewId="0">
      <selection activeCell="B43" sqref="B43:B82"/>
    </sheetView>
  </sheetViews>
  <sheetFormatPr defaultColWidth="8.875" defaultRowHeight="17.100000000000001" customHeight="1"/>
  <cols>
    <col min="1" max="1" width="8.875" style="88"/>
    <col min="2" max="3" width="12.25" style="87" customWidth="1"/>
    <col min="4" max="4" width="12" style="88" customWidth="1"/>
    <col min="5" max="5" width="7.375" style="88" customWidth="1"/>
    <col min="6" max="16384" width="8.875" style="88"/>
  </cols>
  <sheetData>
    <row r="1" spans="1:9" ht="31.5" customHeight="1">
      <c r="B1" s="143" t="s">
        <v>251</v>
      </c>
      <c r="C1" s="144" t="s">
        <v>252</v>
      </c>
      <c r="D1" s="145" t="s">
        <v>253</v>
      </c>
      <c r="G1" s="88" t="s">
        <v>0</v>
      </c>
      <c r="I1" s="146"/>
    </row>
    <row r="2" spans="1:9" s="118" customFormat="1" ht="17.100000000000001" customHeight="1">
      <c r="A2" s="118" t="s">
        <v>0</v>
      </c>
      <c r="B2" s="147">
        <v>99</v>
      </c>
      <c r="C2" s="147">
        <v>24.6</v>
      </c>
      <c r="D2" s="118" t="s">
        <v>267</v>
      </c>
      <c r="E2" s="88"/>
      <c r="F2" s="88" t="s">
        <v>254</v>
      </c>
      <c r="G2" s="88">
        <v>23</v>
      </c>
      <c r="H2" s="87">
        <f>G2*100/G$6</f>
        <v>65.714285714285708</v>
      </c>
      <c r="I2" s="88"/>
    </row>
    <row r="3" spans="1:9" s="118" customFormat="1" ht="17.100000000000001" customHeight="1">
      <c r="B3" s="147">
        <v>53.714285714285715</v>
      </c>
      <c r="C3" s="147">
        <v>20.7</v>
      </c>
      <c r="D3" s="118" t="s">
        <v>267</v>
      </c>
      <c r="E3" s="88"/>
      <c r="F3" s="88" t="s">
        <v>255</v>
      </c>
      <c r="G3" s="88">
        <v>1</v>
      </c>
      <c r="H3" s="87">
        <f>G3*100/G$6</f>
        <v>2.8571428571428572</v>
      </c>
      <c r="I3" s="88"/>
    </row>
    <row r="4" spans="1:9" s="118" customFormat="1" ht="17.100000000000001" customHeight="1">
      <c r="B4" s="147">
        <v>117</v>
      </c>
      <c r="C4" s="147">
        <v>28.5</v>
      </c>
      <c r="D4" s="118" t="s">
        <v>267</v>
      </c>
      <c r="E4" s="88"/>
      <c r="F4" s="88" t="s">
        <v>256</v>
      </c>
      <c r="G4" s="88">
        <v>8</v>
      </c>
      <c r="H4" s="87">
        <f>G4*100/G$6</f>
        <v>22.857142857142858</v>
      </c>
      <c r="I4" s="88"/>
    </row>
    <row r="5" spans="1:9" s="118" customFormat="1" ht="17.100000000000001" customHeight="1">
      <c r="B5" s="147">
        <v>87</v>
      </c>
      <c r="C5" s="147">
        <v>20.3</v>
      </c>
      <c r="D5" s="118" t="s">
        <v>267</v>
      </c>
      <c r="E5" s="88"/>
      <c r="F5" s="88" t="s">
        <v>257</v>
      </c>
      <c r="G5" s="88">
        <v>3</v>
      </c>
      <c r="H5" s="87">
        <f>G5*100/G$6</f>
        <v>8.5714285714285712</v>
      </c>
      <c r="I5" s="88"/>
    </row>
    <row r="6" spans="1:9" s="118" customFormat="1" ht="17.100000000000001" customHeight="1">
      <c r="B6" s="147">
        <v>125.57142857142857</v>
      </c>
      <c r="C6" s="147">
        <v>21.6</v>
      </c>
      <c r="D6" s="118" t="s">
        <v>267</v>
      </c>
      <c r="E6" s="88"/>
      <c r="F6" s="88" t="s">
        <v>203</v>
      </c>
      <c r="G6" s="88">
        <f>SUM(G2:G5)</f>
        <v>35</v>
      </c>
      <c r="H6" s="87">
        <f>G6*100/G$6</f>
        <v>100</v>
      </c>
      <c r="I6" s="88"/>
    </row>
    <row r="7" spans="1:9" s="118" customFormat="1" ht="17.100000000000001" customHeight="1">
      <c r="B7" s="147">
        <v>119</v>
      </c>
      <c r="C7" s="147">
        <v>22</v>
      </c>
      <c r="D7" s="118" t="s">
        <v>267</v>
      </c>
      <c r="E7" s="88"/>
      <c r="F7" s="88"/>
      <c r="G7" s="88"/>
      <c r="H7" s="88"/>
      <c r="I7" s="88"/>
    </row>
    <row r="8" spans="1:9" s="118" customFormat="1" ht="17.100000000000001" customHeight="1">
      <c r="B8" s="147">
        <v>112.85714285714286</v>
      </c>
      <c r="C8" s="147">
        <v>24.3</v>
      </c>
      <c r="D8" s="118" t="s">
        <v>267</v>
      </c>
      <c r="E8" s="88"/>
      <c r="F8" s="88"/>
      <c r="G8" s="88" t="s">
        <v>1</v>
      </c>
      <c r="H8" s="88"/>
      <c r="I8" s="87"/>
    </row>
    <row r="9" spans="1:9" s="118" customFormat="1" ht="17.100000000000001" customHeight="1">
      <c r="B9" s="147">
        <v>125</v>
      </c>
      <c r="C9" s="147">
        <v>36</v>
      </c>
      <c r="D9" s="118" t="s">
        <v>267</v>
      </c>
      <c r="E9" s="88"/>
      <c r="F9" s="88" t="s">
        <v>254</v>
      </c>
      <c r="G9" s="88">
        <v>12</v>
      </c>
      <c r="H9" s="87">
        <f>G9*100/G$13</f>
        <v>30.76923076923077</v>
      </c>
      <c r="I9" s="87"/>
    </row>
    <row r="10" spans="1:9" s="118" customFormat="1" ht="17.100000000000001" customHeight="1">
      <c r="B10" s="147">
        <v>117.42857142857143</v>
      </c>
      <c r="C10" s="147">
        <v>26.9</v>
      </c>
      <c r="D10" s="118" t="s">
        <v>267</v>
      </c>
      <c r="E10" s="88"/>
      <c r="F10" s="88" t="s">
        <v>255</v>
      </c>
      <c r="G10" s="88">
        <v>4</v>
      </c>
      <c r="H10" s="87">
        <f>G10*100/G$13</f>
        <v>10.256410256410257</v>
      </c>
      <c r="I10" s="88"/>
    </row>
    <row r="11" spans="1:9" s="118" customFormat="1" ht="17.100000000000001" customHeight="1">
      <c r="B11" s="147">
        <v>132.85714285714286</v>
      </c>
      <c r="C11" s="147">
        <v>26.1</v>
      </c>
      <c r="D11" s="118" t="s">
        <v>267</v>
      </c>
      <c r="E11" s="88"/>
      <c r="F11" s="88" t="s">
        <v>256</v>
      </c>
      <c r="G11" s="88">
        <v>3</v>
      </c>
      <c r="H11" s="87">
        <f>G11*100/G$13</f>
        <v>7.6923076923076925</v>
      </c>
      <c r="I11" s="148"/>
    </row>
    <row r="12" spans="1:9" s="118" customFormat="1" ht="17.100000000000001" customHeight="1">
      <c r="B12" s="147">
        <v>118</v>
      </c>
      <c r="C12" s="147">
        <v>26.9</v>
      </c>
      <c r="D12" s="118" t="s">
        <v>267</v>
      </c>
      <c r="F12" s="88" t="s">
        <v>257</v>
      </c>
      <c r="G12" s="88">
        <v>20</v>
      </c>
      <c r="H12" s="87">
        <f>G12*100/G$13</f>
        <v>51.282051282051285</v>
      </c>
    </row>
    <row r="13" spans="1:9" s="118" customFormat="1" ht="17.100000000000001" customHeight="1">
      <c r="B13" s="147">
        <v>135.85714285714286</v>
      </c>
      <c r="C13" s="147">
        <v>22</v>
      </c>
      <c r="D13" s="118" t="s">
        <v>267</v>
      </c>
      <c r="F13" s="88" t="s">
        <v>203</v>
      </c>
      <c r="G13" s="88">
        <f>SUM(G9:G12)</f>
        <v>39</v>
      </c>
      <c r="H13" s="87">
        <f>G13*100/G$13</f>
        <v>100</v>
      </c>
    </row>
    <row r="14" spans="1:9" s="118" customFormat="1" ht="17.100000000000001" customHeight="1">
      <c r="B14" s="147">
        <v>123</v>
      </c>
      <c r="C14" s="147">
        <v>31.4</v>
      </c>
      <c r="D14" s="118" t="s">
        <v>267</v>
      </c>
      <c r="F14" s="87"/>
      <c r="G14" s="88"/>
      <c r="H14" s="88"/>
    </row>
    <row r="15" spans="1:9" s="118" customFormat="1" ht="17.100000000000001" customHeight="1">
      <c r="B15" s="147">
        <v>92.571428571428569</v>
      </c>
      <c r="C15" s="147">
        <v>25.5</v>
      </c>
      <c r="D15" s="118" t="s">
        <v>267</v>
      </c>
      <c r="F15" s="87"/>
      <c r="G15" s="88" t="s">
        <v>258</v>
      </c>
      <c r="H15" s="210">
        <v>1.1000000000000001E-3</v>
      </c>
    </row>
    <row r="16" spans="1:9" s="118" customFormat="1" ht="17.100000000000001" customHeight="1">
      <c r="B16" s="147">
        <v>117.28571428571429</v>
      </c>
      <c r="C16" s="147">
        <v>25</v>
      </c>
      <c r="D16" s="118" t="s">
        <v>267</v>
      </c>
    </row>
    <row r="17" spans="1:9" s="118" customFormat="1" ht="17.100000000000001" customHeight="1">
      <c r="B17" s="147">
        <v>144.85714285714286</v>
      </c>
      <c r="C17" s="147">
        <v>34.6</v>
      </c>
      <c r="D17" s="118" t="s">
        <v>267</v>
      </c>
    </row>
    <row r="18" spans="1:9" s="118" customFormat="1" ht="17.100000000000001" customHeight="1">
      <c r="B18" s="147">
        <v>137.57142857142858</v>
      </c>
      <c r="C18" s="147">
        <v>31.3</v>
      </c>
      <c r="D18" s="118" t="s">
        <v>267</v>
      </c>
    </row>
    <row r="19" spans="1:9" s="118" customFormat="1" ht="17.100000000000001" customHeight="1">
      <c r="B19" s="147">
        <v>109.28571428571429</v>
      </c>
      <c r="C19" s="147">
        <v>23.2</v>
      </c>
      <c r="D19" s="118" t="s">
        <v>267</v>
      </c>
    </row>
    <row r="20" spans="1:9" s="118" customFormat="1" ht="17.100000000000001" customHeight="1">
      <c r="B20" s="147">
        <v>158.14285714285714</v>
      </c>
      <c r="C20" s="147">
        <v>24.6</v>
      </c>
      <c r="D20" s="118" t="s">
        <v>267</v>
      </c>
    </row>
    <row r="21" spans="1:9" s="118" customFormat="1" ht="17.100000000000001" customHeight="1">
      <c r="B21" s="147">
        <v>128.14285714285714</v>
      </c>
      <c r="C21" s="147">
        <v>32</v>
      </c>
      <c r="D21" s="118" t="s">
        <v>267</v>
      </c>
    </row>
    <row r="22" spans="1:9" s="118" customFormat="1" ht="17.100000000000001" customHeight="1">
      <c r="B22" s="147">
        <v>124.57142857142857</v>
      </c>
      <c r="C22" s="147">
        <v>30</v>
      </c>
      <c r="D22" s="118" t="s">
        <v>267</v>
      </c>
    </row>
    <row r="23" spans="1:9" s="118" customFormat="1" ht="17.100000000000001" customHeight="1">
      <c r="B23" s="147">
        <v>87.428571428571431</v>
      </c>
      <c r="C23" s="147">
        <v>28.5</v>
      </c>
      <c r="D23" s="118" t="s">
        <v>267</v>
      </c>
    </row>
    <row r="24" spans="1:9" s="118" customFormat="1" ht="17.100000000000001" customHeight="1">
      <c r="B24" s="147">
        <v>128.14285714285714</v>
      </c>
      <c r="C24" s="147">
        <v>32.6</v>
      </c>
      <c r="D24" s="118" t="s">
        <v>267</v>
      </c>
    </row>
    <row r="25" spans="1:9" s="118" customFormat="1" ht="17.100000000000001" customHeight="1">
      <c r="B25" s="147">
        <v>108.14285714285714</v>
      </c>
      <c r="C25" s="147">
        <v>15.2</v>
      </c>
      <c r="D25" s="118" t="s">
        <v>269</v>
      </c>
    </row>
    <row r="26" spans="1:9" s="118" customFormat="1" ht="17.100000000000001" customHeight="1">
      <c r="B26" s="147">
        <v>131.14285714285714</v>
      </c>
      <c r="C26" s="147">
        <v>17</v>
      </c>
      <c r="D26" s="118" t="s">
        <v>269</v>
      </c>
    </row>
    <row r="27" spans="1:9" s="118" customFormat="1" ht="17.100000000000001" customHeight="1">
      <c r="B27" s="147">
        <v>156.57142857142858</v>
      </c>
      <c r="C27" s="147">
        <v>19.7</v>
      </c>
      <c r="D27" s="118" t="s">
        <v>269</v>
      </c>
    </row>
    <row r="28" spans="1:9" s="118" customFormat="1" ht="17.100000000000001" customHeight="1">
      <c r="B28" s="147">
        <v>157.71428571428572</v>
      </c>
      <c r="C28" s="147">
        <v>20.8</v>
      </c>
      <c r="D28" s="118" t="s">
        <v>268</v>
      </c>
    </row>
    <row r="29" spans="1:9" s="118" customFormat="1" ht="17.100000000000001" customHeight="1">
      <c r="B29" s="147">
        <v>162.57142857142858</v>
      </c>
      <c r="C29" s="147">
        <v>21.7</v>
      </c>
      <c r="D29" s="118" t="s">
        <v>268</v>
      </c>
    </row>
    <row r="30" spans="1:9" ht="17.100000000000001" customHeight="1">
      <c r="A30" s="118"/>
      <c r="B30" s="147">
        <v>134.57142857142858</v>
      </c>
      <c r="C30" s="147">
        <v>22.1</v>
      </c>
      <c r="D30" s="118" t="s">
        <v>268</v>
      </c>
      <c r="E30" s="118"/>
      <c r="F30" s="118"/>
      <c r="G30" s="118"/>
      <c r="H30" s="118"/>
      <c r="I30" s="118"/>
    </row>
    <row r="31" spans="1:9" s="118" customFormat="1" ht="17.100000000000001" customHeight="1">
      <c r="B31" s="147">
        <v>100.14285714285714</v>
      </c>
      <c r="C31" s="147">
        <v>23</v>
      </c>
      <c r="D31" s="118" t="s">
        <v>268</v>
      </c>
    </row>
    <row r="32" spans="1:9" ht="17.100000000000001" customHeight="1">
      <c r="A32" s="118"/>
      <c r="B32" s="147">
        <v>126</v>
      </c>
      <c r="C32" s="147">
        <v>25.2</v>
      </c>
      <c r="D32" s="118" t="s">
        <v>268</v>
      </c>
      <c r="E32" s="118"/>
      <c r="F32" s="118"/>
      <c r="G32" s="118"/>
      <c r="H32" s="118"/>
      <c r="I32" s="118"/>
    </row>
    <row r="33" spans="1:11" s="118" customFormat="1" ht="17.100000000000001" customHeight="1">
      <c r="B33" s="147">
        <v>145.57142857142858</v>
      </c>
      <c r="C33" s="147">
        <v>25.3</v>
      </c>
      <c r="D33" s="118" t="s">
        <v>268</v>
      </c>
    </row>
    <row r="34" spans="1:11" s="118" customFormat="1" ht="17.100000000000001" customHeight="1">
      <c r="B34" s="147">
        <v>108.71428571428571</v>
      </c>
      <c r="C34" s="147">
        <v>30</v>
      </c>
      <c r="D34" s="118" t="s">
        <v>268</v>
      </c>
    </row>
    <row r="35" spans="1:11" s="118" customFormat="1" ht="17.100000000000001" customHeight="1">
      <c r="B35" s="147">
        <v>165.14285714285714</v>
      </c>
      <c r="C35" s="147">
        <v>32.1</v>
      </c>
      <c r="D35" s="118" t="s">
        <v>268</v>
      </c>
    </row>
    <row r="36" spans="1:11" s="118" customFormat="1" ht="17.100000000000001" customHeight="1">
      <c r="B36" s="147">
        <v>114.14285714285714</v>
      </c>
      <c r="C36" s="147">
        <v>41</v>
      </c>
      <c r="D36" s="118" t="s">
        <v>270</v>
      </c>
    </row>
    <row r="37" spans="1:11" s="118" customFormat="1" ht="17.100000000000001" customHeight="1">
      <c r="B37" s="147">
        <v>161.28571428571428</v>
      </c>
      <c r="C37" s="147"/>
      <c r="D37" s="118" t="s">
        <v>259</v>
      </c>
    </row>
    <row r="38" spans="1:11" s="118" customFormat="1" ht="17.100000000000001" customHeight="1">
      <c r="B38" s="147">
        <v>144.71428571428572</v>
      </c>
      <c r="C38" s="147"/>
      <c r="D38" s="118" t="s">
        <v>259</v>
      </c>
    </row>
    <row r="39" spans="1:11" s="118" customFormat="1" ht="17.100000000000001" customHeight="1">
      <c r="B39" s="147">
        <v>156.28571428571428</v>
      </c>
      <c r="C39" s="147"/>
      <c r="D39" s="118" t="s">
        <v>259</v>
      </c>
      <c r="K39" s="87"/>
    </row>
    <row r="40" spans="1:11" s="118" customFormat="1" ht="17.100000000000001" customHeight="1">
      <c r="A40" s="88"/>
      <c r="B40" s="87"/>
      <c r="C40" s="87"/>
      <c r="D40" s="87"/>
      <c r="E40" s="88"/>
      <c r="F40" s="88"/>
      <c r="G40" s="88"/>
      <c r="H40" s="88"/>
      <c r="I40" s="88"/>
      <c r="K40" s="87"/>
    </row>
    <row r="41" spans="1:11" s="118" customFormat="1" ht="17.100000000000001" customHeight="1">
      <c r="B41" s="147"/>
    </row>
    <row r="42" spans="1:11" s="118" customFormat="1" ht="17.100000000000001" customHeight="1">
      <c r="A42" s="88"/>
      <c r="B42" s="87"/>
      <c r="C42" s="87"/>
      <c r="D42" s="87"/>
      <c r="E42" s="88"/>
      <c r="F42" s="88"/>
      <c r="G42" s="88"/>
      <c r="H42" s="88"/>
      <c r="I42" s="88"/>
    </row>
    <row r="43" spans="1:11" s="118" customFormat="1" ht="17.100000000000001" customHeight="1">
      <c r="A43" s="118" t="s">
        <v>1</v>
      </c>
      <c r="B43" s="147">
        <v>104.85714285714286</v>
      </c>
      <c r="C43" s="147">
        <v>30.7</v>
      </c>
      <c r="D43" s="88" t="s">
        <v>267</v>
      </c>
      <c r="E43" s="88"/>
      <c r="F43" s="151"/>
      <c r="G43" s="89"/>
      <c r="H43" s="88"/>
      <c r="I43" s="88"/>
      <c r="K43" s="148"/>
    </row>
    <row r="44" spans="1:11" s="118" customFormat="1" ht="17.100000000000001" customHeight="1">
      <c r="B44" s="147">
        <v>117.42857142857143</v>
      </c>
      <c r="C44" s="147">
        <v>24.1</v>
      </c>
      <c r="D44" s="88" t="s">
        <v>267</v>
      </c>
      <c r="E44" s="88"/>
      <c r="F44" s="151"/>
      <c r="G44" s="89"/>
      <c r="H44" s="88"/>
      <c r="I44" s="88"/>
      <c r="K44" s="88"/>
    </row>
    <row r="45" spans="1:11" s="118" customFormat="1" ht="17.100000000000001" customHeight="1">
      <c r="B45" s="147">
        <v>126</v>
      </c>
      <c r="C45" s="147">
        <v>22.2</v>
      </c>
      <c r="D45" s="88" t="s">
        <v>267</v>
      </c>
      <c r="E45" s="88"/>
      <c r="F45" s="151"/>
      <c r="G45" s="89"/>
      <c r="H45" s="88"/>
      <c r="I45" s="88"/>
      <c r="K45" s="153"/>
    </row>
    <row r="46" spans="1:11" s="118" customFormat="1" ht="17.100000000000001" customHeight="1">
      <c r="B46" s="147">
        <v>106.42857142857143</v>
      </c>
      <c r="C46" s="147">
        <v>25.4</v>
      </c>
      <c r="D46" s="88" t="s">
        <v>267</v>
      </c>
      <c r="E46" s="88"/>
      <c r="F46" s="151"/>
      <c r="G46" s="89"/>
      <c r="H46" s="89"/>
      <c r="I46" s="88"/>
      <c r="K46" s="88"/>
    </row>
    <row r="47" spans="1:11" s="118" customFormat="1" ht="17.100000000000001" customHeight="1">
      <c r="B47" s="147">
        <v>90.142857142857139</v>
      </c>
      <c r="C47" s="147">
        <v>21.3</v>
      </c>
      <c r="D47" s="88" t="s">
        <v>267</v>
      </c>
      <c r="E47" s="88"/>
      <c r="F47" s="151"/>
      <c r="G47" s="89"/>
      <c r="H47" s="88"/>
      <c r="I47" s="88"/>
    </row>
    <row r="48" spans="1:11" s="118" customFormat="1" ht="17.100000000000001" customHeight="1">
      <c r="B48" s="147">
        <v>124.85714285714286</v>
      </c>
      <c r="C48" s="150">
        <v>24.9</v>
      </c>
      <c r="D48" s="88" t="s">
        <v>267</v>
      </c>
      <c r="E48" s="88"/>
      <c r="F48" s="88"/>
      <c r="G48" s="88"/>
      <c r="H48" s="88"/>
      <c r="I48" s="88"/>
    </row>
    <row r="49" spans="1:10" s="118" customFormat="1" ht="17.100000000000001" customHeight="1">
      <c r="B49" s="147">
        <v>95</v>
      </c>
      <c r="C49" s="118">
        <v>20.7</v>
      </c>
      <c r="D49" s="88" t="s">
        <v>267</v>
      </c>
      <c r="E49" s="88"/>
      <c r="F49" s="88"/>
      <c r="G49" s="87"/>
      <c r="H49" s="87"/>
      <c r="I49" s="87"/>
    </row>
    <row r="50" spans="1:10" s="118" customFormat="1" ht="17.100000000000001" customHeight="1">
      <c r="B50" s="147">
        <v>109.71428571428571</v>
      </c>
      <c r="C50" s="150">
        <v>22.5</v>
      </c>
      <c r="D50" s="88" t="s">
        <v>267</v>
      </c>
      <c r="E50" s="88"/>
      <c r="F50" s="88"/>
      <c r="G50" s="87"/>
      <c r="H50" s="87"/>
      <c r="I50" s="87"/>
    </row>
    <row r="51" spans="1:10" s="118" customFormat="1" ht="17.100000000000001" customHeight="1">
      <c r="B51" s="147">
        <v>119.71428571428571</v>
      </c>
      <c r="C51" s="118">
        <v>17.399999999999999</v>
      </c>
      <c r="D51" s="88" t="s">
        <v>267</v>
      </c>
      <c r="E51" s="87"/>
      <c r="F51" s="88"/>
      <c r="G51" s="88"/>
      <c r="H51" s="88"/>
      <c r="I51" s="88"/>
    </row>
    <row r="52" spans="1:10" s="118" customFormat="1" ht="17.100000000000001" customHeight="1">
      <c r="B52" s="147">
        <v>143.14285714285714</v>
      </c>
      <c r="C52" s="150">
        <v>25.8</v>
      </c>
      <c r="D52" s="88" t="s">
        <v>267</v>
      </c>
      <c r="E52" s="87"/>
      <c r="F52" s="88"/>
      <c r="G52" s="88"/>
      <c r="H52" s="88"/>
      <c r="I52" s="88"/>
    </row>
    <row r="53" spans="1:10" s="118" customFormat="1" ht="17.100000000000001" customHeight="1">
      <c r="B53" s="147">
        <v>105.14285714285714</v>
      </c>
      <c r="C53" s="147">
        <v>28.1</v>
      </c>
      <c r="D53" s="88" t="s">
        <v>267</v>
      </c>
      <c r="E53" s="88"/>
      <c r="F53" s="88"/>
      <c r="G53" s="88"/>
      <c r="H53" s="88"/>
      <c r="I53" s="88"/>
    </row>
    <row r="54" spans="1:10" ht="17.25" customHeight="1">
      <c r="A54" s="118"/>
      <c r="B54" s="147">
        <v>116.14285714285714</v>
      </c>
      <c r="C54" s="147">
        <v>20.9</v>
      </c>
      <c r="D54" s="88" t="s">
        <v>267</v>
      </c>
      <c r="F54" s="118"/>
      <c r="G54" s="118"/>
      <c r="H54" s="118"/>
      <c r="I54" s="118"/>
    </row>
    <row r="55" spans="1:10" ht="17.25" customHeight="1">
      <c r="A55" s="118"/>
      <c r="B55" s="147">
        <v>162.57142857142858</v>
      </c>
      <c r="C55" s="150">
        <v>8.6999999999999993</v>
      </c>
      <c r="D55" s="88" t="s">
        <v>269</v>
      </c>
      <c r="G55" s="152"/>
      <c r="H55" s="152"/>
      <c r="I55" s="152"/>
      <c r="J55" s="119"/>
    </row>
    <row r="56" spans="1:10" ht="17.25" customHeight="1">
      <c r="A56" s="118"/>
      <c r="B56" s="147">
        <v>125.28571428571429</v>
      </c>
      <c r="C56" s="150">
        <v>10.3</v>
      </c>
      <c r="D56" s="88" t="s">
        <v>269</v>
      </c>
      <c r="G56" s="152"/>
      <c r="H56" s="152"/>
      <c r="I56" s="152"/>
      <c r="J56" s="162"/>
    </row>
    <row r="57" spans="1:10" ht="17.25" customHeight="1">
      <c r="A57" s="118"/>
      <c r="B57" s="147">
        <v>90</v>
      </c>
      <c r="C57" s="150">
        <v>11.6</v>
      </c>
      <c r="D57" s="88" t="s">
        <v>269</v>
      </c>
      <c r="G57" s="152"/>
      <c r="H57" s="152"/>
      <c r="I57" s="152"/>
      <c r="J57" s="119"/>
    </row>
    <row r="58" spans="1:10" ht="17.100000000000001" customHeight="1">
      <c r="A58" s="118"/>
      <c r="B58" s="147">
        <v>127.14285714285714</v>
      </c>
      <c r="C58" s="150">
        <v>13.5</v>
      </c>
      <c r="D58" s="88" t="s">
        <v>269</v>
      </c>
      <c r="G58" s="152"/>
      <c r="H58" s="152"/>
      <c r="I58" s="152"/>
      <c r="J58" s="119"/>
    </row>
    <row r="59" spans="1:10" ht="17.100000000000001" customHeight="1">
      <c r="A59" s="118"/>
      <c r="B59" s="147">
        <v>126</v>
      </c>
      <c r="C59" s="150">
        <v>13.8</v>
      </c>
      <c r="D59" s="88" t="s">
        <v>269</v>
      </c>
      <c r="G59" s="152"/>
      <c r="H59" s="152"/>
      <c r="I59" s="152"/>
    </row>
    <row r="60" spans="1:10" ht="17.100000000000001" customHeight="1">
      <c r="A60" s="118"/>
      <c r="B60" s="147">
        <v>103</v>
      </c>
      <c r="C60" s="150">
        <v>14.2</v>
      </c>
      <c r="D60" s="88" t="s">
        <v>269</v>
      </c>
      <c r="G60" s="152"/>
      <c r="H60" s="152"/>
      <c r="I60" s="152"/>
    </row>
    <row r="61" spans="1:10" ht="17.100000000000001" customHeight="1">
      <c r="A61" s="118"/>
      <c r="B61" s="147">
        <v>75.857142857142861</v>
      </c>
      <c r="C61" s="150">
        <v>15.2</v>
      </c>
      <c r="D61" s="88" t="s">
        <v>269</v>
      </c>
      <c r="G61" s="152"/>
      <c r="H61" s="152"/>
      <c r="I61" s="152"/>
    </row>
    <row r="62" spans="1:10" ht="17.100000000000001" customHeight="1">
      <c r="A62" s="118"/>
      <c r="B62" s="147">
        <v>151.85714285714286</v>
      </c>
      <c r="C62" s="150">
        <v>16.3</v>
      </c>
      <c r="D62" s="88" t="s">
        <v>269</v>
      </c>
      <c r="G62" s="152"/>
      <c r="H62" s="152"/>
      <c r="I62" s="152"/>
    </row>
    <row r="63" spans="1:10" ht="17.100000000000001" customHeight="1">
      <c r="A63" s="118"/>
      <c r="B63" s="147">
        <v>134.14285714285714</v>
      </c>
      <c r="C63" s="150">
        <v>16.399999999999999</v>
      </c>
      <c r="D63" s="88" t="s">
        <v>269</v>
      </c>
      <c r="G63" s="152"/>
      <c r="H63" s="152"/>
      <c r="I63" s="152"/>
    </row>
    <row r="64" spans="1:10" ht="17.100000000000001" customHeight="1">
      <c r="A64" s="118"/>
      <c r="B64" s="147">
        <v>118.57142857142857</v>
      </c>
      <c r="C64" s="150">
        <v>16.5</v>
      </c>
      <c r="D64" s="88" t="s">
        <v>269</v>
      </c>
      <c r="G64" s="152"/>
      <c r="H64" s="152"/>
      <c r="I64" s="152"/>
    </row>
    <row r="65" spans="1:9" ht="17.100000000000001" customHeight="1">
      <c r="A65" s="118"/>
      <c r="B65" s="147">
        <v>107.14285714285714</v>
      </c>
      <c r="C65" s="150">
        <v>16.899999999999999</v>
      </c>
      <c r="D65" s="88" t="s">
        <v>269</v>
      </c>
      <c r="G65" s="152"/>
      <c r="H65" s="152"/>
      <c r="I65" s="152"/>
    </row>
    <row r="66" spans="1:9" ht="17.100000000000001" customHeight="1">
      <c r="A66" s="118"/>
      <c r="B66" s="147">
        <v>137.14285714285714</v>
      </c>
      <c r="C66" s="150">
        <v>16.899999999999999</v>
      </c>
      <c r="D66" s="88" t="s">
        <v>269</v>
      </c>
      <c r="G66" s="152"/>
      <c r="H66" s="152"/>
      <c r="I66" s="152"/>
    </row>
    <row r="67" spans="1:9" ht="17.100000000000001" customHeight="1">
      <c r="A67" s="118"/>
      <c r="B67" s="147">
        <v>87.142857142857139</v>
      </c>
      <c r="C67" s="150">
        <v>17</v>
      </c>
      <c r="D67" s="88" t="s">
        <v>269</v>
      </c>
      <c r="G67" s="152"/>
      <c r="H67" s="152"/>
      <c r="I67" s="152"/>
    </row>
    <row r="68" spans="1:9" ht="17.100000000000001" customHeight="1">
      <c r="A68" s="118"/>
      <c r="B68" s="147">
        <v>113</v>
      </c>
      <c r="C68" s="150">
        <v>17.5</v>
      </c>
      <c r="D68" s="88" t="s">
        <v>269</v>
      </c>
      <c r="G68" s="152"/>
      <c r="H68" s="152"/>
      <c r="I68" s="152"/>
    </row>
    <row r="69" spans="1:9" ht="17.100000000000001" customHeight="1">
      <c r="A69" s="118"/>
      <c r="B69" s="147">
        <v>95</v>
      </c>
      <c r="C69" s="150">
        <v>17.5</v>
      </c>
      <c r="D69" s="88" t="s">
        <v>269</v>
      </c>
      <c r="G69" s="152"/>
      <c r="H69" s="152"/>
      <c r="I69" s="152"/>
    </row>
    <row r="70" spans="1:9" ht="17.100000000000001" customHeight="1">
      <c r="A70" s="118"/>
      <c r="B70" s="147">
        <v>135.71428571428572</v>
      </c>
      <c r="C70" s="150">
        <v>17.5</v>
      </c>
      <c r="D70" s="88" t="s">
        <v>269</v>
      </c>
      <c r="G70" s="152"/>
      <c r="H70" s="152"/>
      <c r="I70" s="152"/>
    </row>
    <row r="71" spans="1:9" ht="17.100000000000001" customHeight="1">
      <c r="A71" s="118"/>
      <c r="B71" s="147">
        <v>101.42857142857143</v>
      </c>
      <c r="C71" s="150">
        <v>17.899999999999999</v>
      </c>
      <c r="D71" s="88" t="s">
        <v>269</v>
      </c>
      <c r="G71" s="152"/>
      <c r="H71" s="152"/>
      <c r="I71" s="152"/>
    </row>
    <row r="72" spans="1:9" ht="17.100000000000001" customHeight="1">
      <c r="A72" s="118"/>
      <c r="B72" s="147">
        <v>124.57142857142857</v>
      </c>
      <c r="C72" s="150">
        <v>17.899999999999999</v>
      </c>
      <c r="D72" s="88" t="s">
        <v>269</v>
      </c>
      <c r="G72" s="152"/>
      <c r="H72" s="152"/>
      <c r="I72" s="152"/>
    </row>
    <row r="73" spans="1:9" ht="17.100000000000001" customHeight="1">
      <c r="A73" s="118"/>
      <c r="B73" s="147">
        <v>121.14285714285714</v>
      </c>
      <c r="C73" s="150">
        <v>18.5</v>
      </c>
      <c r="D73" s="88" t="s">
        <v>269</v>
      </c>
      <c r="G73" s="152"/>
      <c r="H73" s="152"/>
      <c r="I73" s="152"/>
    </row>
    <row r="74" spans="1:9" ht="17.100000000000001" customHeight="1">
      <c r="A74" s="118"/>
      <c r="B74" s="147">
        <v>156.57142857142858</v>
      </c>
      <c r="C74" s="150">
        <v>19.899999999999999</v>
      </c>
      <c r="D74" s="88" t="s">
        <v>269</v>
      </c>
      <c r="G74" s="152"/>
      <c r="H74" s="152"/>
      <c r="I74" s="152"/>
    </row>
    <row r="75" spans="1:9" ht="17.100000000000001" customHeight="1">
      <c r="A75" s="118"/>
      <c r="B75" s="147">
        <v>90.142857142857139</v>
      </c>
      <c r="C75" s="150">
        <v>22.2</v>
      </c>
      <c r="D75" s="88" t="s">
        <v>268</v>
      </c>
      <c r="G75" s="152"/>
      <c r="H75" s="152"/>
      <c r="I75" s="152"/>
    </row>
    <row r="76" spans="1:9" ht="17.100000000000001" customHeight="1">
      <c r="A76" s="118"/>
      <c r="B76" s="147">
        <v>102</v>
      </c>
      <c r="C76" s="150">
        <v>22.3</v>
      </c>
      <c r="D76" s="88" t="s">
        <v>268</v>
      </c>
      <c r="G76" s="152"/>
      <c r="H76" s="152"/>
      <c r="I76" s="152"/>
    </row>
    <row r="77" spans="1:9" ht="17.100000000000001" customHeight="1">
      <c r="A77" s="118"/>
      <c r="B77" s="147">
        <v>107</v>
      </c>
      <c r="C77" s="150">
        <v>22.9</v>
      </c>
      <c r="D77" s="88" t="s">
        <v>268</v>
      </c>
      <c r="G77" s="152"/>
      <c r="H77" s="152"/>
      <c r="I77" s="152"/>
    </row>
    <row r="78" spans="1:9" ht="17.100000000000001" customHeight="1">
      <c r="A78" s="118"/>
      <c r="B78" s="147">
        <v>88.285714285714292</v>
      </c>
      <c r="C78" s="150">
        <v>16.8</v>
      </c>
      <c r="D78" s="87" t="s">
        <v>270</v>
      </c>
      <c r="G78" s="152"/>
      <c r="H78" s="152"/>
      <c r="I78" s="152"/>
    </row>
    <row r="79" spans="1:9" ht="17.100000000000001" customHeight="1">
      <c r="A79" s="118"/>
      <c r="B79" s="147">
        <v>52.285714285714285</v>
      </c>
      <c r="C79" s="150">
        <v>21.7</v>
      </c>
      <c r="D79" s="87" t="s">
        <v>270</v>
      </c>
      <c r="G79" s="152"/>
      <c r="H79" s="152"/>
      <c r="I79" s="152"/>
    </row>
    <row r="80" spans="1:9" ht="17.100000000000001" customHeight="1">
      <c r="A80" s="118"/>
      <c r="B80" s="147">
        <v>132.71428571428572</v>
      </c>
      <c r="C80" s="150">
        <v>20.8</v>
      </c>
      <c r="D80" s="87" t="s">
        <v>270</v>
      </c>
      <c r="G80" s="152"/>
      <c r="H80" s="152"/>
      <c r="I80" s="152"/>
    </row>
    <row r="81" spans="1:9" ht="17.100000000000001" customHeight="1">
      <c r="A81" s="118"/>
      <c r="B81" s="147">
        <v>66.428571428571431</v>
      </c>
      <c r="C81" s="150">
        <v>18</v>
      </c>
      <c r="D81" s="88" t="s">
        <v>270</v>
      </c>
    </row>
    <row r="82" spans="1:9" ht="17.100000000000001" customHeight="1">
      <c r="A82" s="118"/>
      <c r="B82" s="147">
        <v>139.14285714285714</v>
      </c>
      <c r="C82" s="118"/>
      <c r="D82" s="88" t="s">
        <v>280</v>
      </c>
      <c r="E82" s="118"/>
      <c r="F82" s="118"/>
      <c r="G82" s="118"/>
    </row>
    <row r="83" spans="1:9" ht="17.100000000000001" customHeight="1">
      <c r="B83" s="147"/>
      <c r="C83" s="147"/>
      <c r="D83" s="87"/>
    </row>
    <row r="85" spans="1:9" ht="17.100000000000001" customHeight="1">
      <c r="A85" s="154" t="s">
        <v>0</v>
      </c>
      <c r="B85" s="156" t="s">
        <v>139</v>
      </c>
      <c r="C85" s="157">
        <v>26.048571428571432</v>
      </c>
    </row>
    <row r="86" spans="1:9" ht="17.100000000000001" customHeight="1">
      <c r="A86" s="154"/>
      <c r="B86" s="156" t="s">
        <v>140</v>
      </c>
      <c r="C86" s="157">
        <v>0.94160038472475038</v>
      </c>
    </row>
    <row r="87" spans="1:9" ht="17.100000000000001" customHeight="1">
      <c r="A87" s="155" t="s">
        <v>1</v>
      </c>
      <c r="B87" s="156" t="s">
        <v>139</v>
      </c>
      <c r="C87" s="157">
        <v>19.043589743589738</v>
      </c>
    </row>
    <row r="88" spans="1:9" ht="17.100000000000001" customHeight="1">
      <c r="A88" s="154"/>
      <c r="B88" s="156" t="s">
        <v>140</v>
      </c>
      <c r="C88" s="157">
        <v>0.74920375971659703</v>
      </c>
    </row>
    <row r="89" spans="1:9" ht="17.100000000000001" customHeight="1">
      <c r="A89" s="154"/>
      <c r="B89" s="156" t="s">
        <v>137</v>
      </c>
      <c r="C89" s="203">
        <v>1.8259643824160114E-7</v>
      </c>
    </row>
    <row r="91" spans="1:9" ht="17.100000000000001" customHeight="1">
      <c r="A91" s="64" t="s">
        <v>342</v>
      </c>
      <c r="B91" s="205">
        <v>0.1</v>
      </c>
      <c r="C91" s="207">
        <v>20.46</v>
      </c>
      <c r="E91" s="91"/>
      <c r="F91" s="119" t="s">
        <v>93</v>
      </c>
      <c r="G91" s="119" t="s">
        <v>129</v>
      </c>
      <c r="H91" s="119" t="s">
        <v>241</v>
      </c>
      <c r="I91" s="119" t="s">
        <v>242</v>
      </c>
    </row>
    <row r="92" spans="1:9" ht="17.100000000000001" customHeight="1">
      <c r="A92" s="64"/>
      <c r="B92" s="205">
        <v>0.25</v>
      </c>
      <c r="C92" s="207">
        <v>22</v>
      </c>
      <c r="E92" s="91" t="s">
        <v>146</v>
      </c>
      <c r="F92" s="91">
        <v>38</v>
      </c>
      <c r="G92" s="91">
        <v>125.3</v>
      </c>
      <c r="H92" s="91" t="s">
        <v>141</v>
      </c>
      <c r="I92" s="204">
        <v>2.7699999999999999E-2</v>
      </c>
    </row>
    <row r="93" spans="1:9" ht="17.100000000000001" customHeight="1">
      <c r="A93" s="64"/>
      <c r="B93" s="205">
        <v>0.5</v>
      </c>
      <c r="C93" s="207">
        <v>25.2</v>
      </c>
      <c r="E93" s="91" t="s">
        <v>145</v>
      </c>
      <c r="F93" s="91">
        <v>40</v>
      </c>
      <c r="G93" s="91">
        <v>114.55</v>
      </c>
      <c r="H93" s="91" t="s">
        <v>142</v>
      </c>
      <c r="I93" s="46"/>
    </row>
    <row r="94" spans="1:9" ht="17.100000000000001" customHeight="1">
      <c r="A94" s="64"/>
      <c r="B94" s="205">
        <v>0.75</v>
      </c>
      <c r="C94" s="207">
        <v>30</v>
      </c>
    </row>
    <row r="95" spans="1:9" ht="17.100000000000001" customHeight="1">
      <c r="A95" s="64"/>
      <c r="B95" s="205">
        <v>0.9</v>
      </c>
      <c r="C95" s="207">
        <v>32.400000000000006</v>
      </c>
    </row>
    <row r="96" spans="1:9" ht="17.100000000000001" customHeight="1">
      <c r="A96" s="64"/>
      <c r="B96" s="64"/>
      <c r="C96" s="208"/>
    </row>
    <row r="97" spans="1:3" ht="17.100000000000001" customHeight="1">
      <c r="A97" s="64"/>
      <c r="B97" s="64" t="s">
        <v>139</v>
      </c>
      <c r="C97" s="209">
        <v>26.048571428571432</v>
      </c>
    </row>
    <row r="98" spans="1:3" ht="17.100000000000001" customHeight="1">
      <c r="A98" s="64"/>
      <c r="B98" s="64" t="s">
        <v>140</v>
      </c>
      <c r="C98" s="209">
        <v>0.94160038472475038</v>
      </c>
    </row>
    <row r="99" spans="1:3" ht="17.100000000000001" customHeight="1">
      <c r="A99" s="206"/>
      <c r="B99" s="206"/>
      <c r="C99" s="176"/>
    </row>
    <row r="100" spans="1:3" ht="17.100000000000001" customHeight="1">
      <c r="A100" s="64" t="s">
        <v>343</v>
      </c>
      <c r="B100" s="205">
        <v>0.1</v>
      </c>
      <c r="C100" s="207">
        <v>13.74</v>
      </c>
    </row>
    <row r="101" spans="1:3" ht="17.100000000000001" customHeight="1">
      <c r="A101" s="64"/>
      <c r="B101" s="205">
        <v>0.25</v>
      </c>
      <c r="C101" s="207">
        <v>16.649999999999999</v>
      </c>
    </row>
    <row r="102" spans="1:3" ht="17.100000000000001" customHeight="1">
      <c r="A102" s="64"/>
      <c r="B102" s="205">
        <v>0.5</v>
      </c>
      <c r="C102" s="207">
        <v>17.899999999999999</v>
      </c>
    </row>
    <row r="103" spans="1:3" ht="17.100000000000001" customHeight="1">
      <c r="A103" s="64"/>
      <c r="B103" s="205">
        <v>0.75</v>
      </c>
      <c r="C103" s="207">
        <v>22.2</v>
      </c>
    </row>
    <row r="104" spans="1:3" ht="17.100000000000001" customHeight="1">
      <c r="A104" s="64"/>
      <c r="B104" s="205">
        <v>0.9</v>
      </c>
      <c r="C104" s="207">
        <v>25</v>
      </c>
    </row>
  </sheetData>
  <phoneticPr fontId="4"/>
  <conditionalFormatting sqref="F2:F5">
    <cfRule type="duplicateValues" dxfId="37" priority="8"/>
  </conditionalFormatting>
  <conditionalFormatting sqref="F6">
    <cfRule type="duplicateValues" dxfId="36" priority="7"/>
  </conditionalFormatting>
  <conditionalFormatting sqref="F5">
    <cfRule type="duplicateValues" dxfId="35" priority="6"/>
  </conditionalFormatting>
  <conditionalFormatting sqref="F9:F12">
    <cfRule type="duplicateValues" dxfId="34" priority="5"/>
  </conditionalFormatting>
  <conditionalFormatting sqref="F12">
    <cfRule type="duplicateValues" dxfId="33" priority="4"/>
  </conditionalFormatting>
  <conditionalFormatting sqref="B1">
    <cfRule type="cellIs" dxfId="32" priority="2" operator="equal">
      <formula>"'-/-"</formula>
    </cfRule>
    <cfRule type="cellIs" dxfId="31" priority="3" operator="equal">
      <formula>"'+/+"</formula>
    </cfRule>
  </conditionalFormatting>
  <conditionalFormatting sqref="F13">
    <cfRule type="duplicateValues" dxfId="30" priority="1"/>
  </conditionalFormatting>
  <pageMargins left="0.25" right="0.25" top="0.75" bottom="0.75" header="0.3" footer="0.3"/>
  <pageSetup paperSize="9" scale="58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2EF0-3192-44BD-BC84-E72A3665FB06}">
  <dimension ref="A1:C21"/>
  <sheetViews>
    <sheetView view="pageBreakPreview" zoomScale="75" zoomScaleNormal="100" zoomScaleSheetLayoutView="75" workbookViewId="0">
      <selection activeCell="C17" sqref="C17"/>
    </sheetView>
  </sheetViews>
  <sheetFormatPr defaultRowHeight="13.5"/>
  <cols>
    <col min="1" max="16384" width="9" style="9"/>
  </cols>
  <sheetData>
    <row r="1" spans="1:3" ht="15">
      <c r="A1" s="8"/>
      <c r="B1" s="8"/>
      <c r="C1" s="15" t="s">
        <v>60</v>
      </c>
    </row>
    <row r="2" spans="1:3" ht="15">
      <c r="A2" s="8"/>
      <c r="B2" s="8"/>
      <c r="C2" s="15" t="s">
        <v>86</v>
      </c>
    </row>
    <row r="3" spans="1:3" ht="14.25">
      <c r="A3" s="8" t="s">
        <v>0</v>
      </c>
      <c r="B3" s="8"/>
      <c r="C3" s="13">
        <v>0.1096</v>
      </c>
    </row>
    <row r="4" spans="1:3" ht="14.25">
      <c r="A4" s="8"/>
      <c r="B4" s="8"/>
      <c r="C4" s="13">
        <v>0.14627599999999999</v>
      </c>
    </row>
    <row r="5" spans="1:3" ht="14.25">
      <c r="A5" s="8"/>
      <c r="B5" s="8"/>
      <c r="C5" s="13">
        <v>0.16750599999999999</v>
      </c>
    </row>
    <row r="6" spans="1:3" ht="14.25">
      <c r="A6" s="8"/>
      <c r="B6" s="8"/>
      <c r="C6" s="13"/>
    </row>
    <row r="7" spans="1:3" ht="14.25">
      <c r="A7" s="8"/>
      <c r="B7" s="8"/>
      <c r="C7" s="13"/>
    </row>
    <row r="8" spans="1:3" ht="14.25">
      <c r="A8" s="8" t="s">
        <v>1</v>
      </c>
      <c r="B8" s="8"/>
      <c r="C8" s="13">
        <v>0.24402599999999999</v>
      </c>
    </row>
    <row r="9" spans="1:3" ht="14.25">
      <c r="A9" s="8"/>
      <c r="B9" s="8"/>
      <c r="C9" s="13">
        <v>0.17694699999999999</v>
      </c>
    </row>
    <row r="10" spans="1:3" ht="14.25">
      <c r="A10" s="8"/>
      <c r="B10" s="8"/>
      <c r="C10" s="13">
        <v>0.22586899999999999</v>
      </c>
    </row>
    <row r="11" spans="1:3" ht="14.25">
      <c r="A11" s="8"/>
      <c r="B11" s="8"/>
      <c r="C11" s="13"/>
    </row>
    <row r="12" spans="1:3" ht="14.25">
      <c r="A12" s="8"/>
      <c r="B12" s="8"/>
      <c r="C12" s="13"/>
    </row>
    <row r="13" spans="1:3" ht="14.25">
      <c r="A13" s="3" t="s">
        <v>2</v>
      </c>
      <c r="B13" s="4" t="s">
        <v>5</v>
      </c>
      <c r="C13" s="13">
        <f>AVERAGE(C3:C7)</f>
        <v>0.14112733333333333</v>
      </c>
    </row>
    <row r="14" spans="1:3" ht="14.25">
      <c r="A14" s="3"/>
      <c r="B14" s="4" t="s">
        <v>6</v>
      </c>
      <c r="C14" s="13">
        <f>AVERAGE(C8:C12)</f>
        <v>0.21561399999999997</v>
      </c>
    </row>
    <row r="15" spans="1:3" ht="14.25">
      <c r="A15" s="3" t="s">
        <v>3</v>
      </c>
      <c r="B15" s="4" t="s">
        <v>5</v>
      </c>
      <c r="C15" s="13">
        <f>STDEV(C3:C7)/SQRT(COUNT(C3:C7))</f>
        <v>1.6913089460861681E-2</v>
      </c>
    </row>
    <row r="16" spans="1:3" ht="14.25">
      <c r="A16" s="3"/>
      <c r="B16" s="4" t="s">
        <v>6</v>
      </c>
      <c r="C16" s="13">
        <f>STDEV(C8:C12)/SQRT(COUNT(C8:C12))</f>
        <v>2.0031407247952732E-2</v>
      </c>
    </row>
    <row r="17" spans="1:3" ht="14.25">
      <c r="A17" s="3" t="s">
        <v>4</v>
      </c>
      <c r="B17" s="5"/>
      <c r="C17" s="18">
        <f>TTEST(C3:C7,C8:C12,2,3)</f>
        <v>4.834844424967711E-2</v>
      </c>
    </row>
    <row r="18" spans="1:3" ht="14.25">
      <c r="A18" s="8"/>
      <c r="B18" s="8"/>
    </row>
    <row r="19" spans="1:3" ht="14.25">
      <c r="B19" s="8"/>
    </row>
    <row r="20" spans="1:3" ht="14.25">
      <c r="A20" s="6"/>
      <c r="B20" s="8"/>
    </row>
    <row r="21" spans="1:3" ht="14.25">
      <c r="A21" s="8"/>
      <c r="B21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260F-F9BE-45EC-BCFA-37694080C149}">
  <dimension ref="A1:E40"/>
  <sheetViews>
    <sheetView view="pageBreakPreview" zoomScale="75" zoomScaleNormal="100" zoomScaleSheetLayoutView="75" workbookViewId="0">
      <selection activeCell="C20" sqref="C3:C20"/>
    </sheetView>
  </sheetViews>
  <sheetFormatPr defaultRowHeight="13.5"/>
  <cols>
    <col min="1" max="16384" width="9" style="46"/>
  </cols>
  <sheetData>
    <row r="1" spans="1:5" ht="15">
      <c r="A1" s="8"/>
      <c r="B1" s="8"/>
      <c r="C1" s="34" t="s">
        <v>104</v>
      </c>
    </row>
    <row r="2" spans="1:5" ht="14.25">
      <c r="A2" s="8"/>
      <c r="B2" s="8"/>
      <c r="C2" s="30" t="s">
        <v>31</v>
      </c>
      <c r="D2" s="30" t="s">
        <v>32</v>
      </c>
      <c r="E2" s="30" t="s">
        <v>105</v>
      </c>
    </row>
    <row r="3" spans="1:5" ht="14.25">
      <c r="A3" s="68" t="s">
        <v>106</v>
      </c>
      <c r="B3" s="8"/>
      <c r="C3" s="33">
        <v>0.93458421437059858</v>
      </c>
      <c r="D3" s="33">
        <v>0.91929310146247911</v>
      </c>
      <c r="E3" s="39">
        <v>0.8651021464018166</v>
      </c>
    </row>
    <row r="4" spans="1:5" ht="14.25">
      <c r="A4" s="68"/>
      <c r="B4" s="8"/>
      <c r="C4" s="33">
        <v>0.96728116231263084</v>
      </c>
      <c r="D4" s="33">
        <v>0.98319958594489543</v>
      </c>
      <c r="E4" s="39">
        <v>1.0437546567419584</v>
      </c>
    </row>
    <row r="5" spans="1:5" ht="14.25">
      <c r="A5" s="68"/>
      <c r="B5" s="8"/>
      <c r="C5" s="33">
        <v>1.0981346233167708</v>
      </c>
      <c r="D5" s="33">
        <v>1.0975073125926256</v>
      </c>
      <c r="E5" s="39">
        <v>1.0911431968562249</v>
      </c>
    </row>
    <row r="6" spans="1:5" ht="14.25">
      <c r="A6" s="68" t="s">
        <v>107</v>
      </c>
      <c r="B6" s="8"/>
      <c r="C6" s="33">
        <v>0.99275123396513809</v>
      </c>
      <c r="D6" s="33">
        <v>1.0628578618009827</v>
      </c>
      <c r="E6" s="39">
        <v>1.2758504895156626</v>
      </c>
    </row>
    <row r="7" spans="1:5" ht="14.25">
      <c r="A7" s="68"/>
      <c r="B7" s="8"/>
      <c r="C7" s="33">
        <v>0.99480253760480708</v>
      </c>
      <c r="D7" s="33">
        <v>0.97002446208474979</v>
      </c>
      <c r="E7" s="33">
        <v>0.94342788167221991</v>
      </c>
    </row>
    <row r="8" spans="1:5" ht="14.25">
      <c r="A8" s="68"/>
      <c r="B8" s="8"/>
      <c r="C8" s="33">
        <v>1.1346520636808786</v>
      </c>
      <c r="D8" s="33">
        <v>1.0252886879400054</v>
      </c>
      <c r="E8" s="33">
        <v>0.96685319755363897</v>
      </c>
    </row>
    <row r="9" spans="1:5" ht="14.25">
      <c r="A9" s="68" t="s">
        <v>108</v>
      </c>
      <c r="B9" s="8"/>
      <c r="C9" s="33">
        <v>1.2584226484605223</v>
      </c>
      <c r="D9" s="33">
        <v>1.7946062158878162</v>
      </c>
      <c r="E9" s="33">
        <v>1.3441349591172722</v>
      </c>
    </row>
    <row r="10" spans="1:5" ht="14.25">
      <c r="A10" s="68"/>
      <c r="B10" s="8"/>
      <c r="C10" s="33">
        <v>1.2790520758153774</v>
      </c>
      <c r="D10" s="33">
        <v>1.6363617913155173</v>
      </c>
      <c r="E10" s="33">
        <v>1.2009939529645037</v>
      </c>
    </row>
    <row r="11" spans="1:5" ht="14.25">
      <c r="A11" s="68"/>
      <c r="B11" s="8"/>
      <c r="C11" s="33">
        <v>1.3074167347391126</v>
      </c>
      <c r="D11" s="33">
        <v>1.7595529719724363</v>
      </c>
      <c r="E11" s="33">
        <v>1.1157619074613412</v>
      </c>
    </row>
    <row r="12" spans="1:5" ht="14.25">
      <c r="A12" s="68" t="s">
        <v>109</v>
      </c>
      <c r="B12" s="8"/>
      <c r="C12" s="33">
        <v>1.2370381394306773</v>
      </c>
      <c r="D12" s="33">
        <v>1.6709651851220786</v>
      </c>
      <c r="E12" s="33">
        <v>1.1456207784208632</v>
      </c>
    </row>
    <row r="13" spans="1:5" ht="14.25">
      <c r="A13" s="68"/>
      <c r="B13" s="8"/>
      <c r="C13" s="33">
        <v>1.4096729475117786</v>
      </c>
      <c r="D13" s="33">
        <v>1.8491749975190142</v>
      </c>
      <c r="E13" s="33">
        <v>1.3552178989646559</v>
      </c>
    </row>
    <row r="14" spans="1:5" ht="14.25">
      <c r="A14" s="68"/>
      <c r="B14" s="8"/>
      <c r="C14" s="33">
        <v>1.3718297389918275</v>
      </c>
      <c r="D14" s="33">
        <v>1.9317351263817824</v>
      </c>
      <c r="E14" s="33">
        <v>1.3366741262939223</v>
      </c>
    </row>
    <row r="15" spans="1:5" ht="14.25">
      <c r="A15" s="68" t="s">
        <v>110</v>
      </c>
      <c r="B15" s="8"/>
      <c r="C15" s="33">
        <v>1.3021626157273924</v>
      </c>
      <c r="D15" s="33">
        <v>2.6400594539031945</v>
      </c>
      <c r="E15" s="33">
        <v>2.1562571688198107</v>
      </c>
    </row>
    <row r="16" spans="1:5" ht="14.25">
      <c r="A16" s="68"/>
      <c r="B16" s="8"/>
      <c r="C16" s="33">
        <v>1.2160404329811076</v>
      </c>
      <c r="D16" s="33">
        <v>2.5821083182428493</v>
      </c>
      <c r="E16" s="33">
        <v>2.3312630599527604</v>
      </c>
    </row>
    <row r="17" spans="1:5" ht="14.25">
      <c r="A17" s="68"/>
      <c r="B17" s="8"/>
      <c r="C17" s="33">
        <v>1.232075679541909</v>
      </c>
      <c r="D17" s="33">
        <v>3.0491969174845619</v>
      </c>
      <c r="E17" s="33">
        <v>2.3019932611544633</v>
      </c>
    </row>
    <row r="18" spans="1:5" ht="14.25">
      <c r="A18" s="68" t="s">
        <v>111</v>
      </c>
      <c r="B18" s="8"/>
      <c r="C18" s="33">
        <v>1.2801262359195287</v>
      </c>
      <c r="D18" s="33">
        <v>2.6475252895579882</v>
      </c>
      <c r="E18" s="33">
        <v>1.9503171341915881</v>
      </c>
    </row>
    <row r="19" spans="1:5" ht="14.25">
      <c r="A19" s="8"/>
      <c r="B19" s="8"/>
      <c r="C19" s="33">
        <v>1.2502784100068425</v>
      </c>
      <c r="D19" s="33">
        <v>3.1245292259864201</v>
      </c>
      <c r="E19" s="33">
        <v>1.8417503422848911</v>
      </c>
    </row>
    <row r="20" spans="1:5" ht="14.25">
      <c r="A20" s="8"/>
      <c r="B20" s="8"/>
      <c r="C20" s="33">
        <v>1.3339211447960411</v>
      </c>
      <c r="D20" s="33">
        <v>3.4524730041573339</v>
      </c>
      <c r="E20" s="33">
        <v>2.4409255391523512</v>
      </c>
    </row>
    <row r="21" spans="1:5" ht="14.25">
      <c r="A21" s="8"/>
      <c r="B21" s="8"/>
    </row>
    <row r="22" spans="1:5" ht="14.25">
      <c r="B22" s="8"/>
    </row>
    <row r="23" spans="1:5" ht="14.25">
      <c r="A23" s="49" t="s">
        <v>2</v>
      </c>
      <c r="B23" s="51" t="s">
        <v>112</v>
      </c>
      <c r="C23" s="52">
        <f>AVERAGE(C3:C5)/AVERAGE(C$3:C$5)</f>
        <v>1</v>
      </c>
      <c r="D23" s="52">
        <f t="shared" ref="D23:E23" si="0">AVERAGE(D3:D5)/AVERAGE(D$3:D$5)</f>
        <v>1</v>
      </c>
      <c r="E23" s="52">
        <f t="shared" si="0"/>
        <v>1</v>
      </c>
    </row>
    <row r="24" spans="1:5" ht="14.25">
      <c r="A24" s="49"/>
      <c r="B24" s="51" t="s">
        <v>113</v>
      </c>
      <c r="C24" s="69">
        <f>AVERAGE(C9:C11)/AVERAGE(C$3:C$5)</f>
        <v>1.2816304863383374</v>
      </c>
      <c r="D24" s="69">
        <f t="shared" ref="D24:E24" si="1">AVERAGE(D9:D11)/AVERAGE(D$3:D$5)</f>
        <v>1.7301736597252566</v>
      </c>
      <c r="E24" s="69">
        <f t="shared" si="1"/>
        <v>1.2202969398477057</v>
      </c>
    </row>
    <row r="25" spans="1:5" ht="14.25">
      <c r="A25" s="49"/>
      <c r="B25" s="51" t="s">
        <v>114</v>
      </c>
      <c r="C25" s="69">
        <f>AVERAGE(C15:C17)/AVERAGE(C$3:C$5)</f>
        <v>1.250092909416803</v>
      </c>
      <c r="D25" s="69">
        <f t="shared" ref="D25:E25" si="2">AVERAGE(D15:D17)/AVERAGE(D$3:D$5)</f>
        <v>2.7571215632102017</v>
      </c>
      <c r="E25" s="69">
        <f t="shared" si="2"/>
        <v>2.263171163309011</v>
      </c>
    </row>
    <row r="26" spans="1:5" ht="14.25">
      <c r="A26" s="49"/>
      <c r="B26" s="51" t="s">
        <v>115</v>
      </c>
      <c r="C26" s="69">
        <f>AVERAGE(C6:C8)/AVERAGE(C$3:C$5)</f>
        <v>1.0407352784169412</v>
      </c>
      <c r="D26" s="69">
        <f t="shared" ref="D26:E26" si="3">AVERAGE(D6:D8)/AVERAGE(D$3:D$5)</f>
        <v>1.0193903372752458</v>
      </c>
      <c r="E26" s="69">
        <f t="shared" si="3"/>
        <v>1.0620438562471737</v>
      </c>
    </row>
    <row r="27" spans="1:5" ht="14.25">
      <c r="A27" s="49"/>
      <c r="B27" s="51" t="s">
        <v>116</v>
      </c>
      <c r="C27" s="69">
        <f>AVERAGE(C12:C14)/AVERAGE(C$3:C$5)</f>
        <v>1.3395136086447612</v>
      </c>
      <c r="D27" s="69">
        <f t="shared" ref="D27:E27" si="4">AVERAGE(D12:D14)/AVERAGE(D$3:D$5)</f>
        <v>1.8172917696742916</v>
      </c>
      <c r="E27" s="69">
        <f t="shared" si="4"/>
        <v>1.2791709345598139</v>
      </c>
    </row>
    <row r="28" spans="1:5" ht="14.25">
      <c r="A28" s="49"/>
      <c r="B28" s="51" t="s">
        <v>117</v>
      </c>
      <c r="C28" s="69">
        <f>AVERAGE(C18:C20)/AVERAGE(C$3:C$5)</f>
        <v>1.2881085969074706</v>
      </c>
      <c r="D28" s="69">
        <f t="shared" ref="D28:E28" si="5">AVERAGE(D18:D20)/AVERAGE(D$3:D$5)</f>
        <v>3.0748425065672471</v>
      </c>
      <c r="E28" s="69">
        <f t="shared" si="5"/>
        <v>2.0776643385429434</v>
      </c>
    </row>
    <row r="29" spans="1:5" ht="14.25">
      <c r="A29" s="49" t="s">
        <v>3</v>
      </c>
      <c r="B29" s="51" t="s">
        <v>112</v>
      </c>
      <c r="C29" s="69">
        <f>STDEV(C3:C5)/SQRT(3)/AVERAGE(C$3:C$5)</f>
        <v>4.9966908453910296E-2</v>
      </c>
      <c r="D29" s="69">
        <f t="shared" ref="D29:E29" si="6">STDEV(D3:D5)/SQRT(3)/AVERAGE(D$3:D$5)</f>
        <v>5.2127301536726171E-2</v>
      </c>
      <c r="E29" s="69">
        <f t="shared" si="6"/>
        <v>6.8822214467394283E-2</v>
      </c>
    </row>
    <row r="30" spans="1:5" ht="14.25">
      <c r="A30" s="49"/>
      <c r="B30" s="51" t="s">
        <v>113</v>
      </c>
      <c r="C30" s="69">
        <f>STDEV(C9:C11)/SQRT(3)/AVERAGE(C$3:C$5)</f>
        <v>1.4202010106403599E-2</v>
      </c>
      <c r="D30" s="69">
        <f t="shared" ref="D30:E30" si="7">STDEV(D9:D11)/SQRT(3)/AVERAGE(D$3:D$5)</f>
        <v>4.7985006228135001E-2</v>
      </c>
      <c r="E30" s="69">
        <f t="shared" si="7"/>
        <v>6.6628363974162524E-2</v>
      </c>
    </row>
    <row r="31" spans="1:5" ht="14.25">
      <c r="A31" s="49"/>
      <c r="B31" s="51" t="s">
        <v>114</v>
      </c>
      <c r="C31" s="69">
        <f>STDEV(C15:C17)/SQRT(3)/AVERAGE(C$3:C$5)</f>
        <v>2.6443165591633816E-2</v>
      </c>
      <c r="D31" s="69">
        <f t="shared" ref="D31:E31" si="8">STDEV(D15:D17)/SQRT(3)/AVERAGE(D$3:D$5)</f>
        <v>0.14699273560502985</v>
      </c>
      <c r="E31" s="69">
        <f t="shared" si="8"/>
        <v>5.4120642838171716E-2</v>
      </c>
    </row>
    <row r="32" spans="1:5" ht="14.25">
      <c r="A32" s="49"/>
      <c r="B32" s="51" t="s">
        <v>115</v>
      </c>
      <c r="C32" s="69">
        <f>STDEV(C6:C8)/SQRT(3)/AVERAGE(C$3:C$5)</f>
        <v>4.6962126149305734E-2</v>
      </c>
      <c r="D32" s="69">
        <f t="shared" ref="D32:E32" si="9">STDEV(D6:D8)/SQRT(3)/AVERAGE(D$3:D$5)</f>
        <v>2.6960483002237558E-2</v>
      </c>
      <c r="E32" s="69">
        <f t="shared" si="9"/>
        <v>0.10711698227987515</v>
      </c>
    </row>
    <row r="33" spans="1:5" ht="14.25">
      <c r="A33" s="49"/>
      <c r="B33" s="51" t="s">
        <v>116</v>
      </c>
      <c r="C33" s="69">
        <f>STDEV(C12:C14)/SQRT(3)/AVERAGE(C$3:C$5)</f>
        <v>5.23893864911463E-2</v>
      </c>
      <c r="D33" s="69">
        <f t="shared" ref="D33:E33" si="10">STDEV(D12:D14)/SQRT(3)/AVERAGE(D$3:D$5)</f>
        <v>7.6947267071885456E-2</v>
      </c>
      <c r="E33" s="69">
        <f t="shared" si="10"/>
        <v>6.6989305190628581E-2</v>
      </c>
    </row>
    <row r="34" spans="1:5" ht="14.25">
      <c r="A34" s="49"/>
      <c r="B34" s="51" t="s">
        <v>117</v>
      </c>
      <c r="C34" s="69">
        <f>STDEV(C18:C20)/SQRT(3)/AVERAGE(C$3:C$5)</f>
        <v>2.4473218940714345E-2</v>
      </c>
      <c r="D34" s="69">
        <f t="shared" ref="D34:E34" si="11">STDEV(D18:D20)/SQRT(3)/AVERAGE(D$3:D$5)</f>
        <v>0.23369266382342091</v>
      </c>
      <c r="E34" s="69">
        <f t="shared" si="11"/>
        <v>0.1843146874029753</v>
      </c>
    </row>
    <row r="35" spans="1:5" ht="14.25">
      <c r="A35" s="49" t="s">
        <v>4</v>
      </c>
      <c r="B35" s="48">
        <v>0</v>
      </c>
      <c r="C35" s="69">
        <f>TTEST(C3:C5,C6:C8,2,3)</f>
        <v>0.58456168884721671</v>
      </c>
      <c r="D35" s="69">
        <f t="shared" ref="D35:E35" si="12">TTEST(D3:D5,D6:D8,2,3)</f>
        <v>0.76283331244044472</v>
      </c>
      <c r="E35" s="69">
        <f t="shared" si="12"/>
        <v>0.65567188167800583</v>
      </c>
    </row>
    <row r="36" spans="1:5" ht="14.25">
      <c r="A36" s="49"/>
      <c r="B36" s="48">
        <v>7</v>
      </c>
      <c r="C36" s="69">
        <f>TTEST(C9:C11,C12:C14,2,3)</f>
        <v>0.38554650696873477</v>
      </c>
      <c r="D36" s="69">
        <f t="shared" ref="D36:E36" si="13">TTEST(D9:D11,D12:D14,2,3)</f>
        <v>0.4007780212273736</v>
      </c>
      <c r="E36" s="69">
        <f t="shared" si="13"/>
        <v>0.56697350777752331</v>
      </c>
    </row>
    <row r="37" spans="1:5" ht="14.25">
      <c r="A37" s="49"/>
      <c r="B37" s="48">
        <v>21</v>
      </c>
      <c r="C37" s="69">
        <f>TTEST(C15:C17,C18:C20,2,3)</f>
        <v>0.35121966340638028</v>
      </c>
      <c r="D37" s="69">
        <f t="shared" ref="D37:E37" si="14">TTEST(D15:D17,D18:D20,2,3)</f>
        <v>0.3248923207291225</v>
      </c>
      <c r="E37" s="69">
        <f t="shared" si="14"/>
        <v>0.42303402025428294</v>
      </c>
    </row>
    <row r="38" spans="1:5" ht="14.25">
      <c r="A38" s="8"/>
      <c r="B38" s="8"/>
    </row>
    <row r="39" spans="1:5" ht="14.25">
      <c r="A39" s="8"/>
      <c r="B39" s="8"/>
    </row>
    <row r="40" spans="1:5" ht="14.25">
      <c r="A40" s="8"/>
      <c r="B40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8F12-294C-44A0-ACFA-A370624C4AF6}">
  <dimension ref="A1:J32"/>
  <sheetViews>
    <sheetView view="pageBreakPreview" zoomScale="75" zoomScaleNormal="100" zoomScaleSheetLayoutView="75" workbookViewId="0">
      <selection activeCell="C30" sqref="C30"/>
    </sheetView>
  </sheetViews>
  <sheetFormatPr defaultRowHeight="13.5"/>
  <cols>
    <col min="1" max="16384" width="9" style="9"/>
  </cols>
  <sheetData>
    <row r="1" spans="1:10" ht="30">
      <c r="A1" s="8"/>
      <c r="B1" s="8"/>
      <c r="C1" s="131" t="s">
        <v>264</v>
      </c>
      <c r="D1" s="131" t="s">
        <v>265</v>
      </c>
      <c r="E1" s="131" t="s">
        <v>266</v>
      </c>
      <c r="F1" s="15" t="s">
        <v>7</v>
      </c>
      <c r="G1" s="15" t="s">
        <v>14</v>
      </c>
      <c r="H1" s="15" t="s">
        <v>13</v>
      </c>
      <c r="I1" s="15" t="s">
        <v>80</v>
      </c>
      <c r="J1" s="15" t="s">
        <v>81</v>
      </c>
    </row>
    <row r="2" spans="1:10" ht="14.25">
      <c r="A2" s="8" t="s">
        <v>0</v>
      </c>
      <c r="B2" s="8"/>
      <c r="C2" s="16">
        <v>22.8</v>
      </c>
      <c r="D2" s="17">
        <v>4.71</v>
      </c>
      <c r="E2" s="16">
        <v>0.45226917057902971</v>
      </c>
      <c r="F2" s="13">
        <v>0.1255</v>
      </c>
      <c r="G2" s="2">
        <v>0.01</v>
      </c>
      <c r="H2" s="13">
        <v>2.1999999999999999E-2</v>
      </c>
      <c r="I2" s="13">
        <v>0.61950000000000005</v>
      </c>
      <c r="J2" s="13">
        <v>7.6499999999999999E-2</v>
      </c>
    </row>
    <row r="3" spans="1:10" ht="14.25">
      <c r="A3" s="8"/>
      <c r="B3" s="8"/>
      <c r="C3" s="16">
        <v>30</v>
      </c>
      <c r="D3" s="17">
        <v>4.79</v>
      </c>
      <c r="E3" s="16">
        <v>26.470588235294112</v>
      </c>
      <c r="F3" s="13">
        <v>0.1305</v>
      </c>
      <c r="G3" s="2">
        <v>9.4999999999999998E-3</v>
      </c>
      <c r="H3" s="13">
        <v>3.9E-2</v>
      </c>
      <c r="I3" s="13">
        <v>0.50600000000000001</v>
      </c>
      <c r="J3" s="13">
        <v>8.3500000000000005E-2</v>
      </c>
    </row>
    <row r="4" spans="1:10" ht="14.25">
      <c r="A4" s="8"/>
      <c r="B4" s="8"/>
      <c r="C4" s="16">
        <v>29.4</v>
      </c>
      <c r="D4" s="17">
        <v>6.17</v>
      </c>
      <c r="E4" s="16">
        <v>6.2068965517241379</v>
      </c>
      <c r="F4" s="13">
        <v>0.1125</v>
      </c>
      <c r="G4" s="2">
        <v>7.0000000000000001E-3</v>
      </c>
      <c r="H4" s="13">
        <v>3.4500000000000003E-2</v>
      </c>
      <c r="I4" s="13">
        <v>0.52200000000000002</v>
      </c>
      <c r="J4" s="13">
        <v>7.8E-2</v>
      </c>
    </row>
    <row r="5" spans="1:10" ht="14.25">
      <c r="A5" s="8"/>
      <c r="B5" s="8"/>
      <c r="C5" s="16">
        <v>30.7</v>
      </c>
      <c r="D5" s="17">
        <v>4.32</v>
      </c>
      <c r="E5" s="16">
        <v>47.368421052631582</v>
      </c>
      <c r="F5" s="13">
        <v>0.1145</v>
      </c>
      <c r="G5" s="2">
        <v>8.5000000000000006E-3</v>
      </c>
      <c r="H5" s="13">
        <v>2.2499999999999999E-2</v>
      </c>
      <c r="I5" s="13">
        <v>0.32600000000000001</v>
      </c>
      <c r="J5" s="13">
        <v>7.3999999999999996E-2</v>
      </c>
    </row>
    <row r="6" spans="1:10" ht="14.25">
      <c r="A6" s="8"/>
      <c r="B6" s="8"/>
      <c r="C6" s="16">
        <v>27.7</v>
      </c>
      <c r="D6" s="17">
        <v>4.7533092659446448</v>
      </c>
      <c r="E6" s="16">
        <v>20.698320413436694</v>
      </c>
      <c r="F6" s="13">
        <v>0.1215</v>
      </c>
      <c r="G6" s="2">
        <v>0.01</v>
      </c>
      <c r="H6" s="13">
        <v>3.15E-2</v>
      </c>
      <c r="I6" s="13">
        <v>0.45300000000000001</v>
      </c>
      <c r="J6" s="13">
        <v>8.6499999999999994E-2</v>
      </c>
    </row>
    <row r="7" spans="1:10" ht="14.25">
      <c r="A7" s="8"/>
      <c r="B7" s="8"/>
      <c r="C7" s="16">
        <v>25.3</v>
      </c>
      <c r="D7" s="17">
        <v>3.4387351778656123</v>
      </c>
      <c r="E7" s="16">
        <v>7.716049382716049E-2</v>
      </c>
      <c r="F7" s="13">
        <v>0.106</v>
      </c>
      <c r="G7" s="2">
        <v>8.0000000000000002E-3</v>
      </c>
      <c r="H7" s="13">
        <v>2.7E-2</v>
      </c>
      <c r="I7" s="13">
        <v>0.23150000000000001</v>
      </c>
      <c r="J7" s="13">
        <v>7.85E-2</v>
      </c>
    </row>
    <row r="8" spans="1:10" ht="14.25">
      <c r="A8" s="8"/>
      <c r="B8" s="8"/>
      <c r="C8" s="16">
        <v>28.5</v>
      </c>
      <c r="D8" s="17">
        <v>4.7836257309941521</v>
      </c>
      <c r="E8" s="16">
        <v>112.5</v>
      </c>
      <c r="F8" s="13"/>
      <c r="G8" s="2"/>
      <c r="H8" s="13"/>
      <c r="I8" s="13"/>
      <c r="J8" s="13"/>
    </row>
    <row r="9" spans="1:10" ht="14.25">
      <c r="A9" s="8"/>
      <c r="B9" s="8"/>
      <c r="C9" s="16">
        <v>24.8</v>
      </c>
      <c r="D9" s="17">
        <v>5.6317204301075261</v>
      </c>
      <c r="E9" s="16">
        <v>112.5</v>
      </c>
      <c r="F9" s="16"/>
      <c r="G9" s="65"/>
      <c r="H9" s="16"/>
      <c r="I9" s="16"/>
      <c r="J9" s="16"/>
    </row>
    <row r="10" spans="1:10" ht="14.25">
      <c r="A10" s="8"/>
      <c r="B10" s="8"/>
      <c r="C10" s="16">
        <v>29</v>
      </c>
      <c r="D10" s="17">
        <v>5.1264367816091951</v>
      </c>
      <c r="E10" s="16">
        <v>15.789473684210526</v>
      </c>
      <c r="F10" s="16"/>
      <c r="G10" s="65"/>
      <c r="H10" s="16"/>
      <c r="I10" s="16"/>
      <c r="J10" s="16"/>
    </row>
    <row r="11" spans="1:10" ht="14.25">
      <c r="A11" s="8"/>
      <c r="B11" s="8"/>
      <c r="C11" s="16">
        <v>25.6</v>
      </c>
      <c r="D11" s="17">
        <v>5.7291666666666661</v>
      </c>
      <c r="E11" s="16">
        <v>45</v>
      </c>
      <c r="F11" s="25"/>
      <c r="G11" s="66"/>
      <c r="H11" s="25"/>
      <c r="I11" s="25"/>
      <c r="J11" s="25"/>
    </row>
    <row r="12" spans="1:10" ht="14.25">
      <c r="A12" s="8"/>
      <c r="B12" s="8"/>
      <c r="C12" s="25"/>
      <c r="D12" s="25"/>
      <c r="E12" s="25"/>
      <c r="F12" s="25"/>
      <c r="G12" s="66"/>
      <c r="H12" s="25"/>
      <c r="I12" s="25"/>
      <c r="J12" s="25"/>
    </row>
    <row r="13" spans="1:10" ht="14.25">
      <c r="A13" s="8"/>
      <c r="B13" s="8"/>
      <c r="C13" s="1"/>
      <c r="D13" s="7"/>
      <c r="G13" s="60"/>
    </row>
    <row r="14" spans="1:10" ht="14.25">
      <c r="A14" s="8" t="s">
        <v>1</v>
      </c>
      <c r="B14" s="8"/>
      <c r="C14" s="16">
        <v>25.9</v>
      </c>
      <c r="D14" s="17">
        <v>4.0025740025740033</v>
      </c>
      <c r="E14" s="16">
        <v>6.25E-2</v>
      </c>
      <c r="F14" s="13">
        <v>7.0000000000000007E-2</v>
      </c>
      <c r="G14" s="2">
        <v>7.4999999999999997E-3</v>
      </c>
      <c r="H14" s="13">
        <v>1.4999999999999999E-2</v>
      </c>
      <c r="I14" s="13">
        <v>0.57699999999999996</v>
      </c>
      <c r="J14" s="13">
        <v>9.0499999999999997E-2</v>
      </c>
    </row>
    <row r="15" spans="1:10" ht="14.25">
      <c r="A15" s="8"/>
      <c r="B15" s="8"/>
      <c r="C15" s="16">
        <v>22</v>
      </c>
      <c r="D15" s="17">
        <v>3.5303030303030307</v>
      </c>
      <c r="E15" s="16">
        <v>2.6133333333333333</v>
      </c>
      <c r="F15" s="13">
        <v>8.1000000000000003E-2</v>
      </c>
      <c r="G15" s="2">
        <v>8.5000000000000006E-3</v>
      </c>
      <c r="H15" s="13">
        <v>1.35E-2</v>
      </c>
      <c r="I15" s="13">
        <v>0.49349999999999999</v>
      </c>
      <c r="J15" s="13">
        <v>8.5000000000000006E-2</v>
      </c>
    </row>
    <row r="16" spans="1:10" ht="14.25">
      <c r="A16" s="8"/>
      <c r="B16" s="8"/>
      <c r="C16" s="16">
        <v>28.2</v>
      </c>
      <c r="D16" s="17">
        <v>4.6453900709219855</v>
      </c>
      <c r="E16" s="16">
        <v>7.1111111111111111E-2</v>
      </c>
      <c r="F16" s="13">
        <v>8.8499999999999995E-2</v>
      </c>
      <c r="G16" s="2">
        <v>8.9999999999999993E-3</v>
      </c>
      <c r="H16" s="13">
        <v>1.55E-2</v>
      </c>
      <c r="I16" s="13">
        <v>0.83050000000000002</v>
      </c>
      <c r="J16" s="13">
        <v>7.3499999999999996E-2</v>
      </c>
    </row>
    <row r="17" spans="1:10" ht="14.25">
      <c r="A17" s="8"/>
      <c r="B17" s="8"/>
      <c r="C17" s="16">
        <v>30.6</v>
      </c>
      <c r="D17" s="17">
        <v>4.1938997821350767</v>
      </c>
      <c r="E17" s="16">
        <v>6.25E-2</v>
      </c>
      <c r="F17" s="13">
        <v>7.2999999999999995E-2</v>
      </c>
      <c r="G17" s="2">
        <v>9.4999999999999998E-3</v>
      </c>
      <c r="H17" s="13">
        <v>1.6500000000000001E-2</v>
      </c>
      <c r="I17" s="13">
        <v>0.39900000000000002</v>
      </c>
      <c r="J17" s="13">
        <v>8.2500000000000004E-2</v>
      </c>
    </row>
    <row r="18" spans="1:10" ht="14.25">
      <c r="A18" s="8"/>
      <c r="B18" s="8"/>
      <c r="C18" s="16">
        <v>24.5</v>
      </c>
      <c r="D18" s="17">
        <v>4.1088435374149661</v>
      </c>
      <c r="E18" s="16">
        <v>0.19579945799457996</v>
      </c>
      <c r="F18" s="13">
        <v>6.8500000000000005E-2</v>
      </c>
      <c r="G18" s="2">
        <v>8.5000000000000006E-3</v>
      </c>
      <c r="H18" s="13">
        <v>1.9E-2</v>
      </c>
      <c r="I18" s="13">
        <v>0.60450000000000004</v>
      </c>
      <c r="J18" s="13">
        <v>8.8999999999999996E-2</v>
      </c>
    </row>
    <row r="19" spans="1:10" ht="14.25">
      <c r="A19" s="8"/>
      <c r="B19" s="8"/>
      <c r="C19" s="16">
        <v>26.4</v>
      </c>
      <c r="D19" s="17">
        <v>2.9924242424242427</v>
      </c>
      <c r="E19" s="16">
        <v>4.0404040404040401E-2</v>
      </c>
      <c r="F19" s="13">
        <v>6.7000000000000004E-2</v>
      </c>
      <c r="G19" s="2">
        <v>8.5000000000000006E-3</v>
      </c>
      <c r="H19" s="13">
        <v>1.4E-2</v>
      </c>
      <c r="I19" s="13">
        <v>0.29699999999999999</v>
      </c>
      <c r="J19" s="13">
        <v>6.9500000000000006E-2</v>
      </c>
    </row>
    <row r="20" spans="1:10" ht="14.25">
      <c r="A20" s="8"/>
      <c r="B20" s="8"/>
      <c r="C20" s="16">
        <v>22.5</v>
      </c>
      <c r="D20" s="17">
        <v>4</v>
      </c>
      <c r="E20" s="16">
        <v>1.3542673107890499</v>
      </c>
    </row>
    <row r="21" spans="1:10" ht="14.25">
      <c r="A21" s="8"/>
      <c r="B21" s="8"/>
      <c r="C21" s="16">
        <v>22.1</v>
      </c>
      <c r="D21" s="17">
        <v>4.1025641025641022</v>
      </c>
      <c r="E21" s="16">
        <v>2.2727272727272724E-2</v>
      </c>
    </row>
    <row r="22" spans="1:10" ht="14.25">
      <c r="A22" s="8"/>
      <c r="B22" s="8"/>
      <c r="C22" s="16">
        <v>25.7</v>
      </c>
      <c r="D22" s="17">
        <v>3.4111543450064854</v>
      </c>
      <c r="E22" s="16">
        <v>0.29629629629629634</v>
      </c>
    </row>
    <row r="23" spans="1:10" ht="14.25">
      <c r="A23" s="8"/>
      <c r="B23" s="8"/>
      <c r="C23" s="16">
        <v>24</v>
      </c>
      <c r="D23" s="17">
        <v>4.1805555555555554</v>
      </c>
      <c r="E23" s="16">
        <v>0.82962962962962961</v>
      </c>
    </row>
    <row r="24" spans="1:10" ht="14.25">
      <c r="A24" s="8"/>
      <c r="B24" s="8"/>
      <c r="C24" s="7"/>
      <c r="D24" s="7"/>
    </row>
    <row r="25" spans="1:10" ht="14.25">
      <c r="B25" s="8"/>
      <c r="C25" s="7"/>
      <c r="D25" s="7"/>
    </row>
    <row r="26" spans="1:10" ht="14.25">
      <c r="A26" s="3" t="s">
        <v>2</v>
      </c>
      <c r="B26" s="4" t="s">
        <v>5</v>
      </c>
      <c r="C26" s="1">
        <f t="shared" ref="C26:J26" si="0">AVERAGE(C2:C12)</f>
        <v>27.380000000000003</v>
      </c>
      <c r="D26" s="14">
        <f t="shared" si="0"/>
        <v>4.9452994053187798</v>
      </c>
      <c r="E26" s="1">
        <f t="shared" si="0"/>
        <v>38.706312960170322</v>
      </c>
      <c r="F26" s="13">
        <f t="shared" si="0"/>
        <v>0.11841666666666667</v>
      </c>
      <c r="G26" s="13">
        <f t="shared" si="0"/>
        <v>8.8333333333333337E-3</v>
      </c>
      <c r="H26" s="13">
        <f t="shared" si="0"/>
        <v>2.9416666666666664E-2</v>
      </c>
      <c r="I26" s="13">
        <f t="shared" si="0"/>
        <v>0.44300000000000006</v>
      </c>
      <c r="J26" s="13">
        <f t="shared" si="0"/>
        <v>7.9500000000000001E-2</v>
      </c>
    </row>
    <row r="27" spans="1:10" ht="14.25">
      <c r="A27" s="3"/>
      <c r="B27" s="4" t="s">
        <v>6</v>
      </c>
      <c r="C27" s="1">
        <f t="shared" ref="C27:J27" si="1">AVERAGE(C14:C24)</f>
        <v>25.189999999999998</v>
      </c>
      <c r="D27" s="14">
        <f t="shared" si="1"/>
        <v>3.9167708668899452</v>
      </c>
      <c r="E27" s="1">
        <f t="shared" si="1"/>
        <v>0.5548568452285314</v>
      </c>
      <c r="F27" s="13">
        <f t="shared" si="1"/>
        <v>7.4666666666666673E-2</v>
      </c>
      <c r="G27" s="13">
        <f t="shared" si="1"/>
        <v>8.5833333333333334E-3</v>
      </c>
      <c r="H27" s="13">
        <f t="shared" si="1"/>
        <v>1.5583333333333333E-2</v>
      </c>
      <c r="I27" s="13">
        <f t="shared" si="1"/>
        <v>0.5335833333333333</v>
      </c>
      <c r="J27" s="13">
        <f t="shared" si="1"/>
        <v>8.1666666666666665E-2</v>
      </c>
    </row>
    <row r="28" spans="1:10" ht="14.25">
      <c r="A28" s="3" t="s">
        <v>3</v>
      </c>
      <c r="B28" s="4" t="s">
        <v>5</v>
      </c>
      <c r="C28" s="1">
        <f t="shared" ref="C28:J28" si="2">STDEV(C2:C12)/SQRT(COUNT(C2:C12))</f>
        <v>0.82378530104768299</v>
      </c>
      <c r="D28" s="14">
        <f t="shared" si="2"/>
        <v>0.24543705746965902</v>
      </c>
      <c r="E28" s="1">
        <f t="shared" si="2"/>
        <v>13.340263506453489</v>
      </c>
      <c r="F28" s="13">
        <f t="shared" si="2"/>
        <v>3.6977846220556327E-3</v>
      </c>
      <c r="G28" s="13">
        <f t="shared" si="2"/>
        <v>4.9441323247304426E-4</v>
      </c>
      <c r="H28" s="13">
        <f t="shared" si="2"/>
        <v>2.7731350089344351E-3</v>
      </c>
      <c r="I28" s="13">
        <f t="shared" si="2"/>
        <v>5.7701386465144777E-2</v>
      </c>
      <c r="J28" s="13">
        <f t="shared" si="2"/>
        <v>1.8929694486000911E-3</v>
      </c>
    </row>
    <row r="29" spans="1:10" ht="14.25">
      <c r="A29" s="3"/>
      <c r="B29" s="4" t="s">
        <v>6</v>
      </c>
      <c r="C29" s="1">
        <f t="shared" ref="C29:J29" si="3">STDEV(C14:C24)/SQRT(COUNT(C14:C24))</f>
        <v>0.87818626219676044</v>
      </c>
      <c r="D29" s="14">
        <f t="shared" si="3"/>
        <v>0.14990334604814898</v>
      </c>
      <c r="E29" s="1">
        <f t="shared" si="3"/>
        <v>0.26696488375091681</v>
      </c>
      <c r="F29" s="13">
        <f t="shared" si="3"/>
        <v>3.4294476393598875E-3</v>
      </c>
      <c r="G29" s="13">
        <f t="shared" si="3"/>
        <v>2.7131367660166171E-4</v>
      </c>
      <c r="H29" s="13">
        <f t="shared" si="3"/>
        <v>8.1052109438585539E-4</v>
      </c>
      <c r="I29" s="13">
        <f t="shared" si="3"/>
        <v>7.5446384568410227E-2</v>
      </c>
      <c r="J29" s="13">
        <f t="shared" si="3"/>
        <v>3.4560735588879529E-3</v>
      </c>
    </row>
    <row r="30" spans="1:10" ht="14.25">
      <c r="A30" s="3" t="s">
        <v>4</v>
      </c>
      <c r="B30" s="5"/>
      <c r="C30" s="2">
        <f t="shared" ref="C30:J30" si="4">TTEST(C2:C12,C14:C24,2,3)</f>
        <v>8.5688137939399195E-2</v>
      </c>
      <c r="D30" s="18">
        <f t="shared" si="4"/>
        <v>2.7836237056068406E-3</v>
      </c>
      <c r="E30" s="18">
        <f t="shared" si="4"/>
        <v>1.8786965396009901E-2</v>
      </c>
      <c r="F30" s="24">
        <f t="shared" si="4"/>
        <v>5.9752497819473861E-6</v>
      </c>
      <c r="G30" s="2">
        <f t="shared" si="4"/>
        <v>0.66965186778529129</v>
      </c>
      <c r="H30" s="18">
        <f t="shared" si="4"/>
        <v>3.2554251250813192E-3</v>
      </c>
      <c r="I30" s="2">
        <f t="shared" si="4"/>
        <v>0.364225162528656</v>
      </c>
      <c r="J30" s="2">
        <f t="shared" si="4"/>
        <v>0.59790712163940873</v>
      </c>
    </row>
    <row r="31" spans="1:10" ht="14.25">
      <c r="A31" s="8"/>
      <c r="B31" s="8"/>
      <c r="C31" s="7"/>
      <c r="D31" s="7"/>
    </row>
    <row r="32" spans="1:10" ht="14.25">
      <c r="A32" s="8"/>
      <c r="B32" s="8"/>
      <c r="C32" s="7"/>
      <c r="D32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A672-C279-4D9F-8D9B-8694A9CBCBBE}">
  <dimension ref="A1:K28"/>
  <sheetViews>
    <sheetView view="pageBreakPreview" zoomScale="75" zoomScaleNormal="100" zoomScaleSheetLayoutView="75" workbookViewId="0">
      <selection activeCell="G13" sqref="G13:G19"/>
    </sheetView>
  </sheetViews>
  <sheetFormatPr defaultRowHeight="13.5"/>
  <cols>
    <col min="1" max="16384" width="9" style="9"/>
  </cols>
  <sheetData>
    <row r="1" spans="1:11" ht="15">
      <c r="C1" s="15" t="s">
        <v>26</v>
      </c>
      <c r="E1" s="15" t="s">
        <v>27</v>
      </c>
    </row>
    <row r="2" spans="1:11" ht="15">
      <c r="A2" s="8"/>
      <c r="B2" s="8"/>
      <c r="C2" s="15">
        <v>0</v>
      </c>
      <c r="D2" s="15"/>
      <c r="E2" s="15">
        <v>0</v>
      </c>
      <c r="F2" s="15">
        <v>15</v>
      </c>
      <c r="G2" s="15">
        <v>30</v>
      </c>
      <c r="H2" s="15">
        <v>60</v>
      </c>
      <c r="I2" s="15">
        <v>90</v>
      </c>
      <c r="J2" s="15">
        <v>120</v>
      </c>
      <c r="K2" s="15" t="s">
        <v>18</v>
      </c>
    </row>
    <row r="3" spans="1:11" ht="14.25">
      <c r="A3" s="8" t="s">
        <v>0</v>
      </c>
      <c r="B3" s="8"/>
      <c r="C3" s="25">
        <v>116</v>
      </c>
      <c r="D3" s="25"/>
      <c r="E3" s="25">
        <v>100</v>
      </c>
      <c r="F3" s="28">
        <v>83.620689655172413</v>
      </c>
      <c r="G3" s="28">
        <v>72.41379310344827</v>
      </c>
      <c r="H3" s="28">
        <v>71.551724137931032</v>
      </c>
      <c r="I3" s="28">
        <v>69.827586206896555</v>
      </c>
      <c r="J3" s="28">
        <v>82.758620689655174</v>
      </c>
      <c r="K3" s="56">
        <f t="shared" ref="K3:K9" si="0">(E3*15+F3*30+G3*45+H3*60+I3*60+J3*30)/2/60</f>
        <v>151.93965517241381</v>
      </c>
    </row>
    <row r="4" spans="1:11" ht="14.25">
      <c r="A4" s="8"/>
      <c r="B4" s="8"/>
      <c r="C4" s="25">
        <v>142</v>
      </c>
      <c r="D4" s="25"/>
      <c r="E4" s="25">
        <v>100</v>
      </c>
      <c r="F4" s="28">
        <v>64.08450704225352</v>
      </c>
      <c r="G4" s="28">
        <v>61.971830985915496</v>
      </c>
      <c r="H4" s="28">
        <v>55.633802816901408</v>
      </c>
      <c r="I4" s="28">
        <v>69.014084507042256</v>
      </c>
      <c r="J4" s="28">
        <v>68.309859154929583</v>
      </c>
      <c r="K4" s="56">
        <f t="shared" si="0"/>
        <v>131.16197183098592</v>
      </c>
    </row>
    <row r="5" spans="1:11" ht="14.25">
      <c r="A5" s="8"/>
      <c r="B5" s="8"/>
      <c r="C5" s="25">
        <v>106</v>
      </c>
      <c r="D5" s="25"/>
      <c r="E5" s="25">
        <v>100</v>
      </c>
      <c r="F5" s="28">
        <v>72.64150943396227</v>
      </c>
      <c r="G5" s="28">
        <v>67.924528301886795</v>
      </c>
      <c r="H5" s="28">
        <v>54.716981132075475</v>
      </c>
      <c r="I5" s="28">
        <v>56.60377358490566</v>
      </c>
      <c r="J5" s="28">
        <v>50</v>
      </c>
      <c r="K5" s="56">
        <f t="shared" si="0"/>
        <v>124.29245283018868</v>
      </c>
    </row>
    <row r="6" spans="1:11" ht="14.25">
      <c r="A6" s="8"/>
      <c r="B6" s="8"/>
      <c r="C6" s="25">
        <v>111</v>
      </c>
      <c r="D6" s="25"/>
      <c r="E6" s="25">
        <v>100</v>
      </c>
      <c r="F6" s="28">
        <v>59.45945945945946</v>
      </c>
      <c r="G6" s="28">
        <v>54.954954954954957</v>
      </c>
      <c r="H6" s="28">
        <v>52.252252252252255</v>
      </c>
      <c r="I6" s="28">
        <v>45.045045045045043</v>
      </c>
      <c r="J6" s="28">
        <v>78.378378378378372</v>
      </c>
      <c r="K6" s="56">
        <f t="shared" si="0"/>
        <v>116.21621621621621</v>
      </c>
    </row>
    <row r="7" spans="1:11" ht="14.25">
      <c r="A7" s="8"/>
      <c r="B7" s="8"/>
      <c r="C7" s="25">
        <v>123</v>
      </c>
      <c r="D7" s="25"/>
      <c r="E7" s="25">
        <v>100</v>
      </c>
      <c r="F7" s="28">
        <v>58.536585365853661</v>
      </c>
      <c r="G7" s="28">
        <v>52.032520325203251</v>
      </c>
      <c r="H7" s="28">
        <v>56.91056910569106</v>
      </c>
      <c r="I7" s="28">
        <v>68.292682926829272</v>
      </c>
      <c r="J7" s="28">
        <v>91.869918699186996</v>
      </c>
      <c r="K7" s="56">
        <f t="shared" si="0"/>
        <v>132.21544715447155</v>
      </c>
    </row>
    <row r="8" spans="1:11" ht="14.25">
      <c r="A8" s="8"/>
      <c r="B8" s="8"/>
      <c r="C8" s="25">
        <v>86</v>
      </c>
      <c r="D8" s="25"/>
      <c r="E8" s="25">
        <v>100</v>
      </c>
      <c r="F8" s="28">
        <v>80.232558139534888</v>
      </c>
      <c r="G8" s="28">
        <v>84.883720930232556</v>
      </c>
      <c r="H8" s="28">
        <v>68.604651162790702</v>
      </c>
      <c r="I8" s="28">
        <v>61.627906976744185</v>
      </c>
      <c r="J8" s="28">
        <v>55.813953488372093</v>
      </c>
      <c r="K8" s="56">
        <f t="shared" si="0"/>
        <v>143.4593023255814</v>
      </c>
    </row>
    <row r="9" spans="1:11" ht="14.25">
      <c r="A9" s="8"/>
      <c r="B9" s="8"/>
      <c r="C9" s="25">
        <v>131</v>
      </c>
      <c r="D9" s="25"/>
      <c r="E9" s="25">
        <v>100</v>
      </c>
      <c r="F9" s="28">
        <v>66.412213740458014</v>
      </c>
      <c r="G9" s="28">
        <v>61.832061068702288</v>
      </c>
      <c r="H9" s="28">
        <v>60.305343511450381</v>
      </c>
      <c r="I9" s="28">
        <v>60.305343511450381</v>
      </c>
      <c r="J9" s="28">
        <v>57.251908396946568</v>
      </c>
      <c r="K9" s="56">
        <f t="shared" si="0"/>
        <v>126.90839694656491</v>
      </c>
    </row>
    <row r="10" spans="1:11" ht="14.25">
      <c r="A10" s="8"/>
      <c r="B10" s="8"/>
      <c r="C10" s="25">
        <v>116</v>
      </c>
      <c r="D10" s="25"/>
      <c r="E10" s="25">
        <v>100</v>
      </c>
      <c r="F10" s="28">
        <v>87.068965517241381</v>
      </c>
      <c r="G10" s="28">
        <v>62.931034482758619</v>
      </c>
      <c r="H10" s="28">
        <v>47.413793103448278</v>
      </c>
      <c r="I10" s="28">
        <v>44.827586206896555</v>
      </c>
      <c r="J10" s="28">
        <v>50.862068965517238</v>
      </c>
      <c r="K10" s="56">
        <f>(E10*15+F10*30+G10*45+H10*60+I10*60+J10*30)/2/60</f>
        <v>116.70258620689656</v>
      </c>
    </row>
    <row r="11" spans="1:11" ht="14.25">
      <c r="A11" s="8"/>
      <c r="B11" s="8"/>
      <c r="C11" s="25"/>
      <c r="D11" s="25"/>
      <c r="E11" s="25"/>
      <c r="F11" s="28"/>
      <c r="G11" s="28"/>
      <c r="H11" s="28"/>
      <c r="I11" s="28"/>
      <c r="J11" s="28"/>
      <c r="K11" s="56"/>
    </row>
    <row r="12" spans="1:11" ht="14.25">
      <c r="A12" s="8"/>
      <c r="B12" s="8"/>
      <c r="C12" s="8"/>
      <c r="D12" s="8"/>
      <c r="E12" s="1"/>
      <c r="F12" s="7"/>
      <c r="G12" s="7"/>
    </row>
    <row r="13" spans="1:11" ht="14.25">
      <c r="A13" s="8" t="s">
        <v>1</v>
      </c>
      <c r="B13" s="8"/>
      <c r="C13" s="25">
        <v>111</v>
      </c>
      <c r="D13" s="25"/>
      <c r="E13" s="25">
        <v>100</v>
      </c>
      <c r="F13" s="28">
        <v>81.981981981981988</v>
      </c>
      <c r="G13" s="28">
        <v>61.261261261261261</v>
      </c>
      <c r="H13" s="28">
        <v>70.270270270270274</v>
      </c>
      <c r="I13" s="28">
        <v>92.792792792792795</v>
      </c>
      <c r="J13" s="28">
        <v>81.081081081081081</v>
      </c>
      <c r="K13" s="56">
        <f t="shared" ref="K13:K19" si="1">(E13*15+F13*30+G13*45+H13*60+I13*60+J13*30)/2/60</f>
        <v>157.77027027027029</v>
      </c>
    </row>
    <row r="14" spans="1:11" ht="14.25">
      <c r="A14" s="8"/>
      <c r="B14" s="8"/>
      <c r="C14" s="25">
        <v>141</v>
      </c>
      <c r="D14" s="27"/>
      <c r="E14" s="25">
        <v>100</v>
      </c>
      <c r="F14" s="28">
        <v>80.141843971631204</v>
      </c>
      <c r="G14" s="28">
        <v>64.539007092198588</v>
      </c>
      <c r="H14" s="28">
        <v>56.028368794326241</v>
      </c>
      <c r="I14" s="28">
        <v>65.248226950354606</v>
      </c>
      <c r="J14" s="28">
        <v>60.99290780141844</v>
      </c>
      <c r="K14" s="56">
        <f t="shared" si="1"/>
        <v>132.6241134751773</v>
      </c>
    </row>
    <row r="15" spans="1:11" ht="14.25">
      <c r="A15" s="8"/>
      <c r="B15" s="8"/>
      <c r="C15" s="25">
        <v>86</v>
      </c>
      <c r="D15" s="25"/>
      <c r="E15" s="25">
        <v>100</v>
      </c>
      <c r="F15" s="28">
        <v>88.372093023255815</v>
      </c>
      <c r="G15" s="28">
        <v>73.255813953488371</v>
      </c>
      <c r="H15" s="28">
        <v>76.744186046511629</v>
      </c>
      <c r="I15" s="28">
        <v>89.534883720930239</v>
      </c>
      <c r="J15" s="28">
        <v>73.255813953488371</v>
      </c>
      <c r="K15" s="56">
        <f t="shared" si="1"/>
        <v>163.51744186046511</v>
      </c>
    </row>
    <row r="16" spans="1:11" ht="14.25">
      <c r="A16" s="8"/>
      <c r="B16" s="8"/>
      <c r="C16" s="25">
        <v>147</v>
      </c>
      <c r="D16" s="25"/>
      <c r="E16" s="25">
        <v>100</v>
      </c>
      <c r="F16" s="28">
        <v>78.231292517006807</v>
      </c>
      <c r="G16" s="28">
        <v>40.136054421768705</v>
      </c>
      <c r="H16" s="28">
        <v>46.258503401360542</v>
      </c>
      <c r="I16" s="28">
        <v>47.61904761904762</v>
      </c>
      <c r="J16" s="28">
        <v>46.938775510204081</v>
      </c>
      <c r="K16" s="56">
        <f t="shared" si="1"/>
        <v>105.78231292517007</v>
      </c>
    </row>
    <row r="17" spans="1:11" ht="14.25">
      <c r="A17" s="8"/>
      <c r="B17" s="8"/>
      <c r="C17" s="25">
        <v>110</v>
      </c>
      <c r="D17" s="25"/>
      <c r="E17" s="25">
        <v>100</v>
      </c>
      <c r="F17" s="28">
        <v>66.36363636363636</v>
      </c>
      <c r="G17" s="28">
        <v>57.272727272727273</v>
      </c>
      <c r="H17" s="28">
        <v>66.36363636363636</v>
      </c>
      <c r="I17" s="28">
        <v>58.18181818181818</v>
      </c>
      <c r="J17" s="28">
        <v>60.909090909090907</v>
      </c>
      <c r="K17" s="56">
        <f t="shared" si="1"/>
        <v>128.06818181818184</v>
      </c>
    </row>
    <row r="18" spans="1:11" ht="14.25">
      <c r="A18" s="8"/>
      <c r="B18" s="8"/>
      <c r="C18" s="25">
        <v>95</v>
      </c>
      <c r="D18" s="25"/>
      <c r="E18" s="25">
        <v>100</v>
      </c>
      <c r="F18" s="28">
        <v>80</v>
      </c>
      <c r="G18" s="28">
        <v>54.736842105263158</v>
      </c>
      <c r="H18" s="28">
        <v>48.421052631578945</v>
      </c>
      <c r="I18" s="28">
        <v>37.89473684210526</v>
      </c>
      <c r="J18" s="28">
        <v>42.10526315789474</v>
      </c>
      <c r="K18" s="56">
        <f t="shared" si="1"/>
        <v>106.71052631578945</v>
      </c>
    </row>
    <row r="19" spans="1:11" ht="14.25">
      <c r="A19" s="8"/>
      <c r="B19" s="8"/>
      <c r="C19" s="25">
        <v>123</v>
      </c>
      <c r="D19" s="8"/>
      <c r="E19" s="25">
        <v>100</v>
      </c>
      <c r="F19" s="28">
        <v>73.170731707317074</v>
      </c>
      <c r="G19" s="28">
        <v>55.284552845528452</v>
      </c>
      <c r="H19" s="28">
        <v>53.658536585365852</v>
      </c>
      <c r="I19" s="28">
        <v>47.967479674796749</v>
      </c>
      <c r="J19" s="28">
        <v>49.59349593495935</v>
      </c>
      <c r="K19" s="56">
        <f t="shared" si="1"/>
        <v>114.73577235772358</v>
      </c>
    </row>
    <row r="20" spans="1:11" ht="14.25">
      <c r="A20" s="8"/>
      <c r="B20" s="8"/>
      <c r="C20" s="25"/>
      <c r="D20" s="8"/>
      <c r="E20" s="25"/>
      <c r="F20" s="28"/>
      <c r="G20" s="28"/>
      <c r="H20" s="28"/>
      <c r="I20" s="28"/>
      <c r="J20" s="28"/>
      <c r="K20" s="56"/>
    </row>
    <row r="21" spans="1:11" ht="14.25">
      <c r="B21" s="8"/>
      <c r="C21" s="8"/>
      <c r="D21" s="8"/>
      <c r="E21" s="7"/>
      <c r="F21" s="7"/>
      <c r="G21" s="7"/>
    </row>
    <row r="22" spans="1:11" ht="14.25">
      <c r="A22" s="3" t="s">
        <v>2</v>
      </c>
      <c r="B22" s="4" t="s">
        <v>5</v>
      </c>
      <c r="C22" s="1">
        <f>AVERAGE(C3:C11)</f>
        <v>116.375</v>
      </c>
      <c r="D22" s="4"/>
      <c r="E22" s="1"/>
      <c r="F22" s="1"/>
      <c r="G22" s="1"/>
      <c r="H22" s="1"/>
      <c r="I22" s="1"/>
      <c r="J22" s="1"/>
      <c r="K22" s="1">
        <f>AVERAGE(K3:K11)</f>
        <v>130.3620035854149</v>
      </c>
    </row>
    <row r="23" spans="1:11" ht="14.25">
      <c r="A23" s="3"/>
      <c r="B23" s="4" t="s">
        <v>6</v>
      </c>
      <c r="C23" s="1">
        <f>AVERAGE(C13:C20)</f>
        <v>116.14285714285714</v>
      </c>
      <c r="D23" s="4"/>
      <c r="E23" s="1"/>
      <c r="F23" s="1"/>
      <c r="G23" s="1"/>
      <c r="H23" s="1"/>
      <c r="I23" s="1"/>
      <c r="J23" s="1"/>
      <c r="K23" s="1">
        <f>AVERAGE(K13:K20)</f>
        <v>129.88694557468253</v>
      </c>
    </row>
    <row r="24" spans="1:11" ht="14.25">
      <c r="A24" s="3" t="s">
        <v>3</v>
      </c>
      <c r="B24" s="4" t="s">
        <v>5</v>
      </c>
      <c r="C24" s="1">
        <f>STDEV(C3:C11)/SQRT(COUNT(C3:C11))</f>
        <v>5.9369830602034606</v>
      </c>
      <c r="D24" s="4"/>
      <c r="E24" s="1"/>
      <c r="F24" s="1"/>
      <c r="G24" s="1"/>
      <c r="H24" s="1"/>
      <c r="I24" s="1"/>
      <c r="J24" s="1"/>
      <c r="K24" s="1">
        <f>STDEV(K3:K11)/SQRT(COUNT(K3:K11))</f>
        <v>4.3847530333572804</v>
      </c>
    </row>
    <row r="25" spans="1:11" ht="14.25">
      <c r="A25" s="3"/>
      <c r="B25" s="4" t="s">
        <v>6</v>
      </c>
      <c r="C25" s="1">
        <f>STDEV(C13:C20)/SQRT(COUNT(C13:C20))</f>
        <v>8.5033006796760766</v>
      </c>
      <c r="D25" s="4"/>
      <c r="E25" s="1"/>
      <c r="F25" s="1"/>
      <c r="G25" s="1"/>
      <c r="H25" s="1"/>
      <c r="I25" s="1"/>
      <c r="J25" s="1"/>
      <c r="K25" s="1">
        <f>STDEV(K13:K20)/SQRT(COUNT(K13:K20))</f>
        <v>8.8196585628049693</v>
      </c>
    </row>
    <row r="26" spans="1:11" ht="14.25">
      <c r="A26" s="3" t="s">
        <v>4</v>
      </c>
      <c r="B26" s="5"/>
      <c r="C26" s="23">
        <f>TTEST(C3:C11,C13:C20,2,3)</f>
        <v>0.98254130311955579</v>
      </c>
      <c r="D26" s="5"/>
      <c r="E26" s="2"/>
      <c r="F26" s="23"/>
      <c r="G26" s="23"/>
      <c r="H26" s="23"/>
      <c r="I26" s="23"/>
      <c r="J26" s="23"/>
      <c r="K26" s="23">
        <f>TTEST(K3:K11,K13:K20,2,3)</f>
        <v>0.96260029700208061</v>
      </c>
    </row>
    <row r="27" spans="1:11" ht="14.25">
      <c r="B27" s="8"/>
      <c r="C27" s="8"/>
      <c r="D27" s="8"/>
      <c r="E27" s="7"/>
      <c r="F27" s="7"/>
      <c r="G27" s="7"/>
    </row>
    <row r="28" spans="1:11" ht="14.25">
      <c r="A28" s="8"/>
      <c r="B28" s="8"/>
      <c r="C28" s="8"/>
      <c r="D28" s="8"/>
      <c r="E28" s="7"/>
      <c r="F28" s="7"/>
      <c r="G28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BDFF-49C7-4E5F-B257-DAB656F3FAFC}">
  <dimension ref="A1:K60"/>
  <sheetViews>
    <sheetView view="pageBreakPreview" topLeftCell="A29" zoomScale="75" zoomScaleSheetLayoutView="75" workbookViewId="0">
      <selection activeCell="C33" sqref="C33:C42"/>
    </sheetView>
  </sheetViews>
  <sheetFormatPr defaultColWidth="8.875" defaultRowHeight="17.100000000000001" customHeight="1"/>
  <cols>
    <col min="1" max="1" width="8.875" style="88"/>
    <col min="2" max="3" width="12.25" style="87" customWidth="1"/>
    <col min="4" max="4" width="12" style="88" customWidth="1"/>
    <col min="5" max="5" width="7.375" style="88" customWidth="1"/>
    <col min="6" max="16384" width="8.875" style="88"/>
  </cols>
  <sheetData>
    <row r="1" spans="1:9" ht="31.5" customHeight="1">
      <c r="A1" s="88" t="s">
        <v>94</v>
      </c>
      <c r="B1" s="143" t="s">
        <v>251</v>
      </c>
      <c r="C1" s="144" t="s">
        <v>252</v>
      </c>
      <c r="D1" s="145" t="s">
        <v>253</v>
      </c>
      <c r="G1" s="88" t="s">
        <v>0</v>
      </c>
      <c r="I1" s="146"/>
    </row>
    <row r="2" spans="1:9" s="118" customFormat="1" ht="17.100000000000001" customHeight="1">
      <c r="A2" s="118" t="s">
        <v>0</v>
      </c>
      <c r="B2" s="147">
        <v>114</v>
      </c>
      <c r="C2" s="147">
        <v>20.9</v>
      </c>
      <c r="D2" s="118" t="s">
        <v>267</v>
      </c>
      <c r="E2" s="88"/>
      <c r="F2" s="88" t="s">
        <v>254</v>
      </c>
      <c r="G2" s="88">
        <v>7</v>
      </c>
      <c r="H2" s="87">
        <f>G2*100/G$6</f>
        <v>33.333333333333336</v>
      </c>
      <c r="I2" s="88"/>
    </row>
    <row r="3" spans="1:9" s="118" customFormat="1" ht="17.100000000000001" customHeight="1">
      <c r="B3" s="147">
        <v>133.14285714285714</v>
      </c>
      <c r="C3" s="147">
        <v>24.9</v>
      </c>
      <c r="D3" s="118" t="s">
        <v>267</v>
      </c>
      <c r="E3" s="88"/>
      <c r="F3" s="88" t="s">
        <v>255</v>
      </c>
      <c r="G3" s="88">
        <v>2</v>
      </c>
      <c r="H3" s="87">
        <f>G3*100/G$6</f>
        <v>9.5238095238095237</v>
      </c>
      <c r="I3" s="88"/>
    </row>
    <row r="4" spans="1:9" s="118" customFormat="1" ht="17.100000000000001" customHeight="1">
      <c r="B4" s="147">
        <v>136</v>
      </c>
      <c r="C4" s="147">
        <v>48.5</v>
      </c>
      <c r="D4" s="118" t="s">
        <v>267</v>
      </c>
      <c r="E4" s="88"/>
      <c r="F4" s="88" t="s">
        <v>256</v>
      </c>
      <c r="G4" s="88">
        <v>1</v>
      </c>
      <c r="H4" s="87">
        <f>G4*100/G$6</f>
        <v>4.7619047619047619</v>
      </c>
      <c r="I4" s="88"/>
    </row>
    <row r="5" spans="1:9" s="118" customFormat="1" ht="17.100000000000001" customHeight="1">
      <c r="B5" s="147">
        <v>151.14285714285714</v>
      </c>
      <c r="C5" s="147">
        <v>18.100000000000001</v>
      </c>
      <c r="D5" s="118" t="s">
        <v>267</v>
      </c>
      <c r="E5" s="88"/>
      <c r="F5" s="88" t="s">
        <v>257</v>
      </c>
      <c r="G5" s="88">
        <v>11</v>
      </c>
      <c r="H5" s="87">
        <f>G5*100/G$6</f>
        <v>52.38095238095238</v>
      </c>
      <c r="I5" s="88"/>
    </row>
    <row r="6" spans="1:9" s="118" customFormat="1" ht="17.100000000000001" customHeight="1">
      <c r="B6" s="147">
        <v>152.85714285714286</v>
      </c>
      <c r="C6" s="147">
        <v>23.8</v>
      </c>
      <c r="D6" s="118" t="s">
        <v>267</v>
      </c>
      <c r="E6" s="88"/>
      <c r="F6" s="88" t="s">
        <v>203</v>
      </c>
      <c r="G6" s="88">
        <f>SUM(G2:G5)</f>
        <v>21</v>
      </c>
      <c r="H6" s="87">
        <f>G6*100/G$6</f>
        <v>100</v>
      </c>
      <c r="I6" s="88"/>
    </row>
    <row r="7" spans="1:9" s="118" customFormat="1" ht="17.100000000000001" customHeight="1">
      <c r="B7" s="147">
        <v>156.28571428571428</v>
      </c>
      <c r="C7" s="147">
        <v>17.100000000000001</v>
      </c>
      <c r="D7" s="118" t="s">
        <v>267</v>
      </c>
      <c r="E7" s="88"/>
      <c r="F7" s="88"/>
      <c r="G7" s="88"/>
      <c r="H7" s="88"/>
      <c r="I7" s="88"/>
    </row>
    <row r="8" spans="1:9" s="118" customFormat="1" ht="17.100000000000001" customHeight="1">
      <c r="B8" s="147">
        <v>160.85714285714286</v>
      </c>
      <c r="C8" s="147">
        <v>18.600000000000001</v>
      </c>
      <c r="D8" s="118" t="s">
        <v>267</v>
      </c>
      <c r="E8" s="88"/>
      <c r="F8" s="88"/>
      <c r="G8" s="88" t="s">
        <v>61</v>
      </c>
      <c r="H8" s="88"/>
      <c r="I8" s="87"/>
    </row>
    <row r="9" spans="1:9" s="118" customFormat="1" ht="17.100000000000001" customHeight="1">
      <c r="B9" s="147">
        <v>86</v>
      </c>
      <c r="C9" s="147">
        <v>21.2</v>
      </c>
      <c r="D9" s="118" t="s">
        <v>268</v>
      </c>
      <c r="E9" s="88"/>
      <c r="F9" s="88" t="s">
        <v>254</v>
      </c>
      <c r="G9" s="88">
        <v>3</v>
      </c>
      <c r="H9" s="87">
        <f>G9*100/G$13</f>
        <v>30</v>
      </c>
      <c r="I9" s="87"/>
    </row>
    <row r="10" spans="1:9" s="118" customFormat="1" ht="17.100000000000001" customHeight="1">
      <c r="B10" s="147">
        <v>86</v>
      </c>
      <c r="C10" s="147">
        <v>12.9</v>
      </c>
      <c r="D10" s="118" t="s">
        <v>269</v>
      </c>
      <c r="E10" s="88"/>
      <c r="F10" s="88" t="s">
        <v>255</v>
      </c>
      <c r="G10" s="88">
        <v>1</v>
      </c>
      <c r="H10" s="87">
        <f>G10*100/G$13</f>
        <v>10</v>
      </c>
      <c r="I10" s="88"/>
    </row>
    <row r="11" spans="1:9" s="118" customFormat="1" ht="17.100000000000001" customHeight="1">
      <c r="B11" s="147">
        <v>110</v>
      </c>
      <c r="C11" s="147">
        <v>13.7</v>
      </c>
      <c r="D11" s="118" t="s">
        <v>269</v>
      </c>
      <c r="E11" s="88"/>
      <c r="F11" s="88" t="s">
        <v>256</v>
      </c>
      <c r="G11" s="88">
        <v>1</v>
      </c>
      <c r="H11" s="87">
        <f>G11*100/G$13</f>
        <v>10</v>
      </c>
      <c r="I11" s="148"/>
    </row>
    <row r="12" spans="1:9" s="118" customFormat="1" ht="17.100000000000001" customHeight="1">
      <c r="B12" s="147">
        <v>114</v>
      </c>
      <c r="C12" s="147">
        <v>17.2</v>
      </c>
      <c r="D12" s="118" t="s">
        <v>269</v>
      </c>
      <c r="F12" s="88" t="s">
        <v>257</v>
      </c>
      <c r="G12" s="88">
        <v>5</v>
      </c>
      <c r="H12" s="87">
        <f>G12*100/G$13</f>
        <v>50</v>
      </c>
    </row>
    <row r="13" spans="1:9" s="118" customFormat="1" ht="17.100000000000001" customHeight="1">
      <c r="B13" s="147">
        <v>125</v>
      </c>
      <c r="C13" s="147">
        <v>12.8</v>
      </c>
      <c r="D13" s="118" t="s">
        <v>269</v>
      </c>
      <c r="F13" s="88" t="s">
        <v>203</v>
      </c>
      <c r="G13" s="88">
        <f>SUM(G9:G12)</f>
        <v>10</v>
      </c>
      <c r="H13" s="87">
        <f>G13*100/G$13</f>
        <v>100</v>
      </c>
    </row>
    <row r="14" spans="1:9" s="118" customFormat="1" ht="17.100000000000001" customHeight="1">
      <c r="B14" s="147">
        <v>126.14285714285714</v>
      </c>
      <c r="C14" s="147">
        <v>11</v>
      </c>
      <c r="D14" s="118" t="s">
        <v>269</v>
      </c>
      <c r="F14" s="87"/>
      <c r="G14" s="88"/>
      <c r="H14" s="88"/>
    </row>
    <row r="15" spans="1:9" s="118" customFormat="1" ht="17.100000000000001" customHeight="1">
      <c r="B15" s="147">
        <v>135.71428571428572</v>
      </c>
      <c r="C15" s="147">
        <v>12.9</v>
      </c>
      <c r="D15" s="118" t="s">
        <v>269</v>
      </c>
      <c r="F15" s="87"/>
      <c r="G15" s="88" t="s">
        <v>258</v>
      </c>
      <c r="H15" s="149">
        <v>1</v>
      </c>
    </row>
    <row r="16" spans="1:9" s="118" customFormat="1" ht="17.100000000000001" customHeight="1">
      <c r="B16" s="147">
        <v>141.71428571428572</v>
      </c>
      <c r="C16" s="147">
        <v>12</v>
      </c>
      <c r="D16" s="118" t="s">
        <v>269</v>
      </c>
    </row>
    <row r="17" spans="2:4" s="118" customFormat="1" ht="17.100000000000001" customHeight="1">
      <c r="B17" s="147">
        <v>141.71428571428572</v>
      </c>
      <c r="C17" s="147">
        <v>15.9</v>
      </c>
      <c r="D17" s="118" t="s">
        <v>269</v>
      </c>
    </row>
    <row r="18" spans="2:4" s="118" customFormat="1" ht="17.100000000000001" customHeight="1">
      <c r="B18" s="147">
        <v>144.85714285714286</v>
      </c>
      <c r="C18" s="147">
        <v>12.8</v>
      </c>
      <c r="D18" s="118" t="s">
        <v>269</v>
      </c>
    </row>
    <row r="19" spans="2:4" s="118" customFormat="1" ht="17.100000000000001" customHeight="1">
      <c r="B19" s="147">
        <v>152.71428571428572</v>
      </c>
      <c r="C19" s="147">
        <v>10</v>
      </c>
      <c r="D19" s="118" t="s">
        <v>269</v>
      </c>
    </row>
    <row r="20" spans="2:4" s="118" customFormat="1" ht="17.100000000000001" customHeight="1">
      <c r="B20" s="147">
        <v>164</v>
      </c>
      <c r="C20" s="147">
        <v>15.1</v>
      </c>
      <c r="D20" s="118" t="s">
        <v>269</v>
      </c>
    </row>
    <row r="21" spans="2:4" s="118" customFormat="1" ht="17.100000000000001" customHeight="1">
      <c r="B21" s="147">
        <v>119.85714285714286</v>
      </c>
      <c r="C21" s="147">
        <v>21.8</v>
      </c>
      <c r="D21" s="118" t="s">
        <v>270</v>
      </c>
    </row>
    <row r="22" spans="2:4" s="118" customFormat="1" ht="17.100000000000001" customHeight="1">
      <c r="B22" s="147">
        <v>141.71428571428572</v>
      </c>
      <c r="C22" s="147">
        <v>20.5</v>
      </c>
      <c r="D22" s="118" t="s">
        <v>270</v>
      </c>
    </row>
    <row r="23" spans="2:4" s="118" customFormat="1" ht="17.100000000000001" customHeight="1">
      <c r="B23" s="147">
        <v>83.142857142857139</v>
      </c>
      <c r="D23" s="118" t="s">
        <v>259</v>
      </c>
    </row>
    <row r="24" spans="2:4" s="118" customFormat="1" ht="17.100000000000001" customHeight="1">
      <c r="B24" s="147">
        <v>99.285714285714292</v>
      </c>
      <c r="D24" s="118" t="s">
        <v>259</v>
      </c>
    </row>
    <row r="25" spans="2:4" s="118" customFormat="1" ht="17.100000000000001" customHeight="1">
      <c r="B25" s="147">
        <v>107.14285714285714</v>
      </c>
      <c r="D25" s="118" t="s">
        <v>259</v>
      </c>
    </row>
    <row r="26" spans="2:4" s="118" customFormat="1" ht="17.100000000000001" customHeight="1">
      <c r="B26" s="147">
        <v>113</v>
      </c>
      <c r="D26" s="118" t="s">
        <v>259</v>
      </c>
    </row>
    <row r="27" spans="2:4" s="118" customFormat="1" ht="17.100000000000001" customHeight="1">
      <c r="B27" s="147">
        <v>113.71428571428571</v>
      </c>
      <c r="D27" s="118" t="s">
        <v>259</v>
      </c>
    </row>
    <row r="28" spans="2:4" s="118" customFormat="1" ht="17.100000000000001" customHeight="1">
      <c r="B28" s="147">
        <v>122.71428571428571</v>
      </c>
      <c r="D28" s="118" t="s">
        <v>259</v>
      </c>
    </row>
    <row r="29" spans="2:4" s="118" customFormat="1" ht="17.100000000000001" customHeight="1">
      <c r="B29" s="147">
        <v>134.85714285714286</v>
      </c>
      <c r="C29" s="147"/>
      <c r="D29" s="118" t="s">
        <v>259</v>
      </c>
    </row>
    <row r="30" spans="2:4" ht="17.100000000000001" customHeight="1">
      <c r="D30" s="87"/>
    </row>
    <row r="31" spans="2:4" s="118" customFormat="1" ht="17.100000000000001" customHeight="1">
      <c r="B31" s="147"/>
    </row>
    <row r="32" spans="2:4" ht="17.100000000000001" customHeight="1">
      <c r="D32" s="87"/>
    </row>
    <row r="33" spans="1:11" s="118" customFormat="1" ht="17.100000000000001" customHeight="1">
      <c r="A33" s="118" t="s">
        <v>1</v>
      </c>
      <c r="B33" s="147">
        <v>130.57142857142858</v>
      </c>
      <c r="C33" s="147">
        <v>15.1</v>
      </c>
      <c r="D33" s="118" t="s">
        <v>267</v>
      </c>
      <c r="E33" s="88"/>
      <c r="F33" s="151"/>
      <c r="G33" s="89"/>
      <c r="H33" s="88"/>
      <c r="I33" s="88"/>
    </row>
    <row r="34" spans="1:11" s="118" customFormat="1" ht="17.100000000000001" customHeight="1">
      <c r="B34" s="147">
        <v>137.71428571428572</v>
      </c>
      <c r="C34" s="147">
        <v>21.7</v>
      </c>
      <c r="D34" s="118" t="s">
        <v>267</v>
      </c>
      <c r="E34" s="88"/>
      <c r="F34" s="151"/>
      <c r="G34" s="89"/>
      <c r="H34" s="88"/>
      <c r="I34" s="88"/>
    </row>
    <row r="35" spans="1:11" s="118" customFormat="1" ht="17.100000000000001" customHeight="1">
      <c r="B35" s="147">
        <v>148.71428571428572</v>
      </c>
      <c r="C35" s="147">
        <v>15</v>
      </c>
      <c r="D35" s="118" t="s">
        <v>267</v>
      </c>
      <c r="E35" s="88"/>
      <c r="F35" s="151"/>
      <c r="G35" s="89"/>
      <c r="H35" s="88"/>
      <c r="I35" s="88"/>
    </row>
    <row r="36" spans="1:11" s="118" customFormat="1" ht="17.100000000000001" customHeight="1">
      <c r="B36" s="147">
        <v>93.714285714285708</v>
      </c>
      <c r="C36" s="147">
        <v>6.9</v>
      </c>
      <c r="D36" s="118" t="s">
        <v>269</v>
      </c>
      <c r="E36" s="88"/>
      <c r="F36" s="151"/>
      <c r="G36" s="89"/>
      <c r="H36" s="89"/>
      <c r="I36" s="88"/>
    </row>
    <row r="37" spans="1:11" s="118" customFormat="1" ht="17.100000000000001" customHeight="1">
      <c r="B37" s="147">
        <v>120.42857142857143</v>
      </c>
      <c r="C37" s="147">
        <v>7.5</v>
      </c>
      <c r="D37" s="118" t="s">
        <v>269</v>
      </c>
      <c r="E37" s="88"/>
      <c r="F37" s="151"/>
      <c r="G37" s="89"/>
      <c r="H37" s="88"/>
      <c r="I37" s="88"/>
    </row>
    <row r="38" spans="1:11" s="118" customFormat="1" ht="17.100000000000001" customHeight="1">
      <c r="B38" s="147">
        <v>125.28571428571429</v>
      </c>
      <c r="C38" s="150">
        <v>14.1</v>
      </c>
      <c r="D38" s="118" t="s">
        <v>269</v>
      </c>
      <c r="E38" s="88"/>
      <c r="F38" s="88"/>
      <c r="G38" s="88"/>
      <c r="H38" s="88"/>
      <c r="I38" s="88"/>
    </row>
    <row r="39" spans="1:11" s="118" customFormat="1" ht="17.100000000000001" customHeight="1">
      <c r="B39" s="147">
        <v>119.85714285714286</v>
      </c>
      <c r="C39" s="118">
        <v>14.5</v>
      </c>
      <c r="D39" s="118" t="s">
        <v>269</v>
      </c>
      <c r="E39" s="88"/>
      <c r="F39" s="88"/>
      <c r="G39" s="87"/>
      <c r="H39" s="87"/>
      <c r="I39" s="87"/>
      <c r="K39" s="87"/>
    </row>
    <row r="40" spans="1:11" s="118" customFormat="1" ht="17.100000000000001" customHeight="1">
      <c r="B40" s="147">
        <v>149.71428571428572</v>
      </c>
      <c r="C40" s="150">
        <v>20</v>
      </c>
      <c r="D40" s="118" t="s">
        <v>268</v>
      </c>
      <c r="E40" s="88"/>
      <c r="F40" s="88"/>
      <c r="G40" s="87"/>
      <c r="H40" s="87"/>
      <c r="I40" s="87"/>
      <c r="K40" s="87"/>
    </row>
    <row r="41" spans="1:11" s="118" customFormat="1" ht="17.100000000000001" customHeight="1">
      <c r="B41" s="147">
        <v>160.71428571428572</v>
      </c>
      <c r="C41" s="118">
        <v>13.9</v>
      </c>
      <c r="D41" s="118" t="s">
        <v>269</v>
      </c>
      <c r="E41" s="87"/>
      <c r="F41" s="88"/>
      <c r="G41" s="88"/>
      <c r="H41" s="88"/>
      <c r="I41" s="88"/>
    </row>
    <row r="42" spans="1:11" s="118" customFormat="1" ht="17.100000000000001" customHeight="1">
      <c r="B42" s="147">
        <v>126.14285714285714</v>
      </c>
      <c r="C42" s="150">
        <v>19</v>
      </c>
      <c r="D42" s="118" t="s">
        <v>270</v>
      </c>
      <c r="E42" s="87"/>
      <c r="F42" s="88"/>
      <c r="G42" s="88"/>
      <c r="H42" s="88"/>
      <c r="I42" s="88"/>
    </row>
    <row r="43" spans="1:11" s="118" customFormat="1" ht="17.100000000000001" customHeight="1">
      <c r="B43" s="147">
        <v>96.142857142857139</v>
      </c>
      <c r="C43" s="147"/>
      <c r="D43" s="118" t="s">
        <v>259</v>
      </c>
      <c r="E43" s="88"/>
      <c r="F43" s="88"/>
      <c r="G43" s="88"/>
      <c r="H43" s="88"/>
      <c r="I43" s="88"/>
      <c r="K43" s="148"/>
    </row>
    <row r="44" spans="1:11" s="118" customFormat="1" ht="17.100000000000001" customHeight="1">
      <c r="B44" s="147">
        <v>97.285714285714292</v>
      </c>
      <c r="C44" s="147"/>
      <c r="D44" s="118" t="s">
        <v>259</v>
      </c>
      <c r="E44" s="88"/>
      <c r="K44" s="88"/>
    </row>
    <row r="45" spans="1:11" s="118" customFormat="1" ht="17.100000000000001" customHeight="1">
      <c r="B45" s="147">
        <v>108.85714285714286</v>
      </c>
      <c r="C45" s="150"/>
      <c r="D45" s="118" t="s">
        <v>259</v>
      </c>
      <c r="E45" s="88"/>
      <c r="F45" s="88"/>
      <c r="G45" s="152"/>
      <c r="H45" s="152"/>
      <c r="I45" s="152"/>
      <c r="K45" s="153"/>
    </row>
    <row r="46" spans="1:11" s="118" customFormat="1" ht="17.100000000000001" customHeight="1">
      <c r="B46" s="147">
        <v>122.42857142857143</v>
      </c>
      <c r="C46" s="150"/>
      <c r="D46" s="118" t="s">
        <v>259</v>
      </c>
      <c r="E46" s="88"/>
      <c r="F46" s="88"/>
      <c r="G46" s="88"/>
      <c r="H46" s="88"/>
      <c r="I46" s="88"/>
      <c r="K46" s="88"/>
    </row>
    <row r="47" spans="1:11" s="118" customFormat="1" ht="17.100000000000001" customHeight="1">
      <c r="B47" s="147">
        <v>126.28571428571429</v>
      </c>
      <c r="D47" s="118" t="s">
        <v>259</v>
      </c>
      <c r="H47" s="88"/>
      <c r="I47" s="88"/>
    </row>
    <row r="48" spans="1:11" s="118" customFormat="1" ht="17.100000000000001" customHeight="1">
      <c r="B48" s="147">
        <v>118.28571428571429</v>
      </c>
      <c r="C48" s="147"/>
      <c r="D48" s="118" t="s">
        <v>259</v>
      </c>
      <c r="H48" s="88"/>
      <c r="I48" s="88"/>
    </row>
    <row r="49" spans="1:10" s="118" customFormat="1" ht="17.100000000000001" customHeight="1">
      <c r="B49" s="147">
        <v>125.85714285714286</v>
      </c>
      <c r="C49" s="150"/>
      <c r="D49" s="118" t="s">
        <v>259</v>
      </c>
      <c r="H49" s="88"/>
      <c r="I49" s="88"/>
    </row>
    <row r="50" spans="1:10" s="118" customFormat="1" ht="17.100000000000001" customHeight="1">
      <c r="B50" s="147">
        <v>128.14285714285714</v>
      </c>
      <c r="C50" s="150"/>
      <c r="D50" s="118" t="s">
        <v>259</v>
      </c>
      <c r="H50" s="88"/>
      <c r="I50" s="88"/>
    </row>
    <row r="51" spans="1:10" s="118" customFormat="1" ht="17.100000000000001" customHeight="1">
      <c r="B51" s="147">
        <v>135</v>
      </c>
      <c r="C51" s="150"/>
      <c r="D51" s="118" t="s">
        <v>259</v>
      </c>
      <c r="H51" s="88"/>
      <c r="I51" s="88"/>
    </row>
    <row r="52" spans="1:10" s="118" customFormat="1" ht="17.100000000000001" customHeight="1">
      <c r="B52" s="147">
        <v>136.14285714285714</v>
      </c>
      <c r="C52" s="150"/>
      <c r="D52" s="118" t="s">
        <v>259</v>
      </c>
      <c r="H52" s="88"/>
      <c r="I52" s="88"/>
    </row>
    <row r="53" spans="1:10" s="118" customFormat="1" ht="17.100000000000001" customHeight="1">
      <c r="B53" s="147">
        <v>85.142857142857139</v>
      </c>
      <c r="C53" s="150"/>
      <c r="D53" s="118" t="s">
        <v>259</v>
      </c>
      <c r="H53" s="88"/>
      <c r="I53" s="88"/>
    </row>
    <row r="54" spans="1:10" ht="17.25" customHeight="1">
      <c r="B54" s="147"/>
      <c r="C54" s="147"/>
      <c r="D54" s="87"/>
    </row>
    <row r="55" spans="1:10" ht="17.25" customHeight="1">
      <c r="F55" s="119"/>
      <c r="G55" s="119" t="s">
        <v>93</v>
      </c>
      <c r="H55" s="119" t="s">
        <v>129</v>
      </c>
      <c r="I55" s="119" t="s">
        <v>241</v>
      </c>
      <c r="J55" s="119" t="s">
        <v>242</v>
      </c>
    </row>
    <row r="56" spans="1:10" ht="17.25" customHeight="1">
      <c r="A56" s="154" t="s">
        <v>0</v>
      </c>
      <c r="B56" s="156" t="s">
        <v>139</v>
      </c>
      <c r="C56" s="157">
        <v>18.176190476190477</v>
      </c>
      <c r="F56" s="119" t="s">
        <v>89</v>
      </c>
      <c r="G56" s="119">
        <v>28</v>
      </c>
      <c r="H56" s="120">
        <v>129.6</v>
      </c>
      <c r="I56" s="119" t="s">
        <v>271</v>
      </c>
      <c r="J56" s="162">
        <v>0.22800000000000001</v>
      </c>
    </row>
    <row r="57" spans="1:10" ht="17.25" customHeight="1">
      <c r="A57" s="154"/>
      <c r="B57" s="156" t="s">
        <v>140</v>
      </c>
      <c r="C57" s="157">
        <v>1.7851357793083686</v>
      </c>
      <c r="F57" s="119" t="s">
        <v>92</v>
      </c>
      <c r="G57" s="119">
        <v>21</v>
      </c>
      <c r="H57" s="120">
        <v>125.9</v>
      </c>
      <c r="I57" s="119" t="s">
        <v>272</v>
      </c>
      <c r="J57" s="119"/>
    </row>
    <row r="58" spans="1:10" ht="17.100000000000001" customHeight="1">
      <c r="A58" s="155" t="s">
        <v>1</v>
      </c>
      <c r="B58" s="156" t="s">
        <v>139</v>
      </c>
      <c r="C58" s="157">
        <v>14.77</v>
      </c>
      <c r="F58" s="119"/>
      <c r="G58" s="119"/>
      <c r="H58" s="120"/>
      <c r="I58" s="119"/>
      <c r="J58" s="119"/>
    </row>
    <row r="59" spans="1:10" ht="17.100000000000001" customHeight="1">
      <c r="A59" s="154"/>
      <c r="B59" s="156" t="s">
        <v>140</v>
      </c>
      <c r="C59" s="157">
        <v>1.5257093068107341</v>
      </c>
      <c r="F59" s="93"/>
      <c r="G59" s="93"/>
      <c r="H59" s="93"/>
      <c r="I59" s="93"/>
    </row>
    <row r="60" spans="1:10" ht="17.100000000000001" customHeight="1">
      <c r="A60" s="154"/>
      <c r="B60" s="156" t="s">
        <v>137</v>
      </c>
      <c r="C60" s="158">
        <v>0.15827291951784953</v>
      </c>
      <c r="F60" s="93"/>
      <c r="G60" s="93"/>
      <c r="H60" s="93"/>
      <c r="I60" s="93"/>
    </row>
  </sheetData>
  <phoneticPr fontId="4"/>
  <conditionalFormatting sqref="F2:F5">
    <cfRule type="duplicateValues" dxfId="29" priority="8"/>
  </conditionalFormatting>
  <conditionalFormatting sqref="F6">
    <cfRule type="duplicateValues" dxfId="28" priority="7"/>
  </conditionalFormatting>
  <conditionalFormatting sqref="F5">
    <cfRule type="duplicateValues" dxfId="27" priority="6"/>
  </conditionalFormatting>
  <conditionalFormatting sqref="F9:F12">
    <cfRule type="duplicateValues" dxfId="26" priority="5"/>
  </conditionalFormatting>
  <conditionalFormatting sqref="F12">
    <cfRule type="duplicateValues" dxfId="25" priority="4"/>
  </conditionalFormatting>
  <conditionalFormatting sqref="B1">
    <cfRule type="cellIs" dxfId="24" priority="2" operator="equal">
      <formula>"'-/-"</formula>
    </cfRule>
    <cfRule type="cellIs" dxfId="23" priority="3" operator="equal">
      <formula>"'+/+"</formula>
    </cfRule>
  </conditionalFormatting>
  <conditionalFormatting sqref="F13">
    <cfRule type="duplicateValues" dxfId="22" priority="1"/>
  </conditionalFormatting>
  <pageMargins left="0.25" right="0.25" top="0.75" bottom="0.75" header="0.3" footer="0.3"/>
  <pageSetup paperSize="9" scale="5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B29C-A57E-46BC-89BC-8C29CC567A25}">
  <dimension ref="A1:L30"/>
  <sheetViews>
    <sheetView view="pageBreakPreview" zoomScale="75" zoomScaleNormal="100" zoomScaleSheetLayoutView="75" workbookViewId="0">
      <selection activeCell="E22" sqref="E22:F26"/>
    </sheetView>
  </sheetViews>
  <sheetFormatPr defaultRowHeight="13.5"/>
  <cols>
    <col min="1" max="16384" width="9" style="9"/>
  </cols>
  <sheetData>
    <row r="1" spans="1:12" ht="15">
      <c r="A1" s="8"/>
      <c r="B1" s="8"/>
      <c r="C1" s="15" t="s">
        <v>98</v>
      </c>
      <c r="D1" s="15" t="s">
        <v>99</v>
      </c>
      <c r="E1" s="15" t="s">
        <v>98</v>
      </c>
      <c r="F1" s="15" t="s">
        <v>99</v>
      </c>
      <c r="G1" s="15" t="s">
        <v>98</v>
      </c>
      <c r="H1" s="15" t="s">
        <v>99</v>
      </c>
      <c r="I1" s="15" t="s">
        <v>98</v>
      </c>
      <c r="J1" s="15" t="s">
        <v>99</v>
      </c>
      <c r="K1" s="15"/>
      <c r="L1" s="15"/>
    </row>
    <row r="2" spans="1:12" ht="15">
      <c r="A2" s="8"/>
      <c r="B2" s="8"/>
      <c r="C2" s="15" t="s">
        <v>100</v>
      </c>
      <c r="D2" s="15" t="s">
        <v>100</v>
      </c>
      <c r="E2" s="15" t="s">
        <v>101</v>
      </c>
      <c r="F2" s="15" t="s">
        <v>101</v>
      </c>
      <c r="G2" s="15" t="s">
        <v>120</v>
      </c>
      <c r="H2" s="15" t="s">
        <v>120</v>
      </c>
      <c r="I2" s="15" t="s">
        <v>26</v>
      </c>
      <c r="J2" s="15" t="s">
        <v>26</v>
      </c>
      <c r="K2" s="15"/>
      <c r="L2" s="99" t="s">
        <v>158</v>
      </c>
    </row>
    <row r="3" spans="1:12" ht="14.25">
      <c r="A3" s="8" t="s">
        <v>0</v>
      </c>
      <c r="B3" s="8"/>
      <c r="C3" s="56">
        <v>262.99586666666653</v>
      </c>
      <c r="D3" s="56">
        <v>152.38866666666664</v>
      </c>
      <c r="E3" s="67">
        <v>0.50600000000000001</v>
      </c>
      <c r="F3" s="67">
        <v>1.0698235</v>
      </c>
      <c r="G3" s="28">
        <v>0.7</v>
      </c>
      <c r="H3" s="28">
        <v>1.4</v>
      </c>
      <c r="I3" s="32">
        <v>123</v>
      </c>
      <c r="J3" s="32">
        <v>64</v>
      </c>
      <c r="K3" s="32"/>
      <c r="L3" s="28">
        <v>6.2337662337662305</v>
      </c>
    </row>
    <row r="4" spans="1:12" ht="14.25">
      <c r="A4" s="8"/>
      <c r="B4" s="8"/>
      <c r="C4" s="56">
        <v>262.99586666666653</v>
      </c>
      <c r="D4" s="56">
        <v>149.03693333333328</v>
      </c>
      <c r="E4" s="67">
        <v>0.47</v>
      </c>
      <c r="F4" s="67">
        <v>1.2576552999999999</v>
      </c>
      <c r="G4" s="28">
        <v>0.5</v>
      </c>
      <c r="H4" s="28">
        <v>1.8</v>
      </c>
      <c r="I4" s="32">
        <v>136</v>
      </c>
      <c r="J4" s="32">
        <v>78</v>
      </c>
      <c r="K4" s="32"/>
      <c r="L4" s="28">
        <v>9.5238095238095166</v>
      </c>
    </row>
    <row r="5" spans="1:12" ht="14.25">
      <c r="A5" s="8"/>
      <c r="B5" s="8"/>
      <c r="C5" s="56">
        <v>231.15439999999987</v>
      </c>
      <c r="D5" s="56">
        <v>182.55426666666665</v>
      </c>
      <c r="E5" s="67">
        <v>0.57899999999999996</v>
      </c>
      <c r="F5" s="67">
        <v>1.3876927000000001</v>
      </c>
      <c r="G5" s="28">
        <v>0.5</v>
      </c>
      <c r="H5" s="28">
        <v>1.8</v>
      </c>
      <c r="I5" s="32">
        <v>169</v>
      </c>
      <c r="J5" s="32">
        <v>63</v>
      </c>
      <c r="K5" s="32"/>
      <c r="L5" s="28">
        <v>11.182108626198083</v>
      </c>
    </row>
    <row r="6" spans="1:12" ht="14.25">
      <c r="A6" s="8"/>
      <c r="B6" s="8"/>
      <c r="C6" s="56">
        <v>227.80266666666674</v>
      </c>
      <c r="D6" s="56">
        <v>127.25066666666659</v>
      </c>
      <c r="E6" s="67">
        <v>0.70860850000000009</v>
      </c>
      <c r="F6" s="67">
        <v>1.0553748999999999</v>
      </c>
      <c r="G6" s="28">
        <v>0.6</v>
      </c>
      <c r="H6" s="28">
        <v>1.6</v>
      </c>
      <c r="I6" s="32">
        <v>140</v>
      </c>
      <c r="J6" s="32">
        <v>84</v>
      </c>
      <c r="K6" s="32"/>
      <c r="L6" s="28">
        <v>9.3959731543624176</v>
      </c>
    </row>
    <row r="7" spans="1:12" ht="14.25">
      <c r="A7" s="8"/>
      <c r="B7" s="8"/>
      <c r="C7" s="56">
        <v>160.76799999999997</v>
      </c>
      <c r="D7" s="56">
        <v>108.81613333333324</v>
      </c>
      <c r="E7" s="67">
        <v>0.94701039999999981</v>
      </c>
      <c r="F7" s="67">
        <v>1.1276179</v>
      </c>
      <c r="G7" s="28">
        <v>0.9</v>
      </c>
      <c r="H7" s="28">
        <v>1.8</v>
      </c>
      <c r="I7" s="32">
        <v>107</v>
      </c>
      <c r="J7" s="32">
        <v>75</v>
      </c>
      <c r="K7" s="32"/>
      <c r="L7" s="28">
        <v>6.8062827225130915</v>
      </c>
    </row>
    <row r="8" spans="1:12" ht="14.25">
      <c r="A8" s="8"/>
      <c r="B8" s="8"/>
      <c r="C8" s="56">
        <v>244.56133333333321</v>
      </c>
      <c r="D8" s="56">
        <v>164.11973333333333</v>
      </c>
      <c r="E8" s="67">
        <v>0.75195430000000008</v>
      </c>
      <c r="F8" s="67">
        <v>1.5177301000000001</v>
      </c>
      <c r="G8" s="28">
        <v>0.5</v>
      </c>
      <c r="H8" s="28">
        <v>1.9</v>
      </c>
      <c r="I8" s="32">
        <v>129</v>
      </c>
      <c r="J8" s="32">
        <v>60</v>
      </c>
      <c r="K8" s="32"/>
      <c r="L8" s="28">
        <v>8.1818181818181799</v>
      </c>
    </row>
    <row r="9" spans="1:12" ht="14.25">
      <c r="A9" s="8"/>
      <c r="B9" s="8"/>
      <c r="C9" s="17"/>
      <c r="D9" s="56">
        <v>140.65759999999992</v>
      </c>
      <c r="F9" s="67">
        <v>1.1492907999999999</v>
      </c>
      <c r="G9" s="60"/>
      <c r="H9" s="28">
        <v>2.1</v>
      </c>
      <c r="J9" s="32">
        <v>64</v>
      </c>
      <c r="K9" s="32"/>
      <c r="L9" s="28">
        <v>8.3333333333333339</v>
      </c>
    </row>
    <row r="10" spans="1:12" ht="14.25">
      <c r="A10" s="8"/>
      <c r="B10" s="8"/>
      <c r="C10" s="17"/>
      <c r="D10" s="16"/>
      <c r="F10" s="60"/>
      <c r="G10" s="60"/>
      <c r="L10" s="28"/>
    </row>
    <row r="11" spans="1:12" ht="14.25">
      <c r="A11" s="8"/>
      <c r="B11" s="8"/>
      <c r="C11" s="7"/>
      <c r="F11" s="60"/>
      <c r="G11" s="60"/>
      <c r="L11" s="28"/>
    </row>
    <row r="12" spans="1:12" ht="14.25">
      <c r="A12" s="8" t="s">
        <v>1</v>
      </c>
      <c r="B12" s="8"/>
      <c r="C12" s="56">
        <v>252.94066666666652</v>
      </c>
      <c r="D12" s="56">
        <v>107.14026666666659</v>
      </c>
      <c r="E12" s="67">
        <v>0.60746830000000007</v>
      </c>
      <c r="F12" s="67">
        <v>1.2359823999999999</v>
      </c>
      <c r="G12" s="28">
        <v>0.5</v>
      </c>
      <c r="H12" s="28">
        <v>3</v>
      </c>
      <c r="I12" s="32">
        <v>141</v>
      </c>
      <c r="J12" s="32">
        <v>61</v>
      </c>
      <c r="K12" s="32"/>
      <c r="L12" s="28">
        <v>10.144927536231886</v>
      </c>
    </row>
    <row r="13" spans="1:12" ht="14.25">
      <c r="A13" s="8"/>
      <c r="B13" s="8"/>
      <c r="C13" s="56">
        <v>278.07866666666655</v>
      </c>
      <c r="D13" s="56">
        <v>90.381599999999906</v>
      </c>
      <c r="E13" s="67">
        <v>0.67248699999999995</v>
      </c>
      <c r="F13" s="67">
        <v>1.2865525</v>
      </c>
      <c r="G13" s="28">
        <v>0.4</v>
      </c>
      <c r="H13" s="28">
        <v>3.2</v>
      </c>
      <c r="I13" s="32">
        <v>106</v>
      </c>
      <c r="J13" s="32">
        <v>59</v>
      </c>
      <c r="K13" s="32"/>
      <c r="L13" s="28">
        <v>10.563380281690142</v>
      </c>
    </row>
    <row r="14" spans="1:12" ht="14.25">
      <c r="A14" s="8"/>
      <c r="B14" s="8"/>
      <c r="C14" s="56">
        <v>256.29239999999987</v>
      </c>
      <c r="D14" s="56">
        <v>87.029866666666564</v>
      </c>
      <c r="E14" s="67">
        <v>1.3732441</v>
      </c>
      <c r="F14" s="67">
        <v>1.2143094999999999</v>
      </c>
      <c r="G14" s="28">
        <v>0.7</v>
      </c>
      <c r="H14" s="28">
        <v>4.2</v>
      </c>
      <c r="I14" s="32">
        <v>149</v>
      </c>
      <c r="J14" s="32">
        <v>53</v>
      </c>
      <c r="K14" s="32"/>
      <c r="L14" s="28">
        <v>7.7881619937694699</v>
      </c>
    </row>
    <row r="15" spans="1:12" ht="14.25">
      <c r="A15" s="8"/>
      <c r="B15" s="8"/>
      <c r="C15" s="56">
        <v>252.94066666666652</v>
      </c>
      <c r="D15" s="56">
        <v>75.298799999999886</v>
      </c>
      <c r="E15" s="67">
        <v>0.79530010000000007</v>
      </c>
      <c r="F15" s="67">
        <v>1.394917</v>
      </c>
      <c r="G15" s="28">
        <v>0.6</v>
      </c>
      <c r="H15" s="28">
        <v>3.1</v>
      </c>
      <c r="I15" s="32">
        <v>110</v>
      </c>
      <c r="J15" s="32">
        <v>54</v>
      </c>
      <c r="K15" s="32"/>
      <c r="L15" s="28">
        <v>10.884353741496597</v>
      </c>
    </row>
    <row r="16" spans="1:12" ht="14.25">
      <c r="A16" s="8"/>
      <c r="B16" s="8"/>
      <c r="C16" s="56">
        <v>274.72693333333336</v>
      </c>
      <c r="D16" s="56">
        <v>73.622933333333236</v>
      </c>
      <c r="E16" s="67">
        <v>0.455758</v>
      </c>
      <c r="F16" s="67">
        <v>0.96868329999999991</v>
      </c>
      <c r="G16" s="28">
        <v>0.6</v>
      </c>
      <c r="H16" s="28">
        <v>3.3</v>
      </c>
      <c r="I16" s="32">
        <v>132</v>
      </c>
      <c r="J16" s="32">
        <v>63</v>
      </c>
      <c r="K16" s="32"/>
      <c r="L16" s="28">
        <v>9.8712446351931344</v>
      </c>
    </row>
    <row r="17" spans="1:12" ht="14.25">
      <c r="A17" s="8"/>
      <c r="B17" s="8"/>
      <c r="C17" s="56">
        <v>127.25066666666677</v>
      </c>
      <c r="D17" s="56">
        <v>98.760933333333242</v>
      </c>
      <c r="E17" s="67">
        <v>0.92533750000000003</v>
      </c>
      <c r="F17" s="67">
        <v>0.99035619999999991</v>
      </c>
      <c r="G17" s="28">
        <v>0.9</v>
      </c>
      <c r="H17" s="28">
        <v>3.7</v>
      </c>
      <c r="I17" s="32">
        <v>135</v>
      </c>
      <c r="J17" s="32">
        <v>63</v>
      </c>
      <c r="K17" s="32"/>
      <c r="L17" s="28">
        <v>9.7014925373134364</v>
      </c>
    </row>
    <row r="18" spans="1:12" ht="14.25">
      <c r="A18" s="8"/>
      <c r="B18" s="8"/>
      <c r="C18" s="56">
        <v>150.71279999999996</v>
      </c>
      <c r="D18" s="56">
        <v>61.891866666666552</v>
      </c>
      <c r="E18" s="67">
        <v>1.6044217000000001</v>
      </c>
      <c r="F18" s="67">
        <v>0.70138420000000001</v>
      </c>
      <c r="G18" s="28">
        <v>0.8</v>
      </c>
      <c r="H18" s="28">
        <v>3.4</v>
      </c>
      <c r="I18" s="32">
        <v>116</v>
      </c>
      <c r="J18" s="32">
        <v>58</v>
      </c>
      <c r="K18" s="32"/>
      <c r="L18" s="28">
        <v>8.5910652920962196</v>
      </c>
    </row>
    <row r="19" spans="1:12" ht="14.25">
      <c r="A19" s="8"/>
      <c r="B19" s="8"/>
      <c r="C19" s="17"/>
      <c r="D19" s="28">
        <v>63.5677333333334</v>
      </c>
      <c r="E19" s="13"/>
      <c r="F19" s="67">
        <v>1.2721039000000001</v>
      </c>
      <c r="G19" s="2"/>
      <c r="H19" s="28">
        <v>3.6</v>
      </c>
      <c r="I19" s="13"/>
      <c r="J19" s="32">
        <v>52</v>
      </c>
      <c r="K19" s="32"/>
      <c r="L19" s="28">
        <v>8.9494163424124533</v>
      </c>
    </row>
    <row r="20" spans="1:12" ht="14.25">
      <c r="A20" s="8"/>
      <c r="B20" s="8"/>
      <c r="C20" s="17"/>
      <c r="D20" s="17"/>
      <c r="E20" s="13"/>
      <c r="F20" s="2"/>
      <c r="G20" s="2"/>
      <c r="H20" s="13"/>
      <c r="I20" s="13"/>
    </row>
    <row r="21" spans="1:12" ht="14.25">
      <c r="B21" s="8"/>
      <c r="C21" s="7"/>
      <c r="F21" s="60"/>
      <c r="G21" s="60"/>
    </row>
    <row r="22" spans="1:12" ht="14.25">
      <c r="A22" s="3" t="s">
        <v>2</v>
      </c>
      <c r="B22" s="4" t="s">
        <v>5</v>
      </c>
      <c r="C22" s="16">
        <f t="shared" ref="C22:J22" si="0">AVERAGE(C3:C10)</f>
        <v>231.71302222222212</v>
      </c>
      <c r="D22" s="16">
        <f t="shared" si="0"/>
        <v>146.40342857142852</v>
      </c>
      <c r="E22" s="12">
        <f t="shared" si="0"/>
        <v>0.66042886666666667</v>
      </c>
      <c r="F22" s="12">
        <f t="shared" si="0"/>
        <v>1.2235978857142855</v>
      </c>
      <c r="G22" s="16">
        <f t="shared" si="0"/>
        <v>0.61666666666666659</v>
      </c>
      <c r="H22" s="16">
        <f t="shared" si="0"/>
        <v>1.7714285714285716</v>
      </c>
      <c r="I22" s="16">
        <f t="shared" si="0"/>
        <v>134</v>
      </c>
      <c r="J22" s="16">
        <f t="shared" si="0"/>
        <v>69.714285714285708</v>
      </c>
      <c r="K22" s="16"/>
      <c r="L22" s="16">
        <f>AVERAGE(L3:L10)</f>
        <v>8.5224416822572646</v>
      </c>
    </row>
    <row r="23" spans="1:12" ht="14.25">
      <c r="A23" s="3"/>
      <c r="B23" s="4" t="s">
        <v>6</v>
      </c>
      <c r="C23" s="16">
        <f t="shared" ref="C23:J23" si="1">AVERAGE(C12:C20)</f>
        <v>227.56325714285708</v>
      </c>
      <c r="D23" s="16">
        <f t="shared" si="1"/>
        <v>82.211749999999924</v>
      </c>
      <c r="E23" s="12">
        <f t="shared" si="1"/>
        <v>0.91914524285714294</v>
      </c>
      <c r="F23" s="12">
        <f t="shared" si="1"/>
        <v>1.1330361250000001</v>
      </c>
      <c r="G23" s="16">
        <f t="shared" si="1"/>
        <v>0.6428571428571429</v>
      </c>
      <c r="H23" s="16">
        <f t="shared" si="1"/>
        <v>3.4375</v>
      </c>
      <c r="I23" s="16">
        <f t="shared" si="1"/>
        <v>127</v>
      </c>
      <c r="J23" s="16">
        <f t="shared" si="1"/>
        <v>57.875</v>
      </c>
      <c r="K23" s="16"/>
      <c r="L23" s="16">
        <f>AVERAGE(L12:L20)</f>
        <v>9.5617552950254172</v>
      </c>
    </row>
    <row r="24" spans="1:12" ht="14.25">
      <c r="A24" s="3" t="s">
        <v>3</v>
      </c>
      <c r="B24" s="4" t="s">
        <v>5</v>
      </c>
      <c r="C24" s="16">
        <f t="shared" ref="C24:J24" si="2">STDEV(C3:C10)/SQRT(COUNT(C3:C10))</f>
        <v>15.460822454350234</v>
      </c>
      <c r="D24" s="16">
        <f t="shared" si="2"/>
        <v>9.0975619047619158</v>
      </c>
      <c r="E24" s="12">
        <f t="shared" si="2"/>
        <v>7.2931302312334384E-2</v>
      </c>
      <c r="F24" s="12">
        <f t="shared" si="2"/>
        <v>6.5697722344627008E-2</v>
      </c>
      <c r="G24" s="16">
        <f t="shared" si="2"/>
        <v>6.5404722901162088E-2</v>
      </c>
      <c r="H24" s="16">
        <f t="shared" si="2"/>
        <v>8.3706646815461541E-2</v>
      </c>
      <c r="I24" s="16">
        <f t="shared" si="2"/>
        <v>8.4459063062132866</v>
      </c>
      <c r="J24" s="16">
        <f t="shared" si="2"/>
        <v>3.4690075822116908</v>
      </c>
      <c r="K24" s="16"/>
      <c r="L24" s="16">
        <f>STDEV(L3:L10)/SQRT(COUNT(L3:L10))</f>
        <v>0.63946864586498475</v>
      </c>
    </row>
    <row r="25" spans="1:12" ht="14.25">
      <c r="A25" s="3"/>
      <c r="B25" s="4" t="s">
        <v>6</v>
      </c>
      <c r="C25" s="16">
        <f t="shared" ref="C25:J25" si="3">STDEV(C12:C20)/SQRT(COUNT(C12:C20))</f>
        <v>23.329021880508684</v>
      </c>
      <c r="D25" s="16">
        <f t="shared" si="3"/>
        <v>5.7745141648144527</v>
      </c>
      <c r="E25" s="12">
        <f t="shared" si="3"/>
        <v>0.15915671376646012</v>
      </c>
      <c r="F25" s="12">
        <f t="shared" si="3"/>
        <v>8.0443503864881249E-2</v>
      </c>
      <c r="G25" s="16">
        <f t="shared" si="3"/>
        <v>6.4943722366599288E-2</v>
      </c>
      <c r="H25" s="16">
        <f t="shared" si="3"/>
        <v>0.13750000000000021</v>
      </c>
      <c r="I25" s="16">
        <f t="shared" si="3"/>
        <v>6.2105900340811875</v>
      </c>
      <c r="J25" s="16">
        <f t="shared" si="3"/>
        <v>1.5633926021864846</v>
      </c>
      <c r="K25" s="16"/>
      <c r="L25" s="16">
        <f>STDEV(L12:L20)/SQRT(COUNT(L12:L20))</f>
        <v>0.37010496939879678</v>
      </c>
    </row>
    <row r="26" spans="1:12" ht="14.25">
      <c r="A26" s="3" t="s">
        <v>4</v>
      </c>
      <c r="B26" s="5"/>
      <c r="C26" s="2">
        <f t="shared" ref="C26:J26" si="4">TTEST(C3:C10,C12:C20,2,3)</f>
        <v>0.88504741615441129</v>
      </c>
      <c r="D26" s="18">
        <f t="shared" si="4"/>
        <v>1.2091043383951887E-4</v>
      </c>
      <c r="E26" s="2">
        <f t="shared" si="4"/>
        <v>0.17619415639793271</v>
      </c>
      <c r="F26" s="2">
        <f t="shared" si="4"/>
        <v>0.3992935798530296</v>
      </c>
      <c r="G26" s="2">
        <f t="shared" si="4"/>
        <v>0.78162223941606479</v>
      </c>
      <c r="H26" s="24">
        <f t="shared" si="4"/>
        <v>4.0558960733893348E-7</v>
      </c>
      <c r="I26" s="2">
        <f t="shared" si="4"/>
        <v>0.52013539905840922</v>
      </c>
      <c r="J26" s="18">
        <f t="shared" si="4"/>
        <v>1.3597957468401884E-2</v>
      </c>
      <c r="K26" s="18"/>
      <c r="L26" s="2">
        <f>TTEST(L3:L10,L12:L20,2,3)</f>
        <v>0.19057697773432475</v>
      </c>
    </row>
    <row r="27" spans="1:12" ht="14.25">
      <c r="A27" s="8"/>
      <c r="B27" s="8"/>
      <c r="C27" s="7"/>
    </row>
    <row r="28" spans="1:12" ht="14.25">
      <c r="B28" s="8"/>
      <c r="C28" s="7"/>
    </row>
    <row r="29" spans="1:12" ht="14.25">
      <c r="A29" s="8"/>
      <c r="B29" s="8"/>
      <c r="C29" s="7"/>
    </row>
    <row r="30" spans="1:12" ht="14.25">
      <c r="A30" s="8"/>
      <c r="B30" s="8"/>
      <c r="C30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E3F1-4E3E-4DD6-9461-E6B4C85B48C7}">
  <dimension ref="A1:E27"/>
  <sheetViews>
    <sheetView view="pageBreakPreview" zoomScale="75" zoomScaleNormal="100" zoomScaleSheetLayoutView="75" workbookViewId="0">
      <selection activeCell="C10" sqref="C10:C15"/>
    </sheetView>
  </sheetViews>
  <sheetFormatPr defaultRowHeight="13.5"/>
  <cols>
    <col min="1" max="16384" width="9" style="9"/>
  </cols>
  <sheetData>
    <row r="1" spans="1:5" ht="15">
      <c r="A1" s="8"/>
      <c r="B1" s="8"/>
      <c r="C1" s="15" t="s">
        <v>120</v>
      </c>
      <c r="D1" s="15"/>
      <c r="E1" s="3"/>
    </row>
    <row r="2" spans="1:5" ht="14.25">
      <c r="A2" s="8" t="s">
        <v>0</v>
      </c>
      <c r="B2" s="8"/>
      <c r="C2" s="1">
        <v>0.9</v>
      </c>
      <c r="D2" s="13"/>
      <c r="E2" s="3"/>
    </row>
    <row r="3" spans="1:5" ht="14.25">
      <c r="A3" s="8"/>
      <c r="B3" s="8"/>
      <c r="C3" s="28">
        <v>0.8</v>
      </c>
      <c r="D3" s="13"/>
      <c r="E3" s="3"/>
    </row>
    <row r="4" spans="1:5" ht="14.25">
      <c r="A4" s="8"/>
      <c r="B4" s="8"/>
      <c r="C4" s="28">
        <v>1.3</v>
      </c>
      <c r="D4" s="13"/>
      <c r="E4" s="3"/>
    </row>
    <row r="5" spans="1:5" ht="14.25">
      <c r="A5" s="8"/>
      <c r="B5" s="8"/>
      <c r="C5" s="28">
        <v>2.1</v>
      </c>
      <c r="D5" s="13"/>
      <c r="E5" s="3"/>
    </row>
    <row r="6" spans="1:5" ht="14.25">
      <c r="A6" s="8"/>
      <c r="B6" s="8"/>
      <c r="C6" s="28">
        <v>1.6</v>
      </c>
      <c r="D6" s="13"/>
    </row>
    <row r="7" spans="1:5" ht="14.25">
      <c r="A7" s="8"/>
      <c r="B7" s="8"/>
      <c r="C7" s="28">
        <v>1.1000000000000001</v>
      </c>
      <c r="D7" s="13"/>
    </row>
    <row r="8" spans="1:5" ht="14.25">
      <c r="A8" s="8"/>
      <c r="B8" s="8"/>
      <c r="C8" s="60"/>
    </row>
    <row r="9" spans="1:5" ht="14.25">
      <c r="A9" s="8"/>
      <c r="B9" s="8"/>
      <c r="C9" s="60"/>
    </row>
    <row r="10" spans="1:5" ht="14.25">
      <c r="A10" s="8" t="s">
        <v>1</v>
      </c>
      <c r="B10" s="8"/>
      <c r="C10" s="28">
        <v>2.2999999999999998</v>
      </c>
      <c r="D10" s="13"/>
    </row>
    <row r="11" spans="1:5" ht="14.25">
      <c r="A11" s="8"/>
      <c r="B11" s="8"/>
      <c r="C11" s="28">
        <v>1.9</v>
      </c>
      <c r="D11" s="13"/>
    </row>
    <row r="12" spans="1:5" ht="14.25">
      <c r="A12" s="8"/>
      <c r="B12" s="8"/>
      <c r="C12" s="28">
        <v>2.9</v>
      </c>
      <c r="D12" s="13"/>
    </row>
    <row r="13" spans="1:5" ht="14.25">
      <c r="A13" s="8"/>
      <c r="B13" s="8"/>
      <c r="C13" s="28">
        <v>2.8</v>
      </c>
      <c r="D13" s="13"/>
    </row>
    <row r="14" spans="1:5" ht="14.25">
      <c r="A14" s="8"/>
      <c r="B14" s="8"/>
      <c r="C14" s="28">
        <v>2.8</v>
      </c>
      <c r="D14" s="13"/>
    </row>
    <row r="15" spans="1:5" ht="14.25">
      <c r="A15" s="8"/>
      <c r="B15" s="8"/>
      <c r="C15" s="28">
        <v>2.4</v>
      </c>
      <c r="D15" s="13"/>
    </row>
    <row r="16" spans="1:5" ht="14.25">
      <c r="A16" s="8"/>
      <c r="B16" s="8"/>
      <c r="C16" s="28">
        <v>2.9</v>
      </c>
      <c r="D16" s="13"/>
    </row>
    <row r="17" spans="1:4" ht="14.25">
      <c r="A17" s="8"/>
      <c r="B17" s="8"/>
      <c r="C17" s="60"/>
    </row>
    <row r="18" spans="1:4" ht="14.25">
      <c r="B18" s="8"/>
      <c r="C18" s="60"/>
    </row>
    <row r="19" spans="1:4" ht="14.25">
      <c r="A19" s="3" t="s">
        <v>2</v>
      </c>
      <c r="B19" s="4" t="s">
        <v>5</v>
      </c>
      <c r="C19" s="16">
        <f>AVERAGE(C2:C8)</f>
        <v>1.2999999999999998</v>
      </c>
      <c r="D19" s="12"/>
    </row>
    <row r="20" spans="1:4" ht="14.25">
      <c r="A20" s="3"/>
      <c r="B20" s="4" t="s">
        <v>6</v>
      </c>
      <c r="C20" s="16">
        <f>AVERAGE(C10:C17)</f>
        <v>2.5714285714285716</v>
      </c>
      <c r="D20" s="12"/>
    </row>
    <row r="21" spans="1:4" ht="14.25">
      <c r="A21" s="3" t="s">
        <v>3</v>
      </c>
      <c r="B21" s="4" t="s">
        <v>5</v>
      </c>
      <c r="C21" s="16">
        <f>STDEV(C2:C8)/SQRT(COUNT(C2:C8))</f>
        <v>0.19832633040858066</v>
      </c>
      <c r="D21" s="12"/>
    </row>
    <row r="22" spans="1:4" ht="14.25">
      <c r="A22" s="3"/>
      <c r="B22" s="4" t="s">
        <v>6</v>
      </c>
      <c r="C22" s="16">
        <f>STDEV(C10:C17)/SQRT(COUNT(C10:C17))</f>
        <v>0.1442786419766009</v>
      </c>
      <c r="D22" s="12"/>
    </row>
    <row r="23" spans="1:4" ht="14.25">
      <c r="A23" s="3" t="s">
        <v>4</v>
      </c>
      <c r="B23" s="5"/>
      <c r="C23" s="18">
        <f>TTEST(C2:C8,C10:C17,2,3)</f>
        <v>4.8765566069735163E-4</v>
      </c>
      <c r="D23" s="18"/>
    </row>
    <row r="24" spans="1:4" ht="14.25">
      <c r="A24" s="8"/>
      <c r="B24" s="8"/>
    </row>
    <row r="25" spans="1:4" ht="14.25">
      <c r="B25" s="8"/>
    </row>
    <row r="26" spans="1:4" ht="14.25">
      <c r="A26" s="8"/>
      <c r="B26" s="8"/>
    </row>
    <row r="27" spans="1:4" ht="14.25">
      <c r="A27" s="8"/>
      <c r="B27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1B90-B674-495D-9092-DA1F0D21392F}">
  <dimension ref="A1:K34"/>
  <sheetViews>
    <sheetView view="pageBreakPreview" topLeftCell="A7" zoomScale="75" zoomScaleNormal="100" zoomScaleSheetLayoutView="75" workbookViewId="0">
      <selection activeCell="J29" sqref="J29"/>
    </sheetView>
  </sheetViews>
  <sheetFormatPr defaultRowHeight="13.5"/>
  <cols>
    <col min="1" max="16384" width="9" style="9"/>
  </cols>
  <sheetData>
    <row r="1" spans="1:9" ht="15">
      <c r="A1" s="29"/>
      <c r="C1" s="15" t="s">
        <v>11</v>
      </c>
      <c r="G1" s="15" t="s">
        <v>121</v>
      </c>
    </row>
    <row r="2" spans="1:9" ht="15">
      <c r="A2" s="8"/>
      <c r="B2" s="8"/>
      <c r="C2" s="15">
        <v>0</v>
      </c>
      <c r="D2" s="15">
        <v>2</v>
      </c>
      <c r="E2" s="99">
        <v>4</v>
      </c>
      <c r="F2" s="15"/>
      <c r="G2" s="15">
        <v>0</v>
      </c>
      <c r="H2" s="15">
        <v>2</v>
      </c>
      <c r="I2" s="15">
        <v>4</v>
      </c>
    </row>
    <row r="3" spans="1:9" ht="14.25">
      <c r="A3" s="8" t="s">
        <v>0</v>
      </c>
      <c r="B3" s="8"/>
      <c r="C3" s="17">
        <v>3.2994923857868019</v>
      </c>
      <c r="D3" s="17">
        <v>5.2413019079685741</v>
      </c>
      <c r="E3" s="17">
        <v>4.6846846846846848</v>
      </c>
      <c r="F3" s="17"/>
      <c r="G3" s="12">
        <v>11.111111111111111</v>
      </c>
      <c r="H3" s="12">
        <v>39.130434782608695</v>
      </c>
      <c r="I3" s="12">
        <v>112.5</v>
      </c>
    </row>
    <row r="4" spans="1:9" ht="14.25">
      <c r="A4" s="8"/>
      <c r="B4" s="8"/>
      <c r="C4" s="17">
        <v>4.361948955916473</v>
      </c>
      <c r="D4" s="17">
        <v>4.4574780058651022</v>
      </c>
      <c r="E4" s="17">
        <v>4.3614718614718617</v>
      </c>
      <c r="F4" s="17"/>
      <c r="G4" s="12">
        <v>1.7676767676767677</v>
      </c>
      <c r="H4" s="12">
        <v>19.565217391304348</v>
      </c>
      <c r="I4" s="12">
        <v>42.857142857142847</v>
      </c>
    </row>
    <row r="5" spans="1:9" ht="14.25">
      <c r="A5" s="8"/>
      <c r="B5" s="8"/>
      <c r="C5" s="17">
        <v>4.1820040899795501</v>
      </c>
      <c r="D5" s="17">
        <v>4.6376811594202891</v>
      </c>
      <c r="E5" s="17">
        <v>5.8192090395480225</v>
      </c>
      <c r="F5" s="17"/>
      <c r="G5" s="12">
        <v>7.8072612085769988</v>
      </c>
      <c r="H5" s="12">
        <v>7.5673913043478267</v>
      </c>
      <c r="I5" s="12">
        <v>28.125</v>
      </c>
    </row>
    <row r="6" spans="1:9" ht="14.25">
      <c r="A6" s="8"/>
      <c r="B6" s="8"/>
      <c r="C6" s="17">
        <v>4.3386243386243386</v>
      </c>
      <c r="D6" s="17">
        <v>4.348958333333333</v>
      </c>
      <c r="E6" s="17">
        <v>4.4077134986225897</v>
      </c>
      <c r="F6" s="17"/>
      <c r="G6" s="12">
        <v>9.183673469387756</v>
      </c>
      <c r="H6" s="12">
        <v>10.465116279069768</v>
      </c>
      <c r="I6" s="12">
        <v>34.615384615384613</v>
      </c>
    </row>
    <row r="7" spans="1:9" ht="14.25">
      <c r="A7" s="8"/>
      <c r="B7" s="8"/>
      <c r="C7" s="17">
        <v>3.7784371909000987</v>
      </c>
      <c r="D7" s="17">
        <v>4.0661938534278965</v>
      </c>
      <c r="E7" s="17">
        <v>6.1868686868686877</v>
      </c>
      <c r="F7" s="17"/>
      <c r="G7" s="12">
        <v>8.1174004192872111</v>
      </c>
      <c r="H7" s="12">
        <v>2.5900297619047619</v>
      </c>
      <c r="I7" s="12">
        <v>0.40040040040040037</v>
      </c>
    </row>
    <row r="8" spans="1:9" ht="14.25">
      <c r="A8" s="8"/>
      <c r="B8" s="8"/>
      <c r="C8" s="17">
        <v>4.3897435897435892</v>
      </c>
      <c r="D8" s="17">
        <v>7.0128205128205128</v>
      </c>
      <c r="E8" s="17">
        <v>5.7446808510638299</v>
      </c>
      <c r="F8" s="17"/>
      <c r="G8" s="12">
        <v>8.1491769547325106</v>
      </c>
      <c r="H8" s="12">
        <v>26.470588235294112</v>
      </c>
      <c r="I8" s="12">
        <v>0.53518518518518521</v>
      </c>
    </row>
    <row r="9" spans="1:9" ht="14.25">
      <c r="A9" s="8"/>
      <c r="B9" s="8"/>
      <c r="C9" s="60"/>
      <c r="G9" s="59"/>
      <c r="H9" s="59"/>
      <c r="I9" s="59"/>
    </row>
    <row r="10" spans="1:9" ht="14.25">
      <c r="A10" s="8"/>
      <c r="B10" s="8"/>
      <c r="C10" s="60"/>
      <c r="G10" s="59"/>
      <c r="H10" s="59"/>
      <c r="I10" s="59"/>
    </row>
    <row r="11" spans="1:9" ht="14.25">
      <c r="A11" s="8" t="s">
        <v>1</v>
      </c>
      <c r="B11" s="8"/>
      <c r="C11" s="17">
        <v>2.8106508875739649</v>
      </c>
      <c r="D11" s="17">
        <v>3.7092731829573933</v>
      </c>
      <c r="E11" s="17">
        <v>3.2633053221288515</v>
      </c>
      <c r="F11" s="17"/>
      <c r="G11" s="12">
        <v>0.19841269841269843</v>
      </c>
      <c r="H11" s="12">
        <v>7.1428571428571425E-2</v>
      </c>
      <c r="I11" s="12">
        <v>0.04</v>
      </c>
    </row>
    <row r="12" spans="1:9" ht="14.25">
      <c r="A12" s="8"/>
      <c r="B12" s="8"/>
      <c r="C12" s="17">
        <v>2.4813631522896697</v>
      </c>
      <c r="D12" s="17">
        <v>2.6254826254826256</v>
      </c>
      <c r="E12" s="17">
        <v>3.3733333333333331</v>
      </c>
      <c r="F12" s="17"/>
      <c r="G12" s="12">
        <v>0.4464285714285714</v>
      </c>
      <c r="H12" s="12">
        <v>6.3131313131313135E-2</v>
      </c>
      <c r="I12" s="12">
        <v>5.5555555555555556E-4</v>
      </c>
    </row>
    <row r="13" spans="1:9" ht="14.25">
      <c r="A13" s="8"/>
      <c r="B13" s="8"/>
      <c r="C13" s="17">
        <v>2.1798365122615802</v>
      </c>
      <c r="D13" s="17">
        <v>2.6345933562428407</v>
      </c>
      <c r="E13" s="17">
        <v>3.8610038610038613</v>
      </c>
      <c r="F13" s="17"/>
      <c r="G13" s="12">
        <v>4.0404040404040401E-2</v>
      </c>
      <c r="H13" s="12">
        <v>8.5069444444444448E-2</v>
      </c>
      <c r="I13" s="12">
        <v>1.2345679012345678E-2</v>
      </c>
    </row>
    <row r="14" spans="1:9" ht="14.25">
      <c r="A14" s="8"/>
      <c r="B14" s="8"/>
      <c r="C14" s="17">
        <v>3.6212624584717608</v>
      </c>
      <c r="D14" s="17">
        <v>4.0755735492577605</v>
      </c>
      <c r="E14" s="17">
        <v>3.5444947209653086</v>
      </c>
      <c r="F14" s="17"/>
      <c r="G14" s="12">
        <v>9.0909090909090898E-2</v>
      </c>
      <c r="H14" s="12">
        <v>9.2592592592592605E-3</v>
      </c>
      <c r="I14" s="12">
        <v>4.6296296296296302E-3</v>
      </c>
    </row>
    <row r="15" spans="1:9" ht="14.25">
      <c r="A15" s="8"/>
      <c r="B15" s="8"/>
      <c r="C15" s="17">
        <v>3.5435435435435441</v>
      </c>
      <c r="D15" s="17">
        <v>3.4249084249084252</v>
      </c>
      <c r="E15" s="17">
        <v>4.0828402366863905</v>
      </c>
      <c r="F15" s="17"/>
      <c r="G15" s="12">
        <v>4.1666666666666664E-2</v>
      </c>
      <c r="H15" s="12">
        <v>4.0404040404040401E-2</v>
      </c>
      <c r="I15" s="12">
        <v>4.6296296296296302E-3</v>
      </c>
    </row>
    <row r="16" spans="1:9" ht="14.25">
      <c r="A16" s="8"/>
      <c r="B16" s="8"/>
      <c r="C16" s="17">
        <v>3.2744405182567728</v>
      </c>
      <c r="D16" s="17">
        <v>3.2327586206896552</v>
      </c>
      <c r="E16" s="17">
        <v>4.0740740740740744</v>
      </c>
      <c r="F16" s="17"/>
      <c r="G16" s="12">
        <v>7.4074074074074084E-2</v>
      </c>
      <c r="H16" s="12">
        <v>6.25E-2</v>
      </c>
      <c r="I16" s="12">
        <v>0.11842105263157894</v>
      </c>
    </row>
    <row r="17" spans="1:11" ht="14.25">
      <c r="A17" s="8"/>
      <c r="B17" s="8"/>
      <c r="C17" s="2"/>
      <c r="D17" s="13"/>
    </row>
    <row r="18" spans="1:11" ht="14.25">
      <c r="B18" s="8"/>
      <c r="C18" s="60"/>
    </row>
    <row r="19" spans="1:11" ht="14.25">
      <c r="A19" s="3" t="s">
        <v>2</v>
      </c>
      <c r="B19" s="4" t="s">
        <v>5</v>
      </c>
      <c r="C19" s="17">
        <f>AVERAGE(C3:C9)</f>
        <v>4.058375091825142</v>
      </c>
      <c r="D19" s="17">
        <f>AVERAGE(D3:D9)</f>
        <v>4.9607389621392848</v>
      </c>
      <c r="E19" s="17">
        <f>AVERAGE(E3:E9)</f>
        <v>5.2007714370432794</v>
      </c>
      <c r="F19" s="17"/>
      <c r="G19" s="17">
        <f>AVERAGE(G3:G9)</f>
        <v>7.6893833217953924</v>
      </c>
      <c r="H19" s="17">
        <f>AVERAGE(H3:H9)</f>
        <v>17.631462959088253</v>
      </c>
      <c r="I19" s="17">
        <f>AVERAGE(I3:I9)</f>
        <v>36.505518843018841</v>
      </c>
    </row>
    <row r="20" spans="1:11" ht="14.25">
      <c r="A20" s="3"/>
      <c r="B20" s="4" t="s">
        <v>6</v>
      </c>
      <c r="C20" s="17">
        <f>AVERAGE(C11:C17)</f>
        <v>2.985182845399549</v>
      </c>
      <c r="D20" s="17">
        <f>AVERAGE(D11:D17)</f>
        <v>3.2837649599231167</v>
      </c>
      <c r="E20" s="17">
        <f>AVERAGE(E11:E17)</f>
        <v>3.6998419246986365</v>
      </c>
      <c r="F20" s="17"/>
      <c r="G20" s="17">
        <f>AVERAGE(G11:G17)</f>
        <v>0.14864919031585697</v>
      </c>
      <c r="H20" s="17">
        <f>AVERAGE(H11:H17)</f>
        <v>5.5298771444604773E-2</v>
      </c>
      <c r="I20" s="17">
        <f>AVERAGE(I11:I17)</f>
        <v>3.0096924409789904E-2</v>
      </c>
    </row>
    <row r="21" spans="1:11" ht="14.25">
      <c r="A21" s="3" t="s">
        <v>3</v>
      </c>
      <c r="B21" s="4" t="s">
        <v>5</v>
      </c>
      <c r="C21" s="17">
        <f>STDEV(C3:C9)/SQRT(COUNT(C3:C9))</f>
        <v>0.17795637403463457</v>
      </c>
      <c r="D21" s="17">
        <f>STDEV(D3:D9)/SQRT(COUNT(D3:D9))</f>
        <v>0.4405253939153409</v>
      </c>
      <c r="E21" s="17">
        <f>STDEV(E3:E9)/SQRT(COUNT(E3:E9))</f>
        <v>0.32916057439957247</v>
      </c>
      <c r="F21" s="17"/>
      <c r="G21" s="17">
        <f>STDEV(G3:G9)/SQRT(COUNT(G3:G9))</f>
        <v>1.2834359695661415</v>
      </c>
      <c r="H21" s="17">
        <f>STDEV(H3:H9)/SQRT(COUNT(H3:H9))</f>
        <v>5.5466569720159598</v>
      </c>
      <c r="I21" s="17">
        <f>STDEV(I3:I9)/SQRT(COUNT(I3:I9))</f>
        <v>16.819388096899388</v>
      </c>
    </row>
    <row r="22" spans="1:11" ht="14.25">
      <c r="A22" s="3"/>
      <c r="B22" s="4" t="s">
        <v>6</v>
      </c>
      <c r="C22" s="17">
        <f>STDEV(C11:C17)/SQRT(COUNT(C11:C17))</f>
        <v>0.24034089321012669</v>
      </c>
      <c r="D22" s="17">
        <f>STDEV(D11:D17)/SQRT(COUNT(D11:D17))</f>
        <v>0.23701621725283017</v>
      </c>
      <c r="E22" s="17">
        <f>STDEV(E11:E17)/SQRT(COUNT(E11:E17))</f>
        <v>0.14537484854123009</v>
      </c>
      <c r="F22" s="17"/>
      <c r="G22" s="17">
        <f>STDEV(G11:G17)/SQRT(COUNT(G11:G17))</f>
        <v>6.4084997319116627E-2</v>
      </c>
      <c r="H22" s="17">
        <f>STDEV(H11:H17)/SQRT(COUNT(H11:H17))</f>
        <v>1.0956215154578626E-2</v>
      </c>
      <c r="I22" s="17">
        <f>STDEV(I11:I17)/SQRT(COUNT(I11:I17))</f>
        <v>1.8604827264329205E-2</v>
      </c>
    </row>
    <row r="23" spans="1:11" ht="14.25">
      <c r="A23" s="8"/>
      <c r="B23" s="8"/>
    </row>
    <row r="24" spans="1:11" ht="14.25">
      <c r="A24" s="8"/>
      <c r="B24" s="8"/>
    </row>
    <row r="25" spans="1:11" ht="14.25">
      <c r="A25" s="8"/>
      <c r="B25" s="8"/>
      <c r="E25" s="3" t="s">
        <v>160</v>
      </c>
      <c r="F25" s="3" t="s">
        <v>161</v>
      </c>
      <c r="G25" s="3" t="s">
        <v>162</v>
      </c>
      <c r="H25" s="3" t="s">
        <v>163</v>
      </c>
      <c r="I25" s="3" t="s">
        <v>164</v>
      </c>
      <c r="J25" s="3" t="s">
        <v>165</v>
      </c>
    </row>
    <row r="26" spans="1:11" ht="14.25">
      <c r="B26" s="8" t="s">
        <v>273</v>
      </c>
      <c r="C26" s="3" t="s">
        <v>166</v>
      </c>
      <c r="E26" s="3">
        <v>506.3</v>
      </c>
      <c r="F26" s="3">
        <v>1</v>
      </c>
      <c r="G26" s="3">
        <v>2.9678</v>
      </c>
      <c r="H26" s="3">
        <v>9</v>
      </c>
      <c r="I26" s="3">
        <v>1535.4010000000001</v>
      </c>
      <c r="J26" s="3">
        <v>2.283E-11</v>
      </c>
      <c r="K26" s="3" t="s">
        <v>167</v>
      </c>
    </row>
    <row r="27" spans="1:11" ht="14.25">
      <c r="B27" s="8"/>
      <c r="C27" s="3" t="s">
        <v>168</v>
      </c>
      <c r="E27" s="3">
        <v>12.26</v>
      </c>
      <c r="F27" s="3">
        <v>1</v>
      </c>
      <c r="G27" s="3">
        <v>2.9678</v>
      </c>
      <c r="H27" s="3">
        <v>9</v>
      </c>
      <c r="I27" s="3">
        <v>37.186500000000002</v>
      </c>
      <c r="J27" s="3">
        <v>1.797E-4</v>
      </c>
      <c r="K27" s="3" t="s">
        <v>167</v>
      </c>
    </row>
    <row r="28" spans="1:11" ht="14.25">
      <c r="A28" s="8"/>
      <c r="B28" s="8"/>
      <c r="C28" s="3" t="s">
        <v>170</v>
      </c>
      <c r="E28" s="3">
        <v>4.49</v>
      </c>
      <c r="F28" s="3">
        <v>2</v>
      </c>
      <c r="G28" s="3">
        <v>5.5698999999999996</v>
      </c>
      <c r="H28" s="3">
        <v>18</v>
      </c>
      <c r="I28" s="3">
        <v>7.2515999999999998</v>
      </c>
      <c r="J28" s="3">
        <v>4.8991E-3</v>
      </c>
      <c r="K28" s="3" t="s">
        <v>169</v>
      </c>
    </row>
    <row r="29" spans="1:11" ht="14.25">
      <c r="A29" s="8"/>
      <c r="B29" s="8"/>
      <c r="C29" s="3" t="s">
        <v>172</v>
      </c>
      <c r="E29" s="3">
        <v>0.21</v>
      </c>
      <c r="F29" s="3">
        <v>2</v>
      </c>
      <c r="G29" s="3">
        <v>5.5698999999999996</v>
      </c>
      <c r="H29" s="3">
        <v>18</v>
      </c>
      <c r="I29" s="3">
        <v>0.34250000000000003</v>
      </c>
      <c r="J29" s="3">
        <v>0.71452660000000001</v>
      </c>
      <c r="K29" s="3"/>
    </row>
    <row r="31" spans="1:11" ht="14.25">
      <c r="B31" s="8" t="s">
        <v>274</v>
      </c>
      <c r="C31" s="3" t="s">
        <v>166</v>
      </c>
      <c r="E31" s="3">
        <v>4129.5</v>
      </c>
      <c r="F31" s="3">
        <v>1</v>
      </c>
      <c r="G31" s="3">
        <v>4337.2</v>
      </c>
      <c r="H31" s="3">
        <v>9</v>
      </c>
      <c r="I31" s="3">
        <v>8.5691000000000006</v>
      </c>
      <c r="J31" s="3">
        <v>1.6830000000000001E-2</v>
      </c>
      <c r="K31" s="3" t="s">
        <v>173</v>
      </c>
    </row>
    <row r="32" spans="1:11" ht="14.25">
      <c r="C32" s="3" t="s">
        <v>168</v>
      </c>
      <c r="E32" s="3">
        <v>4072.9</v>
      </c>
      <c r="F32" s="3">
        <v>1</v>
      </c>
      <c r="G32" s="3">
        <v>4337.2</v>
      </c>
      <c r="H32" s="3">
        <v>9</v>
      </c>
      <c r="I32" s="3">
        <v>8.4515999999999991</v>
      </c>
      <c r="J32" s="3">
        <v>1.7389999999999999E-2</v>
      </c>
      <c r="K32" s="3" t="s">
        <v>173</v>
      </c>
    </row>
    <row r="33" spans="3:11" ht="14.25">
      <c r="C33" s="3" t="s">
        <v>170</v>
      </c>
      <c r="E33" s="3">
        <v>1940.9</v>
      </c>
      <c r="F33" s="3">
        <v>2</v>
      </c>
      <c r="G33" s="3">
        <v>3475.1</v>
      </c>
      <c r="H33" s="3">
        <v>18</v>
      </c>
      <c r="I33" s="3">
        <v>5.0266999999999999</v>
      </c>
      <c r="J33" s="3">
        <v>1.8429999999999998E-2</v>
      </c>
      <c r="K33" s="3" t="s">
        <v>173</v>
      </c>
    </row>
    <row r="34" spans="3:11" ht="14.25">
      <c r="C34" s="3" t="s">
        <v>172</v>
      </c>
      <c r="E34" s="3">
        <v>1962.2</v>
      </c>
      <c r="F34" s="3">
        <v>2</v>
      </c>
      <c r="G34" s="3">
        <v>3475.1</v>
      </c>
      <c r="H34" s="3">
        <v>18</v>
      </c>
      <c r="I34" s="3">
        <v>5.0818000000000003</v>
      </c>
      <c r="J34" s="3">
        <v>1.779E-2</v>
      </c>
      <c r="K34" s="3" t="s">
        <v>173</v>
      </c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6E5A-52C3-45A9-AD09-67E3A921770A}">
  <dimension ref="A1:E28"/>
  <sheetViews>
    <sheetView view="pageBreakPreview" zoomScale="75" zoomScaleNormal="100" zoomScaleSheetLayoutView="75" workbookViewId="0">
      <selection activeCell="E25" sqref="E25"/>
    </sheetView>
  </sheetViews>
  <sheetFormatPr defaultRowHeight="13.5"/>
  <cols>
    <col min="1" max="2" width="9" style="9"/>
    <col min="3" max="3" width="9" style="21"/>
    <col min="4" max="16384" width="9" style="9"/>
  </cols>
  <sheetData>
    <row r="1" spans="1:5" ht="28.5">
      <c r="A1" s="8"/>
      <c r="B1" s="8"/>
      <c r="C1" s="163" t="s">
        <v>243</v>
      </c>
      <c r="D1" s="139" t="s">
        <v>244</v>
      </c>
      <c r="E1" s="145"/>
    </row>
    <row r="2" spans="1:5" ht="14.25">
      <c r="A2" s="91" t="s">
        <v>0</v>
      </c>
      <c r="B2" s="8"/>
      <c r="C2" s="136">
        <v>8</v>
      </c>
      <c r="D2" s="62">
        <v>0</v>
      </c>
    </row>
    <row r="3" spans="1:5" ht="14.25">
      <c r="A3" s="8"/>
      <c r="B3" s="8"/>
      <c r="C3" s="164">
        <v>8</v>
      </c>
      <c r="D3" s="62">
        <v>0</v>
      </c>
    </row>
    <row r="4" spans="1:5" ht="14.25">
      <c r="A4" s="8"/>
      <c r="B4" s="8"/>
      <c r="C4" s="164">
        <v>8</v>
      </c>
      <c r="D4" s="62">
        <v>0</v>
      </c>
    </row>
    <row r="5" spans="1:5" ht="14.25">
      <c r="A5" s="8"/>
      <c r="B5" s="8"/>
      <c r="C5" s="164">
        <v>8</v>
      </c>
      <c r="D5" s="62">
        <v>0</v>
      </c>
    </row>
    <row r="6" spans="1:5" ht="14.25">
      <c r="A6" s="8"/>
      <c r="B6" s="8"/>
      <c r="C6" s="164">
        <v>8</v>
      </c>
      <c r="D6" s="62">
        <v>0</v>
      </c>
    </row>
    <row r="7" spans="1:5" ht="14.25">
      <c r="B7" s="8"/>
      <c r="C7" s="164">
        <v>8</v>
      </c>
      <c r="D7" s="62">
        <v>0</v>
      </c>
    </row>
    <row r="8" spans="1:5" ht="14.25">
      <c r="A8" s="8"/>
      <c r="B8" s="8"/>
      <c r="C8" s="164">
        <v>8</v>
      </c>
      <c r="D8" s="62">
        <v>0</v>
      </c>
    </row>
    <row r="9" spans="1:5" ht="14.25">
      <c r="A9" s="8"/>
      <c r="B9" s="8"/>
      <c r="C9" s="164">
        <v>8</v>
      </c>
      <c r="D9" s="62">
        <v>0</v>
      </c>
    </row>
    <row r="10" spans="1:5" ht="14.25">
      <c r="A10" s="8"/>
      <c r="B10" s="8"/>
      <c r="C10" s="164">
        <v>8</v>
      </c>
      <c r="D10" s="62">
        <v>0</v>
      </c>
    </row>
    <row r="11" spans="1:5">
      <c r="D11" s="62"/>
    </row>
    <row r="12" spans="1:5">
      <c r="D12" s="62"/>
    </row>
    <row r="13" spans="1:5" ht="14.25">
      <c r="A13" s="91" t="s">
        <v>21</v>
      </c>
      <c r="B13" s="8"/>
      <c r="C13" s="136">
        <v>5.8571428571428568</v>
      </c>
      <c r="D13" s="62">
        <v>1</v>
      </c>
    </row>
    <row r="14" spans="1:5" ht="14.25">
      <c r="A14" s="8"/>
      <c r="B14" s="8"/>
      <c r="C14" s="164">
        <v>8</v>
      </c>
      <c r="D14" s="62">
        <v>0</v>
      </c>
    </row>
    <row r="15" spans="1:5" ht="14.25">
      <c r="A15" s="8"/>
      <c r="B15" s="8"/>
      <c r="C15" s="164">
        <v>5.4285714285714288</v>
      </c>
      <c r="D15" s="62">
        <v>1</v>
      </c>
    </row>
    <row r="16" spans="1:5" ht="14.25">
      <c r="A16" s="8"/>
      <c r="B16" s="8"/>
      <c r="C16" s="164">
        <v>7.4285714285714288</v>
      </c>
      <c r="D16" s="62">
        <v>1</v>
      </c>
    </row>
    <row r="17" spans="1:5" ht="14.25">
      <c r="A17" s="8"/>
      <c r="B17" s="8"/>
      <c r="C17" s="164">
        <v>6.2857142857142856</v>
      </c>
      <c r="D17" s="62">
        <v>1</v>
      </c>
    </row>
    <row r="18" spans="1:5" ht="14.25">
      <c r="A18" s="8"/>
      <c r="B18" s="8"/>
      <c r="C18" s="164">
        <v>5.2857142857142856</v>
      </c>
      <c r="D18" s="62">
        <v>1</v>
      </c>
    </row>
    <row r="19" spans="1:5" ht="14.25">
      <c r="A19" s="8"/>
      <c r="B19" s="8"/>
      <c r="C19" s="164">
        <v>1.7142857142857142</v>
      </c>
      <c r="D19" s="62">
        <v>1</v>
      </c>
    </row>
    <row r="20" spans="1:5" ht="14.25">
      <c r="A20" s="8"/>
      <c r="B20" s="8"/>
      <c r="C20" s="164">
        <v>3.2857142857142856</v>
      </c>
      <c r="D20" s="62">
        <v>1</v>
      </c>
    </row>
    <row r="21" spans="1:5" ht="14.25">
      <c r="A21" s="8"/>
      <c r="B21" s="8"/>
      <c r="C21" s="164">
        <v>7.4285714285714288</v>
      </c>
      <c r="D21" s="62">
        <v>1</v>
      </c>
    </row>
    <row r="22" spans="1:5" ht="14.25">
      <c r="B22" s="8"/>
      <c r="C22" s="164">
        <v>8</v>
      </c>
      <c r="D22" s="62">
        <v>0</v>
      </c>
    </row>
    <row r="24" spans="1:5" ht="14.25">
      <c r="A24" s="91"/>
      <c r="B24" s="119" t="s">
        <v>93</v>
      </c>
      <c r="C24" s="165" t="s">
        <v>129</v>
      </c>
      <c r="D24" s="119" t="s">
        <v>241</v>
      </c>
      <c r="E24" s="119" t="s">
        <v>242</v>
      </c>
    </row>
    <row r="25" spans="1:5" ht="14.25">
      <c r="A25" s="91" t="s">
        <v>146</v>
      </c>
      <c r="B25" s="91"/>
      <c r="C25" s="166"/>
      <c r="D25" s="91"/>
      <c r="E25" s="95">
        <v>5.6899999999999995E-4</v>
      </c>
    </row>
    <row r="26" spans="1:5" ht="14.25">
      <c r="A26" s="91" t="s">
        <v>145</v>
      </c>
      <c r="B26" s="91"/>
      <c r="C26" s="166"/>
      <c r="D26" s="91"/>
    </row>
    <row r="27" spans="1:5" ht="14.25">
      <c r="A27" s="91"/>
      <c r="B27" s="91"/>
      <c r="C27" s="166"/>
      <c r="D27" s="91"/>
    </row>
    <row r="28" spans="1:5" ht="14.25">
      <c r="A28" s="91"/>
      <c r="B28" s="91"/>
      <c r="C28" s="166"/>
      <c r="D28" s="91"/>
    </row>
  </sheetData>
  <phoneticPr fontId="4"/>
  <conditionalFormatting sqref="C1">
    <cfRule type="cellIs" dxfId="21" priority="1" operator="equal">
      <formula>"'-/-"</formula>
    </cfRule>
    <cfRule type="cellIs" dxfId="20" priority="2" operator="equal">
      <formula>"'+/+"</formula>
    </cfRule>
  </conditionalFormatting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6B07-DC42-4677-910E-95CD8512E305}">
  <dimension ref="A1:L37"/>
  <sheetViews>
    <sheetView view="pageBreakPreview" topLeftCell="A10" zoomScale="75" zoomScaleNormal="100" zoomScaleSheetLayoutView="75" workbookViewId="0">
      <selection activeCell="K36" sqref="K36"/>
    </sheetView>
  </sheetViews>
  <sheetFormatPr defaultRowHeight="13.5"/>
  <cols>
    <col min="1" max="16384" width="9" style="46"/>
  </cols>
  <sheetData>
    <row r="1" spans="1:12" ht="15">
      <c r="A1" s="100"/>
      <c r="C1" s="101" t="s">
        <v>82</v>
      </c>
      <c r="H1" s="101" t="s">
        <v>159</v>
      </c>
    </row>
    <row r="2" spans="1:12" ht="15">
      <c r="A2" s="8"/>
      <c r="B2" s="8"/>
      <c r="C2" s="102">
        <v>0</v>
      </c>
      <c r="D2" s="102">
        <v>1</v>
      </c>
      <c r="E2" s="102">
        <v>2</v>
      </c>
      <c r="F2" s="102">
        <v>4</v>
      </c>
      <c r="G2" s="102"/>
      <c r="H2" s="102">
        <v>0</v>
      </c>
      <c r="I2" s="102">
        <v>1</v>
      </c>
      <c r="J2" s="102">
        <v>2</v>
      </c>
      <c r="K2" s="102">
        <v>4</v>
      </c>
      <c r="L2" s="102"/>
    </row>
    <row r="3" spans="1:12" ht="14.25">
      <c r="A3" s="8" t="s">
        <v>0</v>
      </c>
      <c r="B3" s="8"/>
      <c r="C3" s="103">
        <v>39.200000000000003</v>
      </c>
      <c r="D3" s="103">
        <v>35.1</v>
      </c>
      <c r="E3" s="103">
        <v>32.6</v>
      </c>
      <c r="F3" s="103">
        <v>28.6</v>
      </c>
      <c r="G3" s="103"/>
      <c r="H3" s="104">
        <f t="shared" ref="H3:K11" si="0">C3/$C3*100</f>
        <v>100</v>
      </c>
      <c r="I3" s="104">
        <f t="shared" si="0"/>
        <v>89.540816326530617</v>
      </c>
      <c r="J3" s="104">
        <f t="shared" si="0"/>
        <v>83.16326530612244</v>
      </c>
      <c r="K3" s="104">
        <f t="shared" si="0"/>
        <v>72.959183673469383</v>
      </c>
      <c r="L3" s="104"/>
    </row>
    <row r="4" spans="1:12" ht="14.25">
      <c r="A4" s="8"/>
      <c r="B4" s="8"/>
      <c r="C4" s="103">
        <v>30.4</v>
      </c>
      <c r="D4" s="103">
        <v>26.4</v>
      </c>
      <c r="E4" s="103">
        <v>24.2</v>
      </c>
      <c r="F4" s="103">
        <v>23.7</v>
      </c>
      <c r="G4" s="103"/>
      <c r="H4" s="104">
        <f t="shared" si="0"/>
        <v>100</v>
      </c>
      <c r="I4" s="104">
        <f t="shared" si="0"/>
        <v>86.842105263157904</v>
      </c>
      <c r="J4" s="104">
        <f t="shared" si="0"/>
        <v>79.60526315789474</v>
      </c>
      <c r="K4" s="104">
        <f t="shared" si="0"/>
        <v>77.96052631578948</v>
      </c>
      <c r="L4" s="104"/>
    </row>
    <row r="5" spans="1:12" ht="14.25">
      <c r="A5" s="8"/>
      <c r="B5" s="8"/>
      <c r="C5" s="103">
        <v>43</v>
      </c>
      <c r="D5" s="103">
        <v>37.200000000000003</v>
      </c>
      <c r="E5" s="103">
        <v>34.4</v>
      </c>
      <c r="F5" s="103">
        <v>31.5</v>
      </c>
      <c r="G5" s="103"/>
      <c r="H5" s="104">
        <f t="shared" si="0"/>
        <v>100</v>
      </c>
      <c r="I5" s="104">
        <f t="shared" si="0"/>
        <v>86.511627906976756</v>
      </c>
      <c r="J5" s="104">
        <f t="shared" si="0"/>
        <v>80</v>
      </c>
      <c r="K5" s="104">
        <f t="shared" si="0"/>
        <v>73.255813953488371</v>
      </c>
      <c r="L5" s="104"/>
    </row>
    <row r="6" spans="1:12" ht="14.25">
      <c r="A6" s="8"/>
      <c r="B6" s="8"/>
      <c r="C6" s="103">
        <v>36.799999999999997</v>
      </c>
      <c r="D6" s="103">
        <v>33.4</v>
      </c>
      <c r="E6" s="103">
        <v>31.6</v>
      </c>
      <c r="F6" s="103">
        <v>29.1</v>
      </c>
      <c r="G6" s="103"/>
      <c r="H6" s="104">
        <f t="shared" si="0"/>
        <v>100</v>
      </c>
      <c r="I6" s="104">
        <f t="shared" si="0"/>
        <v>90.760869565217391</v>
      </c>
      <c r="J6" s="104">
        <f t="shared" si="0"/>
        <v>85.869565217391326</v>
      </c>
      <c r="K6" s="104">
        <f t="shared" si="0"/>
        <v>79.076086956521749</v>
      </c>
      <c r="L6" s="104"/>
    </row>
    <row r="7" spans="1:12" ht="14.25">
      <c r="A7" s="8"/>
      <c r="B7" s="8"/>
      <c r="C7" s="103">
        <v>41.1</v>
      </c>
      <c r="D7" s="103">
        <v>36.799999999999997</v>
      </c>
      <c r="E7" s="103">
        <v>33.700000000000003</v>
      </c>
      <c r="F7" s="103">
        <v>28.7</v>
      </c>
      <c r="G7" s="103"/>
      <c r="H7" s="104">
        <f t="shared" si="0"/>
        <v>100</v>
      </c>
      <c r="I7" s="104">
        <f t="shared" si="0"/>
        <v>89.537712895377126</v>
      </c>
      <c r="J7" s="104">
        <f t="shared" si="0"/>
        <v>81.995133819951334</v>
      </c>
      <c r="K7" s="104">
        <f t="shared" si="0"/>
        <v>69.829683698296833</v>
      </c>
      <c r="L7" s="104"/>
    </row>
    <row r="8" spans="1:12" ht="14.25">
      <c r="A8" s="8"/>
      <c r="B8" s="8"/>
      <c r="C8" s="103">
        <v>44.2</v>
      </c>
      <c r="D8" s="103">
        <v>39.4</v>
      </c>
      <c r="E8" s="103">
        <v>37</v>
      </c>
      <c r="F8" s="103">
        <v>34.5</v>
      </c>
      <c r="G8" s="103"/>
      <c r="H8" s="104">
        <f t="shared" si="0"/>
        <v>100</v>
      </c>
      <c r="I8" s="104">
        <f t="shared" si="0"/>
        <v>89.140271493212666</v>
      </c>
      <c r="J8" s="104">
        <f t="shared" si="0"/>
        <v>83.710407239818991</v>
      </c>
      <c r="K8" s="104">
        <f t="shared" si="0"/>
        <v>78.054298642533936</v>
      </c>
      <c r="L8" s="104"/>
    </row>
    <row r="9" spans="1:12" ht="14.25">
      <c r="A9" s="8"/>
      <c r="B9" s="8"/>
      <c r="C9" s="103">
        <v>34.799999999999997</v>
      </c>
      <c r="D9" s="103">
        <v>31.1</v>
      </c>
      <c r="E9" s="103">
        <v>30.2</v>
      </c>
      <c r="F9" s="103">
        <v>27.9</v>
      </c>
      <c r="G9" s="103"/>
      <c r="H9" s="104">
        <f t="shared" si="0"/>
        <v>100</v>
      </c>
      <c r="I9" s="104">
        <f t="shared" si="0"/>
        <v>89.36781609195404</v>
      </c>
      <c r="J9" s="104">
        <f t="shared" si="0"/>
        <v>86.781609195402311</v>
      </c>
      <c r="K9" s="104">
        <f t="shared" si="0"/>
        <v>80.172413793103445</v>
      </c>
      <c r="L9" s="104"/>
    </row>
    <row r="10" spans="1:12" ht="14.25">
      <c r="A10" s="8"/>
      <c r="B10" s="8"/>
      <c r="C10" s="103">
        <v>31.6</v>
      </c>
      <c r="D10" s="103">
        <v>24.1</v>
      </c>
      <c r="E10" s="103">
        <v>24</v>
      </c>
      <c r="F10" s="103">
        <v>23.3</v>
      </c>
      <c r="G10" s="103"/>
      <c r="H10" s="104">
        <f t="shared" si="0"/>
        <v>100</v>
      </c>
      <c r="I10" s="104">
        <f t="shared" si="0"/>
        <v>76.265822784810126</v>
      </c>
      <c r="J10" s="104">
        <f t="shared" si="0"/>
        <v>75.949367088607588</v>
      </c>
      <c r="K10" s="104">
        <f t="shared" si="0"/>
        <v>73.734177215189874</v>
      </c>
      <c r="L10" s="104"/>
    </row>
    <row r="11" spans="1:12" ht="14.25">
      <c r="A11" s="8"/>
      <c r="B11" s="8"/>
      <c r="C11" s="103">
        <v>35</v>
      </c>
      <c r="D11" s="103">
        <v>31.4</v>
      </c>
      <c r="E11" s="103">
        <v>30.1</v>
      </c>
      <c r="F11" s="103">
        <v>27.8</v>
      </c>
      <c r="G11" s="103"/>
      <c r="H11" s="104">
        <f t="shared" si="0"/>
        <v>100</v>
      </c>
      <c r="I11" s="104">
        <f t="shared" si="0"/>
        <v>89.714285714285708</v>
      </c>
      <c r="J11" s="104">
        <f t="shared" si="0"/>
        <v>86</v>
      </c>
      <c r="K11" s="104">
        <f t="shared" si="0"/>
        <v>79.428571428571431</v>
      </c>
      <c r="L11" s="104"/>
    </row>
    <row r="12" spans="1:12" ht="14.25">
      <c r="A12" s="8"/>
      <c r="B12" s="8"/>
      <c r="C12" s="105"/>
      <c r="D12" s="105"/>
      <c r="F12" s="106"/>
      <c r="G12" s="106"/>
    </row>
    <row r="13" spans="1:12" ht="14.25">
      <c r="A13" s="8"/>
      <c r="B13" s="8"/>
      <c r="C13" s="7"/>
      <c r="F13" s="106"/>
      <c r="G13" s="106"/>
    </row>
    <row r="14" spans="1:12" ht="14.25">
      <c r="A14" s="8" t="s">
        <v>1</v>
      </c>
      <c r="B14" s="8"/>
      <c r="C14" s="103">
        <v>34.1</v>
      </c>
      <c r="D14" s="103">
        <v>29.1</v>
      </c>
      <c r="E14" s="103">
        <v>26.7</v>
      </c>
      <c r="F14" s="103">
        <v>23.2</v>
      </c>
      <c r="G14" s="103"/>
      <c r="H14" s="104">
        <f t="shared" ref="H14:K22" si="1">C14/$C14*100</f>
        <v>100</v>
      </c>
      <c r="I14" s="104">
        <f t="shared" si="1"/>
        <v>85.337243401759537</v>
      </c>
      <c r="J14" s="104">
        <f t="shared" si="1"/>
        <v>78.299120234604104</v>
      </c>
      <c r="K14" s="104">
        <f t="shared" si="1"/>
        <v>68.035190615835774</v>
      </c>
      <c r="L14" s="104"/>
    </row>
    <row r="15" spans="1:12" ht="14.25">
      <c r="A15" s="8"/>
      <c r="B15" s="8"/>
      <c r="C15" s="103">
        <v>37.299999999999997</v>
      </c>
      <c r="D15" s="103">
        <v>31.1</v>
      </c>
      <c r="E15" s="103">
        <v>29.5</v>
      </c>
      <c r="F15" s="103">
        <v>25.9</v>
      </c>
      <c r="G15" s="103"/>
      <c r="H15" s="104">
        <f t="shared" si="1"/>
        <v>100</v>
      </c>
      <c r="I15" s="104">
        <f t="shared" si="1"/>
        <v>83.37801608579089</v>
      </c>
      <c r="J15" s="104">
        <f t="shared" si="1"/>
        <v>79.088471849865954</v>
      </c>
      <c r="K15" s="104">
        <f t="shared" si="1"/>
        <v>69.436997319034859</v>
      </c>
      <c r="L15" s="104"/>
    </row>
    <row r="16" spans="1:12" ht="14.25">
      <c r="A16" s="8"/>
      <c r="B16" s="8"/>
      <c r="C16" s="103">
        <v>26.9</v>
      </c>
      <c r="D16" s="103">
        <v>22.8</v>
      </c>
      <c r="E16" s="103">
        <v>21.1</v>
      </c>
      <c r="F16" s="103">
        <v>19.600000000000001</v>
      </c>
      <c r="G16" s="103"/>
      <c r="H16" s="104">
        <f t="shared" si="1"/>
        <v>100</v>
      </c>
      <c r="I16" s="104">
        <f t="shared" si="1"/>
        <v>84.758364312267659</v>
      </c>
      <c r="J16" s="104">
        <f t="shared" si="1"/>
        <v>78.438661710037181</v>
      </c>
      <c r="K16" s="104">
        <f t="shared" si="1"/>
        <v>72.862453531598533</v>
      </c>
      <c r="L16" s="104"/>
    </row>
    <row r="17" spans="1:12" ht="14.25">
      <c r="A17" s="8"/>
      <c r="B17" s="8"/>
      <c r="C17" s="103">
        <v>33.700000000000003</v>
      </c>
      <c r="D17" s="103">
        <v>30.5</v>
      </c>
      <c r="E17" s="103">
        <v>28.2</v>
      </c>
      <c r="F17" s="103">
        <v>24.6</v>
      </c>
      <c r="G17" s="103"/>
      <c r="H17" s="104">
        <f t="shared" si="1"/>
        <v>100</v>
      </c>
      <c r="I17" s="104">
        <f t="shared" si="1"/>
        <v>90.504451038575667</v>
      </c>
      <c r="J17" s="104">
        <f t="shared" si="1"/>
        <v>83.679525222551916</v>
      </c>
      <c r="K17" s="104">
        <f t="shared" si="1"/>
        <v>72.997032640949556</v>
      </c>
      <c r="L17" s="104"/>
    </row>
    <row r="18" spans="1:12" ht="14.25">
      <c r="A18" s="8"/>
      <c r="B18" s="8"/>
      <c r="C18" s="103">
        <v>33.6</v>
      </c>
      <c r="D18" s="103">
        <v>29.8</v>
      </c>
      <c r="E18" s="103">
        <v>27.5</v>
      </c>
      <c r="F18" s="103">
        <v>22.7</v>
      </c>
      <c r="G18" s="103"/>
      <c r="H18" s="104">
        <f t="shared" si="1"/>
        <v>100</v>
      </c>
      <c r="I18" s="104">
        <f t="shared" si="1"/>
        <v>88.69047619047619</v>
      </c>
      <c r="J18" s="104">
        <f t="shared" si="1"/>
        <v>81.845238095238088</v>
      </c>
      <c r="K18" s="104">
        <f t="shared" si="1"/>
        <v>67.559523809523796</v>
      </c>
      <c r="L18" s="104"/>
    </row>
    <row r="19" spans="1:12" ht="14.25">
      <c r="A19" s="8"/>
      <c r="B19" s="8"/>
      <c r="C19" s="103">
        <v>32.4</v>
      </c>
      <c r="D19" s="103">
        <v>27.7</v>
      </c>
      <c r="E19" s="103">
        <v>25.6</v>
      </c>
      <c r="F19" s="103">
        <v>21.1</v>
      </c>
      <c r="G19" s="103"/>
      <c r="H19" s="104">
        <f t="shared" si="1"/>
        <v>100</v>
      </c>
      <c r="I19" s="104">
        <f t="shared" si="1"/>
        <v>85.493827160493822</v>
      </c>
      <c r="J19" s="104">
        <f t="shared" si="1"/>
        <v>79.012345679012356</v>
      </c>
      <c r="K19" s="104">
        <f t="shared" si="1"/>
        <v>65.12345679012347</v>
      </c>
      <c r="L19" s="104"/>
    </row>
    <row r="20" spans="1:12" ht="14.25">
      <c r="A20" s="8"/>
      <c r="B20" s="8"/>
      <c r="C20" s="103">
        <v>27.4</v>
      </c>
      <c r="D20" s="103">
        <v>22.4</v>
      </c>
      <c r="E20" s="103">
        <v>20.8</v>
      </c>
      <c r="F20" s="103">
        <v>18.8</v>
      </c>
      <c r="G20" s="103"/>
      <c r="H20" s="104">
        <f t="shared" si="1"/>
        <v>100</v>
      </c>
      <c r="I20" s="104">
        <f t="shared" si="1"/>
        <v>81.751824817518255</v>
      </c>
      <c r="J20" s="104">
        <f>E20/$C20*100</f>
        <v>75.912408759124091</v>
      </c>
      <c r="K20" s="104">
        <f t="shared" ref="K20:K22" si="2">F20/$C20*100</f>
        <v>68.613138686131393</v>
      </c>
      <c r="L20" s="104"/>
    </row>
    <row r="21" spans="1:12" ht="14.25">
      <c r="A21" s="8"/>
      <c r="B21" s="8"/>
      <c r="C21" s="103">
        <v>31.5</v>
      </c>
      <c r="D21" s="103">
        <v>27.5</v>
      </c>
      <c r="E21" s="103">
        <v>26.4</v>
      </c>
      <c r="F21" s="103">
        <v>24.3</v>
      </c>
      <c r="G21" s="103"/>
      <c r="H21" s="104">
        <f t="shared" si="1"/>
        <v>100</v>
      </c>
      <c r="I21" s="104">
        <f t="shared" si="1"/>
        <v>87.301587301587304</v>
      </c>
      <c r="J21" s="104">
        <f>E21/$C21*100</f>
        <v>83.809523809523796</v>
      </c>
      <c r="K21" s="104">
        <f t="shared" si="2"/>
        <v>77.142857142857153</v>
      </c>
      <c r="L21" s="104"/>
    </row>
    <row r="22" spans="1:12" ht="14.25">
      <c r="A22" s="8"/>
      <c r="B22" s="8"/>
      <c r="C22" s="103">
        <v>30.9</v>
      </c>
      <c r="D22" s="103">
        <v>27.5</v>
      </c>
      <c r="E22" s="103">
        <v>26.4</v>
      </c>
      <c r="F22" s="103">
        <v>24.3</v>
      </c>
      <c r="G22" s="103"/>
      <c r="H22" s="104">
        <f t="shared" si="1"/>
        <v>100</v>
      </c>
      <c r="I22" s="104">
        <f t="shared" si="1"/>
        <v>88.996763754045318</v>
      </c>
      <c r="J22" s="104">
        <f>E22/$C22*100</f>
        <v>85.436893203883486</v>
      </c>
      <c r="K22" s="104">
        <f t="shared" si="2"/>
        <v>78.640776699029132</v>
      </c>
      <c r="L22" s="104"/>
    </row>
    <row r="23" spans="1:12" ht="14.25">
      <c r="A23" s="8"/>
      <c r="B23" s="8"/>
      <c r="C23" s="7"/>
      <c r="F23" s="106"/>
      <c r="G23" s="106"/>
    </row>
    <row r="24" spans="1:12" ht="14.25">
      <c r="B24" s="8"/>
      <c r="C24" s="7"/>
      <c r="F24" s="106"/>
      <c r="G24" s="106"/>
    </row>
    <row r="25" spans="1:12" ht="14.25">
      <c r="A25" s="107" t="s">
        <v>2</v>
      </c>
      <c r="B25" s="108" t="s">
        <v>5</v>
      </c>
      <c r="C25" s="109">
        <f>AVERAGE(C3:C12)</f>
        <v>37.344444444444449</v>
      </c>
      <c r="D25" s="109">
        <f>AVERAGE(D3:D12)</f>
        <v>32.766666666666666</v>
      </c>
      <c r="E25" s="109">
        <f>AVERAGE(E3:E12)</f>
        <v>30.866666666666667</v>
      </c>
      <c r="F25" s="109">
        <f>AVERAGE(F3:F12)</f>
        <v>28.344444444444449</v>
      </c>
      <c r="G25" s="109"/>
      <c r="H25" s="109">
        <f>AVERAGE(H3:H12)</f>
        <v>100</v>
      </c>
      <c r="I25" s="109">
        <f>AVERAGE(I3:I12)</f>
        <v>87.52014756016915</v>
      </c>
      <c r="J25" s="109">
        <f>AVERAGE(J3:J12)</f>
        <v>82.563845669465408</v>
      </c>
      <c r="K25" s="109">
        <f>AVERAGE(K3:K12)</f>
        <v>76.052306186329403</v>
      </c>
      <c r="L25" s="109"/>
    </row>
    <row r="26" spans="1:12" ht="14.25">
      <c r="A26" s="107"/>
      <c r="B26" s="108" t="s">
        <v>6</v>
      </c>
      <c r="C26" s="109">
        <f>AVERAGE(C14:C23)</f>
        <v>31.977777777777774</v>
      </c>
      <c r="D26" s="109">
        <f>AVERAGE(D14:D23)</f>
        <v>27.6</v>
      </c>
      <c r="E26" s="109">
        <f t="shared" ref="E26:K26" si="3">AVERAGE(E14:E23)</f>
        <v>25.8</v>
      </c>
      <c r="F26" s="109">
        <f t="shared" si="3"/>
        <v>22.722222222222225</v>
      </c>
      <c r="G26" s="109"/>
      <c r="H26" s="109">
        <f t="shared" si="3"/>
        <v>100</v>
      </c>
      <c r="I26" s="109">
        <f>AVERAGE(I14:I23)</f>
        <v>86.245839340279417</v>
      </c>
      <c r="J26" s="109">
        <f t="shared" si="3"/>
        <v>80.613576507093441</v>
      </c>
      <c r="K26" s="109">
        <f t="shared" si="3"/>
        <v>71.156825248342628</v>
      </c>
      <c r="L26" s="109"/>
    </row>
    <row r="27" spans="1:12" ht="14.25">
      <c r="A27" s="107" t="s">
        <v>3</v>
      </c>
      <c r="B27" s="108" t="s">
        <v>5</v>
      </c>
      <c r="C27" s="109"/>
      <c r="D27" s="109"/>
      <c r="E27" s="109"/>
      <c r="F27" s="109"/>
      <c r="G27" s="109"/>
      <c r="H27" s="109"/>
      <c r="I27" s="109">
        <f>STDEV(I3:I12)/SQRT(COUNT(I3:I12))</f>
        <v>1.4797032053054855</v>
      </c>
      <c r="J27" s="109">
        <f>STDEV(J3:J12)/SQRT(COUNT(J3:J12))</f>
        <v>1.1878999324668953</v>
      </c>
      <c r="K27" s="109">
        <f>STDEV(K3:K12)/SQRT(COUNT(K3:K12))</f>
        <v>1.2170633481415032</v>
      </c>
      <c r="L27" s="109"/>
    </row>
    <row r="28" spans="1:12" ht="14.25">
      <c r="A28" s="107"/>
      <c r="B28" s="108" t="s">
        <v>6</v>
      </c>
      <c r="C28" s="109"/>
      <c r="D28" s="109"/>
      <c r="E28" s="109"/>
      <c r="F28" s="109"/>
      <c r="G28" s="109"/>
      <c r="H28" s="109"/>
      <c r="I28" s="109">
        <f>STDEV(I14:I23)/SQRT(COUNT(I14:I23))</f>
        <v>0.94881826661904212</v>
      </c>
      <c r="J28" s="109">
        <f>STDEV(J14:J23)/SQRT(COUNT(J14:J23))</f>
        <v>1.0637546167646186</v>
      </c>
      <c r="K28" s="109">
        <f>STDEV(K14:K23)/SQRT(COUNT(K14:K23))</f>
        <v>1.5213868994972544</v>
      </c>
      <c r="L28" s="109"/>
    </row>
    <row r="29" spans="1:12" ht="14.25">
      <c r="A29" s="8"/>
      <c r="B29" s="8"/>
      <c r="C29" s="7"/>
    </row>
    <row r="30" spans="1:12" ht="14.25">
      <c r="B30" s="8"/>
      <c r="C30" s="7"/>
    </row>
    <row r="32" spans="1:12" ht="14.25">
      <c r="C32" s="110" t="s">
        <v>174</v>
      </c>
      <c r="F32" s="110" t="s">
        <v>160</v>
      </c>
      <c r="G32" s="110" t="s">
        <v>161</v>
      </c>
      <c r="H32" s="110" t="s">
        <v>162</v>
      </c>
      <c r="I32" s="110" t="s">
        <v>163</v>
      </c>
      <c r="J32" s="110" t="s">
        <v>164</v>
      </c>
      <c r="K32" s="110" t="s">
        <v>165</v>
      </c>
    </row>
    <row r="33" spans="4:12" ht="14.25">
      <c r="D33" s="110" t="s">
        <v>166</v>
      </c>
      <c r="F33" s="110">
        <v>526560</v>
      </c>
      <c r="G33" s="110">
        <v>1</v>
      </c>
      <c r="H33" s="110">
        <v>370.24</v>
      </c>
      <c r="I33" s="110">
        <v>16</v>
      </c>
      <c r="J33" s="110">
        <v>22755.688999999998</v>
      </c>
      <c r="K33" s="111" t="s">
        <v>171</v>
      </c>
      <c r="L33" s="110" t="s">
        <v>167</v>
      </c>
    </row>
    <row r="34" spans="4:12" ht="14.25">
      <c r="D34" s="110" t="s">
        <v>168</v>
      </c>
      <c r="F34" s="110">
        <v>75</v>
      </c>
      <c r="G34" s="110">
        <v>1</v>
      </c>
      <c r="H34" s="110">
        <v>370.24</v>
      </c>
      <c r="I34" s="110">
        <v>16</v>
      </c>
      <c r="J34" s="110">
        <v>3.2248999999999999</v>
      </c>
      <c r="K34" s="110">
        <v>9.1429999999999997E-2</v>
      </c>
      <c r="L34" s="110" t="s">
        <v>175</v>
      </c>
    </row>
    <row r="35" spans="4:12" ht="14.25">
      <c r="D35" s="110" t="s">
        <v>170</v>
      </c>
      <c r="F35" s="110">
        <v>6642</v>
      </c>
      <c r="G35" s="110">
        <v>3</v>
      </c>
      <c r="H35" s="110">
        <v>308.12</v>
      </c>
      <c r="I35" s="110">
        <v>48</v>
      </c>
      <c r="J35" s="110">
        <v>344.88869999999997</v>
      </c>
      <c r="K35" s="111" t="s">
        <v>171</v>
      </c>
      <c r="L35" s="110" t="s">
        <v>167</v>
      </c>
    </row>
    <row r="36" spans="4:12" ht="14.25">
      <c r="D36" s="110" t="s">
        <v>172</v>
      </c>
      <c r="F36" s="110">
        <v>59</v>
      </c>
      <c r="G36" s="110">
        <v>3</v>
      </c>
      <c r="H36" s="110">
        <v>308.12</v>
      </c>
      <c r="I36" s="110">
        <v>48</v>
      </c>
      <c r="J36" s="110">
        <v>3.0587</v>
      </c>
      <c r="K36" s="211">
        <v>3.703E-2</v>
      </c>
      <c r="L36" s="110" t="s">
        <v>173</v>
      </c>
    </row>
    <row r="37" spans="4:12" ht="14.25">
      <c r="L37" s="110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FF26-160A-4475-8CA5-5D7074E32EA3}">
  <dimension ref="A1:J27"/>
  <sheetViews>
    <sheetView view="pageBreakPreview" zoomScale="75" zoomScaleNormal="100" zoomScaleSheetLayoutView="75" workbookViewId="0">
      <selection activeCell="I9" sqref="I9:I18"/>
    </sheetView>
  </sheetViews>
  <sheetFormatPr defaultRowHeight="18.75"/>
  <cols>
    <col min="1" max="2" width="9" style="9"/>
    <col min="4" max="16384" width="9" style="9"/>
  </cols>
  <sheetData>
    <row r="1" spans="1:10" ht="30">
      <c r="A1" s="8"/>
      <c r="B1" s="8"/>
      <c r="C1" s="131" t="s">
        <v>248</v>
      </c>
      <c r="D1" s="131" t="s">
        <v>236</v>
      </c>
      <c r="E1" s="131" t="s">
        <v>238</v>
      </c>
      <c r="F1" s="15" t="s">
        <v>7</v>
      </c>
      <c r="G1" s="15" t="s">
        <v>14</v>
      </c>
      <c r="H1" s="15" t="s">
        <v>13</v>
      </c>
      <c r="I1" s="15" t="s">
        <v>80</v>
      </c>
      <c r="J1" s="15" t="s">
        <v>81</v>
      </c>
    </row>
    <row r="2" spans="1:10" ht="14.25">
      <c r="A2" s="8" t="s">
        <v>0</v>
      </c>
      <c r="B2" s="8"/>
      <c r="C2" s="12">
        <v>4.9049049049049061E-2</v>
      </c>
      <c r="D2" s="17">
        <v>2.9729729729729732</v>
      </c>
      <c r="E2" s="16">
        <v>3.9506172839506171</v>
      </c>
      <c r="F2" s="13">
        <v>0.13400000000000001</v>
      </c>
      <c r="G2" s="2">
        <v>1.0500000000000001E-2</v>
      </c>
      <c r="H2" s="2">
        <v>3.7999999999999999E-2</v>
      </c>
      <c r="I2" s="13">
        <v>0.61099999999999999</v>
      </c>
      <c r="J2" s="13">
        <v>8.5000000000000006E-2</v>
      </c>
    </row>
    <row r="3" spans="1:10" ht="14.25">
      <c r="A3" s="8"/>
      <c r="B3" s="8"/>
      <c r="C3" s="12">
        <v>4.2016806722689079E-2</v>
      </c>
      <c r="D3" s="17">
        <v>2.9915966386554622</v>
      </c>
      <c r="E3" s="16">
        <v>5.0173611111111107</v>
      </c>
      <c r="F3" s="13">
        <v>0.14799999999999999</v>
      </c>
      <c r="G3" s="2">
        <v>1.0999999999999999E-2</v>
      </c>
      <c r="H3" s="2">
        <v>3.7999999999999999E-2</v>
      </c>
      <c r="I3" s="13">
        <v>0.65449999999999997</v>
      </c>
      <c r="J3" s="13">
        <v>8.9499999999999996E-2</v>
      </c>
    </row>
    <row r="4" spans="1:10" ht="14.25">
      <c r="A4" s="8"/>
      <c r="B4" s="8"/>
      <c r="C4" s="12">
        <v>2.8961748633879767E-2</v>
      </c>
      <c r="D4" s="17">
        <v>3.1639344262295084</v>
      </c>
      <c r="E4" s="16">
        <v>6.8055555555555554</v>
      </c>
      <c r="F4" s="13">
        <v>0.14599999999999999</v>
      </c>
      <c r="G4" s="2">
        <v>8.9999999999999993E-3</v>
      </c>
      <c r="H4" s="2">
        <v>3.5999999999999997E-2</v>
      </c>
      <c r="I4" s="13">
        <v>0.63600000000000001</v>
      </c>
      <c r="J4" s="13">
        <v>8.5999999999999993E-2</v>
      </c>
    </row>
    <row r="5" spans="1:10" ht="14.25">
      <c r="A5" s="8"/>
      <c r="B5" s="8"/>
      <c r="C5" s="12">
        <v>3.9909297052154201E-2</v>
      </c>
      <c r="D5" s="17">
        <v>2.0544217687074831</v>
      </c>
      <c r="E5" s="16">
        <v>4.7093023255813948</v>
      </c>
      <c r="F5" s="13">
        <v>0.127</v>
      </c>
      <c r="G5" s="2">
        <v>0.01</v>
      </c>
      <c r="H5" s="2">
        <v>2.7E-2</v>
      </c>
      <c r="I5" s="13">
        <v>0.54500000000000004</v>
      </c>
      <c r="J5" s="13">
        <v>9.8000000000000004E-2</v>
      </c>
    </row>
    <row r="6" spans="1:10" ht="14.25">
      <c r="A6" s="8"/>
      <c r="B6" s="8"/>
      <c r="C6" s="12">
        <v>2.1109474717722142E-2</v>
      </c>
      <c r="D6" s="17">
        <v>2.4251350024545899</v>
      </c>
      <c r="E6" s="16">
        <v>2.4041245791245793</v>
      </c>
      <c r="F6" s="13">
        <v>0.13850000000000001</v>
      </c>
      <c r="G6" s="2">
        <v>0.01</v>
      </c>
      <c r="H6" s="2">
        <v>2.6499999999999999E-2</v>
      </c>
      <c r="I6" s="13">
        <v>0.72799999999999998</v>
      </c>
      <c r="J6" s="13">
        <v>9.4500000000000001E-2</v>
      </c>
    </row>
    <row r="7" spans="1:10" ht="14.25">
      <c r="A7" s="8"/>
      <c r="B7" s="8"/>
      <c r="C7" s="12">
        <v>4.6461372231226372E-2</v>
      </c>
      <c r="D7" s="17">
        <v>2.4635332252836304</v>
      </c>
      <c r="E7" s="16">
        <v>5.1913580246913584</v>
      </c>
      <c r="F7" s="13">
        <v>0.14649999999999999</v>
      </c>
      <c r="G7" s="2">
        <v>1.15E-2</v>
      </c>
      <c r="H7" s="2">
        <v>2.6499999999999999E-2</v>
      </c>
      <c r="I7" s="13">
        <v>0.55600000000000005</v>
      </c>
      <c r="J7" s="13">
        <v>8.8999999999999996E-2</v>
      </c>
    </row>
    <row r="8" spans="1:10" ht="14.25">
      <c r="A8" s="8"/>
      <c r="B8" s="8"/>
      <c r="C8" s="12"/>
      <c r="D8" s="25"/>
      <c r="E8" s="25"/>
      <c r="G8" s="60"/>
      <c r="H8" s="60"/>
    </row>
    <row r="9" spans="1:10" ht="14.25">
      <c r="A9" s="8"/>
      <c r="B9" s="8"/>
      <c r="C9" s="12"/>
      <c r="D9" s="7"/>
      <c r="G9" s="60"/>
      <c r="H9" s="60"/>
    </row>
    <row r="10" spans="1:10" ht="14.25">
      <c r="A10" s="8" t="s">
        <v>1</v>
      </c>
      <c r="B10" s="8"/>
      <c r="C10" s="12">
        <v>4.2151162790697673E-2</v>
      </c>
      <c r="D10" s="17">
        <v>1.9137596899224805</v>
      </c>
      <c r="E10" s="17">
        <v>0</v>
      </c>
      <c r="F10" s="13">
        <v>8.2500000000000004E-2</v>
      </c>
      <c r="G10" s="2">
        <v>0.01</v>
      </c>
      <c r="H10" s="2">
        <v>2.1999999999999999E-2</v>
      </c>
      <c r="I10" s="13">
        <v>0.999</v>
      </c>
      <c r="J10" s="13">
        <v>8.2500000000000004E-2</v>
      </c>
    </row>
    <row r="11" spans="1:10" ht="14.25">
      <c r="A11" s="8"/>
      <c r="B11" s="8"/>
      <c r="C11" s="12">
        <v>4.594017094017093E-2</v>
      </c>
      <c r="D11" s="17">
        <v>1.8856837606837609</v>
      </c>
      <c r="E11" s="17">
        <v>6.6666666666666666E-2</v>
      </c>
      <c r="F11" s="13">
        <v>7.0000000000000007E-2</v>
      </c>
      <c r="G11" s="2">
        <v>8.9999999999999993E-3</v>
      </c>
      <c r="H11" s="2">
        <v>2.5499999999999998E-2</v>
      </c>
      <c r="I11" s="13">
        <v>0.91900000000000004</v>
      </c>
      <c r="J11" s="13">
        <v>7.6999999999999999E-2</v>
      </c>
    </row>
    <row r="12" spans="1:10" ht="14.25">
      <c r="A12" s="8"/>
      <c r="B12" s="8"/>
      <c r="C12" s="12">
        <v>4.0566959921798637E-2</v>
      </c>
      <c r="D12" s="17">
        <v>1.490713587487781</v>
      </c>
      <c r="E12" s="17">
        <v>0</v>
      </c>
      <c r="F12" s="13">
        <v>6.7500000000000004E-2</v>
      </c>
      <c r="G12" s="2">
        <v>8.5000000000000006E-3</v>
      </c>
      <c r="H12" s="2">
        <v>2.2499999999999999E-2</v>
      </c>
      <c r="I12" s="13">
        <v>1.0615000000000001</v>
      </c>
      <c r="J12" s="13">
        <v>7.6999999999999999E-2</v>
      </c>
    </row>
    <row r="13" spans="1:10" ht="14.25">
      <c r="A13" s="8"/>
      <c r="B13" s="8"/>
      <c r="C13" s="12">
        <v>4.3252595155709346E-2</v>
      </c>
      <c r="D13" s="17">
        <v>2.4163783160322954</v>
      </c>
      <c r="E13" s="17">
        <v>7.9365079365079375E-2</v>
      </c>
      <c r="F13" s="13">
        <v>8.7999999999999995E-2</v>
      </c>
      <c r="G13" s="2">
        <v>1.15E-2</v>
      </c>
      <c r="H13" s="2">
        <v>2.4E-2</v>
      </c>
      <c r="I13" s="13">
        <v>0.6835</v>
      </c>
      <c r="J13" s="13">
        <v>8.8499999999999995E-2</v>
      </c>
    </row>
    <row r="14" spans="1:10" ht="14.25">
      <c r="A14" s="8"/>
      <c r="B14" s="8"/>
      <c r="C14" s="12">
        <v>5.5191256830601103E-2</v>
      </c>
      <c r="D14" s="17">
        <v>1.9617486338797816</v>
      </c>
      <c r="E14" s="17">
        <v>2.8571428571428567E-2</v>
      </c>
      <c r="F14" s="13">
        <v>8.4000000000000005E-2</v>
      </c>
      <c r="G14" s="2">
        <v>8.9999999999999993E-3</v>
      </c>
      <c r="H14" s="2">
        <v>2.8000000000000001E-2</v>
      </c>
      <c r="I14" s="13">
        <v>1.113</v>
      </c>
      <c r="J14" s="13">
        <v>8.3500000000000005E-2</v>
      </c>
    </row>
    <row r="15" spans="1:10" ht="14.25">
      <c r="A15" s="8"/>
      <c r="B15" s="8"/>
      <c r="C15" s="12">
        <v>5.1463644948064227E-2</v>
      </c>
      <c r="D15" s="17">
        <v>1.9405099150141645</v>
      </c>
      <c r="E15" s="17">
        <v>0</v>
      </c>
      <c r="F15" s="13">
        <v>8.4000000000000005E-2</v>
      </c>
      <c r="G15" s="2">
        <v>1.0500000000000001E-2</v>
      </c>
      <c r="H15" s="2">
        <v>1.9E-2</v>
      </c>
      <c r="I15" s="13">
        <v>0.65200000000000002</v>
      </c>
      <c r="J15" s="13">
        <v>8.4500000000000006E-2</v>
      </c>
    </row>
    <row r="16" spans="1:10" ht="14.25">
      <c r="A16" s="8"/>
      <c r="B16" s="8"/>
      <c r="C16" s="12">
        <v>4.7380156075808255E-2</v>
      </c>
      <c r="D16" s="17">
        <v>1.6778149386845038</v>
      </c>
      <c r="E16" s="17">
        <v>0</v>
      </c>
      <c r="F16" s="13">
        <v>8.3500000000000005E-2</v>
      </c>
      <c r="G16" s="2">
        <v>6.4999999999999997E-3</v>
      </c>
      <c r="H16" s="2">
        <v>1.9E-2</v>
      </c>
      <c r="I16" s="13">
        <v>0.82799999999999996</v>
      </c>
      <c r="J16" s="13">
        <v>8.8499999999999995E-2</v>
      </c>
    </row>
    <row r="17" spans="1:10" ht="14.25">
      <c r="A17" s="8"/>
      <c r="B17" s="8"/>
      <c r="C17" s="12">
        <v>3.7716615698267078E-2</v>
      </c>
      <c r="D17" s="17">
        <v>1.7431192660550456</v>
      </c>
      <c r="E17" s="17">
        <v>0</v>
      </c>
      <c r="F17" s="13">
        <v>7.1999999999999995E-2</v>
      </c>
      <c r="G17" s="2">
        <v>8.5000000000000006E-3</v>
      </c>
      <c r="H17" s="2">
        <v>1.55E-2</v>
      </c>
      <c r="I17" s="13">
        <v>0.95850000000000002</v>
      </c>
      <c r="J17" s="13">
        <v>7.6499999999999999E-2</v>
      </c>
    </row>
    <row r="18" spans="1:10" ht="14.25">
      <c r="A18" s="8"/>
      <c r="B18" s="8"/>
      <c r="C18" s="12">
        <v>4.5454545454545463E-2</v>
      </c>
      <c r="D18" s="17">
        <v>1.7850378787878787</v>
      </c>
      <c r="E18" s="17">
        <v>0</v>
      </c>
      <c r="F18" s="13">
        <v>7.4499999999999997E-2</v>
      </c>
      <c r="G18" s="2">
        <v>8.9999999999999993E-3</v>
      </c>
      <c r="H18" s="2">
        <v>1.55E-2</v>
      </c>
      <c r="I18" s="13">
        <v>0.73550000000000004</v>
      </c>
      <c r="J18" s="13">
        <v>8.4500000000000006E-2</v>
      </c>
    </row>
    <row r="19" spans="1:10" ht="14.25">
      <c r="B19" s="8"/>
      <c r="C19" s="12"/>
      <c r="D19" s="7"/>
      <c r="G19" s="60"/>
      <c r="H19" s="60"/>
    </row>
    <row r="20" spans="1:10" ht="14.25">
      <c r="B20" s="8"/>
      <c r="C20" s="12"/>
      <c r="D20" s="7"/>
      <c r="G20" s="60"/>
      <c r="H20" s="60"/>
    </row>
    <row r="21" spans="1:10" ht="14.25">
      <c r="A21" s="3" t="s">
        <v>2</v>
      </c>
      <c r="B21" s="4" t="s">
        <v>5</v>
      </c>
      <c r="C21" s="12">
        <f t="shared" ref="C21:J21" si="0">AVERAGE(C2:C8)</f>
        <v>3.7917958067786771E-2</v>
      </c>
      <c r="D21" s="14">
        <f t="shared" si="0"/>
        <v>2.6785990057172744</v>
      </c>
      <c r="E21" s="1">
        <f t="shared" si="0"/>
        <v>4.6797198133357698</v>
      </c>
      <c r="F21" s="12">
        <f t="shared" si="0"/>
        <v>0.13999999999999999</v>
      </c>
      <c r="G21" s="65">
        <f t="shared" si="0"/>
        <v>1.0333333333333333E-2</v>
      </c>
      <c r="H21" s="65">
        <f t="shared" si="0"/>
        <v>3.1999999999999994E-2</v>
      </c>
      <c r="I21" s="12">
        <f t="shared" si="0"/>
        <v>0.62175000000000002</v>
      </c>
      <c r="J21" s="12">
        <f t="shared" si="0"/>
        <v>9.0333333333333321E-2</v>
      </c>
    </row>
    <row r="22" spans="1:10" ht="14.25">
      <c r="A22" s="3"/>
      <c r="B22" s="4" t="s">
        <v>6</v>
      </c>
      <c r="C22" s="12">
        <f t="shared" ref="C22:J22" si="1">AVERAGE(C10:C19)</f>
        <v>4.5457456423962518E-2</v>
      </c>
      <c r="D22" s="14">
        <f t="shared" si="1"/>
        <v>1.8683073318386323</v>
      </c>
      <c r="E22" s="1">
        <f t="shared" si="1"/>
        <v>1.9400352733686066E-2</v>
      </c>
      <c r="F22" s="12">
        <f t="shared" si="1"/>
        <v>7.8444444444444456E-2</v>
      </c>
      <c r="G22" s="65">
        <f t="shared" si="1"/>
        <v>9.1666666666666667E-3</v>
      </c>
      <c r="H22" s="65">
        <f t="shared" si="1"/>
        <v>2.1222222222222222E-2</v>
      </c>
      <c r="I22" s="12">
        <f t="shared" si="1"/>
        <v>0.8833333333333333</v>
      </c>
      <c r="J22" s="12">
        <f t="shared" si="1"/>
        <v>8.2500000000000004E-2</v>
      </c>
    </row>
    <row r="23" spans="1:10" ht="14.25">
      <c r="A23" s="3" t="s">
        <v>3</v>
      </c>
      <c r="B23" s="4" t="s">
        <v>5</v>
      </c>
      <c r="C23" s="12">
        <f t="shared" ref="C23:J23" si="2">STDEV(C2:C8)/SQRT(COUNT(C2:C8))</f>
        <v>4.3984690639700995E-3</v>
      </c>
      <c r="D23" s="14">
        <f t="shared" si="2"/>
        <v>0.17514456269904652</v>
      </c>
      <c r="E23" s="1">
        <f t="shared" si="2"/>
        <v>0.59457974518514523</v>
      </c>
      <c r="F23" s="12">
        <f t="shared" si="2"/>
        <v>3.4132096331752006E-3</v>
      </c>
      <c r="G23" s="65">
        <f t="shared" si="2"/>
        <v>3.5746017649212038E-4</v>
      </c>
      <c r="H23" s="65">
        <f t="shared" si="2"/>
        <v>2.4048561980570347E-3</v>
      </c>
      <c r="I23" s="12">
        <f t="shared" si="2"/>
        <v>2.7624792608572941E-2</v>
      </c>
      <c r="J23" s="12">
        <f t="shared" si="2"/>
        <v>2.0480342879074186E-3</v>
      </c>
    </row>
    <row r="24" spans="1:10" ht="14.25">
      <c r="A24" s="3"/>
      <c r="B24" s="4" t="s">
        <v>6</v>
      </c>
      <c r="C24" s="12">
        <f t="shared" ref="C24:J24" si="3">STDEV(C10:C19)/SQRT(COUNT(C10:C19))</f>
        <v>1.8042447198370476E-3</v>
      </c>
      <c r="D24" s="14">
        <f t="shared" si="3"/>
        <v>8.4833529145374884E-2</v>
      </c>
      <c r="E24" s="1">
        <f t="shared" si="3"/>
        <v>1.0653783640591857E-2</v>
      </c>
      <c r="F24" s="12">
        <f t="shared" si="3"/>
        <v>2.481101408151401E-3</v>
      </c>
      <c r="G24" s="65">
        <f t="shared" si="3"/>
        <v>4.7140452079103175E-4</v>
      </c>
      <c r="H24" s="65">
        <f t="shared" si="3"/>
        <v>1.4412357523414276E-3</v>
      </c>
      <c r="I24" s="12">
        <f t="shared" si="3"/>
        <v>5.567215541802658E-2</v>
      </c>
      <c r="J24" s="12">
        <f t="shared" si="3"/>
        <v>1.570120306784731E-3</v>
      </c>
    </row>
    <row r="25" spans="1:10" ht="14.25">
      <c r="A25" s="3" t="s">
        <v>4</v>
      </c>
      <c r="B25" s="5"/>
      <c r="C25" s="2">
        <f t="shared" ref="C25:J25" si="4">TTEST(C2:C8,C10:C19,2,3)</f>
        <v>0.15865835009021648</v>
      </c>
      <c r="D25" s="18">
        <f t="shared" si="4"/>
        <v>3.7728768830793237E-3</v>
      </c>
      <c r="E25" s="18">
        <f t="shared" si="4"/>
        <v>5.4127653427767976E-4</v>
      </c>
      <c r="F25" s="24">
        <f t="shared" si="4"/>
        <v>4.8613355701513465E-8</v>
      </c>
      <c r="G25" s="2">
        <f t="shared" si="4"/>
        <v>7.0302107916108372E-2</v>
      </c>
      <c r="H25" s="18">
        <f t="shared" si="4"/>
        <v>4.3408691411393578E-3</v>
      </c>
      <c r="I25" s="18">
        <f t="shared" si="4"/>
        <v>1.373437393408305E-3</v>
      </c>
      <c r="J25" s="18">
        <f t="shared" si="4"/>
        <v>1.2079197723168794E-2</v>
      </c>
    </row>
    <row r="26" spans="1:10" ht="14.25">
      <c r="A26" s="8"/>
      <c r="B26" s="8"/>
      <c r="C26" s="9"/>
      <c r="D26" s="7"/>
    </row>
    <row r="27" spans="1:10" ht="14.25">
      <c r="A27" s="8"/>
      <c r="B27" s="8"/>
      <c r="C27" s="9"/>
      <c r="D27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E3FB3-7156-4C91-8647-22866614C237}">
  <dimension ref="A1:K39"/>
  <sheetViews>
    <sheetView view="pageBreakPreview" topLeftCell="A13" zoomScale="75" zoomScaleNormal="100" zoomScaleSheetLayoutView="75" workbookViewId="0">
      <selection activeCell="F38" sqref="C38:F38"/>
    </sheetView>
  </sheetViews>
  <sheetFormatPr defaultRowHeight="18.75"/>
  <cols>
    <col min="1" max="2" width="9" style="9"/>
    <col min="4" max="4" width="9" style="9"/>
    <col min="5" max="5" width="9" style="9" customWidth="1"/>
    <col min="6" max="16384" width="9" style="9"/>
  </cols>
  <sheetData>
    <row r="1" spans="1:11" ht="14.25">
      <c r="A1" s="29"/>
      <c r="B1" s="46"/>
      <c r="C1" s="29" t="s">
        <v>82</v>
      </c>
      <c r="D1" s="46"/>
      <c r="E1" s="46"/>
      <c r="F1" s="46"/>
      <c r="G1" s="46"/>
      <c r="H1" s="29" t="s">
        <v>275</v>
      </c>
      <c r="I1" s="46"/>
      <c r="J1" s="46"/>
      <c r="K1" s="46"/>
    </row>
    <row r="2" spans="1:11" ht="15">
      <c r="A2" s="8"/>
      <c r="B2" s="8"/>
      <c r="C2" s="15">
        <v>0</v>
      </c>
      <c r="D2" s="15">
        <v>8</v>
      </c>
      <c r="E2" s="15">
        <v>36</v>
      </c>
      <c r="F2" s="15">
        <v>56</v>
      </c>
      <c r="G2" s="46"/>
      <c r="H2" s="15">
        <v>0</v>
      </c>
      <c r="I2" s="15">
        <v>8</v>
      </c>
      <c r="J2" s="15">
        <v>36</v>
      </c>
      <c r="K2" s="15">
        <v>56</v>
      </c>
    </row>
    <row r="3" spans="1:11" ht="14.25">
      <c r="A3" s="8" t="s">
        <v>0</v>
      </c>
      <c r="B3" s="8"/>
      <c r="C3" s="28">
        <v>25</v>
      </c>
      <c r="D3" s="1">
        <v>45.4</v>
      </c>
      <c r="E3" s="1">
        <v>68.5</v>
      </c>
      <c r="F3" s="1">
        <v>79.900000000000006</v>
      </c>
      <c r="G3" s="46"/>
      <c r="H3" s="35">
        <f>C3/C$34*100</f>
        <v>98.074179743223979</v>
      </c>
      <c r="I3" s="35">
        <f t="shared" ref="I3:I13" si="0">D3/D$34*100</f>
        <v>101.31872590789206</v>
      </c>
      <c r="J3" s="35">
        <f t="shared" ref="J3:J13" si="1">E3/E$34*100</f>
        <v>107.70440251572326</v>
      </c>
      <c r="K3" s="35">
        <f t="shared" ref="K3:K13" si="2">F3/F$34*100</f>
        <v>111.22500632751202</v>
      </c>
    </row>
    <row r="4" spans="1:11" ht="14.25">
      <c r="A4" s="8"/>
      <c r="B4" s="8"/>
      <c r="C4" s="28">
        <v>29.1</v>
      </c>
      <c r="D4" s="1">
        <v>45.6</v>
      </c>
      <c r="E4" s="1">
        <v>63.2</v>
      </c>
      <c r="F4" s="1">
        <v>74.5</v>
      </c>
      <c r="G4" s="46"/>
      <c r="H4" s="35">
        <f t="shared" ref="H4:H13" si="3">C4/C$34*100</f>
        <v>114.15834522111273</v>
      </c>
      <c r="I4" s="35">
        <f t="shared" si="0"/>
        <v>101.76506390748629</v>
      </c>
      <c r="J4" s="35">
        <f t="shared" si="1"/>
        <v>99.371069182389931</v>
      </c>
      <c r="K4" s="35">
        <f t="shared" si="2"/>
        <v>103.70792204505189</v>
      </c>
    </row>
    <row r="5" spans="1:11" ht="14.25">
      <c r="A5" s="8"/>
      <c r="B5" s="8"/>
      <c r="C5" s="28">
        <v>27.5</v>
      </c>
      <c r="D5" s="1">
        <v>47.2</v>
      </c>
      <c r="E5" s="1">
        <v>67.400000000000006</v>
      </c>
      <c r="F5" s="1">
        <v>76.2</v>
      </c>
      <c r="G5" s="46"/>
      <c r="H5" s="35">
        <f t="shared" si="3"/>
        <v>107.88159771754637</v>
      </c>
      <c r="I5" s="35">
        <f t="shared" si="0"/>
        <v>105.33576790424021</v>
      </c>
      <c r="J5" s="35">
        <f t="shared" si="1"/>
        <v>105.97484276729561</v>
      </c>
      <c r="K5" s="35">
        <f t="shared" si="2"/>
        <v>106.07441154138193</v>
      </c>
    </row>
    <row r="6" spans="1:11" ht="14.25">
      <c r="A6" s="8"/>
      <c r="B6" s="8"/>
      <c r="C6" s="28">
        <v>28.5</v>
      </c>
      <c r="D6" s="1">
        <v>50.6</v>
      </c>
      <c r="E6" s="1">
        <v>66.7</v>
      </c>
      <c r="F6" s="1">
        <v>76.3</v>
      </c>
      <c r="G6" s="46"/>
      <c r="H6" s="35">
        <f t="shared" si="3"/>
        <v>111.80456490727533</v>
      </c>
      <c r="I6" s="35">
        <f t="shared" si="0"/>
        <v>112.92351389734225</v>
      </c>
      <c r="J6" s="35">
        <f t="shared" si="1"/>
        <v>104.87421383647799</v>
      </c>
      <c r="K6" s="35">
        <f t="shared" si="2"/>
        <v>106.21361680587191</v>
      </c>
    </row>
    <row r="7" spans="1:11" ht="14.25">
      <c r="A7" s="8"/>
      <c r="B7" s="8"/>
      <c r="C7" s="28">
        <v>23</v>
      </c>
      <c r="D7" s="1">
        <v>40.9</v>
      </c>
      <c r="E7" s="1">
        <v>60.5</v>
      </c>
      <c r="F7" s="1">
        <v>63</v>
      </c>
      <c r="G7" s="46"/>
      <c r="H7" s="35">
        <f t="shared" si="3"/>
        <v>90.228245363766064</v>
      </c>
      <c r="I7" s="35">
        <f t="shared" si="0"/>
        <v>91.2761209170217</v>
      </c>
      <c r="J7" s="35">
        <f t="shared" si="1"/>
        <v>95.125786163522008</v>
      </c>
      <c r="K7" s="35">
        <f t="shared" si="2"/>
        <v>87.699316628701581</v>
      </c>
    </row>
    <row r="8" spans="1:11" ht="14.25">
      <c r="A8" s="8"/>
      <c r="B8" s="8"/>
      <c r="C8" s="28">
        <v>25.8</v>
      </c>
      <c r="D8" s="1">
        <v>46</v>
      </c>
      <c r="E8" s="1">
        <v>57.8</v>
      </c>
      <c r="F8" s="1">
        <v>73</v>
      </c>
      <c r="G8" s="46"/>
      <c r="H8" s="35">
        <f t="shared" si="3"/>
        <v>101.21255349500716</v>
      </c>
      <c r="I8" s="35">
        <f t="shared" si="0"/>
        <v>102.65773990667478</v>
      </c>
      <c r="J8" s="35">
        <f t="shared" si="1"/>
        <v>90.880503144654085</v>
      </c>
      <c r="K8" s="35">
        <f t="shared" si="2"/>
        <v>101.61984307770184</v>
      </c>
    </row>
    <row r="9" spans="1:11" ht="14.25">
      <c r="A9" s="8"/>
      <c r="B9" s="8"/>
      <c r="C9" s="28">
        <v>24.4</v>
      </c>
      <c r="D9" s="1">
        <v>43.1</v>
      </c>
      <c r="E9" s="1">
        <v>61.7</v>
      </c>
      <c r="F9" s="1">
        <v>66.3</v>
      </c>
      <c r="G9" s="46"/>
      <c r="H9" s="35">
        <f t="shared" si="3"/>
        <v>95.720399429386589</v>
      </c>
      <c r="I9" s="35">
        <f t="shared" si="0"/>
        <v>96.185838912558324</v>
      </c>
      <c r="J9" s="35">
        <f t="shared" si="1"/>
        <v>97.012578616352201</v>
      </c>
      <c r="K9" s="35">
        <f t="shared" si="2"/>
        <v>92.293090356871659</v>
      </c>
    </row>
    <row r="10" spans="1:11" ht="14.25">
      <c r="A10" s="8"/>
      <c r="B10" s="8"/>
      <c r="C10" s="28">
        <v>23.1</v>
      </c>
      <c r="D10" s="1">
        <v>40.5</v>
      </c>
      <c r="E10" s="1">
        <v>56.9</v>
      </c>
      <c r="F10" s="1">
        <v>72</v>
      </c>
      <c r="G10" s="46"/>
      <c r="H10" s="35">
        <f t="shared" si="3"/>
        <v>90.62054208273895</v>
      </c>
      <c r="I10" s="35">
        <f t="shared" si="0"/>
        <v>90.383444917833216</v>
      </c>
      <c r="J10" s="35">
        <f t="shared" si="1"/>
        <v>89.465408805031444</v>
      </c>
      <c r="K10" s="35">
        <f t="shared" si="2"/>
        <v>100.22779043280181</v>
      </c>
    </row>
    <row r="11" spans="1:11" ht="14.25">
      <c r="A11" s="8"/>
      <c r="B11" s="8"/>
      <c r="C11" s="28">
        <v>23.4</v>
      </c>
      <c r="D11" s="1">
        <v>44.4</v>
      </c>
      <c r="E11" s="1">
        <v>61.7</v>
      </c>
      <c r="F11" s="1">
        <v>68.8</v>
      </c>
      <c r="G11" s="46"/>
      <c r="H11" s="35">
        <f t="shared" si="3"/>
        <v>91.797432239657638</v>
      </c>
      <c r="I11" s="35">
        <f t="shared" si="0"/>
        <v>99.087035909920857</v>
      </c>
      <c r="J11" s="35">
        <f t="shared" si="1"/>
        <v>97.012578616352201</v>
      </c>
      <c r="K11" s="35">
        <f t="shared" si="2"/>
        <v>95.773221969121721</v>
      </c>
    </row>
    <row r="12" spans="1:11" ht="14.25">
      <c r="A12" s="8"/>
      <c r="B12" s="8"/>
      <c r="C12" s="28">
        <v>25.6</v>
      </c>
      <c r="D12" s="1">
        <v>46.6</v>
      </c>
      <c r="E12" s="1">
        <v>70.5</v>
      </c>
      <c r="F12" s="1">
        <v>81.099999999999994</v>
      </c>
      <c r="G12" s="46"/>
      <c r="H12" s="35">
        <f t="shared" si="3"/>
        <v>100.42796005706136</v>
      </c>
      <c r="I12" s="35">
        <f t="shared" si="0"/>
        <v>103.99675390545748</v>
      </c>
      <c r="J12" s="35">
        <f t="shared" si="1"/>
        <v>110.84905660377358</v>
      </c>
      <c r="K12" s="35">
        <f t="shared" si="2"/>
        <v>112.89546950139204</v>
      </c>
    </row>
    <row r="13" spans="1:11" ht="14.25">
      <c r="A13" s="8"/>
      <c r="B13" s="8"/>
      <c r="C13" s="28">
        <v>25</v>
      </c>
      <c r="D13" s="1">
        <v>42.6</v>
      </c>
      <c r="E13" s="1">
        <v>64.7</v>
      </c>
      <c r="F13" s="1">
        <v>59.1</v>
      </c>
      <c r="G13" s="46"/>
      <c r="H13" s="35">
        <f t="shared" si="3"/>
        <v>98.074179743223979</v>
      </c>
      <c r="I13" s="35">
        <f t="shared" si="0"/>
        <v>95.069993913572731</v>
      </c>
      <c r="J13" s="35">
        <f t="shared" si="1"/>
        <v>101.72955974842768</v>
      </c>
      <c r="K13" s="35">
        <f t="shared" si="2"/>
        <v>82.270311313591492</v>
      </c>
    </row>
    <row r="14" spans="1:11" ht="14.25">
      <c r="A14" s="8"/>
      <c r="B14" s="8"/>
      <c r="C14" s="12"/>
      <c r="D14" s="28"/>
      <c r="E14" s="16"/>
      <c r="F14" s="17"/>
      <c r="G14" s="46"/>
      <c r="H14" s="46"/>
      <c r="I14" s="46"/>
      <c r="J14" s="46"/>
      <c r="K14" s="46"/>
    </row>
    <row r="15" spans="1:11" ht="14.25">
      <c r="A15" s="8"/>
      <c r="B15" s="8"/>
      <c r="C15" s="12"/>
      <c r="D15" s="1"/>
      <c r="E15" s="7"/>
      <c r="F15" s="7"/>
      <c r="G15" s="46"/>
      <c r="H15" s="46"/>
      <c r="I15" s="46"/>
      <c r="J15" s="46"/>
      <c r="K15" s="46"/>
    </row>
    <row r="16" spans="1:11" ht="14.25">
      <c r="A16" s="8" t="s">
        <v>1</v>
      </c>
      <c r="B16" s="8"/>
      <c r="C16" s="28">
        <v>27.1</v>
      </c>
      <c r="D16" s="1">
        <v>44.8</v>
      </c>
      <c r="E16" s="1">
        <v>65.400000000000006</v>
      </c>
      <c r="F16" s="1">
        <v>71.400000000000006</v>
      </c>
      <c r="G16" s="46"/>
      <c r="H16" s="35">
        <f t="shared" ref="H16:K32" si="4">C16/C$34*100</f>
        <v>106.3124108416548</v>
      </c>
      <c r="I16" s="35">
        <f t="shared" si="4"/>
        <v>99.979711909109341</v>
      </c>
      <c r="J16" s="35">
        <f t="shared" si="4"/>
        <v>102.8301886792453</v>
      </c>
      <c r="K16" s="35">
        <f t="shared" si="4"/>
        <v>99.392558845861799</v>
      </c>
    </row>
    <row r="17" spans="1:11" ht="14.25">
      <c r="A17" s="8"/>
      <c r="B17" s="8"/>
      <c r="C17" s="28">
        <v>23</v>
      </c>
      <c r="D17" s="1">
        <v>40.299999999999997</v>
      </c>
      <c r="E17" s="1">
        <v>64.7</v>
      </c>
      <c r="F17" s="1">
        <v>74.400000000000006</v>
      </c>
      <c r="G17" s="46"/>
      <c r="H17" s="35">
        <f t="shared" si="4"/>
        <v>90.228245363766064</v>
      </c>
      <c r="I17" s="35">
        <f t="shared" si="4"/>
        <v>89.937106918238982</v>
      </c>
      <c r="J17" s="35">
        <f t="shared" si="4"/>
        <v>101.72955974842768</v>
      </c>
      <c r="K17" s="35">
        <f t="shared" si="4"/>
        <v>103.56871678056187</v>
      </c>
    </row>
    <row r="18" spans="1:11" ht="14.25">
      <c r="A18" s="8"/>
      <c r="B18" s="8"/>
      <c r="C18" s="28">
        <v>28.9</v>
      </c>
      <c r="D18" s="1">
        <v>46.6</v>
      </c>
      <c r="E18" s="1">
        <v>68.5</v>
      </c>
      <c r="F18" s="1">
        <v>83.7</v>
      </c>
      <c r="G18" s="46"/>
      <c r="H18" s="35">
        <f t="shared" si="4"/>
        <v>113.37375178316691</v>
      </c>
      <c r="I18" s="35">
        <f t="shared" si="4"/>
        <v>103.99675390545748</v>
      </c>
      <c r="J18" s="35">
        <f t="shared" si="4"/>
        <v>107.70440251572326</v>
      </c>
      <c r="K18" s="35">
        <f t="shared" si="4"/>
        <v>116.51480637813212</v>
      </c>
    </row>
    <row r="19" spans="1:11" ht="14.25">
      <c r="A19" s="8"/>
      <c r="B19" s="8"/>
      <c r="C19" s="28">
        <v>22.9</v>
      </c>
      <c r="D19" s="1">
        <v>40.6</v>
      </c>
      <c r="E19" s="1">
        <v>61.7</v>
      </c>
      <c r="F19" s="1">
        <v>69.599999999999994</v>
      </c>
      <c r="G19" s="46"/>
      <c r="H19" s="35">
        <f t="shared" si="4"/>
        <v>89.835948644793149</v>
      </c>
      <c r="I19" s="35">
        <f t="shared" si="4"/>
        <v>90.606613917630355</v>
      </c>
      <c r="J19" s="35">
        <f t="shared" si="4"/>
        <v>97.012578616352201</v>
      </c>
      <c r="K19" s="35">
        <f t="shared" si="4"/>
        <v>96.886864085041751</v>
      </c>
    </row>
    <row r="20" spans="1:11" ht="14.25">
      <c r="A20" s="8"/>
      <c r="B20" s="8"/>
      <c r="C20" s="28">
        <v>24.8</v>
      </c>
      <c r="D20" s="1">
        <v>46.9</v>
      </c>
      <c r="E20" s="1">
        <v>73.2</v>
      </c>
      <c r="F20" s="1">
        <v>90.6</v>
      </c>
      <c r="G20" s="46"/>
      <c r="H20" s="35">
        <f t="shared" si="4"/>
        <v>97.289586305278192</v>
      </c>
      <c r="I20" s="35">
        <f t="shared" si="4"/>
        <v>104.66626090484885</v>
      </c>
      <c r="J20" s="35">
        <f t="shared" si="4"/>
        <v>115.09433962264151</v>
      </c>
      <c r="K20" s="35">
        <f t="shared" si="4"/>
        <v>126.11996962794227</v>
      </c>
    </row>
    <row r="21" spans="1:11" ht="14.25">
      <c r="A21" s="8"/>
      <c r="B21" s="8"/>
      <c r="C21" s="28">
        <v>22</v>
      </c>
      <c r="D21" s="1">
        <v>38.200000000000003</v>
      </c>
      <c r="E21" s="1">
        <v>59.2</v>
      </c>
      <c r="F21" s="1">
        <v>64.2</v>
      </c>
      <c r="G21" s="46"/>
      <c r="H21" s="35">
        <f t="shared" si="4"/>
        <v>86.305278174037099</v>
      </c>
      <c r="I21" s="35">
        <f t="shared" si="4"/>
        <v>85.250557922499496</v>
      </c>
      <c r="J21" s="35">
        <f t="shared" si="4"/>
        <v>93.081761006289312</v>
      </c>
      <c r="K21" s="35">
        <f t="shared" si="4"/>
        <v>89.369779802581618</v>
      </c>
    </row>
    <row r="22" spans="1:11" ht="14.25">
      <c r="A22" s="8"/>
      <c r="B22" s="8"/>
      <c r="C22" s="28">
        <v>22.5</v>
      </c>
      <c r="D22" s="1">
        <v>37.700000000000003</v>
      </c>
      <c r="E22" s="1">
        <v>59.8</v>
      </c>
      <c r="F22" s="1">
        <v>72.099999999999994</v>
      </c>
      <c r="G22" s="46"/>
      <c r="H22" s="35">
        <f t="shared" si="4"/>
        <v>88.266761768901574</v>
      </c>
      <c r="I22" s="35">
        <f t="shared" si="4"/>
        <v>84.134712923513902</v>
      </c>
      <c r="J22" s="35">
        <f t="shared" si="4"/>
        <v>94.025157232704387</v>
      </c>
      <c r="K22" s="35">
        <f t="shared" si="4"/>
        <v>100.36699569729181</v>
      </c>
    </row>
    <row r="23" spans="1:11" ht="14.25">
      <c r="A23" s="8"/>
      <c r="B23" s="8"/>
      <c r="C23" s="28">
        <v>29</v>
      </c>
      <c r="D23" s="1">
        <v>42.7</v>
      </c>
      <c r="E23" s="1">
        <v>63</v>
      </c>
      <c r="F23" s="1">
        <v>72.400000000000006</v>
      </c>
      <c r="G23" s="46"/>
      <c r="H23" s="35">
        <f t="shared" si="4"/>
        <v>113.76604850213981</v>
      </c>
      <c r="I23" s="35">
        <f t="shared" si="4"/>
        <v>95.293162913369855</v>
      </c>
      <c r="J23" s="35">
        <f t="shared" si="4"/>
        <v>99.056603773584911</v>
      </c>
      <c r="K23" s="35">
        <f t="shared" si="4"/>
        <v>100.78461149076183</v>
      </c>
    </row>
    <row r="24" spans="1:11" ht="14.25">
      <c r="A24" s="8"/>
      <c r="B24" s="8"/>
      <c r="C24" s="19">
        <v>24.5</v>
      </c>
      <c r="D24" s="1">
        <v>40</v>
      </c>
      <c r="E24" s="28">
        <v>59.2</v>
      </c>
      <c r="F24" s="28">
        <v>68.3</v>
      </c>
      <c r="G24" s="46"/>
      <c r="H24" s="35">
        <f t="shared" si="4"/>
        <v>96.112696148359504</v>
      </c>
      <c r="I24" s="35">
        <f t="shared" si="4"/>
        <v>89.267599918847623</v>
      </c>
      <c r="J24" s="35">
        <f t="shared" si="4"/>
        <v>93.081761006289312</v>
      </c>
      <c r="K24" s="35">
        <f t="shared" si="4"/>
        <v>95.077195646671726</v>
      </c>
    </row>
    <row r="25" spans="1:11" ht="14.25">
      <c r="A25" s="8"/>
      <c r="B25" s="8"/>
      <c r="C25" s="28">
        <v>21.8</v>
      </c>
      <c r="D25" s="1">
        <v>42.7</v>
      </c>
      <c r="E25" s="1">
        <v>62.4</v>
      </c>
      <c r="F25" s="1">
        <v>66.7</v>
      </c>
      <c r="G25" s="46"/>
      <c r="H25" s="35">
        <f t="shared" si="4"/>
        <v>85.520684736091312</v>
      </c>
      <c r="I25" s="35">
        <f t="shared" si="4"/>
        <v>95.293162913369855</v>
      </c>
      <c r="J25" s="35">
        <f t="shared" si="4"/>
        <v>98.113207547169807</v>
      </c>
      <c r="K25" s="35">
        <f t="shared" si="4"/>
        <v>92.849911414831681</v>
      </c>
    </row>
    <row r="26" spans="1:11" ht="14.25">
      <c r="A26" s="8"/>
      <c r="B26" s="8"/>
      <c r="C26" s="28">
        <v>18.7</v>
      </c>
      <c r="D26" s="1">
        <v>39.6</v>
      </c>
      <c r="E26" s="1">
        <v>57.7</v>
      </c>
      <c r="F26" s="1">
        <v>62.6</v>
      </c>
      <c r="G26" s="46"/>
      <c r="H26" s="35">
        <f t="shared" si="4"/>
        <v>73.359486447931531</v>
      </c>
      <c r="I26" s="35">
        <f t="shared" si="4"/>
        <v>88.374923919659153</v>
      </c>
      <c r="J26" s="35">
        <f t="shared" si="4"/>
        <v>90.723270440251582</v>
      </c>
      <c r="K26" s="35">
        <f t="shared" si="4"/>
        <v>87.142495570741573</v>
      </c>
    </row>
    <row r="27" spans="1:11" ht="14.25">
      <c r="A27" s="8"/>
      <c r="B27" s="8"/>
      <c r="C27" s="28">
        <v>25.9</v>
      </c>
      <c r="D27" s="1">
        <v>43.7</v>
      </c>
      <c r="E27" s="1">
        <v>60</v>
      </c>
      <c r="F27" s="1">
        <v>66.400000000000006</v>
      </c>
      <c r="G27" s="46"/>
      <c r="H27" s="35">
        <f t="shared" si="4"/>
        <v>101.60485021398003</v>
      </c>
      <c r="I27" s="35">
        <f t="shared" si="4"/>
        <v>97.524852911341043</v>
      </c>
      <c r="J27" s="35">
        <f t="shared" si="4"/>
        <v>94.339622641509436</v>
      </c>
      <c r="K27" s="35">
        <f t="shared" si="4"/>
        <v>92.432295621361675</v>
      </c>
    </row>
    <row r="28" spans="1:11" ht="14.25">
      <c r="A28" s="8"/>
      <c r="B28" s="8"/>
      <c r="C28" s="28">
        <v>21.5</v>
      </c>
      <c r="D28" s="1">
        <v>38.5</v>
      </c>
      <c r="E28" s="1">
        <v>56.6</v>
      </c>
      <c r="F28" s="1">
        <v>63.4</v>
      </c>
      <c r="G28" s="46"/>
      <c r="H28" s="35">
        <f t="shared" si="4"/>
        <v>84.343794579172609</v>
      </c>
      <c r="I28" s="35">
        <f t="shared" si="4"/>
        <v>85.920064921890855</v>
      </c>
      <c r="J28" s="35">
        <f t="shared" si="4"/>
        <v>88.993710691823907</v>
      </c>
      <c r="K28" s="35">
        <f t="shared" si="4"/>
        <v>88.256137686661589</v>
      </c>
    </row>
    <row r="29" spans="1:11" ht="14.25">
      <c r="A29" s="46"/>
      <c r="B29" s="8"/>
      <c r="C29" s="28">
        <v>20.9</v>
      </c>
      <c r="D29" s="1">
        <v>35.6</v>
      </c>
      <c r="E29" s="1">
        <v>57.6</v>
      </c>
      <c r="F29" s="1">
        <v>53.8</v>
      </c>
      <c r="G29" s="46"/>
      <c r="H29" s="35">
        <f t="shared" si="4"/>
        <v>81.990014265335248</v>
      </c>
      <c r="I29" s="35">
        <f t="shared" si="4"/>
        <v>79.448163927774402</v>
      </c>
      <c r="J29" s="35">
        <f t="shared" si="4"/>
        <v>90.566037735849065</v>
      </c>
      <c r="K29" s="35">
        <f t="shared" si="4"/>
        <v>74.892432295621347</v>
      </c>
    </row>
    <row r="30" spans="1:11" ht="14.25">
      <c r="A30" s="46"/>
      <c r="B30" s="8"/>
      <c r="C30" s="28">
        <v>19.399999999999999</v>
      </c>
      <c r="D30" s="1">
        <v>35.4</v>
      </c>
      <c r="E30" s="1">
        <v>55.8</v>
      </c>
      <c r="F30" s="1">
        <v>62</v>
      </c>
      <c r="G30" s="46"/>
      <c r="H30" s="35">
        <f t="shared" si="4"/>
        <v>76.105563480741807</v>
      </c>
      <c r="I30" s="35">
        <f t="shared" si="4"/>
        <v>79.001825928180153</v>
      </c>
      <c r="J30" s="35">
        <f t="shared" si="4"/>
        <v>87.735849056603769</v>
      </c>
      <c r="K30" s="35">
        <f t="shared" si="4"/>
        <v>86.307263983801562</v>
      </c>
    </row>
    <row r="31" spans="1:11" ht="14.25">
      <c r="A31" s="46"/>
      <c r="B31" s="8"/>
      <c r="C31" s="28">
        <v>21.3</v>
      </c>
      <c r="D31" s="1">
        <v>39</v>
      </c>
      <c r="E31" s="1">
        <v>60.3</v>
      </c>
      <c r="F31" s="1">
        <v>67.7</v>
      </c>
      <c r="G31" s="46"/>
      <c r="H31" s="35">
        <f t="shared" si="4"/>
        <v>83.559201141226822</v>
      </c>
      <c r="I31" s="35">
        <f t="shared" si="4"/>
        <v>87.035909920876435</v>
      </c>
      <c r="J31" s="35">
        <f t="shared" si="4"/>
        <v>94.811320754716974</v>
      </c>
      <c r="K31" s="35">
        <f t="shared" si="4"/>
        <v>94.241964059731714</v>
      </c>
    </row>
    <row r="32" spans="1:11" ht="14.25">
      <c r="A32" s="46"/>
      <c r="B32" s="8"/>
      <c r="C32" s="28">
        <v>22.9</v>
      </c>
      <c r="D32" s="1">
        <v>39.9</v>
      </c>
      <c r="E32" s="1">
        <v>65.2</v>
      </c>
      <c r="F32" s="1">
        <v>80.8</v>
      </c>
      <c r="G32" s="46"/>
      <c r="H32" s="35">
        <f t="shared" si="4"/>
        <v>89.835948644793149</v>
      </c>
      <c r="I32" s="35">
        <f t="shared" si="4"/>
        <v>89.044430919050512</v>
      </c>
      <c r="J32" s="35">
        <f t="shared" si="4"/>
        <v>102.51572327044025</v>
      </c>
      <c r="K32" s="35">
        <f t="shared" si="4"/>
        <v>112.47785370792202</v>
      </c>
    </row>
    <row r="33" spans="1:11" ht="14.25">
      <c r="A33" s="46"/>
      <c r="B33" s="8"/>
      <c r="C33" s="12"/>
      <c r="D33" s="7"/>
      <c r="E33" s="7"/>
      <c r="F33" s="7"/>
      <c r="G33" s="46"/>
      <c r="H33" s="46"/>
      <c r="I33" s="46"/>
      <c r="J33" s="46"/>
      <c r="K33" s="46"/>
    </row>
    <row r="34" spans="1:11" ht="14.25">
      <c r="A34" s="3" t="s">
        <v>2</v>
      </c>
      <c r="B34" s="4" t="s">
        <v>5</v>
      </c>
      <c r="C34" s="1">
        <f>AVERAGE(C3:C14)</f>
        <v>25.490909090909089</v>
      </c>
      <c r="D34" s="1">
        <f>AVERAGE(D3:D14)</f>
        <v>44.809090909090912</v>
      </c>
      <c r="E34" s="1">
        <f>AVERAGE(E3:E14)</f>
        <v>63.6</v>
      </c>
      <c r="F34" s="1">
        <f>AVERAGE(F3:F14)</f>
        <v>71.836363636363643</v>
      </c>
      <c r="G34" s="46"/>
      <c r="H34" s="32">
        <f>AVERAGE(H3:H14)</f>
        <v>100</v>
      </c>
      <c r="I34" s="32">
        <f>AVERAGE(I3:I14)</f>
        <v>99.999999999999986</v>
      </c>
      <c r="J34" s="32">
        <f>AVERAGE(J3:J14)</f>
        <v>100</v>
      </c>
      <c r="K34" s="32">
        <f>AVERAGE(K3:K14)</f>
        <v>100</v>
      </c>
    </row>
    <row r="35" spans="1:11" ht="14.25">
      <c r="A35" s="3"/>
      <c r="B35" s="4" t="s">
        <v>6</v>
      </c>
      <c r="C35" s="1">
        <f t="shared" ref="C35:E35" si="5">AVERAGE(C16:C32)</f>
        <v>23.358823529411758</v>
      </c>
      <c r="D35" s="1">
        <f t="shared" si="5"/>
        <v>40.717647058823523</v>
      </c>
      <c r="E35" s="1">
        <f t="shared" si="5"/>
        <v>61.78235294117647</v>
      </c>
      <c r="F35" s="1">
        <f>AVERAGE(F16:F32)</f>
        <v>70.005882352941171</v>
      </c>
      <c r="G35" s="46"/>
      <c r="H35" s="14">
        <f t="shared" ref="H35:J35" si="6">AVERAGE(H16:H32)</f>
        <v>91.635898296551161</v>
      </c>
      <c r="I35" s="14">
        <f t="shared" si="6"/>
        <v>90.869165682097545</v>
      </c>
      <c r="J35" s="14">
        <f t="shared" si="6"/>
        <v>97.142064372918981</v>
      </c>
      <c r="K35" s="14">
        <f>AVERAGE(K16:K32)</f>
        <v>97.451873687971755</v>
      </c>
    </row>
    <row r="36" spans="1:11" ht="14.25">
      <c r="A36" s="3" t="s">
        <v>3</v>
      </c>
      <c r="B36" s="4" t="s">
        <v>5</v>
      </c>
      <c r="C36" s="1">
        <f>STDEV(C3:C14)/SQRT(COUNT(C3:C14))</f>
        <v>0.63381307044306279</v>
      </c>
      <c r="D36" s="1">
        <f>STDEV(D3:D14)/SQRT(COUNT(D3:D14))</f>
        <v>0.8876377788525458</v>
      </c>
      <c r="E36" s="1">
        <f>STDEV(E3:E14)/SQRT(COUNT(E3:E14))</f>
        <v>1.3225320068304245</v>
      </c>
      <c r="F36" s="1">
        <f>STDEV(F3:F14)/SQRT(COUNT(F3:F14))</f>
        <v>2.0855464828747898</v>
      </c>
      <c r="G36" s="46"/>
      <c r="H36" s="14">
        <f>STDEV(H3:H14)/SQRT(COUNT(H3:H14))</f>
        <v>2.4864278797695061</v>
      </c>
      <c r="I36" s="14">
        <f>STDEV(I3:I14)/SQRT(COUNT(I3:I14))</f>
        <v>1.9809323528865903</v>
      </c>
      <c r="J36" s="14">
        <f>STDEV(J3:J14)/SQRT(COUNT(J3:J14))</f>
        <v>2.0794528409283397</v>
      </c>
      <c r="K36" s="14">
        <f>STDEV(K3:K14)/SQRT(COUNT(K3:K14))</f>
        <v>2.9031904975477971</v>
      </c>
    </row>
    <row r="37" spans="1:11" ht="14.25">
      <c r="A37" s="3"/>
      <c r="B37" s="4" t="s">
        <v>6</v>
      </c>
      <c r="C37" s="1">
        <f t="shared" ref="C37:E37" si="7">STDEV(C16:C32)/SQRT(COUNT(C16:C32))</f>
        <v>0.72518044526911396</v>
      </c>
      <c r="D37" s="1">
        <f t="shared" si="7"/>
        <v>0.82836813774208951</v>
      </c>
      <c r="E37" s="1">
        <f t="shared" si="7"/>
        <v>1.1016109625465647</v>
      </c>
      <c r="F37" s="1">
        <f>STDEV(F16:F32)/SQRT(COUNT(F16:F32))</f>
        <v>2.1443919779315754</v>
      </c>
      <c r="G37" s="46"/>
      <c r="H37" s="14">
        <f t="shared" ref="H37:J37" si="8">STDEV(H16:H32)/SQRT(COUNT(H16:H32))</f>
        <v>2.8448590934236964</v>
      </c>
      <c r="I37" s="14">
        <f t="shared" si="8"/>
        <v>1.8486608876370427</v>
      </c>
      <c r="J37" s="14">
        <f t="shared" si="8"/>
        <v>1.7320927084065476</v>
      </c>
      <c r="K37" s="14">
        <f>STDEV(K16:K32)/SQRT(COUNT(K16:K32))</f>
        <v>2.9851065245820472</v>
      </c>
    </row>
    <row r="38" spans="1:11" ht="14.25">
      <c r="A38" s="3" t="s">
        <v>4</v>
      </c>
      <c r="B38" s="5"/>
      <c r="C38" s="18"/>
      <c r="D38" s="18"/>
      <c r="E38" s="23"/>
      <c r="F38" s="23"/>
      <c r="G38" s="46"/>
      <c r="H38" s="18">
        <f>TTEST(H3:H14,H16:H32,2,3)</f>
        <v>3.59179771760611E-2</v>
      </c>
      <c r="I38" s="18">
        <f>TTEST(I3:I14,I16:I32,2,3)</f>
        <v>2.564410876010607E-3</v>
      </c>
      <c r="J38" s="23">
        <f>TTEST(J3:J14,J16:J32,2,3)</f>
        <v>0.30239227377710803</v>
      </c>
      <c r="K38" s="23">
        <f>TTEST(K3:K14,K16:K32,2,3)</f>
        <v>0.54612581774387392</v>
      </c>
    </row>
    <row r="39" spans="1:11" ht="14.25">
      <c r="A39" s="8"/>
      <c r="B39" s="8"/>
      <c r="C39" s="9"/>
      <c r="D39" s="7"/>
      <c r="E39" s="7"/>
      <c r="F39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A267-3ABA-4EB0-93A3-276654593685}">
  <dimension ref="A1:K28"/>
  <sheetViews>
    <sheetView view="pageBreakPreview" zoomScale="75" zoomScaleNormal="100" zoomScaleSheetLayoutView="75" workbookViewId="0">
      <selection activeCell="C12" sqref="C12:C19"/>
    </sheetView>
  </sheetViews>
  <sheetFormatPr defaultRowHeight="13.5"/>
  <cols>
    <col min="1" max="16384" width="9" style="9"/>
  </cols>
  <sheetData>
    <row r="1" spans="1:11" ht="15">
      <c r="C1" s="15" t="s">
        <v>26</v>
      </c>
      <c r="E1" s="15" t="s">
        <v>27</v>
      </c>
    </row>
    <row r="2" spans="1:11" ht="15">
      <c r="A2" s="8"/>
      <c r="B2" s="8"/>
      <c r="C2" s="15">
        <v>0</v>
      </c>
      <c r="D2" s="15"/>
      <c r="E2" s="15">
        <v>0</v>
      </c>
      <c r="F2" s="15">
        <v>15</v>
      </c>
      <c r="G2" s="15">
        <v>30</v>
      </c>
      <c r="H2" s="15">
        <v>60</v>
      </c>
      <c r="I2" s="15">
        <v>90</v>
      </c>
      <c r="J2" s="15">
        <v>120</v>
      </c>
      <c r="K2" s="15" t="s">
        <v>18</v>
      </c>
    </row>
    <row r="3" spans="1:11" ht="14.25">
      <c r="A3" s="8" t="s">
        <v>0</v>
      </c>
      <c r="B3" s="8"/>
      <c r="C3" s="25">
        <v>175</v>
      </c>
      <c r="D3" s="25"/>
      <c r="E3" s="25">
        <v>100</v>
      </c>
      <c r="F3" s="28">
        <v>76.571428571428569</v>
      </c>
      <c r="G3" s="28">
        <v>45.714285714285715</v>
      </c>
      <c r="H3" s="28">
        <v>69.142857142857139</v>
      </c>
      <c r="I3" s="28">
        <v>68.571428571428569</v>
      </c>
      <c r="J3" s="28">
        <v>91.428571428571431</v>
      </c>
      <c r="K3" s="56">
        <f t="shared" ref="K3:K9" si="0">(E3*15+F3*30+G3*45+H3*60+I3*60+J3*30)/2/60</f>
        <v>140.5</v>
      </c>
    </row>
    <row r="4" spans="1:11" ht="14.25">
      <c r="A4" s="8"/>
      <c r="B4" s="8"/>
      <c r="C4" s="25">
        <v>172</v>
      </c>
      <c r="D4" s="25"/>
      <c r="E4" s="25">
        <v>100</v>
      </c>
      <c r="F4" s="28">
        <v>64.534883720930239</v>
      </c>
      <c r="G4" s="28">
        <v>37.790697674418603</v>
      </c>
      <c r="H4" s="28">
        <v>31.395348837209301</v>
      </c>
      <c r="I4" s="28">
        <v>26.744186046511629</v>
      </c>
      <c r="J4" s="28">
        <v>31.395348837209301</v>
      </c>
      <c r="K4" s="56">
        <f t="shared" si="0"/>
        <v>79.723837209302317</v>
      </c>
    </row>
    <row r="5" spans="1:11" ht="14.25">
      <c r="A5" s="8"/>
      <c r="B5" s="8"/>
      <c r="C5" s="25">
        <v>180</v>
      </c>
      <c r="D5" s="25"/>
      <c r="E5" s="25">
        <v>100</v>
      </c>
      <c r="F5" s="28">
        <v>45.555555555555557</v>
      </c>
      <c r="G5" s="28">
        <v>37.777777777777779</v>
      </c>
      <c r="H5" s="28">
        <v>40.555555555555557</v>
      </c>
      <c r="I5" s="28">
        <v>43.888888888888886</v>
      </c>
      <c r="J5" s="28">
        <v>82.777777777777771</v>
      </c>
      <c r="K5" s="56">
        <f t="shared" si="0"/>
        <v>100.9722222222222</v>
      </c>
    </row>
    <row r="6" spans="1:11" ht="14.25">
      <c r="A6" s="8"/>
      <c r="B6" s="8"/>
      <c r="C6" s="25">
        <v>187</v>
      </c>
      <c r="D6" s="25"/>
      <c r="E6" s="25">
        <v>100</v>
      </c>
      <c r="F6" s="28">
        <v>62.032085561497325</v>
      </c>
      <c r="G6" s="28">
        <v>50.267379679144383</v>
      </c>
      <c r="H6" s="28">
        <v>41.176470588235297</v>
      </c>
      <c r="I6" s="28">
        <v>40.641711229946523</v>
      </c>
      <c r="J6" s="28">
        <v>52.941176470588232</v>
      </c>
      <c r="K6" s="56">
        <f t="shared" si="0"/>
        <v>101.00267379679144</v>
      </c>
    </row>
    <row r="7" spans="1:11" ht="14.25">
      <c r="A7" s="8"/>
      <c r="B7" s="8"/>
      <c r="C7" s="25">
        <v>208</v>
      </c>
      <c r="D7" s="25"/>
      <c r="E7" s="25">
        <v>100</v>
      </c>
      <c r="F7" s="28">
        <v>64.42307692307692</v>
      </c>
      <c r="G7" s="28">
        <v>38.46153846153846</v>
      </c>
      <c r="H7" s="28">
        <v>48.07692307692308</v>
      </c>
      <c r="I7" s="28">
        <v>42.78846153846154</v>
      </c>
      <c r="J7" s="28">
        <v>50.480769230769234</v>
      </c>
      <c r="K7" s="56">
        <f t="shared" si="0"/>
        <v>101.08173076923076</v>
      </c>
    </row>
    <row r="8" spans="1:11" ht="14.25">
      <c r="A8" s="8"/>
      <c r="B8" s="8"/>
      <c r="C8" s="27">
        <v>203</v>
      </c>
      <c r="D8" s="25"/>
      <c r="E8" s="25">
        <v>100</v>
      </c>
      <c r="F8" s="28">
        <v>76.847290640394093</v>
      </c>
      <c r="G8" s="28">
        <v>54.187192118226598</v>
      </c>
      <c r="H8" s="28">
        <v>47.783251231527096</v>
      </c>
      <c r="I8" s="28">
        <v>57.142857142857146</v>
      </c>
      <c r="J8" s="28">
        <v>67.980295566502463</v>
      </c>
      <c r="K8" s="56">
        <f t="shared" si="0"/>
        <v>121.49014778325123</v>
      </c>
    </row>
    <row r="9" spans="1:11" ht="14.25">
      <c r="A9" s="8"/>
      <c r="B9" s="8"/>
      <c r="C9" s="25">
        <v>172</v>
      </c>
      <c r="D9" s="25"/>
      <c r="E9" s="25">
        <v>100</v>
      </c>
      <c r="F9" s="28">
        <v>41.860465116279073</v>
      </c>
      <c r="G9" s="28">
        <v>27.325581395348838</v>
      </c>
      <c r="H9" s="28">
        <v>20.930232558139537</v>
      </c>
      <c r="I9" s="28">
        <v>41.279069767441861</v>
      </c>
      <c r="J9" s="28">
        <v>20.348837209302324</v>
      </c>
      <c r="K9" s="56">
        <f t="shared" si="0"/>
        <v>69.404069767441854</v>
      </c>
    </row>
    <row r="10" spans="1:11" ht="14.25">
      <c r="A10" s="8"/>
      <c r="B10" s="8"/>
      <c r="C10" s="25"/>
      <c r="D10" s="25"/>
      <c r="E10" s="25"/>
      <c r="F10" s="28"/>
      <c r="G10" s="28"/>
      <c r="H10" s="28"/>
      <c r="I10" s="28"/>
      <c r="J10" s="28"/>
      <c r="K10" s="26"/>
    </row>
    <row r="11" spans="1:11" ht="14.25">
      <c r="A11" s="8"/>
      <c r="B11" s="8"/>
      <c r="C11" s="8"/>
      <c r="D11" s="8"/>
      <c r="E11" s="1"/>
      <c r="F11" s="7"/>
      <c r="G11" s="7"/>
    </row>
    <row r="12" spans="1:11" ht="14.25">
      <c r="A12" s="8" t="s">
        <v>1</v>
      </c>
      <c r="B12" s="8"/>
      <c r="C12" s="25">
        <v>182</v>
      </c>
      <c r="D12" s="8"/>
      <c r="E12" s="25">
        <v>100</v>
      </c>
      <c r="F12" s="28">
        <v>90.659340659340657</v>
      </c>
      <c r="G12" s="28">
        <v>57.692307692307693</v>
      </c>
      <c r="H12" s="28">
        <v>65.384615384615387</v>
      </c>
      <c r="I12" s="28">
        <v>88.461538461538467</v>
      </c>
      <c r="J12" s="28">
        <v>98.35164835164835</v>
      </c>
      <c r="K12" s="56">
        <f t="shared" ref="K12:K19" si="1">(E12*15+F12*30+G12*45+H12*60+I12*60+J12*30)/2/60</f>
        <v>158.31043956043956</v>
      </c>
    </row>
    <row r="13" spans="1:11" ht="14.25">
      <c r="A13" s="8"/>
      <c r="B13" s="8"/>
      <c r="C13" s="25">
        <v>220</v>
      </c>
      <c r="D13" s="8"/>
      <c r="E13" s="25">
        <v>100</v>
      </c>
      <c r="F13" s="28">
        <v>61.363636363636367</v>
      </c>
      <c r="G13" s="28">
        <v>32.272727272727273</v>
      </c>
      <c r="H13" s="28">
        <v>26.818181818181817</v>
      </c>
      <c r="I13" s="28">
        <v>27.727272727272727</v>
      </c>
      <c r="J13" s="28">
        <v>30</v>
      </c>
      <c r="K13" s="56">
        <f t="shared" si="1"/>
        <v>74.715909090909079</v>
      </c>
    </row>
    <row r="14" spans="1:11" ht="14.25">
      <c r="A14" s="8"/>
      <c r="B14" s="8"/>
      <c r="C14" s="25">
        <v>238</v>
      </c>
      <c r="D14" s="8"/>
      <c r="E14" s="25">
        <v>100</v>
      </c>
      <c r="F14" s="28">
        <v>92.436974789915965</v>
      </c>
      <c r="G14" s="28">
        <v>41.176470588235297</v>
      </c>
      <c r="H14" s="28">
        <v>27.731092436974791</v>
      </c>
      <c r="I14" s="28">
        <v>30.672268907563026</v>
      </c>
      <c r="J14" s="28">
        <v>38.235294117647058</v>
      </c>
      <c r="K14" s="56">
        <f t="shared" si="1"/>
        <v>89.810924369747923</v>
      </c>
    </row>
    <row r="15" spans="1:11" ht="14.25">
      <c r="A15" s="8"/>
      <c r="B15" s="8"/>
      <c r="C15" s="25">
        <v>182</v>
      </c>
      <c r="D15" s="8"/>
      <c r="E15" s="25">
        <v>100</v>
      </c>
      <c r="F15" s="28">
        <v>65.934065934065927</v>
      </c>
      <c r="G15" s="28">
        <v>38.46153846153846</v>
      </c>
      <c r="H15" s="28">
        <v>28.021978021978022</v>
      </c>
      <c r="I15" s="28">
        <v>27.472527472527471</v>
      </c>
      <c r="J15" s="28">
        <v>32.967032967032964</v>
      </c>
      <c r="K15" s="56">
        <f t="shared" si="1"/>
        <v>79.39560439560438</v>
      </c>
    </row>
    <row r="16" spans="1:11" ht="14.25">
      <c r="A16" s="8"/>
      <c r="B16" s="8"/>
      <c r="C16" s="25">
        <v>203</v>
      </c>
      <c r="D16" s="8"/>
      <c r="E16" s="25">
        <v>100</v>
      </c>
      <c r="F16" s="28">
        <v>70.935960591133011</v>
      </c>
      <c r="G16" s="28">
        <v>46.798029556650249</v>
      </c>
      <c r="H16" s="28">
        <v>41.871921182266007</v>
      </c>
      <c r="I16" s="28">
        <v>54.679802955665025</v>
      </c>
      <c r="J16" s="28">
        <v>36.945812807881772</v>
      </c>
      <c r="K16" s="56">
        <f t="shared" si="1"/>
        <v>105.29556650246305</v>
      </c>
    </row>
    <row r="17" spans="1:11" ht="14.25">
      <c r="A17" s="8"/>
      <c r="B17" s="8"/>
      <c r="C17" s="25">
        <v>218</v>
      </c>
      <c r="D17" s="8"/>
      <c r="E17" s="25">
        <v>100</v>
      </c>
      <c r="F17" s="28">
        <v>55.5045871559633</v>
      </c>
      <c r="G17" s="28">
        <v>32.110091743119263</v>
      </c>
      <c r="H17" s="28">
        <v>23.853211009174313</v>
      </c>
      <c r="I17" s="28">
        <v>26.146788990825687</v>
      </c>
      <c r="J17" s="28">
        <v>27.98165137614679</v>
      </c>
      <c r="K17" s="56">
        <f t="shared" si="1"/>
        <v>70.412844036697237</v>
      </c>
    </row>
    <row r="18" spans="1:11" ht="14.25">
      <c r="A18" s="8"/>
      <c r="B18" s="8"/>
      <c r="C18" s="25">
        <v>160</v>
      </c>
      <c r="D18" s="8"/>
      <c r="E18" s="25">
        <v>100</v>
      </c>
      <c r="F18" s="28">
        <v>73.75</v>
      </c>
      <c r="G18" s="28">
        <v>41.875</v>
      </c>
      <c r="H18" s="28">
        <v>31.25</v>
      </c>
      <c r="I18" s="28">
        <v>25</v>
      </c>
      <c r="J18" s="28">
        <v>24.375</v>
      </c>
      <c r="K18" s="56">
        <f t="shared" si="1"/>
        <v>80.859375</v>
      </c>
    </row>
    <row r="19" spans="1:11" ht="14.25">
      <c r="A19" s="8"/>
      <c r="B19" s="8"/>
      <c r="C19" s="25">
        <v>197</v>
      </c>
      <c r="D19" s="8"/>
      <c r="E19" s="25">
        <v>100</v>
      </c>
      <c r="F19" s="28">
        <v>108.62944162436548</v>
      </c>
      <c r="G19" s="28">
        <v>64.467005076142129</v>
      </c>
      <c r="H19" s="28">
        <v>57.868020304568525</v>
      </c>
      <c r="I19" s="28">
        <v>65.989847715736047</v>
      </c>
      <c r="J19" s="28">
        <v>81.725888324873097</v>
      </c>
      <c r="K19" s="56">
        <f t="shared" si="1"/>
        <v>146.19289340101523</v>
      </c>
    </row>
    <row r="20" spans="1:11" ht="14.25">
      <c r="B20" s="8"/>
      <c r="C20" s="8"/>
      <c r="D20" s="8"/>
      <c r="E20" s="7"/>
      <c r="F20" s="7"/>
      <c r="G20" s="7"/>
    </row>
    <row r="21" spans="1:11" ht="14.25">
      <c r="B21" s="8"/>
      <c r="C21" s="8"/>
      <c r="D21" s="8"/>
      <c r="E21" s="7"/>
      <c r="F21" s="7"/>
      <c r="G21" s="7"/>
    </row>
    <row r="22" spans="1:11" ht="14.25">
      <c r="A22" s="3" t="s">
        <v>2</v>
      </c>
      <c r="B22" s="4" t="s">
        <v>5</v>
      </c>
      <c r="C22" s="1">
        <f>AVERAGE(C3:C10)</f>
        <v>185.28571428571428</v>
      </c>
      <c r="D22" s="4"/>
      <c r="E22" s="1"/>
      <c r="F22" s="1"/>
      <c r="G22" s="1"/>
      <c r="H22" s="1"/>
      <c r="I22" s="1"/>
      <c r="J22" s="1"/>
      <c r="K22" s="1">
        <f>AVERAGE(K3:K10)</f>
        <v>102.02495450689139</v>
      </c>
    </row>
    <row r="23" spans="1:11" ht="14.25">
      <c r="A23" s="3"/>
      <c r="B23" s="4" t="s">
        <v>6</v>
      </c>
      <c r="C23" s="1">
        <f>AVERAGE(C12:C19)</f>
        <v>200</v>
      </c>
      <c r="D23" s="4"/>
      <c r="E23" s="1"/>
      <c r="F23" s="1"/>
      <c r="G23" s="1"/>
      <c r="H23" s="1"/>
      <c r="I23" s="1"/>
      <c r="J23" s="1"/>
      <c r="K23" s="1">
        <f>AVERAGE(K12:K19)</f>
        <v>100.62419454460955</v>
      </c>
    </row>
    <row r="24" spans="1:11" ht="14.25">
      <c r="A24" s="3" t="s">
        <v>3</v>
      </c>
      <c r="B24" s="4" t="s">
        <v>5</v>
      </c>
      <c r="C24" s="1">
        <f>STDEV(C3:C10)/SQRT(COUNT(C3:C10))</f>
        <v>5.6049055287662561</v>
      </c>
      <c r="D24" s="4"/>
      <c r="E24" s="1"/>
      <c r="F24" s="1"/>
      <c r="G24" s="1"/>
      <c r="H24" s="1"/>
      <c r="I24" s="1"/>
      <c r="J24" s="1"/>
      <c r="K24" s="1">
        <f>STDEV(K3:K10)/SQRT(COUNT(K3:K10))</f>
        <v>9.0286947364141721</v>
      </c>
    </row>
    <row r="25" spans="1:11" ht="14.25">
      <c r="A25" s="3"/>
      <c r="B25" s="4" t="s">
        <v>6</v>
      </c>
      <c r="C25" s="1">
        <f>STDEV(C12:C19)/SQRT(COUNT(C12:C19))</f>
        <v>8.8982341747434024</v>
      </c>
      <c r="D25" s="4"/>
      <c r="E25" s="1"/>
      <c r="F25" s="1"/>
      <c r="G25" s="1"/>
      <c r="H25" s="1"/>
      <c r="I25" s="1"/>
      <c r="J25" s="1"/>
      <c r="K25" s="1">
        <f>STDEV(K12:K19)/SQRT(COUNT(K12:K19))</f>
        <v>11.928525080470461</v>
      </c>
    </row>
    <row r="26" spans="1:11" ht="14.25">
      <c r="A26" s="3" t="s">
        <v>4</v>
      </c>
      <c r="B26" s="5"/>
      <c r="C26" s="23">
        <f>TTEST(C3:C10,C12:C19,2,3)</f>
        <v>0.18806378567602952</v>
      </c>
      <c r="D26" s="5"/>
      <c r="E26" s="2"/>
      <c r="F26" s="23"/>
      <c r="G26" s="23"/>
      <c r="H26" s="23"/>
      <c r="I26" s="23"/>
      <c r="J26" s="23"/>
      <c r="K26" s="23">
        <f>TTEST(K3:K10,K12:K19,2,3)</f>
        <v>0.92688249750049789</v>
      </c>
    </row>
    <row r="27" spans="1:11" ht="14.25">
      <c r="B27" s="8"/>
      <c r="C27" s="8"/>
      <c r="D27" s="8"/>
      <c r="E27" s="7"/>
      <c r="F27" s="7"/>
      <c r="G27" s="7"/>
    </row>
    <row r="28" spans="1:11" ht="14.25">
      <c r="A28" s="8"/>
      <c r="B28" s="8"/>
      <c r="C28" s="8"/>
      <c r="D28" s="8"/>
      <c r="E28" s="7"/>
      <c r="F28" s="7"/>
      <c r="G28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6A66-63E1-4519-9EE5-000D33623A42}">
  <dimension ref="A1:P69"/>
  <sheetViews>
    <sheetView view="pageBreakPreview" topLeftCell="A4" zoomScale="75" zoomScaleNormal="100" zoomScaleSheetLayoutView="75" workbookViewId="0">
      <selection activeCell="K6" sqref="K6"/>
    </sheetView>
  </sheetViews>
  <sheetFormatPr defaultRowHeight="14.25"/>
  <cols>
    <col min="1" max="3" width="9" style="91"/>
    <col min="4" max="4" width="9" style="168"/>
    <col min="5" max="5" width="9" style="91"/>
    <col min="6" max="8" width="9" style="9" customWidth="1"/>
    <col min="9" max="10" width="9" style="9"/>
    <col min="11" max="11" width="9" style="63"/>
    <col min="12" max="16384" width="9" style="9"/>
  </cols>
  <sheetData>
    <row r="1" spans="1:16" s="117" customFormat="1" ht="28.5">
      <c r="A1" s="88"/>
      <c r="B1" s="143" t="s">
        <v>276</v>
      </c>
      <c r="C1" s="144" t="s">
        <v>252</v>
      </c>
      <c r="D1" s="145" t="s">
        <v>253</v>
      </c>
      <c r="E1" s="88"/>
      <c r="F1" s="88"/>
      <c r="G1" s="88" t="s">
        <v>0</v>
      </c>
      <c r="H1" s="88"/>
      <c r="K1" s="116"/>
      <c r="L1" s="116"/>
      <c r="M1" s="116"/>
      <c r="N1" s="116"/>
    </row>
    <row r="2" spans="1:16">
      <c r="A2" s="118" t="s">
        <v>0</v>
      </c>
      <c r="B2" s="147">
        <v>78</v>
      </c>
      <c r="C2" s="147"/>
      <c r="D2" s="118" t="s">
        <v>259</v>
      </c>
      <c r="E2" s="88"/>
      <c r="F2" s="88" t="s">
        <v>254</v>
      </c>
      <c r="G2" s="88">
        <v>11</v>
      </c>
      <c r="H2" s="87">
        <f>G2*100/G$6</f>
        <v>68.75</v>
      </c>
      <c r="I2" s="61"/>
      <c r="J2" s="115"/>
      <c r="L2" s="63"/>
      <c r="M2" s="63"/>
      <c r="N2" s="63"/>
      <c r="P2" s="58"/>
    </row>
    <row r="3" spans="1:16">
      <c r="A3" s="118"/>
      <c r="B3" s="147">
        <v>80.571428571428569</v>
      </c>
      <c r="C3" s="147">
        <v>38.700000000000003</v>
      </c>
      <c r="D3" s="118" t="s">
        <v>267</v>
      </c>
      <c r="E3" s="88"/>
      <c r="F3" s="88" t="s">
        <v>255</v>
      </c>
      <c r="G3" s="88">
        <v>3</v>
      </c>
      <c r="H3" s="87">
        <f>G3*100/G$6</f>
        <v>18.75</v>
      </c>
      <c r="I3" s="61"/>
      <c r="J3" s="115"/>
      <c r="L3" s="61"/>
      <c r="M3" s="115"/>
      <c r="N3" s="115"/>
      <c r="P3" s="58"/>
    </row>
    <row r="4" spans="1:16">
      <c r="A4" s="118"/>
      <c r="B4" s="147">
        <v>96.142857142857139</v>
      </c>
      <c r="C4" s="147">
        <v>19.100000000000001</v>
      </c>
      <c r="D4" s="118" t="s">
        <v>267</v>
      </c>
      <c r="E4" s="88"/>
      <c r="F4" s="88" t="s">
        <v>256</v>
      </c>
      <c r="G4" s="88">
        <v>2</v>
      </c>
      <c r="H4" s="87">
        <f>G4*100/G$6</f>
        <v>12.5</v>
      </c>
      <c r="I4" s="61"/>
      <c r="J4" s="115"/>
      <c r="L4" s="61"/>
      <c r="M4" s="115"/>
      <c r="N4" s="115"/>
      <c r="P4" s="58"/>
    </row>
    <row r="5" spans="1:16">
      <c r="A5" s="118"/>
      <c r="B5" s="147">
        <v>98</v>
      </c>
      <c r="C5" s="147">
        <v>22.9</v>
      </c>
      <c r="D5" s="118" t="s">
        <v>267</v>
      </c>
      <c r="E5" s="88"/>
      <c r="F5" s="88" t="s">
        <v>257</v>
      </c>
      <c r="G5" s="88">
        <v>0</v>
      </c>
      <c r="H5" s="87">
        <f>G5*100/G$6</f>
        <v>0</v>
      </c>
      <c r="I5" s="61"/>
      <c r="J5" s="115"/>
      <c r="L5" s="61"/>
      <c r="M5" s="115"/>
      <c r="N5" s="115"/>
      <c r="P5" s="58"/>
    </row>
    <row r="6" spans="1:16">
      <c r="A6" s="118"/>
      <c r="B6" s="147">
        <v>103.57142857142857</v>
      </c>
      <c r="C6" s="147">
        <v>29.7</v>
      </c>
      <c r="D6" s="118" t="s">
        <v>267</v>
      </c>
      <c r="E6" s="88"/>
      <c r="F6" s="88" t="s">
        <v>203</v>
      </c>
      <c r="G6" s="88">
        <f>SUM(G2:G5)</f>
        <v>16</v>
      </c>
      <c r="H6" s="87">
        <f>G6*100/G$6</f>
        <v>100</v>
      </c>
      <c r="I6" s="63"/>
      <c r="J6" s="115"/>
      <c r="L6" s="61"/>
      <c r="M6" s="115"/>
      <c r="N6" s="115"/>
      <c r="P6" s="58"/>
    </row>
    <row r="7" spans="1:16">
      <c r="A7" s="118"/>
      <c r="B7" s="147">
        <v>68.857142857142861</v>
      </c>
      <c r="C7" s="147">
        <v>18.600000000000001</v>
      </c>
      <c r="D7" s="118" t="s">
        <v>267</v>
      </c>
      <c r="E7" s="88"/>
      <c r="F7" s="88"/>
      <c r="G7" s="88"/>
      <c r="H7" s="88"/>
      <c r="I7" s="63"/>
      <c r="J7" s="115"/>
      <c r="L7" s="61"/>
      <c r="M7" s="115"/>
      <c r="N7" s="115"/>
      <c r="P7" s="58"/>
    </row>
    <row r="8" spans="1:16">
      <c r="A8" s="118"/>
      <c r="B8" s="147">
        <v>92.857142857142861</v>
      </c>
      <c r="C8" s="147">
        <v>26.5</v>
      </c>
      <c r="D8" s="118" t="s">
        <v>267</v>
      </c>
      <c r="E8" s="88"/>
      <c r="F8" s="88"/>
      <c r="G8" s="88" t="s">
        <v>1</v>
      </c>
      <c r="H8" s="88"/>
      <c r="I8" s="63"/>
      <c r="J8" s="115"/>
      <c r="L8" s="61"/>
      <c r="M8" s="115"/>
      <c r="N8" s="115"/>
      <c r="P8" s="58"/>
    </row>
    <row r="9" spans="1:16">
      <c r="A9" s="118"/>
      <c r="B9" s="147">
        <v>125</v>
      </c>
      <c r="C9" s="147">
        <v>24.6</v>
      </c>
      <c r="D9" s="118" t="s">
        <v>267</v>
      </c>
      <c r="E9" s="88"/>
      <c r="F9" s="88" t="s">
        <v>254</v>
      </c>
      <c r="G9" s="88">
        <v>24</v>
      </c>
      <c r="H9" s="87">
        <f>G9*100/G$13</f>
        <v>85.714285714285708</v>
      </c>
      <c r="I9" s="63"/>
      <c r="J9" s="115"/>
      <c r="L9" s="61"/>
      <c r="M9" s="115"/>
      <c r="N9" s="115"/>
      <c r="P9" s="58"/>
    </row>
    <row r="10" spans="1:16">
      <c r="A10" s="118"/>
      <c r="B10" s="147">
        <v>98.428571428571431</v>
      </c>
      <c r="C10" s="147">
        <v>22.1</v>
      </c>
      <c r="D10" s="118" t="s">
        <v>267</v>
      </c>
      <c r="E10" s="88"/>
      <c r="F10" s="88" t="s">
        <v>255</v>
      </c>
      <c r="G10" s="88">
        <v>2</v>
      </c>
      <c r="H10" s="87">
        <f>G10*100/G$13</f>
        <v>7.1428571428571432</v>
      </c>
      <c r="I10" s="63"/>
      <c r="J10" s="115"/>
      <c r="L10" s="61"/>
      <c r="M10" s="115"/>
      <c r="N10" s="115"/>
      <c r="P10" s="58"/>
    </row>
    <row r="11" spans="1:16">
      <c r="A11" s="118"/>
      <c r="B11" s="147">
        <v>92.571428571428569</v>
      </c>
      <c r="C11" s="118">
        <v>33</v>
      </c>
      <c r="D11" s="118" t="s">
        <v>267</v>
      </c>
      <c r="E11" s="88"/>
      <c r="F11" s="88" t="s">
        <v>256</v>
      </c>
      <c r="G11" s="88">
        <v>2</v>
      </c>
      <c r="H11" s="87">
        <f>G11*100/G$13</f>
        <v>7.1428571428571432</v>
      </c>
      <c r="I11" s="63"/>
      <c r="J11" s="115"/>
      <c r="L11" s="61"/>
      <c r="M11" s="115"/>
      <c r="N11" s="115"/>
      <c r="P11" s="58"/>
    </row>
    <row r="12" spans="1:16">
      <c r="A12" s="118"/>
      <c r="B12" s="147">
        <v>108.85714285714286</v>
      </c>
      <c r="C12" s="118">
        <v>22.5</v>
      </c>
      <c r="D12" s="118" t="s">
        <v>267</v>
      </c>
      <c r="E12" s="118"/>
      <c r="F12" s="88" t="s">
        <v>257</v>
      </c>
      <c r="G12" s="88">
        <v>0</v>
      </c>
      <c r="H12" s="87">
        <f>G12*100/G$13</f>
        <v>0</v>
      </c>
      <c r="I12" s="63"/>
      <c r="J12" s="115"/>
      <c r="L12" s="61"/>
      <c r="M12" s="115"/>
      <c r="N12" s="115"/>
      <c r="P12" s="58"/>
    </row>
    <row r="13" spans="1:16">
      <c r="A13" s="118"/>
      <c r="B13" s="147">
        <v>102.14285714285714</v>
      </c>
      <c r="C13" s="118">
        <v>25.5</v>
      </c>
      <c r="D13" s="118" t="s">
        <v>267</v>
      </c>
      <c r="E13" s="118"/>
      <c r="F13" s="88" t="s">
        <v>203</v>
      </c>
      <c r="G13" s="88">
        <f>SUM(G9:G12)</f>
        <v>28</v>
      </c>
      <c r="H13" s="87">
        <f>G13*100/G$13</f>
        <v>100</v>
      </c>
      <c r="I13" s="63"/>
      <c r="J13" s="115"/>
      <c r="L13" s="61"/>
      <c r="M13" s="115"/>
      <c r="N13" s="115"/>
      <c r="P13" s="58"/>
    </row>
    <row r="14" spans="1:16">
      <c r="A14" s="118"/>
      <c r="B14" s="147">
        <v>82.714285714285708</v>
      </c>
      <c r="C14" s="118">
        <v>45.6</v>
      </c>
      <c r="D14" s="118" t="s">
        <v>268</v>
      </c>
      <c r="E14" s="118"/>
      <c r="F14" s="87"/>
      <c r="G14" s="88"/>
      <c r="H14" s="88"/>
      <c r="I14" s="63"/>
      <c r="J14" s="115"/>
      <c r="L14" s="61"/>
      <c r="M14" s="115"/>
      <c r="N14" s="115"/>
      <c r="P14" s="58"/>
    </row>
    <row r="15" spans="1:16">
      <c r="A15" s="118"/>
      <c r="B15" s="147">
        <v>112.57142857142857</v>
      </c>
      <c r="C15" s="118">
        <v>25.6</v>
      </c>
      <c r="D15" s="118" t="s">
        <v>268</v>
      </c>
      <c r="E15" s="118"/>
      <c r="F15" s="87"/>
      <c r="G15" s="88" t="s">
        <v>258</v>
      </c>
      <c r="H15" s="149">
        <v>0.74450000000000005</v>
      </c>
      <c r="I15" s="63"/>
      <c r="J15" s="115"/>
      <c r="L15" s="61"/>
      <c r="M15" s="115"/>
      <c r="N15" s="115"/>
      <c r="P15" s="58"/>
    </row>
    <row r="16" spans="1:16">
      <c r="A16" s="118"/>
      <c r="B16" s="147">
        <v>33.428571428571431</v>
      </c>
      <c r="C16" s="118">
        <v>27.3</v>
      </c>
      <c r="D16" s="118" t="s">
        <v>270</v>
      </c>
      <c r="E16" s="118"/>
      <c r="F16" s="118"/>
      <c r="G16" s="118"/>
      <c r="H16" s="118"/>
      <c r="I16" s="63"/>
      <c r="J16" s="115"/>
      <c r="L16" s="61"/>
      <c r="M16" s="115"/>
      <c r="N16" s="115"/>
      <c r="P16" s="58"/>
    </row>
    <row r="17" spans="1:16">
      <c r="A17" s="118"/>
      <c r="B17" s="147">
        <v>88</v>
      </c>
      <c r="C17" s="118">
        <v>24.5</v>
      </c>
      <c r="D17" s="118" t="s">
        <v>270</v>
      </c>
      <c r="E17" s="118"/>
      <c r="F17" s="118"/>
      <c r="G17" s="118"/>
      <c r="H17" s="118"/>
      <c r="I17" s="63"/>
      <c r="J17" s="115"/>
      <c r="L17" s="61"/>
      <c r="M17" s="115"/>
      <c r="N17" s="115"/>
      <c r="P17" s="58"/>
    </row>
    <row r="18" spans="1:16">
      <c r="A18" s="118"/>
      <c r="B18" s="147">
        <v>61</v>
      </c>
      <c r="C18" s="150">
        <v>16.7</v>
      </c>
      <c r="D18" s="118" t="s">
        <v>270</v>
      </c>
      <c r="E18" s="118"/>
      <c r="F18" s="118"/>
      <c r="G18" s="118"/>
      <c r="H18" s="118"/>
      <c r="I18" s="63"/>
      <c r="J18" s="115"/>
      <c r="L18" s="61"/>
      <c r="M18" s="115"/>
      <c r="N18" s="115"/>
      <c r="P18" s="58"/>
    </row>
    <row r="19" spans="1:16">
      <c r="A19" s="118"/>
      <c r="B19" s="147">
        <v>86</v>
      </c>
      <c r="C19" s="150"/>
      <c r="D19" s="118" t="s">
        <v>259</v>
      </c>
      <c r="E19" s="118"/>
      <c r="F19" s="118"/>
      <c r="G19" s="118"/>
      <c r="H19" s="118"/>
      <c r="I19" s="63"/>
      <c r="J19" s="115"/>
      <c r="L19" s="61"/>
      <c r="M19" s="115"/>
      <c r="N19" s="115"/>
      <c r="P19" s="58"/>
    </row>
    <row r="20" spans="1:16">
      <c r="A20" s="118"/>
      <c r="B20" s="147">
        <v>88.285714285714292</v>
      </c>
      <c r="C20" s="150"/>
      <c r="D20" s="118" t="s">
        <v>259</v>
      </c>
      <c r="E20" s="118"/>
      <c r="F20" s="118"/>
      <c r="G20" s="118"/>
      <c r="H20" s="118"/>
      <c r="I20" s="63"/>
      <c r="J20" s="115"/>
      <c r="L20" s="61"/>
      <c r="M20" s="115"/>
      <c r="N20" s="115"/>
      <c r="P20" s="58"/>
    </row>
    <row r="21" spans="1:16">
      <c r="A21" s="118"/>
      <c r="B21" s="147"/>
      <c r="C21" s="118"/>
      <c r="D21" s="118"/>
      <c r="E21" s="118"/>
      <c r="F21" s="118"/>
      <c r="G21" s="118"/>
      <c r="H21" s="118"/>
    </row>
    <row r="22" spans="1:16" ht="13.5">
      <c r="A22" s="88"/>
      <c r="B22" s="87"/>
      <c r="C22" s="87"/>
      <c r="D22" s="87"/>
      <c r="E22" s="88"/>
      <c r="F22" s="88"/>
      <c r="G22" s="88"/>
      <c r="H22" s="88"/>
    </row>
    <row r="23" spans="1:16">
      <c r="A23" s="118" t="s">
        <v>1</v>
      </c>
      <c r="B23" s="147">
        <v>60</v>
      </c>
      <c r="C23" s="147"/>
      <c r="D23" s="118" t="s">
        <v>259</v>
      </c>
      <c r="E23" s="88"/>
      <c r="F23" s="151"/>
      <c r="G23" s="89"/>
      <c r="H23" s="88"/>
      <c r="I23" s="63"/>
      <c r="J23" s="115"/>
      <c r="L23" s="61"/>
      <c r="M23" s="115"/>
      <c r="N23" s="115"/>
      <c r="P23" s="58"/>
    </row>
    <row r="24" spans="1:16">
      <c r="A24" s="118"/>
      <c r="B24" s="147">
        <v>61.285714285714285</v>
      </c>
      <c r="C24" s="147"/>
      <c r="D24" s="118" t="s">
        <v>259</v>
      </c>
      <c r="E24" s="88"/>
      <c r="F24" s="151"/>
      <c r="G24" s="89"/>
      <c r="H24" s="88"/>
      <c r="I24" s="61"/>
      <c r="J24" s="115"/>
      <c r="L24" s="61"/>
      <c r="M24" s="115"/>
      <c r="N24" s="115"/>
      <c r="P24" s="58"/>
    </row>
    <row r="25" spans="1:16">
      <c r="A25" s="118"/>
      <c r="B25" s="147">
        <v>52.142857142857146</v>
      </c>
      <c r="C25" s="147">
        <v>23.9</v>
      </c>
      <c r="D25" s="118" t="s">
        <v>267</v>
      </c>
      <c r="E25" s="88"/>
      <c r="F25" s="151"/>
      <c r="G25" s="89"/>
      <c r="H25" s="88"/>
      <c r="I25" s="61"/>
      <c r="J25" s="115"/>
      <c r="L25" s="61"/>
      <c r="M25" s="115"/>
      <c r="N25" s="115"/>
      <c r="P25" s="58"/>
    </row>
    <row r="26" spans="1:16">
      <c r="A26" s="118"/>
      <c r="B26" s="147">
        <v>70.714285714285708</v>
      </c>
      <c r="C26" s="147">
        <v>43.6</v>
      </c>
      <c r="D26" s="118" t="s">
        <v>267</v>
      </c>
      <c r="E26" s="88"/>
      <c r="F26" s="151"/>
      <c r="G26" s="89"/>
      <c r="H26" s="89"/>
      <c r="I26" s="63"/>
      <c r="J26" s="115"/>
      <c r="L26" s="61"/>
      <c r="M26" s="115"/>
      <c r="N26" s="115"/>
      <c r="P26" s="58"/>
    </row>
    <row r="27" spans="1:16">
      <c r="A27" s="118"/>
      <c r="B27" s="147">
        <v>73.142857142857139</v>
      </c>
      <c r="C27" s="147">
        <v>33.5</v>
      </c>
      <c r="D27" s="118" t="s">
        <v>267</v>
      </c>
      <c r="E27" s="88"/>
      <c r="F27" s="151"/>
      <c r="G27" s="89"/>
      <c r="H27" s="88"/>
      <c r="I27" s="63"/>
      <c r="J27" s="115"/>
      <c r="L27" s="61"/>
      <c r="M27" s="115"/>
      <c r="N27" s="115"/>
      <c r="P27" s="58"/>
    </row>
    <row r="28" spans="1:16">
      <c r="A28" s="118"/>
      <c r="B28" s="147">
        <v>73.571428571428569</v>
      </c>
      <c r="C28" s="150">
        <v>15.8</v>
      </c>
      <c r="D28" s="118" t="s">
        <v>267</v>
      </c>
      <c r="E28" s="88"/>
      <c r="F28" s="88"/>
      <c r="G28" s="88"/>
      <c r="H28" s="88"/>
      <c r="I28" s="61"/>
      <c r="J28" s="115"/>
      <c r="L28" s="61"/>
      <c r="M28" s="115"/>
      <c r="N28" s="115"/>
      <c r="P28" s="58"/>
    </row>
    <row r="29" spans="1:16">
      <c r="A29" s="118"/>
      <c r="B29" s="147">
        <v>74.142857142857139</v>
      </c>
      <c r="C29" s="118">
        <v>34</v>
      </c>
      <c r="D29" s="118" t="s">
        <v>267</v>
      </c>
      <c r="E29" s="88"/>
      <c r="F29" s="88"/>
      <c r="G29" s="87"/>
      <c r="H29" s="87"/>
      <c r="I29" s="63"/>
      <c r="J29" s="115"/>
      <c r="L29" s="61"/>
      <c r="M29" s="115"/>
      <c r="N29" s="115"/>
      <c r="P29" s="58"/>
    </row>
    <row r="30" spans="1:16">
      <c r="A30" s="118"/>
      <c r="B30" s="147">
        <v>76.571428571428569</v>
      </c>
      <c r="C30" s="150">
        <v>23.1</v>
      </c>
      <c r="D30" s="118" t="s">
        <v>267</v>
      </c>
      <c r="E30" s="88"/>
      <c r="F30" s="88"/>
      <c r="G30" s="87"/>
      <c r="H30" s="87"/>
      <c r="I30" s="63"/>
      <c r="J30" s="115"/>
      <c r="L30" s="61"/>
      <c r="M30" s="115"/>
      <c r="N30" s="115"/>
      <c r="P30" s="58"/>
    </row>
    <row r="31" spans="1:16">
      <c r="A31" s="118"/>
      <c r="B31" s="147">
        <v>80.428571428571431</v>
      </c>
      <c r="C31" s="118">
        <v>17.5</v>
      </c>
      <c r="D31" s="118" t="s">
        <v>267</v>
      </c>
      <c r="E31" s="87"/>
      <c r="F31" s="88"/>
      <c r="G31" s="88"/>
      <c r="H31" s="88"/>
      <c r="I31" s="63"/>
      <c r="J31" s="115"/>
      <c r="L31" s="61"/>
      <c r="M31" s="115"/>
      <c r="N31" s="115"/>
      <c r="P31" s="58"/>
    </row>
    <row r="32" spans="1:16">
      <c r="A32" s="118"/>
      <c r="B32" s="147">
        <v>81.142857142857139</v>
      </c>
      <c r="C32" s="150">
        <v>44.8</v>
      </c>
      <c r="D32" s="118" t="s">
        <v>267</v>
      </c>
      <c r="E32" s="87"/>
      <c r="F32" s="88"/>
      <c r="G32" s="88"/>
      <c r="H32" s="88"/>
      <c r="I32" s="61"/>
      <c r="J32" s="115"/>
      <c r="L32" s="61"/>
      <c r="M32" s="115"/>
      <c r="N32" s="115"/>
      <c r="P32" s="58"/>
    </row>
    <row r="33" spans="1:16">
      <c r="A33" s="118"/>
      <c r="B33" s="147">
        <v>93</v>
      </c>
      <c r="C33" s="147">
        <v>20.8</v>
      </c>
      <c r="D33" s="118" t="s">
        <v>267</v>
      </c>
      <c r="E33" s="88"/>
      <c r="F33" s="88"/>
      <c r="G33" s="88"/>
      <c r="H33" s="88"/>
      <c r="I33" s="63"/>
      <c r="J33" s="115"/>
      <c r="L33" s="61"/>
      <c r="M33" s="115"/>
      <c r="N33" s="115"/>
      <c r="P33" s="58"/>
    </row>
    <row r="34" spans="1:16">
      <c r="A34" s="118"/>
      <c r="B34" s="147">
        <v>91.571428571428569</v>
      </c>
      <c r="C34" s="147">
        <v>46.3</v>
      </c>
      <c r="D34" s="118" t="s">
        <v>267</v>
      </c>
      <c r="E34" s="88"/>
      <c r="F34" s="118"/>
      <c r="G34" s="118"/>
      <c r="H34" s="118"/>
      <c r="I34" s="63"/>
      <c r="J34" s="115"/>
      <c r="L34" s="61"/>
      <c r="M34" s="115"/>
      <c r="N34" s="115"/>
      <c r="P34" s="58"/>
    </row>
    <row r="35" spans="1:16">
      <c r="A35" s="118"/>
      <c r="B35" s="147">
        <v>99</v>
      </c>
      <c r="C35" s="150">
        <v>21.5</v>
      </c>
      <c r="D35" s="118" t="s">
        <v>267</v>
      </c>
      <c r="E35" s="88"/>
      <c r="F35" s="88"/>
      <c r="G35" s="152"/>
      <c r="H35" s="152"/>
      <c r="I35" s="63"/>
      <c r="J35" s="115"/>
      <c r="L35" s="61"/>
      <c r="M35" s="115"/>
      <c r="N35" s="115"/>
      <c r="P35" s="58"/>
    </row>
    <row r="36" spans="1:16">
      <c r="A36" s="118"/>
      <c r="B36" s="147">
        <v>97</v>
      </c>
      <c r="C36" s="150">
        <v>27.3</v>
      </c>
      <c r="D36" s="118" t="s">
        <v>267</v>
      </c>
      <c r="E36" s="88"/>
      <c r="F36" s="88"/>
      <c r="G36" s="88"/>
      <c r="H36" s="88"/>
      <c r="I36" s="63"/>
      <c r="J36" s="115"/>
      <c r="L36" s="61"/>
      <c r="M36" s="115"/>
      <c r="N36" s="115"/>
      <c r="P36" s="58"/>
    </row>
    <row r="37" spans="1:16">
      <c r="A37" s="118"/>
      <c r="B37" s="147">
        <v>66.857142857142861</v>
      </c>
      <c r="C37" s="150">
        <v>25.9</v>
      </c>
      <c r="D37" s="118" t="s">
        <v>267</v>
      </c>
      <c r="E37" s="88"/>
      <c r="F37" s="88"/>
      <c r="G37" s="88"/>
      <c r="H37" s="88"/>
      <c r="I37" s="63"/>
      <c r="J37" s="115"/>
      <c r="L37" s="61"/>
      <c r="M37" s="115"/>
      <c r="N37" s="115"/>
      <c r="P37" s="58"/>
    </row>
    <row r="38" spans="1:16">
      <c r="A38" s="118"/>
      <c r="B38" s="147">
        <v>100</v>
      </c>
      <c r="C38" s="150">
        <v>26</v>
      </c>
      <c r="D38" s="118" t="s">
        <v>267</v>
      </c>
      <c r="E38" s="88"/>
      <c r="F38" s="88"/>
      <c r="G38" s="88"/>
      <c r="H38" s="88"/>
      <c r="I38" s="63"/>
      <c r="J38" s="115"/>
      <c r="L38" s="61"/>
      <c r="M38" s="115"/>
      <c r="N38" s="115"/>
      <c r="P38" s="58"/>
    </row>
    <row r="39" spans="1:16">
      <c r="A39" s="118"/>
      <c r="B39" s="147">
        <v>73.428571428571431</v>
      </c>
      <c r="C39" s="150">
        <v>20.6</v>
      </c>
      <c r="D39" s="118" t="s">
        <v>267</v>
      </c>
      <c r="E39" s="88"/>
      <c r="F39" s="88"/>
      <c r="G39" s="88"/>
      <c r="H39" s="88"/>
      <c r="I39" s="63"/>
      <c r="J39" s="115"/>
      <c r="L39" s="61"/>
      <c r="M39" s="115"/>
      <c r="N39" s="115"/>
      <c r="P39" s="58"/>
    </row>
    <row r="40" spans="1:16">
      <c r="A40" s="118"/>
      <c r="B40" s="147">
        <v>71</v>
      </c>
      <c r="C40" s="150">
        <v>30</v>
      </c>
      <c r="D40" s="118" t="s">
        <v>267</v>
      </c>
      <c r="E40" s="88"/>
      <c r="F40" s="88"/>
      <c r="G40" s="88"/>
      <c r="H40" s="88"/>
      <c r="I40" s="63"/>
      <c r="J40" s="115"/>
      <c r="L40" s="61"/>
      <c r="M40" s="115"/>
      <c r="N40" s="115"/>
      <c r="P40" s="58"/>
    </row>
    <row r="41" spans="1:16">
      <c r="A41" s="118"/>
      <c r="B41" s="147">
        <v>85.428571428571431</v>
      </c>
      <c r="C41" s="150">
        <v>39.9</v>
      </c>
      <c r="D41" s="118" t="s">
        <v>267</v>
      </c>
      <c r="E41" s="88"/>
      <c r="F41" s="88"/>
      <c r="G41" s="88"/>
      <c r="H41" s="88"/>
      <c r="I41" s="63"/>
      <c r="J41" s="115"/>
      <c r="L41" s="61"/>
      <c r="M41" s="115"/>
      <c r="N41" s="115"/>
      <c r="P41" s="58"/>
    </row>
    <row r="42" spans="1:16">
      <c r="A42" s="118"/>
      <c r="B42" s="147">
        <v>85.428571428571431</v>
      </c>
      <c r="C42" s="150">
        <v>21.1</v>
      </c>
      <c r="D42" s="118" t="s">
        <v>267</v>
      </c>
      <c r="E42" s="88"/>
      <c r="F42" s="88"/>
      <c r="G42" s="88"/>
      <c r="H42" s="88"/>
      <c r="I42" s="63"/>
      <c r="J42" s="115"/>
      <c r="L42" s="61"/>
      <c r="M42" s="115"/>
      <c r="N42" s="115"/>
      <c r="P42" s="58"/>
    </row>
    <row r="43" spans="1:16">
      <c r="A43" s="118"/>
      <c r="B43" s="147">
        <v>80</v>
      </c>
      <c r="C43" s="150">
        <v>29.6</v>
      </c>
      <c r="D43" s="118" t="s">
        <v>267</v>
      </c>
      <c r="E43" s="88"/>
      <c r="F43" s="88"/>
      <c r="G43" s="88"/>
      <c r="H43" s="88"/>
      <c r="I43" s="63"/>
      <c r="J43" s="115"/>
      <c r="L43" s="61"/>
      <c r="M43" s="115"/>
      <c r="N43" s="115"/>
      <c r="P43" s="58"/>
    </row>
    <row r="44" spans="1:16">
      <c r="A44" s="118"/>
      <c r="B44" s="147">
        <v>88.428571428571431</v>
      </c>
      <c r="C44" s="150">
        <v>20.399999999999999</v>
      </c>
      <c r="D44" s="118" t="s">
        <v>267</v>
      </c>
      <c r="E44" s="88"/>
      <c r="F44" s="88"/>
      <c r="G44" s="88"/>
      <c r="H44" s="88"/>
      <c r="I44" s="63"/>
      <c r="J44" s="115"/>
      <c r="L44" s="61"/>
      <c r="M44" s="115"/>
      <c r="N44" s="115"/>
      <c r="P44" s="58"/>
    </row>
    <row r="45" spans="1:16">
      <c r="A45" s="118"/>
      <c r="B45" s="147">
        <v>92.857142857142861</v>
      </c>
      <c r="C45" s="150">
        <v>18.399999999999999</v>
      </c>
      <c r="D45" s="118" t="s">
        <v>267</v>
      </c>
      <c r="E45" s="88"/>
      <c r="F45" s="88"/>
      <c r="G45" s="88"/>
      <c r="H45" s="88"/>
      <c r="I45" s="63"/>
      <c r="J45" s="115"/>
      <c r="L45" s="61"/>
      <c r="M45" s="115"/>
      <c r="N45" s="115"/>
      <c r="P45" s="58"/>
    </row>
    <row r="46" spans="1:16">
      <c r="A46" s="118"/>
      <c r="B46" s="147">
        <v>88.571428571428569</v>
      </c>
      <c r="C46" s="150">
        <v>26.4</v>
      </c>
      <c r="D46" s="118" t="s">
        <v>267</v>
      </c>
      <c r="E46" s="88"/>
      <c r="F46" s="88"/>
      <c r="G46" s="88"/>
      <c r="H46" s="88"/>
      <c r="I46" s="63"/>
      <c r="J46" s="115"/>
      <c r="L46" s="61"/>
      <c r="M46" s="115"/>
      <c r="N46" s="115"/>
      <c r="P46" s="58"/>
    </row>
    <row r="47" spans="1:16">
      <c r="A47" s="118"/>
      <c r="B47" s="147">
        <v>104.28571428571429</v>
      </c>
      <c r="C47" s="150">
        <v>17.7</v>
      </c>
      <c r="D47" s="118" t="s">
        <v>267</v>
      </c>
      <c r="E47" s="88"/>
      <c r="F47" s="88"/>
      <c r="G47" s="88"/>
      <c r="H47" s="88"/>
      <c r="I47" s="63"/>
      <c r="J47" s="115"/>
      <c r="L47" s="61"/>
      <c r="M47" s="115"/>
      <c r="N47" s="115"/>
      <c r="P47" s="58"/>
    </row>
    <row r="48" spans="1:16">
      <c r="A48" s="118"/>
      <c r="B48" s="147">
        <v>112.85714285714286</v>
      </c>
      <c r="C48" s="150">
        <v>37</v>
      </c>
      <c r="D48" s="118" t="s">
        <v>267</v>
      </c>
      <c r="E48" s="88"/>
      <c r="F48" s="88"/>
      <c r="G48" s="88"/>
      <c r="H48" s="88"/>
      <c r="I48" s="63"/>
      <c r="J48" s="115"/>
      <c r="L48" s="61"/>
      <c r="M48" s="115"/>
      <c r="N48" s="115"/>
      <c r="P48" s="58"/>
    </row>
    <row r="49" spans="1:16">
      <c r="A49" s="118"/>
      <c r="B49" s="147">
        <v>82.142857142857139</v>
      </c>
      <c r="C49" s="150">
        <v>50.8</v>
      </c>
      <c r="D49" s="118" t="s">
        <v>268</v>
      </c>
      <c r="E49" s="88"/>
      <c r="F49" s="88"/>
      <c r="G49" s="88"/>
      <c r="H49" s="88"/>
      <c r="I49" s="63"/>
      <c r="J49" s="115"/>
      <c r="L49" s="61"/>
      <c r="M49" s="115"/>
      <c r="N49" s="115"/>
      <c r="P49" s="58"/>
    </row>
    <row r="50" spans="1:16">
      <c r="A50" s="118"/>
      <c r="B50" s="147">
        <v>82.571428571428569</v>
      </c>
      <c r="C50" s="150">
        <v>28.7</v>
      </c>
      <c r="D50" s="118" t="s">
        <v>268</v>
      </c>
      <c r="E50" s="88"/>
      <c r="F50" s="88"/>
      <c r="G50" s="88"/>
      <c r="H50" s="88"/>
      <c r="I50" s="63"/>
      <c r="J50" s="115"/>
      <c r="L50" s="61"/>
      <c r="M50" s="115"/>
      <c r="N50" s="115"/>
      <c r="P50" s="58"/>
    </row>
    <row r="51" spans="1:16">
      <c r="A51" s="118"/>
      <c r="B51" s="147">
        <v>66.857142857142861</v>
      </c>
      <c r="C51" s="150">
        <v>50.3</v>
      </c>
      <c r="D51" s="118" t="s">
        <v>270</v>
      </c>
      <c r="E51" s="88"/>
      <c r="F51" s="88"/>
      <c r="G51" s="88"/>
      <c r="H51" s="88"/>
      <c r="I51" s="63"/>
      <c r="J51" s="115"/>
      <c r="L51" s="61"/>
      <c r="M51" s="115"/>
      <c r="N51" s="115"/>
      <c r="P51" s="58"/>
    </row>
    <row r="52" spans="1:16">
      <c r="A52" s="118"/>
      <c r="B52" s="147">
        <v>71.142857142857139</v>
      </c>
      <c r="C52" s="150">
        <v>58</v>
      </c>
      <c r="D52" s="118" t="s">
        <v>270</v>
      </c>
      <c r="E52" s="88"/>
      <c r="F52" s="88"/>
      <c r="G52" s="88"/>
      <c r="H52" s="88"/>
      <c r="I52" s="63"/>
      <c r="J52" s="115"/>
      <c r="L52" s="61"/>
      <c r="M52" s="115"/>
      <c r="N52" s="115"/>
      <c r="P52" s="58"/>
    </row>
    <row r="53" spans="1:16">
      <c r="A53" s="118"/>
      <c r="B53" s="147">
        <v>85</v>
      </c>
      <c r="C53" s="150"/>
      <c r="D53" s="118" t="s">
        <v>259</v>
      </c>
      <c r="E53" s="88"/>
      <c r="F53" s="88"/>
      <c r="G53" s="88"/>
      <c r="H53" s="88"/>
      <c r="I53" s="63"/>
      <c r="J53" s="115"/>
      <c r="L53" s="61"/>
      <c r="M53" s="115"/>
      <c r="N53" s="115"/>
      <c r="P53" s="58"/>
    </row>
    <row r="54" spans="1:16">
      <c r="A54" s="118"/>
      <c r="B54" s="147">
        <v>70.714285714285708</v>
      </c>
      <c r="C54" s="150"/>
      <c r="D54" s="118" t="s">
        <v>259</v>
      </c>
      <c r="E54" s="88"/>
      <c r="F54" s="88"/>
      <c r="G54" s="88"/>
      <c r="H54" s="88"/>
      <c r="I54" s="63"/>
      <c r="J54" s="115"/>
      <c r="L54" s="61"/>
      <c r="M54" s="115"/>
      <c r="N54" s="115"/>
      <c r="P54" s="58"/>
    </row>
    <row r="55" spans="1:16">
      <c r="A55" s="88"/>
      <c r="B55" s="147"/>
      <c r="C55" s="147"/>
      <c r="D55" s="87"/>
      <c r="E55" s="88"/>
      <c r="F55" s="88"/>
      <c r="G55" s="88"/>
      <c r="H55" s="88"/>
      <c r="M55" s="115"/>
      <c r="N55" s="115"/>
    </row>
    <row r="56" spans="1:16" ht="13.5">
      <c r="A56" s="154" t="s">
        <v>0</v>
      </c>
      <c r="B56" s="156" t="s">
        <v>139</v>
      </c>
      <c r="C56" s="157">
        <v>26.431250000000002</v>
      </c>
      <c r="D56" s="88"/>
      <c r="E56" s="88"/>
      <c r="F56" s="88"/>
      <c r="G56" s="88"/>
      <c r="H56" s="88"/>
    </row>
    <row r="57" spans="1:16" ht="13.5">
      <c r="A57" s="154"/>
      <c r="B57" s="156" t="s">
        <v>140</v>
      </c>
      <c r="C57" s="157">
        <v>1.8682148063057398</v>
      </c>
      <c r="D57" s="88"/>
      <c r="E57" s="88"/>
      <c r="F57" s="88"/>
      <c r="G57" s="88"/>
      <c r="H57" s="88"/>
    </row>
    <row r="58" spans="1:16">
      <c r="A58" s="155" t="s">
        <v>1</v>
      </c>
      <c r="B58" s="156" t="s">
        <v>139</v>
      </c>
      <c r="C58" s="157">
        <v>30.460714285714285</v>
      </c>
      <c r="D58" s="88"/>
      <c r="E58" s="88"/>
      <c r="F58" s="88"/>
      <c r="G58" s="88"/>
      <c r="H58" s="88"/>
    </row>
    <row r="59" spans="1:16" s="91" customFormat="1">
      <c r="A59" s="154"/>
      <c r="B59" s="156" t="s">
        <v>140</v>
      </c>
      <c r="C59" s="157">
        <v>2.2026399461614927</v>
      </c>
      <c r="D59" s="88"/>
      <c r="E59" s="88"/>
      <c r="F59" s="88"/>
      <c r="G59" s="88"/>
      <c r="H59" s="88"/>
      <c r="K59" s="63"/>
    </row>
    <row r="60" spans="1:16" s="91" customFormat="1">
      <c r="A60" s="154"/>
      <c r="B60" s="156" t="s">
        <v>137</v>
      </c>
      <c r="C60" s="158">
        <v>0.17042852650599968</v>
      </c>
      <c r="D60" s="88"/>
      <c r="E60" s="88"/>
      <c r="F60" s="88"/>
      <c r="G60" s="88"/>
      <c r="H60" s="88"/>
      <c r="K60" s="63"/>
    </row>
    <row r="61" spans="1:16" s="91" customFormat="1" ht="15" customHeight="1">
      <c r="A61" s="88"/>
      <c r="B61" s="87"/>
      <c r="C61" s="87"/>
      <c r="D61" s="88"/>
      <c r="E61" s="88"/>
      <c r="F61" s="88"/>
      <c r="G61" s="88"/>
      <c r="H61" s="88"/>
      <c r="K61" s="63"/>
    </row>
    <row r="62" spans="1:16" s="91" customFormat="1" ht="15" customHeight="1">
      <c r="A62" s="88"/>
      <c r="B62" s="88"/>
      <c r="C62" s="88"/>
      <c r="D62" s="167" t="s">
        <v>277</v>
      </c>
      <c r="E62" s="119" t="s">
        <v>93</v>
      </c>
      <c r="F62" s="119" t="s">
        <v>129</v>
      </c>
      <c r="G62" s="119" t="s">
        <v>241</v>
      </c>
      <c r="H62" s="119" t="s">
        <v>242</v>
      </c>
      <c r="K62" s="63"/>
    </row>
    <row r="63" spans="1:16" s="91" customFormat="1" ht="15" customHeight="1">
      <c r="A63" s="88"/>
      <c r="B63" s="88"/>
      <c r="C63" s="88"/>
      <c r="D63" s="93" t="s">
        <v>89</v>
      </c>
      <c r="E63" s="93">
        <v>19</v>
      </c>
      <c r="F63" s="93">
        <v>92.6</v>
      </c>
      <c r="G63" s="93" t="s">
        <v>186</v>
      </c>
      <c r="H63" s="94">
        <v>4.0899999999999999E-2</v>
      </c>
      <c r="K63" s="63"/>
    </row>
    <row r="64" spans="1:16" s="91" customFormat="1" ht="15" customHeight="1">
      <c r="A64" s="88"/>
      <c r="B64" s="88"/>
      <c r="C64" s="88"/>
      <c r="D64" s="93" t="s">
        <v>92</v>
      </c>
      <c r="E64" s="93">
        <v>32</v>
      </c>
      <c r="F64" s="93">
        <v>80.75</v>
      </c>
      <c r="G64" s="93" t="s">
        <v>187</v>
      </c>
      <c r="H64" s="94"/>
      <c r="K64" s="63"/>
    </row>
    <row r="65" spans="1:11" s="91" customFormat="1" ht="15" customHeight="1">
      <c r="A65" s="88"/>
      <c r="B65" s="88"/>
      <c r="C65" s="88"/>
      <c r="D65" s="93"/>
      <c r="E65" s="93"/>
      <c r="F65" s="93"/>
      <c r="G65" s="93"/>
      <c r="H65" s="94"/>
      <c r="K65" s="63"/>
    </row>
    <row r="66" spans="1:11" s="91" customFormat="1" ht="15" customHeight="1">
      <c r="A66" s="88"/>
      <c r="B66" s="88"/>
      <c r="C66" s="88"/>
      <c r="D66" s="167" t="s">
        <v>254</v>
      </c>
      <c r="E66" s="93"/>
      <c r="F66" s="93"/>
      <c r="G66" s="93"/>
      <c r="H66" s="94"/>
      <c r="K66" s="63"/>
    </row>
    <row r="67" spans="1:11" ht="15" customHeight="1">
      <c r="A67" s="88"/>
      <c r="B67" s="88"/>
      <c r="C67" s="88"/>
      <c r="D67" s="93" t="s">
        <v>89</v>
      </c>
      <c r="E67" s="93">
        <v>19</v>
      </c>
      <c r="F67" s="93">
        <v>98.4</v>
      </c>
      <c r="G67" s="93" t="s">
        <v>278</v>
      </c>
      <c r="H67" s="94"/>
    </row>
    <row r="68" spans="1:11" ht="15" customHeight="1">
      <c r="A68" s="88"/>
      <c r="B68" s="88"/>
      <c r="C68" s="88"/>
      <c r="D68" s="93" t="s">
        <v>92</v>
      </c>
      <c r="E68" s="93">
        <v>32</v>
      </c>
      <c r="F68" s="93">
        <v>85.4</v>
      </c>
      <c r="G68" s="93" t="s">
        <v>279</v>
      </c>
      <c r="H68" s="93"/>
    </row>
    <row r="69" spans="1:11" s="46" customFormat="1" ht="13.5">
      <c r="A69" s="88"/>
      <c r="B69" s="87"/>
      <c r="C69" s="87"/>
      <c r="D69" s="88"/>
      <c r="E69" s="88"/>
      <c r="F69" s="88"/>
      <c r="G69" s="88"/>
      <c r="H69" s="88"/>
      <c r="K69" s="63"/>
    </row>
  </sheetData>
  <sortState xmlns:xlrd2="http://schemas.microsoft.com/office/spreadsheetml/2017/richdata2" ref="I23:J54">
    <sortCondition ref="I23:I54"/>
  </sortState>
  <phoneticPr fontId="4"/>
  <conditionalFormatting sqref="F2:F5">
    <cfRule type="duplicateValues" dxfId="19" priority="8"/>
  </conditionalFormatting>
  <conditionalFormatting sqref="F6">
    <cfRule type="duplicateValues" dxfId="18" priority="7"/>
  </conditionalFormatting>
  <conditionalFormatting sqref="F5">
    <cfRule type="duplicateValues" dxfId="17" priority="6"/>
  </conditionalFormatting>
  <conditionalFormatting sqref="F9:F12">
    <cfRule type="duplicateValues" dxfId="16" priority="5"/>
  </conditionalFormatting>
  <conditionalFormatting sqref="F12">
    <cfRule type="duplicateValues" dxfId="15" priority="4"/>
  </conditionalFormatting>
  <conditionalFormatting sqref="B1">
    <cfRule type="cellIs" dxfId="14" priority="2" operator="equal">
      <formula>"'-/-"</formula>
    </cfRule>
    <cfRule type="cellIs" dxfId="13" priority="3" operator="equal">
      <formula>"'+/+"</formula>
    </cfRule>
  </conditionalFormatting>
  <conditionalFormatting sqref="F13">
    <cfRule type="duplicateValues" dxfId="12" priority="1"/>
  </conditionalFormatting>
  <pageMargins left="0.39370078740157483" right="0.39370078740157483" top="0.19685039370078741" bottom="0.19685039370078741" header="0.31496062992125984" footer="0.31496062992125984"/>
  <pageSetup paperSize="9" scale="8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A86B-50E4-4C60-9740-CB72068778EF}">
  <dimension ref="A1:H25"/>
  <sheetViews>
    <sheetView view="pageBreakPreview" zoomScale="75" zoomScaleNormal="100" zoomScaleSheetLayoutView="75" workbookViewId="0">
      <selection activeCell="C8" sqref="C8:C15"/>
    </sheetView>
  </sheetViews>
  <sheetFormatPr defaultRowHeight="13.5"/>
  <cols>
    <col min="1" max="16384" width="9" style="46"/>
  </cols>
  <sheetData>
    <row r="1" spans="1:8" ht="15">
      <c r="A1" s="8" t="s">
        <v>17</v>
      </c>
      <c r="B1" s="8"/>
      <c r="C1" s="34" t="s">
        <v>96</v>
      </c>
    </row>
    <row r="2" spans="1:8" ht="14.25">
      <c r="A2" s="8"/>
      <c r="B2" s="8"/>
      <c r="C2" s="30" t="s">
        <v>68</v>
      </c>
      <c r="D2" s="30" t="s">
        <v>69</v>
      </c>
      <c r="E2" s="3" t="s">
        <v>138</v>
      </c>
      <c r="F2" s="30" t="s">
        <v>70</v>
      </c>
      <c r="G2" s="30" t="s">
        <v>71</v>
      </c>
      <c r="H2" s="30" t="s">
        <v>67</v>
      </c>
    </row>
    <row r="3" spans="1:8" ht="14.25">
      <c r="A3" s="8" t="s">
        <v>0</v>
      </c>
      <c r="B3" s="8"/>
      <c r="C3" s="53">
        <v>0.59387477615672868</v>
      </c>
      <c r="D3" s="53">
        <v>0.88846379949946508</v>
      </c>
      <c r="E3" s="3">
        <v>0.79756196170098725</v>
      </c>
      <c r="F3" s="53">
        <v>0.74857658978635777</v>
      </c>
      <c r="G3" s="53">
        <v>0.64759982542004924</v>
      </c>
      <c r="H3" s="53">
        <v>0.14475682431971809</v>
      </c>
    </row>
    <row r="4" spans="1:8" ht="14.25">
      <c r="A4" s="8"/>
      <c r="B4" s="8"/>
      <c r="C4" s="53">
        <v>0.55966170870271836</v>
      </c>
      <c r="D4" s="53">
        <v>1.319817332358328</v>
      </c>
      <c r="E4" s="3">
        <v>0.65636713673111091</v>
      </c>
      <c r="F4" s="53">
        <v>1.0370423617226139</v>
      </c>
      <c r="G4" s="53">
        <v>0.752812445125143</v>
      </c>
      <c r="H4" s="53">
        <v>0.8392687383786348</v>
      </c>
    </row>
    <row r="5" spans="1:8" ht="14.25">
      <c r="A5" s="8"/>
      <c r="B5" s="8"/>
      <c r="C5" s="53">
        <v>0.91319352438341517</v>
      </c>
      <c r="D5" s="53">
        <v>0.92938805579583128</v>
      </c>
      <c r="E5" s="3">
        <v>2.0982766907165269</v>
      </c>
      <c r="F5" s="53">
        <v>0.60797959389923728</v>
      </c>
      <c r="G5" s="53">
        <v>1.5386161579239459</v>
      </c>
      <c r="H5" s="53">
        <v>1.0829268863210897</v>
      </c>
    </row>
    <row r="6" spans="1:8" ht="14.25">
      <c r="A6" s="8"/>
      <c r="B6" s="8"/>
      <c r="C6" s="53">
        <v>0.88116529759580831</v>
      </c>
      <c r="D6" s="53">
        <v>1.0294971467336933</v>
      </c>
      <c r="E6" s="3">
        <v>0.81067183907422091</v>
      </c>
      <c r="F6" s="53">
        <v>1.2714052533092735</v>
      </c>
      <c r="G6" s="53">
        <v>1.0553450372461122</v>
      </c>
      <c r="H6" s="53">
        <v>1.1495489438844071</v>
      </c>
    </row>
    <row r="7" spans="1:8" ht="14.25">
      <c r="A7" s="8"/>
      <c r="B7" s="8"/>
      <c r="C7" s="53">
        <v>2.0521046931613296</v>
      </c>
      <c r="D7" s="53">
        <v>0.83283366561268213</v>
      </c>
      <c r="E7" s="53">
        <v>0.63712237177715492</v>
      </c>
      <c r="F7" s="53">
        <v>1.3349962012825172</v>
      </c>
      <c r="G7" s="53">
        <v>1.0056265342847495</v>
      </c>
      <c r="H7" s="53">
        <v>1.78349860709615</v>
      </c>
    </row>
    <row r="8" spans="1:8" ht="14.25">
      <c r="A8" s="8"/>
      <c r="B8" s="8"/>
      <c r="C8" s="53"/>
      <c r="D8" s="53"/>
      <c r="E8" s="53"/>
      <c r="F8" s="53"/>
      <c r="G8" s="53"/>
      <c r="H8" s="53"/>
    </row>
    <row r="9" spans="1:8" ht="14.25">
      <c r="A9" s="8" t="s">
        <v>1</v>
      </c>
      <c r="B9" s="8"/>
      <c r="C9" s="53">
        <v>0.39295655070037111</v>
      </c>
      <c r="D9" s="53">
        <v>1.6040444865511627</v>
      </c>
      <c r="E9" s="53">
        <v>1.1190510997965786</v>
      </c>
      <c r="F9" s="53">
        <v>0.68364919881921238</v>
      </c>
      <c r="G9" s="53">
        <v>1.080413479279557</v>
      </c>
      <c r="H9" s="53">
        <v>1.7205209569426168</v>
      </c>
    </row>
    <row r="10" spans="1:8" ht="14.25">
      <c r="A10" s="8"/>
      <c r="B10" s="8"/>
      <c r="C10" s="53">
        <v>1.2237833585783251</v>
      </c>
      <c r="D10" s="53">
        <v>1.5191224898531397</v>
      </c>
      <c r="E10" s="53">
        <v>1.349302134665467</v>
      </c>
      <c r="F10" s="53">
        <v>0.67047160666502925</v>
      </c>
      <c r="G10" s="53">
        <v>1.222120536524121</v>
      </c>
      <c r="H10" s="53">
        <v>0.65940452546781458</v>
      </c>
    </row>
    <row r="11" spans="1:8" ht="14.25">
      <c r="B11" s="8"/>
      <c r="C11" s="53">
        <v>0.24539692611379613</v>
      </c>
      <c r="D11" s="53">
        <v>0.89607956457074744</v>
      </c>
      <c r="E11" s="53">
        <v>0.57717071216609639</v>
      </c>
      <c r="F11" s="53">
        <v>1.3818273593496242</v>
      </c>
      <c r="G11" s="53">
        <v>0.86562190718252274</v>
      </c>
      <c r="H11" s="53">
        <v>1.04690366908252</v>
      </c>
    </row>
    <row r="12" spans="1:8" ht="14.25">
      <c r="A12" s="8"/>
      <c r="B12" s="8"/>
      <c r="C12" s="53">
        <v>0.78741594166573725</v>
      </c>
      <c r="D12" s="53">
        <v>1.503151951805586</v>
      </c>
      <c r="E12" s="53">
        <v>0.40996377327761124</v>
      </c>
      <c r="F12" s="53">
        <v>1.1653628864926557</v>
      </c>
      <c r="G12" s="53">
        <v>0.8798098038675688</v>
      </c>
      <c r="H12" s="53">
        <v>0.65726603436650211</v>
      </c>
    </row>
    <row r="13" spans="1:8" ht="14.25">
      <c r="A13" s="8"/>
      <c r="B13" s="8"/>
      <c r="C13" s="53">
        <v>1.1363572788219571</v>
      </c>
      <c r="D13" s="53">
        <v>1.0598902273803639</v>
      </c>
      <c r="E13" s="53">
        <v>0.43643634252747582</v>
      </c>
      <c r="F13" s="53">
        <v>0.98625576024123851</v>
      </c>
      <c r="G13" s="53">
        <v>1.4086899210874275</v>
      </c>
      <c r="H13" s="53">
        <v>1.611863141478411</v>
      </c>
    </row>
    <row r="14" spans="1:8" ht="14.25">
      <c r="A14" s="8"/>
      <c r="B14" s="8"/>
      <c r="C14" s="53">
        <v>0.71712607798352823</v>
      </c>
      <c r="D14" s="53">
        <v>1.2113887924208233</v>
      </c>
      <c r="E14" s="53">
        <v>0.67910488054569118</v>
      </c>
      <c r="F14" s="53">
        <v>1.5601320793925979</v>
      </c>
      <c r="G14" s="53">
        <v>1.5214225577077334</v>
      </c>
      <c r="H14" s="53">
        <v>6.0599708032336457</v>
      </c>
    </row>
    <row r="15" spans="1:8" ht="14.25">
      <c r="A15" s="8"/>
      <c r="B15" s="8"/>
      <c r="C15" s="53">
        <v>0.67143799183865016</v>
      </c>
      <c r="D15" s="53">
        <v>1.1458331038061818</v>
      </c>
      <c r="E15" s="53">
        <v>0.72459582820197865</v>
      </c>
      <c r="F15" s="53">
        <v>1.2243539166803046</v>
      </c>
      <c r="G15" s="53">
        <v>1.0245674334865416</v>
      </c>
      <c r="H15" s="53">
        <v>0.80417966357952919</v>
      </c>
    </row>
    <row r="16" spans="1:8" ht="14.25">
      <c r="A16" s="8"/>
      <c r="B16" s="8"/>
    </row>
    <row r="17" spans="1:8" ht="14.25">
      <c r="B17" s="8"/>
    </row>
    <row r="18" spans="1:8" ht="14.25">
      <c r="A18" s="49" t="s">
        <v>2</v>
      </c>
      <c r="B18" s="51" t="s">
        <v>5</v>
      </c>
      <c r="C18" s="52">
        <f>AVERAGE(C3:C7)</f>
        <v>1</v>
      </c>
      <c r="D18" s="52">
        <f t="shared" ref="D18:H18" si="0">AVERAGE(D3:D7)</f>
        <v>1</v>
      </c>
      <c r="E18" s="52">
        <f t="shared" si="0"/>
        <v>1</v>
      </c>
      <c r="F18" s="52">
        <f>AVERAGE(F3:F7)</f>
        <v>0.99999999999999978</v>
      </c>
      <c r="G18" s="52">
        <f t="shared" si="0"/>
        <v>0.99999999999999978</v>
      </c>
      <c r="H18" s="52">
        <f t="shared" si="0"/>
        <v>1</v>
      </c>
    </row>
    <row r="19" spans="1:8" ht="14.25">
      <c r="A19" s="49"/>
      <c r="B19" s="51" t="s">
        <v>6</v>
      </c>
      <c r="C19" s="50">
        <f>AVERAGE(C9:C15)</f>
        <v>0.73921058938605222</v>
      </c>
      <c r="D19" s="50">
        <f t="shared" ref="D19:H19" si="1">AVERAGE(D9:D15)</f>
        <v>1.2770729451982865</v>
      </c>
      <c r="E19" s="50">
        <f t="shared" si="1"/>
        <v>0.75651782445441407</v>
      </c>
      <c r="F19" s="50">
        <f t="shared" si="1"/>
        <v>1.0960075439486661</v>
      </c>
      <c r="G19" s="50">
        <f t="shared" si="1"/>
        <v>1.1432350913050675</v>
      </c>
      <c r="H19" s="50">
        <f t="shared" si="1"/>
        <v>1.7943012563072911</v>
      </c>
    </row>
    <row r="20" spans="1:8" ht="14.25">
      <c r="A20" s="49" t="s">
        <v>3</v>
      </c>
      <c r="B20" s="51" t="s">
        <v>5</v>
      </c>
      <c r="C20" s="50">
        <f t="shared" ref="C20:H20" si="2">STDEV(C3:C7)/SQRT(COUNT(C3:C7))</f>
        <v>0.27271017988891771</v>
      </c>
      <c r="D20" s="50">
        <f t="shared" si="2"/>
        <v>8.6175449456648012E-2</v>
      </c>
      <c r="E20" s="50">
        <f t="shared" si="2"/>
        <v>0.27683945880457056</v>
      </c>
      <c r="F20" s="50">
        <f t="shared" si="2"/>
        <v>0.14215293401165546</v>
      </c>
      <c r="G20" s="50">
        <f t="shared" si="2"/>
        <v>0.15467541287185491</v>
      </c>
      <c r="H20" s="50">
        <f t="shared" si="2"/>
        <v>0.26461172030198782</v>
      </c>
    </row>
    <row r="21" spans="1:8" ht="14.25">
      <c r="A21" s="49"/>
      <c r="B21" s="51" t="s">
        <v>6</v>
      </c>
      <c r="C21" s="50">
        <f t="shared" ref="C21:H21" si="3">STDEV(C9:C15)/SQRT(COUNT(C9:C15))</f>
        <v>0.13484423655283354</v>
      </c>
      <c r="D21" s="50">
        <f t="shared" si="3"/>
        <v>0.10123907125572733</v>
      </c>
      <c r="E21" s="50">
        <f t="shared" si="3"/>
        <v>0.13314444752096308</v>
      </c>
      <c r="F21" s="50">
        <f t="shared" si="3"/>
        <v>0.12738703669510978</v>
      </c>
      <c r="G21" s="50">
        <f t="shared" si="3"/>
        <v>9.5643866937526967E-2</v>
      </c>
      <c r="H21" s="50">
        <f t="shared" si="3"/>
        <v>0.72955380181624896</v>
      </c>
    </row>
    <row r="22" spans="1:8" ht="14.25">
      <c r="A22" s="49" t="s">
        <v>4</v>
      </c>
      <c r="B22" s="48"/>
      <c r="C22" s="47">
        <f t="shared" ref="C22:H22" si="4">TTEST(C3:C7,C9:C15,2,3)</f>
        <v>0.42445765604251373</v>
      </c>
      <c r="D22" s="47">
        <f t="shared" si="4"/>
        <v>6.3809669705395616E-2</v>
      </c>
      <c r="E22" s="47">
        <f t="shared" si="4"/>
        <v>0.45890755076259615</v>
      </c>
      <c r="F22" s="47">
        <f t="shared" si="4"/>
        <v>0.62693715841710751</v>
      </c>
      <c r="G22" s="47">
        <f t="shared" si="4"/>
        <v>0.45688030361131693</v>
      </c>
      <c r="H22" s="47">
        <f t="shared" si="4"/>
        <v>0.33799223904662629</v>
      </c>
    </row>
    <row r="23" spans="1:8" ht="14.25">
      <c r="A23" s="8"/>
      <c r="B23" s="8"/>
    </row>
    <row r="24" spans="1:8" ht="14.25">
      <c r="A24" s="8"/>
      <c r="B24" s="8"/>
    </row>
    <row r="25" spans="1:8" ht="14.25">
      <c r="A25" s="8"/>
      <c r="B25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1D9C-10E8-42EC-BEE3-0816BAE3DC7B}">
  <dimension ref="A1:D22"/>
  <sheetViews>
    <sheetView view="pageBreakPreview" zoomScale="75" zoomScaleNormal="100" zoomScaleSheetLayoutView="75" workbookViewId="0">
      <selection activeCell="C8" sqref="C8:C12"/>
    </sheetView>
  </sheetViews>
  <sheetFormatPr defaultRowHeight="13.5"/>
  <cols>
    <col min="1" max="16384" width="9" style="46"/>
  </cols>
  <sheetData>
    <row r="1" spans="1:4" ht="14.25">
      <c r="A1" s="8"/>
      <c r="B1" s="8"/>
      <c r="C1" s="30" t="s">
        <v>184</v>
      </c>
      <c r="D1" s="30" t="s">
        <v>185</v>
      </c>
    </row>
    <row r="2" spans="1:4" ht="14.25">
      <c r="A2" s="8" t="s">
        <v>0</v>
      </c>
      <c r="B2" s="8"/>
      <c r="C2" s="169">
        <v>15.8</v>
      </c>
      <c r="D2" s="169">
        <v>0.6</v>
      </c>
    </row>
    <row r="3" spans="1:4" ht="14.25">
      <c r="A3" s="8"/>
      <c r="B3" s="8"/>
      <c r="C3" s="169">
        <v>15.3</v>
      </c>
      <c r="D3" s="169">
        <v>1</v>
      </c>
    </row>
    <row r="4" spans="1:4" ht="14.25">
      <c r="A4" s="8"/>
      <c r="B4" s="8"/>
      <c r="C4" s="169">
        <v>22.2</v>
      </c>
      <c r="D4" s="169">
        <v>2.9</v>
      </c>
    </row>
    <row r="5" spans="1:4" ht="14.25">
      <c r="A5" s="8"/>
      <c r="B5" s="8"/>
      <c r="C5" s="169">
        <v>24.3</v>
      </c>
      <c r="D5" s="169">
        <v>1.5</v>
      </c>
    </row>
    <row r="6" spans="1:4" ht="14.25">
      <c r="B6" s="8"/>
      <c r="C6" s="169">
        <v>20.5</v>
      </c>
      <c r="D6" s="169">
        <v>2.1</v>
      </c>
    </row>
    <row r="7" spans="1:4" ht="14.25">
      <c r="B7" s="8"/>
      <c r="C7" s="169"/>
      <c r="D7" s="169"/>
    </row>
    <row r="8" spans="1:4" ht="14.25">
      <c r="A8" s="8" t="s">
        <v>1</v>
      </c>
      <c r="B8" s="8"/>
      <c r="C8" s="169">
        <v>25.5</v>
      </c>
      <c r="D8" s="169">
        <v>1.6</v>
      </c>
    </row>
    <row r="9" spans="1:4" ht="14.25">
      <c r="A9" s="8"/>
      <c r="B9" s="8"/>
      <c r="C9" s="169">
        <v>25.7</v>
      </c>
      <c r="D9" s="169">
        <v>3.1</v>
      </c>
    </row>
    <row r="10" spans="1:4" ht="14.25">
      <c r="A10" s="8"/>
      <c r="B10" s="8"/>
      <c r="C10" s="169">
        <v>31.8</v>
      </c>
      <c r="D10" s="169">
        <v>4.2</v>
      </c>
    </row>
    <row r="11" spans="1:4" ht="14.25">
      <c r="A11" s="8"/>
      <c r="B11" s="8"/>
      <c r="C11" s="169">
        <v>30.5</v>
      </c>
      <c r="D11" s="169">
        <v>2.5</v>
      </c>
    </row>
    <row r="12" spans="1:4" ht="14.25">
      <c r="A12" s="8"/>
      <c r="B12" s="8"/>
      <c r="C12" s="169">
        <v>20.3</v>
      </c>
      <c r="D12" s="169">
        <v>3.1</v>
      </c>
    </row>
    <row r="13" spans="1:4" ht="14.25">
      <c r="A13" s="8"/>
      <c r="B13" s="8"/>
    </row>
    <row r="14" spans="1:4" ht="14.25">
      <c r="B14" s="8"/>
    </row>
    <row r="15" spans="1:4" ht="14.25">
      <c r="A15" s="49" t="s">
        <v>2</v>
      </c>
      <c r="B15" s="51" t="s">
        <v>5</v>
      </c>
      <c r="C15" s="112">
        <f>AVERAGE(C2:C6)</f>
        <v>19.619999999999997</v>
      </c>
      <c r="D15" s="114">
        <f>AVERAGE(D2:D6)</f>
        <v>1.6199999999999999</v>
      </c>
    </row>
    <row r="16" spans="1:4" ht="14.25">
      <c r="A16" s="49"/>
      <c r="B16" s="51" t="s">
        <v>6</v>
      </c>
      <c r="C16" s="112">
        <f>AVERAGE(C8:C12)</f>
        <v>26.76</v>
      </c>
      <c r="D16" s="114">
        <f>AVERAGE(D8:D12)</f>
        <v>2.9</v>
      </c>
    </row>
    <row r="17" spans="1:4" ht="14.25">
      <c r="A17" s="49" t="s">
        <v>3</v>
      </c>
      <c r="B17" s="51" t="s">
        <v>5</v>
      </c>
      <c r="C17" s="112">
        <f>STDEV(C2:C6)/SQRT(COUNT(C2:C6))</f>
        <v>1.7690110231425946</v>
      </c>
      <c r="D17" s="114">
        <f>STDEV(D2:D6)/SQRT(COUNT(D2:D6))</f>
        <v>0.40669398815325508</v>
      </c>
    </row>
    <row r="18" spans="1:4" ht="14.25">
      <c r="A18" s="49"/>
      <c r="B18" s="51" t="s">
        <v>6</v>
      </c>
      <c r="C18" s="112">
        <f>STDEV(C8:C12)/SQRT(COUNT(C8:C12))</f>
        <v>2.0473397373176718</v>
      </c>
      <c r="D18" s="114">
        <f>STDEV(D8:D12)/SQRT(COUNT(D8:D12))</f>
        <v>0.42544094772365321</v>
      </c>
    </row>
    <row r="19" spans="1:4" ht="14.25">
      <c r="A19" s="49" t="s">
        <v>4</v>
      </c>
      <c r="B19" s="48"/>
      <c r="C19" s="113">
        <f>TTEST(C2:C6,C8:C12,2,3)</f>
        <v>3.0306506902716711E-2</v>
      </c>
      <c r="D19" s="47">
        <f>TTEST(D2:D6,D8:D12,2,3)</f>
        <v>6.1424683492427849E-2</v>
      </c>
    </row>
    <row r="20" spans="1:4" ht="14.25">
      <c r="A20" s="8"/>
      <c r="B20" s="8"/>
    </row>
    <row r="21" spans="1:4" ht="14.25">
      <c r="A21" s="8"/>
      <c r="B21" s="8"/>
    </row>
    <row r="22" spans="1:4" ht="14.25">
      <c r="A22" s="8"/>
      <c r="B22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C456-6644-4ACC-9E85-3B07AF05CCA5}">
  <dimension ref="A1:D32"/>
  <sheetViews>
    <sheetView view="pageBreakPreview" zoomScale="75" zoomScaleNormal="100" zoomScaleSheetLayoutView="75" workbookViewId="0">
      <selection activeCell="C11" sqref="C11:C22"/>
    </sheetView>
  </sheetViews>
  <sheetFormatPr defaultRowHeight="13.5"/>
  <cols>
    <col min="1" max="16384" width="9" style="9"/>
  </cols>
  <sheetData>
    <row r="1" spans="1:4" ht="15">
      <c r="A1" s="8"/>
      <c r="B1" s="8"/>
      <c r="C1" s="15" t="s">
        <v>82</v>
      </c>
      <c r="D1" s="15" t="s">
        <v>22</v>
      </c>
    </row>
    <row r="2" spans="1:4" ht="14.25">
      <c r="A2" s="8" t="s">
        <v>0</v>
      </c>
      <c r="B2" s="8"/>
      <c r="C2" s="1">
        <v>36.5</v>
      </c>
      <c r="D2" s="1">
        <v>9.6999999999999993</v>
      </c>
    </row>
    <row r="3" spans="1:4" ht="14.25">
      <c r="A3" s="8"/>
      <c r="B3" s="8"/>
      <c r="C3" s="1">
        <v>36</v>
      </c>
      <c r="D3" s="1">
        <v>9.6</v>
      </c>
    </row>
    <row r="4" spans="1:4" ht="14.25">
      <c r="A4" s="8"/>
      <c r="B4" s="8"/>
      <c r="C4" s="1">
        <v>42.1</v>
      </c>
      <c r="D4" s="1">
        <v>10</v>
      </c>
    </row>
    <row r="5" spans="1:4" ht="14.25">
      <c r="A5" s="8"/>
      <c r="B5" s="8"/>
      <c r="C5" s="1">
        <v>34.700000000000003</v>
      </c>
      <c r="D5" s="1">
        <v>9.9</v>
      </c>
    </row>
    <row r="6" spans="1:4" ht="14.25">
      <c r="A6" s="8"/>
      <c r="B6" s="8"/>
      <c r="C6" s="1">
        <v>33.799999999999997</v>
      </c>
      <c r="D6" s="1">
        <v>10</v>
      </c>
    </row>
    <row r="7" spans="1:4" ht="14.25">
      <c r="A7" s="8"/>
      <c r="B7" s="8"/>
      <c r="C7" s="1">
        <v>40.9</v>
      </c>
      <c r="D7" s="1">
        <v>10</v>
      </c>
    </row>
    <row r="8" spans="1:4" ht="14.25">
      <c r="A8" s="8"/>
      <c r="B8" s="8"/>
      <c r="C8" s="1">
        <v>35.299999999999997</v>
      </c>
      <c r="D8" s="1">
        <v>9.9</v>
      </c>
    </row>
    <row r="9" spans="1:4" ht="14.25">
      <c r="A9" s="8"/>
      <c r="B9" s="8"/>
      <c r="C9" s="25"/>
      <c r="D9" s="26"/>
    </row>
    <row r="10" spans="1:4" ht="14.25">
      <c r="A10" s="8"/>
      <c r="B10" s="8"/>
    </row>
    <row r="11" spans="1:4" ht="14.25">
      <c r="A11" s="8" t="s">
        <v>61</v>
      </c>
      <c r="B11" s="8"/>
      <c r="C11" s="1">
        <v>43.7</v>
      </c>
      <c r="D11" s="1">
        <v>10</v>
      </c>
    </row>
    <row r="12" spans="1:4" ht="14.25">
      <c r="A12" s="8"/>
      <c r="B12" s="8"/>
      <c r="C12" s="1">
        <v>34.5</v>
      </c>
      <c r="D12" s="1">
        <v>9.6</v>
      </c>
    </row>
    <row r="13" spans="1:4" ht="14.25">
      <c r="A13" s="8"/>
      <c r="B13" s="8"/>
      <c r="C13" s="1">
        <v>35.5</v>
      </c>
      <c r="D13" s="1">
        <v>10</v>
      </c>
    </row>
    <row r="14" spans="1:4" ht="14.25">
      <c r="A14" s="8"/>
      <c r="B14" s="8"/>
      <c r="C14" s="1">
        <v>36.1</v>
      </c>
      <c r="D14" s="1">
        <v>9.6</v>
      </c>
    </row>
    <row r="15" spans="1:4" ht="14.25">
      <c r="A15" s="8"/>
      <c r="B15" s="8"/>
      <c r="C15" s="1">
        <v>35.200000000000003</v>
      </c>
      <c r="D15" s="1">
        <v>9.6999999999999993</v>
      </c>
    </row>
    <row r="16" spans="1:4" ht="14.25">
      <c r="A16" s="8"/>
      <c r="B16" s="8"/>
      <c r="C16" s="1">
        <v>40.1</v>
      </c>
      <c r="D16" s="1">
        <v>10.1</v>
      </c>
    </row>
    <row r="17" spans="1:4" ht="14.25">
      <c r="A17" s="8"/>
      <c r="B17" s="8"/>
      <c r="C17" s="1">
        <v>39.299999999999997</v>
      </c>
      <c r="D17" s="1">
        <v>10.199999999999999</v>
      </c>
    </row>
    <row r="18" spans="1:4" ht="14.25">
      <c r="A18" s="8"/>
      <c r="B18" s="8"/>
      <c r="C18" s="1">
        <v>34.5</v>
      </c>
      <c r="D18" s="1">
        <v>9.8000000000000007</v>
      </c>
    </row>
    <row r="19" spans="1:4" ht="14.25">
      <c r="A19" s="8"/>
      <c r="B19" s="8"/>
      <c r="C19" s="1">
        <v>37.799999999999997</v>
      </c>
      <c r="D19" s="1">
        <v>10</v>
      </c>
    </row>
    <row r="20" spans="1:4" ht="14.25">
      <c r="A20" s="8"/>
      <c r="B20" s="8"/>
      <c r="C20" s="1">
        <v>35.9</v>
      </c>
      <c r="D20" s="1">
        <v>9.8000000000000007</v>
      </c>
    </row>
    <row r="21" spans="1:4" ht="14.25">
      <c r="A21" s="8"/>
      <c r="B21" s="8"/>
      <c r="C21" s="1">
        <v>36.6</v>
      </c>
      <c r="D21" s="1">
        <v>9.8000000000000007</v>
      </c>
    </row>
    <row r="22" spans="1:4" ht="14.25">
      <c r="A22" s="8"/>
      <c r="B22" s="8"/>
      <c r="C22" s="1">
        <v>44.4</v>
      </c>
      <c r="D22" s="1">
        <v>10.4</v>
      </c>
    </row>
    <row r="23" spans="1:4" ht="14.25">
      <c r="B23" s="8"/>
      <c r="D23" s="3"/>
    </row>
    <row r="24" spans="1:4" ht="14.25">
      <c r="B24" s="8"/>
    </row>
    <row r="25" spans="1:4" ht="14.25">
      <c r="A25" s="3" t="s">
        <v>2</v>
      </c>
      <c r="B25" s="4" t="s">
        <v>5</v>
      </c>
      <c r="C25" s="1">
        <f>AVERAGE(C2:C9)</f>
        <v>37.042857142857144</v>
      </c>
      <c r="D25" s="14">
        <f>AVERAGE(D2:D9)</f>
        <v>9.8714285714285701</v>
      </c>
    </row>
    <row r="26" spans="1:4" ht="14.25">
      <c r="A26" s="3"/>
      <c r="B26" s="4" t="s">
        <v>6</v>
      </c>
      <c r="C26" s="1">
        <f>AVERAGE(C11:C23)</f>
        <v>37.799999999999997</v>
      </c>
      <c r="D26" s="14">
        <f>AVERAGE(D11:D23)</f>
        <v>9.9166666666666661</v>
      </c>
    </row>
    <row r="27" spans="1:4" ht="14.25">
      <c r="A27" s="3" t="s">
        <v>3</v>
      </c>
      <c r="B27" s="4" t="s">
        <v>5</v>
      </c>
      <c r="C27" s="1">
        <f>STDEV(C2:C9)/SQRT(COUNT(C2:C9))</f>
        <v>1.2039334625771165</v>
      </c>
      <c r="D27" s="14">
        <f>STDEV(D2:D9)/SQRT(COUNT(D2:D9))</f>
        <v>6.0609152673132737E-2</v>
      </c>
    </row>
    <row r="28" spans="1:4" ht="14.25">
      <c r="A28" s="3"/>
      <c r="B28" s="4" t="s">
        <v>6</v>
      </c>
      <c r="C28" s="1">
        <f>STDEV(C11:C23)/SQRT(COUNT(C11:C23))</f>
        <v>0.98350024263989244</v>
      </c>
      <c r="D28" s="14">
        <f>STDEV(D11:D23)/SQRT(COUNT(D11:D23))</f>
        <v>7.05318897715599E-2</v>
      </c>
    </row>
    <row r="29" spans="1:4" ht="14.25">
      <c r="A29" s="3" t="s">
        <v>4</v>
      </c>
      <c r="B29" s="5"/>
      <c r="C29" s="2">
        <f>TTEST(C2:C9,C11:C23,2,3)</f>
        <v>0.63408908930436303</v>
      </c>
      <c r="D29" s="2">
        <f>TTEST(D2:D9,D11:D23,2,3)</f>
        <v>0.63299660722619921</v>
      </c>
    </row>
    <row r="30" spans="1:4" ht="14.25">
      <c r="A30" s="8"/>
      <c r="B30" s="8"/>
    </row>
    <row r="31" spans="1:4" ht="14.25">
      <c r="A31" s="8"/>
      <c r="B31" s="8"/>
    </row>
    <row r="32" spans="1:4" ht="14.25">
      <c r="A32" s="8"/>
      <c r="B32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4240-52F3-4CFD-B068-91B35816580E}">
  <dimension ref="A1:D25"/>
  <sheetViews>
    <sheetView view="pageBreakPreview" zoomScale="75" zoomScaleNormal="100" zoomScaleSheetLayoutView="75" workbookViewId="0">
      <selection activeCell="C3" sqref="C3:C8"/>
    </sheetView>
  </sheetViews>
  <sheetFormatPr defaultRowHeight="13.5"/>
  <cols>
    <col min="1" max="16384" width="9" style="9"/>
  </cols>
  <sheetData>
    <row r="1" spans="1:4" ht="14.25">
      <c r="A1" s="8"/>
      <c r="B1" s="8"/>
      <c r="C1" s="7" t="s">
        <v>79</v>
      </c>
      <c r="D1" s="7" t="s">
        <v>78</v>
      </c>
    </row>
    <row r="2" spans="1:4" ht="14.25">
      <c r="A2" s="8"/>
      <c r="B2" s="8"/>
      <c r="C2" s="142" t="s">
        <v>77</v>
      </c>
      <c r="D2" s="142" t="s">
        <v>77</v>
      </c>
    </row>
    <row r="3" spans="1:4" ht="14.25">
      <c r="A3" s="8" t="s">
        <v>0</v>
      </c>
      <c r="B3" s="8"/>
      <c r="C3" s="36">
        <v>20.02413</v>
      </c>
      <c r="D3" s="12">
        <v>3.0456329000000002</v>
      </c>
    </row>
    <row r="4" spans="1:4" ht="14.25">
      <c r="A4" s="8"/>
      <c r="B4" s="8"/>
      <c r="C4" s="36">
        <v>23.29664</v>
      </c>
      <c r="D4" s="13">
        <v>3.2619126999999999</v>
      </c>
    </row>
    <row r="5" spans="1:4" ht="14.25">
      <c r="A5" s="8"/>
      <c r="B5" s="8"/>
      <c r="C5" s="36">
        <v>20.186720000000001</v>
      </c>
      <c r="D5" s="13">
        <v>3.8054644999999998</v>
      </c>
    </row>
    <row r="6" spans="1:4" ht="14.25">
      <c r="A6" s="8"/>
      <c r="B6" s="8"/>
      <c r="C6" s="36">
        <v>30.649519999999999</v>
      </c>
      <c r="D6" s="13">
        <v>1.5519725</v>
      </c>
    </row>
    <row r="7" spans="1:4" ht="14.25">
      <c r="A7" s="8"/>
      <c r="B7" s="8"/>
      <c r="C7" s="36">
        <v>21.412780000000001</v>
      </c>
      <c r="D7" s="13">
        <v>2.5115699999999999</v>
      </c>
    </row>
    <row r="8" spans="1:4" ht="14.25">
      <c r="A8" s="8"/>
      <c r="B8" s="8"/>
      <c r="C8" s="36">
        <v>20.017520000000001</v>
      </c>
      <c r="D8" s="13">
        <v>3.8823585999999999</v>
      </c>
    </row>
    <row r="9" spans="1:4" ht="14.25">
      <c r="A9" s="8"/>
      <c r="B9" s="8"/>
      <c r="C9" s="14"/>
      <c r="D9" s="13"/>
    </row>
    <row r="10" spans="1:4" ht="14.25">
      <c r="A10" s="8"/>
      <c r="B10" s="8"/>
      <c r="C10" s="44"/>
    </row>
    <row r="11" spans="1:4" ht="14.25">
      <c r="A11" s="8" t="s">
        <v>1</v>
      </c>
      <c r="B11" s="8"/>
      <c r="C11" s="36">
        <v>20.82985</v>
      </c>
      <c r="D11" s="13">
        <v>10.98709</v>
      </c>
    </row>
    <row r="12" spans="1:4" ht="14.25">
      <c r="A12" s="8"/>
      <c r="B12" s="8"/>
      <c r="C12" s="36">
        <v>25.026859999999999</v>
      </c>
      <c r="D12" s="13">
        <v>2.1322776000000001</v>
      </c>
    </row>
    <row r="13" spans="1:4" ht="14.25">
      <c r="A13" s="8"/>
      <c r="B13" s="8"/>
      <c r="C13" s="36">
        <v>23.088329999999999</v>
      </c>
      <c r="D13" s="13">
        <v>2.9905328</v>
      </c>
    </row>
    <row r="14" spans="1:4" ht="14.25">
      <c r="A14" s="8"/>
      <c r="B14" s="8"/>
      <c r="C14" s="14">
        <v>24.8735</v>
      </c>
      <c r="D14" s="13">
        <v>3.2079417000000001</v>
      </c>
    </row>
    <row r="15" spans="1:4" ht="14.25">
      <c r="A15" s="8"/>
      <c r="B15" s="8"/>
      <c r="C15" s="14">
        <v>26.40239</v>
      </c>
      <c r="D15" s="13">
        <v>2.4092012</v>
      </c>
    </row>
    <row r="16" spans="1:4" ht="14.25">
      <c r="A16" s="8"/>
      <c r="B16" s="8"/>
      <c r="C16" s="14"/>
      <c r="D16" s="13"/>
    </row>
    <row r="17" spans="1:4" ht="14.25">
      <c r="B17" s="8"/>
      <c r="C17" s="7"/>
    </row>
    <row r="18" spans="1:4" ht="14.25">
      <c r="A18" s="3" t="s">
        <v>2</v>
      </c>
      <c r="B18" s="4" t="s">
        <v>5</v>
      </c>
      <c r="C18" s="1">
        <f>AVERAGE(C3:C9)</f>
        <v>22.597885000000002</v>
      </c>
      <c r="D18" s="14">
        <f>AVERAGE(D3:D9)</f>
        <v>3.0098185333333336</v>
      </c>
    </row>
    <row r="19" spans="1:4" ht="14.25">
      <c r="A19" s="3"/>
      <c r="B19" s="4" t="s">
        <v>6</v>
      </c>
      <c r="C19" s="1">
        <f>AVERAGE(C11:C16)</f>
        <v>24.044186000000003</v>
      </c>
      <c r="D19" s="14">
        <f>AVERAGE(D11:D16)</f>
        <v>4.3454086599999995</v>
      </c>
    </row>
    <row r="20" spans="1:4" ht="14.25">
      <c r="A20" s="3" t="s">
        <v>3</v>
      </c>
      <c r="B20" s="4" t="s">
        <v>5</v>
      </c>
      <c r="C20" s="1">
        <f>STDEV(C3:C9)/SQRT(COUNT(C3:C9))</f>
        <v>1.6913286057096255</v>
      </c>
      <c r="D20" s="14">
        <f>STDEV(D3:D9)/SQRT(COUNT(D3:D9))</f>
        <v>0.35743435144621299</v>
      </c>
    </row>
    <row r="21" spans="1:4" ht="14.25">
      <c r="A21" s="3"/>
      <c r="B21" s="4" t="s">
        <v>6</v>
      </c>
      <c r="C21" s="1">
        <f>STDEV(C11:C16)/SQRT(COUNT(C11:C16))</f>
        <v>0.96073286141674141</v>
      </c>
      <c r="D21" s="14">
        <f>STDEV(D11:D16)/SQRT(COUNT(D11:D16))</f>
        <v>1.6716503689483484</v>
      </c>
    </row>
    <row r="22" spans="1:4" ht="14.25">
      <c r="A22" s="3" t="s">
        <v>4</v>
      </c>
      <c r="B22" s="5"/>
      <c r="C22" s="2">
        <f>TTEST(C3:C9,C11:C16,2,3)</f>
        <v>0.47911260251377352</v>
      </c>
      <c r="D22" s="2">
        <f>TTEST(D3:D9,D11:D16,2,3)</f>
        <v>0.47482241109671419</v>
      </c>
    </row>
    <row r="23" spans="1:4" ht="14.25">
      <c r="A23" s="8"/>
      <c r="B23" s="8"/>
      <c r="C23" s="7"/>
      <c r="D23" s="7"/>
    </row>
    <row r="24" spans="1:4" ht="14.25">
      <c r="A24" s="8"/>
      <c r="B24" s="8"/>
      <c r="C24" s="7"/>
      <c r="D24" s="7"/>
    </row>
    <row r="25" spans="1:4" ht="14.25">
      <c r="A25" s="8"/>
      <c r="B25" s="8"/>
      <c r="C2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C7A4-3AB4-424C-AA67-AADA5DFF3E89}">
  <dimension ref="A1:J25"/>
  <sheetViews>
    <sheetView view="pageBreakPreview" zoomScale="75" zoomScaleNormal="100" zoomScaleSheetLayoutView="75" workbookViewId="0">
      <selection activeCell="F11" sqref="F11:F15"/>
    </sheetView>
  </sheetViews>
  <sheetFormatPr defaultRowHeight="13.5"/>
  <cols>
    <col min="1" max="16384" width="9" style="9"/>
  </cols>
  <sheetData>
    <row r="1" spans="1:10" ht="30">
      <c r="A1" s="8"/>
      <c r="B1" s="8"/>
      <c r="C1" s="131" t="s">
        <v>247</v>
      </c>
      <c r="D1" s="131" t="s">
        <v>246</v>
      </c>
      <c r="E1" s="15" t="s">
        <v>8</v>
      </c>
      <c r="F1" s="15" t="s">
        <v>9</v>
      </c>
      <c r="G1" s="15" t="s">
        <v>10</v>
      </c>
      <c r="H1" s="15" t="s">
        <v>12</v>
      </c>
      <c r="I1" s="15" t="s">
        <v>24</v>
      </c>
      <c r="J1" s="22"/>
    </row>
    <row r="2" spans="1:10" ht="14.25">
      <c r="A2" s="8" t="s">
        <v>0</v>
      </c>
      <c r="B2" s="8"/>
      <c r="C2" s="17">
        <v>4.3699731903485262</v>
      </c>
      <c r="D2" s="16">
        <v>5.806451612903226</v>
      </c>
      <c r="E2" s="13">
        <v>0.16500000000000001</v>
      </c>
      <c r="F2" s="2">
        <v>1.2E-2</v>
      </c>
      <c r="G2" s="13">
        <v>3.5499999999999997E-2</v>
      </c>
      <c r="H2" s="13">
        <v>0.28599999999999998</v>
      </c>
      <c r="I2" s="13">
        <v>9.2999999999999999E-2</v>
      </c>
      <c r="J2" s="16"/>
    </row>
    <row r="3" spans="1:10" ht="14.25">
      <c r="A3" s="8"/>
      <c r="B3" s="8"/>
      <c r="C3" s="17">
        <v>5.2598566308243724</v>
      </c>
      <c r="D3" s="16">
        <v>3.6144578313253013</v>
      </c>
      <c r="E3" s="13">
        <v>0.17349999999999999</v>
      </c>
      <c r="F3" s="2">
        <v>1.15E-2</v>
      </c>
      <c r="G3" s="13">
        <v>4.1500000000000002E-2</v>
      </c>
      <c r="H3" s="13">
        <v>7.0999999999999994E-2</v>
      </c>
      <c r="I3" s="13">
        <v>0.10100000000000001</v>
      </c>
      <c r="J3" s="16"/>
    </row>
    <row r="4" spans="1:10" ht="14.25">
      <c r="A4" s="8"/>
      <c r="B4" s="8"/>
      <c r="C4" s="17">
        <v>5.7918050941306758</v>
      </c>
      <c r="D4" s="16">
        <v>12.857142857142858</v>
      </c>
      <c r="E4" s="13">
        <v>0.15049999999999999</v>
      </c>
      <c r="F4" s="2">
        <v>0.01</v>
      </c>
      <c r="G4" s="13">
        <v>3.7499999999999999E-2</v>
      </c>
      <c r="H4" s="13">
        <v>0.13900000000000001</v>
      </c>
      <c r="I4" s="13">
        <v>7.9500000000000001E-2</v>
      </c>
      <c r="J4" s="16"/>
    </row>
    <row r="5" spans="1:10" ht="14.25">
      <c r="A5" s="8"/>
      <c r="B5" s="8"/>
      <c r="C5" s="17">
        <v>6.1160275319567363</v>
      </c>
      <c r="D5" s="16">
        <v>31.034482758620687</v>
      </c>
      <c r="E5" s="13">
        <v>0.18149999999999999</v>
      </c>
      <c r="F5" s="2">
        <v>1.2E-2</v>
      </c>
      <c r="G5" s="13">
        <v>4.7E-2</v>
      </c>
      <c r="H5" s="13">
        <v>0.13850000000000001</v>
      </c>
      <c r="I5" s="13">
        <v>0.10100000000000001</v>
      </c>
      <c r="J5" s="16"/>
    </row>
    <row r="6" spans="1:10" ht="14.25">
      <c r="A6" s="8"/>
      <c r="B6" s="8"/>
      <c r="C6" s="17">
        <v>5.8592132505175973</v>
      </c>
      <c r="D6" s="16">
        <v>24.324324324324323</v>
      </c>
      <c r="E6" s="13">
        <v>0.14949999999999999</v>
      </c>
      <c r="F6" s="2">
        <v>1.0999999999999999E-2</v>
      </c>
      <c r="G6" s="13">
        <v>3.4000000000000002E-2</v>
      </c>
      <c r="H6" s="13">
        <v>0.20449999999999999</v>
      </c>
      <c r="I6" s="13">
        <v>9.7000000000000003E-2</v>
      </c>
      <c r="J6" s="16"/>
    </row>
    <row r="7" spans="1:10" ht="14.25">
      <c r="A7" s="8"/>
      <c r="B7" s="8"/>
      <c r="C7" s="17">
        <v>6.371308016877637</v>
      </c>
      <c r="D7" s="16">
        <v>37.5</v>
      </c>
      <c r="E7" s="13">
        <v>0.16450000000000001</v>
      </c>
      <c r="F7" s="2">
        <v>0.01</v>
      </c>
      <c r="G7" s="13">
        <v>0.04</v>
      </c>
      <c r="H7" s="13">
        <v>0.1215</v>
      </c>
      <c r="I7" s="13">
        <v>9.8000000000000004E-2</v>
      </c>
      <c r="J7" s="16"/>
    </row>
    <row r="8" spans="1:10" ht="14.25">
      <c r="A8" s="8"/>
      <c r="B8" s="8"/>
      <c r="C8" s="17">
        <v>6.0389610389610384</v>
      </c>
      <c r="D8" s="16">
        <v>22.5</v>
      </c>
      <c r="E8" s="13">
        <v>0.154</v>
      </c>
      <c r="F8" s="2">
        <v>9.4999999999999998E-3</v>
      </c>
      <c r="G8" s="13">
        <v>2.9499999999999998E-2</v>
      </c>
      <c r="H8" s="13">
        <v>0.17649999999999999</v>
      </c>
      <c r="I8" s="13">
        <v>8.6499999999999994E-2</v>
      </c>
      <c r="J8" s="16"/>
    </row>
    <row r="9" spans="1:10" ht="14.25">
      <c r="A9" s="8"/>
      <c r="B9" s="8"/>
      <c r="C9" s="17"/>
      <c r="D9" s="16"/>
      <c r="E9" s="16"/>
      <c r="F9" s="65"/>
      <c r="G9" s="16"/>
      <c r="H9" s="16"/>
      <c r="I9" s="16"/>
      <c r="J9" s="16"/>
    </row>
    <row r="10" spans="1:10" ht="14.25">
      <c r="A10" s="8"/>
      <c r="B10" s="8"/>
      <c r="C10" s="7"/>
      <c r="F10" s="60"/>
    </row>
    <row r="11" spans="1:10" ht="14.25">
      <c r="A11" s="8" t="s">
        <v>61</v>
      </c>
      <c r="B11" s="8"/>
      <c r="C11" s="17">
        <v>4.9868766404199469</v>
      </c>
      <c r="D11" s="16">
        <v>23.076923076923077</v>
      </c>
      <c r="E11" s="13">
        <v>0.152</v>
      </c>
      <c r="F11" s="2">
        <v>1.0500000000000001E-2</v>
      </c>
      <c r="G11" s="13">
        <v>3.15E-2</v>
      </c>
      <c r="H11" s="13">
        <v>0.36</v>
      </c>
      <c r="I11" s="13">
        <v>9.5000000000000001E-2</v>
      </c>
      <c r="J11" s="16"/>
    </row>
    <row r="12" spans="1:10" ht="14.25">
      <c r="A12" s="8"/>
      <c r="B12" s="8"/>
      <c r="C12" s="17">
        <v>5.4637281910009188</v>
      </c>
      <c r="D12" s="16">
        <v>4.5685279187817258</v>
      </c>
      <c r="E12" s="13">
        <v>0.17050000000000001</v>
      </c>
      <c r="F12" s="2">
        <v>1.2999999999999999E-2</v>
      </c>
      <c r="G12" s="13">
        <v>4.2500000000000003E-2</v>
      </c>
      <c r="H12" s="13">
        <v>0.1</v>
      </c>
      <c r="I12" s="13">
        <v>0.108</v>
      </c>
      <c r="J12" s="16"/>
    </row>
    <row r="13" spans="1:10" ht="14.25">
      <c r="A13" s="8"/>
      <c r="B13" s="8"/>
      <c r="C13" s="17">
        <v>6.1918892185954491</v>
      </c>
      <c r="D13" s="16">
        <v>56.25</v>
      </c>
      <c r="E13" s="13">
        <v>0.16550000000000001</v>
      </c>
      <c r="F13" s="2">
        <v>1.2500000000000001E-2</v>
      </c>
      <c r="G13" s="13">
        <v>3.3500000000000002E-2</v>
      </c>
      <c r="H13" s="13">
        <v>0.153</v>
      </c>
      <c r="I13" s="13">
        <v>9.9500000000000005E-2</v>
      </c>
      <c r="J13" s="16"/>
    </row>
    <row r="14" spans="1:10" ht="14.25">
      <c r="A14" s="8"/>
      <c r="B14" s="8"/>
      <c r="C14" s="17">
        <v>4.4927536231884062</v>
      </c>
      <c r="D14" s="16">
        <v>24.324324324324323</v>
      </c>
      <c r="E14" s="13">
        <v>0.1895</v>
      </c>
      <c r="F14" s="2">
        <v>1.2E-2</v>
      </c>
      <c r="G14" s="13">
        <v>3.6999999999999998E-2</v>
      </c>
      <c r="H14" s="13">
        <v>0.192</v>
      </c>
      <c r="I14" s="13">
        <v>0.10050000000000001</v>
      </c>
      <c r="J14" s="16"/>
    </row>
    <row r="15" spans="1:10" ht="14.25">
      <c r="A15" s="8"/>
      <c r="B15" s="8"/>
      <c r="C15" s="17">
        <v>4.1354723707664887</v>
      </c>
      <c r="D15" s="16">
        <v>4.838709677419355</v>
      </c>
      <c r="E15" s="13">
        <v>0.16850000000000001</v>
      </c>
      <c r="F15" s="2">
        <v>1.0999999999999999E-2</v>
      </c>
      <c r="G15" s="13">
        <v>3.3500000000000002E-2</v>
      </c>
      <c r="H15" s="13">
        <v>0.1285</v>
      </c>
      <c r="I15" s="13">
        <v>0.1135</v>
      </c>
      <c r="J15" s="16"/>
    </row>
    <row r="16" spans="1:10" ht="14.25">
      <c r="A16" s="8"/>
      <c r="B16" s="8"/>
      <c r="C16" s="7"/>
    </row>
    <row r="17" spans="1:10" ht="14.25">
      <c r="B17" s="8"/>
      <c r="C17" s="7"/>
    </row>
    <row r="18" spans="1:10" ht="14.25">
      <c r="A18" s="3" t="s">
        <v>2</v>
      </c>
      <c r="B18" s="4" t="s">
        <v>5</v>
      </c>
      <c r="C18" s="14">
        <f t="shared" ref="C18:I18" si="0">AVERAGE(C2:C9)</f>
        <v>5.6867349648023691</v>
      </c>
      <c r="D18" s="1">
        <f t="shared" si="0"/>
        <v>19.662408483473769</v>
      </c>
      <c r="E18" s="13">
        <f t="shared" si="0"/>
        <v>0.16264285714285712</v>
      </c>
      <c r="F18" s="13">
        <f t="shared" si="0"/>
        <v>1.0857142857142855E-2</v>
      </c>
      <c r="G18" s="13">
        <f t="shared" si="0"/>
        <v>3.785714285714286E-2</v>
      </c>
      <c r="H18" s="13">
        <f t="shared" si="0"/>
        <v>0.16242857142857142</v>
      </c>
      <c r="I18" s="13">
        <f t="shared" si="0"/>
        <v>9.3714285714285722E-2</v>
      </c>
      <c r="J18" s="1"/>
    </row>
    <row r="19" spans="1:10" ht="14.25">
      <c r="A19" s="3"/>
      <c r="B19" s="4" t="s">
        <v>6</v>
      </c>
      <c r="C19" s="14">
        <f t="shared" ref="C19:I19" si="1">AVERAGE(C11:C16)</f>
        <v>5.0541440087942417</v>
      </c>
      <c r="D19" s="1">
        <f t="shared" si="1"/>
        <v>22.611696999489698</v>
      </c>
      <c r="E19" s="13">
        <f t="shared" si="1"/>
        <v>0.16919999999999999</v>
      </c>
      <c r="F19" s="13">
        <f t="shared" si="1"/>
        <v>1.18E-2</v>
      </c>
      <c r="G19" s="13">
        <f t="shared" si="1"/>
        <v>3.5600000000000007E-2</v>
      </c>
      <c r="H19" s="13">
        <f t="shared" si="1"/>
        <v>0.1867</v>
      </c>
      <c r="I19" s="13">
        <f t="shared" si="1"/>
        <v>0.10330000000000002</v>
      </c>
      <c r="J19" s="1"/>
    </row>
    <row r="20" spans="1:10" ht="14.25">
      <c r="A20" s="3" t="s">
        <v>3</v>
      </c>
      <c r="B20" s="4" t="s">
        <v>5</v>
      </c>
      <c r="C20" s="14">
        <f t="shared" ref="C20:I20" si="2">STDEV(C2:C9)/SQRT(COUNT(C2:C9))</f>
        <v>0.25513165382759923</v>
      </c>
      <c r="D20" s="1">
        <f t="shared" si="2"/>
        <v>4.813485596118193</v>
      </c>
      <c r="E20" s="13">
        <f t="shared" si="2"/>
        <v>4.5704984172749612E-3</v>
      </c>
      <c r="F20" s="13">
        <f t="shared" si="2"/>
        <v>3.8905082472305222E-4</v>
      </c>
      <c r="G20" s="13">
        <f t="shared" si="2"/>
        <v>2.1372943669238343E-3</v>
      </c>
      <c r="H20" s="13">
        <f t="shared" si="2"/>
        <v>2.6000784917508363E-2</v>
      </c>
      <c r="I20" s="13">
        <f t="shared" si="2"/>
        <v>3.0469679363987704E-3</v>
      </c>
      <c r="J20" s="1"/>
    </row>
    <row r="21" spans="1:10" ht="14.25">
      <c r="A21" s="3"/>
      <c r="B21" s="4" t="s">
        <v>6</v>
      </c>
      <c r="C21" s="14">
        <f t="shared" ref="C21:I21" si="3">STDEV(C11:C16)/SQRT(COUNT(C11:C16))</f>
        <v>0.36234410490269964</v>
      </c>
      <c r="D21" s="1">
        <f t="shared" si="3"/>
        <v>9.4236935042384609</v>
      </c>
      <c r="E21" s="13">
        <f t="shared" si="3"/>
        <v>6.015812497078013E-3</v>
      </c>
      <c r="F21" s="13">
        <f t="shared" si="3"/>
        <v>4.6368092477478513E-4</v>
      </c>
      <c r="G21" s="13">
        <f t="shared" si="3"/>
        <v>1.9390719429665318E-3</v>
      </c>
      <c r="H21" s="13">
        <f t="shared" si="3"/>
        <v>4.5880714902887053E-2</v>
      </c>
      <c r="I21" s="13">
        <f t="shared" si="3"/>
        <v>3.2962099447699017E-3</v>
      </c>
      <c r="J21" s="1"/>
    </row>
    <row r="22" spans="1:10" ht="14.25">
      <c r="A22" s="3" t="s">
        <v>4</v>
      </c>
      <c r="B22" s="5"/>
      <c r="C22" s="2">
        <f t="shared" ref="C22:I22" si="4">TTEST(C2:C9,C11:C16,2,3)</f>
        <v>0.19276673911145709</v>
      </c>
      <c r="D22" s="2">
        <f t="shared" si="4"/>
        <v>0.78969820863476092</v>
      </c>
      <c r="E22" s="2">
        <f t="shared" si="4"/>
        <v>0.41029396127486417</v>
      </c>
      <c r="F22" s="2">
        <f t="shared" si="4"/>
        <v>0.15476395729258541</v>
      </c>
      <c r="G22" s="2">
        <f t="shared" si="4"/>
        <v>0.45244638684898653</v>
      </c>
      <c r="H22" s="2">
        <f t="shared" si="4"/>
        <v>0.66026569787431943</v>
      </c>
      <c r="I22" s="2">
        <f t="shared" si="4"/>
        <v>6.0651636657787535E-2</v>
      </c>
      <c r="J22" s="18"/>
    </row>
    <row r="23" spans="1:10" ht="14.25">
      <c r="A23" s="8"/>
      <c r="B23" s="8"/>
      <c r="C23" s="7"/>
    </row>
    <row r="24" spans="1:10" ht="14.25">
      <c r="A24" s="8"/>
      <c r="B24" s="8"/>
      <c r="C24" s="7"/>
    </row>
    <row r="25" spans="1:10" ht="14.25">
      <c r="A25" s="8"/>
      <c r="B25" s="8"/>
      <c r="C2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D4C3-C0A3-471A-A289-17FD8B514F97}">
  <dimension ref="A1:D23"/>
  <sheetViews>
    <sheetView view="pageBreakPreview" zoomScale="75" zoomScaleNormal="100" zoomScaleSheetLayoutView="75" workbookViewId="0">
      <selection activeCell="C10" sqref="C10:C13"/>
    </sheetView>
  </sheetViews>
  <sheetFormatPr defaultRowHeight="13.5"/>
  <cols>
    <col min="1" max="16384" width="9" style="9"/>
  </cols>
  <sheetData>
    <row r="1" spans="1:4" ht="30">
      <c r="A1" s="8"/>
      <c r="B1" s="8"/>
      <c r="C1" s="131" t="s">
        <v>248</v>
      </c>
      <c r="D1" s="22"/>
    </row>
    <row r="2" spans="1:4" ht="14.25">
      <c r="A2" s="8" t="s">
        <v>0</v>
      </c>
      <c r="B2" s="8"/>
      <c r="C2" s="12">
        <v>6.7024128686327081E-2</v>
      </c>
      <c r="D2" s="16"/>
    </row>
    <row r="3" spans="1:4" ht="14.25">
      <c r="A3" s="8"/>
      <c r="B3" s="8"/>
      <c r="C3" s="12">
        <v>6.193353474320254E-2</v>
      </c>
      <c r="D3" s="16"/>
    </row>
    <row r="4" spans="1:4" ht="14.25">
      <c r="A4" s="8"/>
      <c r="B4" s="8"/>
      <c r="C4" s="12">
        <v>5.1546391752577324E-2</v>
      </c>
      <c r="D4" s="16"/>
    </row>
    <row r="5" spans="1:4" ht="14.25">
      <c r="A5" s="8"/>
      <c r="B5" s="8"/>
      <c r="C5" s="12">
        <v>9.8387096774193453E-2</v>
      </c>
      <c r="D5" s="16"/>
    </row>
    <row r="6" spans="1:4" ht="14.25">
      <c r="A6" s="8"/>
      <c r="B6" s="8"/>
      <c r="C6" s="12">
        <v>0.10334346504559266</v>
      </c>
      <c r="D6" s="16"/>
    </row>
    <row r="7" spans="1:4" ht="14.25">
      <c r="A7" s="8"/>
      <c r="B7" s="8"/>
      <c r="C7" s="12">
        <v>9.5679012345678841E-2</v>
      </c>
      <c r="D7" s="16"/>
    </row>
    <row r="8" spans="1:4" ht="14.25">
      <c r="A8" s="8"/>
      <c r="B8" s="8"/>
      <c r="C8" s="12"/>
      <c r="D8" s="16"/>
    </row>
    <row r="9" spans="1:4" ht="14.25">
      <c r="A9" s="8"/>
      <c r="B9" s="8"/>
      <c r="C9" s="141"/>
    </row>
    <row r="10" spans="1:4" ht="14.25">
      <c r="A10" s="8" t="s">
        <v>61</v>
      </c>
      <c r="B10" s="8"/>
      <c r="C10" s="12">
        <v>5.4597701149425248E-2</v>
      </c>
      <c r="D10" s="16"/>
    </row>
    <row r="11" spans="1:4" ht="14.25">
      <c r="A11" s="8"/>
      <c r="B11" s="8"/>
      <c r="C11" s="12">
        <v>0.10069444444444464</v>
      </c>
      <c r="D11" s="16"/>
    </row>
    <row r="12" spans="1:4" ht="14.25">
      <c r="A12" s="8"/>
      <c r="B12" s="8"/>
      <c r="C12" s="12">
        <v>0.13079470198675505</v>
      </c>
      <c r="D12" s="16"/>
    </row>
    <row r="13" spans="1:4" ht="14.25">
      <c r="A13" s="8"/>
      <c r="B13" s="8"/>
      <c r="C13" s="12">
        <v>8.3333333333333384E-2</v>
      </c>
      <c r="D13" s="16"/>
    </row>
    <row r="14" spans="1:4" ht="14.25">
      <c r="A14" s="8"/>
      <c r="B14" s="8"/>
      <c r="C14" s="7"/>
    </row>
    <row r="15" spans="1:4" ht="14.25">
      <c r="B15" s="8"/>
      <c r="C15" s="7"/>
    </row>
    <row r="16" spans="1:4" ht="14.25">
      <c r="A16" s="3" t="s">
        <v>2</v>
      </c>
      <c r="B16" s="4" t="s">
        <v>5</v>
      </c>
      <c r="C16" s="13">
        <f>AVERAGE(C2:C8)</f>
        <v>7.9652271557928658E-2</v>
      </c>
      <c r="D16" s="1"/>
    </row>
    <row r="17" spans="1:4" ht="14.25">
      <c r="A17" s="3"/>
      <c r="B17" s="4" t="s">
        <v>6</v>
      </c>
      <c r="C17" s="13">
        <f>AVERAGE(C10:C14)</f>
        <v>9.2355045228489585E-2</v>
      </c>
      <c r="D17" s="1"/>
    </row>
    <row r="18" spans="1:4" ht="14.25">
      <c r="A18" s="3" t="s">
        <v>3</v>
      </c>
      <c r="B18" s="4" t="s">
        <v>5</v>
      </c>
      <c r="C18" s="13">
        <f>STDEV(C2:C8)/SQRT(COUNT(C2:C8))</f>
        <v>9.0046041026422066E-3</v>
      </c>
      <c r="D18" s="1"/>
    </row>
    <row r="19" spans="1:4" ht="14.25">
      <c r="A19" s="3"/>
      <c r="B19" s="4" t="s">
        <v>6</v>
      </c>
      <c r="C19" s="13">
        <f>STDEV(C10:C14)/SQRT(COUNT(C10:C14))</f>
        <v>1.5953476915708146E-2</v>
      </c>
      <c r="D19" s="1"/>
    </row>
    <row r="20" spans="1:4" ht="14.25">
      <c r="A20" s="3" t="s">
        <v>4</v>
      </c>
      <c r="B20" s="5"/>
      <c r="C20" s="2">
        <f>TTEST(C2:C8,C10:C14,2,3)</f>
        <v>0.51943785972505241</v>
      </c>
      <c r="D20" s="18"/>
    </row>
    <row r="21" spans="1:4" ht="14.25">
      <c r="A21" s="8"/>
      <c r="B21" s="8"/>
      <c r="C21" s="7"/>
    </row>
    <row r="22" spans="1:4" ht="14.25">
      <c r="A22" s="8"/>
      <c r="B22" s="8"/>
      <c r="C22" s="7"/>
    </row>
    <row r="23" spans="1:4" ht="14.25">
      <c r="A23" s="8"/>
      <c r="B23" s="8"/>
      <c r="C23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E814-F5A5-4C6B-9558-B98F9B7E1380}">
  <dimension ref="A1:AI23"/>
  <sheetViews>
    <sheetView view="pageBreakPreview" topLeftCell="M1" zoomScale="75" zoomScaleNormal="100" zoomScaleSheetLayoutView="75" workbookViewId="0">
      <selection activeCell="AJ19" sqref="AJ19"/>
    </sheetView>
  </sheetViews>
  <sheetFormatPr defaultRowHeight="13.5"/>
  <cols>
    <col min="1" max="16384" width="9" style="9"/>
  </cols>
  <sheetData>
    <row r="1" spans="1:35" ht="15">
      <c r="C1" s="34" t="s">
        <v>249</v>
      </c>
      <c r="AI1" s="34" t="s">
        <v>250</v>
      </c>
    </row>
    <row r="2" spans="1:35" ht="14.25">
      <c r="A2" s="8"/>
      <c r="B2" s="8"/>
      <c r="C2" s="30" t="s">
        <v>33</v>
      </c>
      <c r="D2" s="30" t="s">
        <v>34</v>
      </c>
      <c r="E2" s="30" t="s">
        <v>50</v>
      </c>
      <c r="F2" s="30" t="s">
        <v>37</v>
      </c>
      <c r="G2" s="30" t="s">
        <v>35</v>
      </c>
      <c r="H2" s="30" t="s">
        <v>36</v>
      </c>
      <c r="I2" s="30" t="s">
        <v>39</v>
      </c>
      <c r="J2" s="30" t="s">
        <v>40</v>
      </c>
      <c r="K2" s="30" t="s">
        <v>45</v>
      </c>
      <c r="L2" s="30"/>
      <c r="M2" s="30" t="s">
        <v>31</v>
      </c>
      <c r="N2" s="30" t="s">
        <v>32</v>
      </c>
      <c r="O2" s="30" t="s">
        <v>74</v>
      </c>
      <c r="P2" s="30" t="s">
        <v>75</v>
      </c>
      <c r="Q2" s="30" t="s">
        <v>44</v>
      </c>
      <c r="R2" s="30" t="s">
        <v>48</v>
      </c>
      <c r="S2" s="30" t="s">
        <v>55</v>
      </c>
      <c r="T2" s="30" t="s">
        <v>42</v>
      </c>
      <c r="U2" s="30" t="s">
        <v>41</v>
      </c>
      <c r="V2" s="30" t="s">
        <v>43</v>
      </c>
      <c r="W2" s="30" t="s">
        <v>73</v>
      </c>
      <c r="X2" s="30" t="s">
        <v>38</v>
      </c>
      <c r="Y2" s="30" t="s">
        <v>72</v>
      </c>
      <c r="Z2" s="30" t="s">
        <v>49</v>
      </c>
      <c r="AA2" s="30" t="s">
        <v>47</v>
      </c>
      <c r="AB2" s="30" t="s">
        <v>54</v>
      </c>
      <c r="AC2" s="30" t="s">
        <v>66</v>
      </c>
      <c r="AD2" s="30" t="s">
        <v>46</v>
      </c>
      <c r="AE2" s="30" t="s">
        <v>177</v>
      </c>
      <c r="AF2" s="30" t="s">
        <v>231</v>
      </c>
      <c r="AG2" s="30" t="s">
        <v>230</v>
      </c>
      <c r="AI2" s="30" t="s">
        <v>51</v>
      </c>
    </row>
    <row r="3" spans="1:35" ht="14.25">
      <c r="A3" s="8" t="s">
        <v>0</v>
      </c>
      <c r="B3" s="8"/>
      <c r="C3" s="54">
        <v>7.325220869460583E-2</v>
      </c>
      <c r="D3" s="54">
        <v>1.2408533614221315</v>
      </c>
      <c r="E3" s="54">
        <v>1.0516787773806247</v>
      </c>
      <c r="F3" s="54">
        <v>1.0218095362699839</v>
      </c>
      <c r="G3" s="54">
        <v>1.1233976999736994</v>
      </c>
      <c r="H3" s="54">
        <v>0.89069891286465497</v>
      </c>
      <c r="I3" s="54">
        <v>0.99859163450007582</v>
      </c>
      <c r="J3" s="54">
        <v>0.82405621707758392</v>
      </c>
      <c r="K3" s="54">
        <v>0.75587818065890988</v>
      </c>
      <c r="L3" s="54"/>
      <c r="M3" s="54">
        <v>0.76694748756254816</v>
      </c>
      <c r="N3" s="54">
        <v>1.0387426357060736</v>
      </c>
      <c r="O3" s="54">
        <v>1.1866909668589003</v>
      </c>
      <c r="P3" s="54">
        <v>1.0895970788249993</v>
      </c>
      <c r="Q3" s="54">
        <v>1.0256829974692088</v>
      </c>
      <c r="R3" s="54">
        <v>1.0252939624726027</v>
      </c>
      <c r="S3" s="54">
        <v>1.3272961607257481</v>
      </c>
      <c r="T3" s="54">
        <v>0.8182867480150241</v>
      </c>
      <c r="U3" s="54">
        <v>0.96707947460573906</v>
      </c>
      <c r="V3" s="54">
        <v>1.0326975186645608</v>
      </c>
      <c r="W3" s="54">
        <v>1.135666715660774</v>
      </c>
      <c r="X3" s="54">
        <v>1.2049151557637419</v>
      </c>
      <c r="Y3" s="54">
        <v>1.0295790937758584</v>
      </c>
      <c r="Z3" s="54">
        <v>0.77538054339757589</v>
      </c>
      <c r="AA3" s="33">
        <v>1.1088344058919819</v>
      </c>
      <c r="AB3" s="33">
        <v>1.0741455229327208</v>
      </c>
      <c r="AC3" s="31">
        <v>1.217834248033782</v>
      </c>
      <c r="AD3" s="33">
        <v>1.0351816725557315</v>
      </c>
      <c r="AE3" s="33">
        <v>1.0878432037355747</v>
      </c>
      <c r="AF3" s="33">
        <v>1.4204008005740809</v>
      </c>
      <c r="AG3" s="33">
        <v>1.1444236450057257</v>
      </c>
      <c r="AI3" s="54">
        <v>1.1594856844917401</v>
      </c>
    </row>
    <row r="4" spans="1:35" ht="14.25">
      <c r="A4" s="8"/>
      <c r="B4" s="8"/>
      <c r="C4" s="54">
        <v>0.125513085441569</v>
      </c>
      <c r="D4" s="54">
        <v>1.1474049760669873</v>
      </c>
      <c r="E4" s="54">
        <v>1.0798833076827505</v>
      </c>
      <c r="F4" s="54">
        <v>0.88257228852575964</v>
      </c>
      <c r="G4" s="54">
        <v>1.0431996344721548</v>
      </c>
      <c r="H4" s="54">
        <v>0.89412751120446532</v>
      </c>
      <c r="I4" s="54">
        <v>0.92068114339875629</v>
      </c>
      <c r="J4" s="54">
        <v>1.1072120964541223</v>
      </c>
      <c r="K4" s="54">
        <v>0.40949988576642576</v>
      </c>
      <c r="L4" s="54"/>
      <c r="M4" s="54">
        <v>0.78675833396403105</v>
      </c>
      <c r="N4" s="54">
        <v>0.84870568709821892</v>
      </c>
      <c r="O4" s="54">
        <v>0.801074203243615</v>
      </c>
      <c r="P4" s="54">
        <v>1.0922941973934843</v>
      </c>
      <c r="Q4" s="54">
        <v>0.74659503018372075</v>
      </c>
      <c r="R4" s="54">
        <v>1.0298504505599113</v>
      </c>
      <c r="S4" s="54">
        <v>1.1219668619088385</v>
      </c>
      <c r="T4" s="54">
        <v>0.97989147432906276</v>
      </c>
      <c r="U4" s="54">
        <v>1.0568184808008858</v>
      </c>
      <c r="V4" s="54">
        <v>1.0472549854145705</v>
      </c>
      <c r="W4" s="54">
        <v>1.2339262363039101</v>
      </c>
      <c r="X4" s="54">
        <v>0.88256580420054154</v>
      </c>
      <c r="Y4" s="54">
        <v>1.0697815860082351</v>
      </c>
      <c r="Z4" s="54">
        <v>0.81838281842130922</v>
      </c>
      <c r="AA4" s="33">
        <v>0.99844901482105075</v>
      </c>
      <c r="AB4" s="33">
        <v>0.83199776442256679</v>
      </c>
      <c r="AC4" s="31">
        <v>0.78945903978156706</v>
      </c>
      <c r="AD4" s="33">
        <v>0.83452444072927889</v>
      </c>
      <c r="AE4" s="33">
        <v>1.1538795245129261</v>
      </c>
      <c r="AF4" s="33">
        <v>1.6210172322032179</v>
      </c>
      <c r="AG4" s="33">
        <v>1.3744767055171014</v>
      </c>
      <c r="AI4" s="54">
        <v>1.223095588726455</v>
      </c>
    </row>
    <row r="5" spans="1:35" ht="14.25">
      <c r="A5" s="8"/>
      <c r="B5" s="8"/>
      <c r="C5" s="54">
        <v>0.52480575890349113</v>
      </c>
      <c r="D5" s="54">
        <v>0.90615993411112861</v>
      </c>
      <c r="E5" s="54">
        <v>0.82752053347006849</v>
      </c>
      <c r="F5" s="54">
        <v>0.89900647067066231</v>
      </c>
      <c r="G5" s="54">
        <v>0.76807601801520475</v>
      </c>
      <c r="H5" s="54">
        <v>0.8788322310046065</v>
      </c>
      <c r="I5" s="54">
        <v>0.816152722432685</v>
      </c>
      <c r="J5" s="54">
        <v>0.93863679163656899</v>
      </c>
      <c r="K5" s="54">
        <v>0.35543130454375571</v>
      </c>
      <c r="L5" s="54"/>
      <c r="M5" s="54">
        <v>1.1302532300336501</v>
      </c>
      <c r="N5" s="54">
        <v>0.89310678894175877</v>
      </c>
      <c r="O5" s="54">
        <v>0.66356065701345357</v>
      </c>
      <c r="P5" s="54">
        <v>0.78093815929267874</v>
      </c>
      <c r="Q5" s="54">
        <v>0.75539274164843828</v>
      </c>
      <c r="R5" s="54">
        <v>0.87765379897446183</v>
      </c>
      <c r="S5" s="54">
        <v>0.97300361155210202</v>
      </c>
      <c r="T5" s="54">
        <v>0.81650042723417848</v>
      </c>
      <c r="U5" s="54">
        <v>0.77247803244604329</v>
      </c>
      <c r="V5" s="54">
        <v>0.88206500338734684</v>
      </c>
      <c r="W5" s="54">
        <v>0.25312008764604893</v>
      </c>
      <c r="X5" s="54">
        <v>0.97238122751376921</v>
      </c>
      <c r="Y5" s="54">
        <v>0.73468038737916586</v>
      </c>
      <c r="Z5" s="54">
        <v>0.63316370616130235</v>
      </c>
      <c r="AA5" s="33">
        <v>0.9636497475693292</v>
      </c>
      <c r="AB5" s="33">
        <v>0.85103821947822911</v>
      </c>
      <c r="AC5" s="31">
        <v>1.129619843212454</v>
      </c>
      <c r="AD5" s="33">
        <v>0.72029991550522821</v>
      </c>
      <c r="AE5" s="33">
        <v>0.80817448533680858</v>
      </c>
      <c r="AF5" s="33">
        <v>0.75949342121398444</v>
      </c>
      <c r="AG5" s="33">
        <v>1.0099496038761546</v>
      </c>
      <c r="AI5" s="54">
        <v>0.8473054406304128</v>
      </c>
    </row>
    <row r="6" spans="1:35" ht="14.25">
      <c r="A6" s="8"/>
      <c r="B6" s="8"/>
      <c r="C6" s="54">
        <v>0.53808723037754891</v>
      </c>
      <c r="D6" s="54">
        <v>0.49483734585292477</v>
      </c>
      <c r="E6" s="54">
        <v>0.75180862605813981</v>
      </c>
      <c r="F6" s="54">
        <v>0.61691628920940123</v>
      </c>
      <c r="G6" s="54">
        <v>0.50174922958300128</v>
      </c>
      <c r="H6" s="54">
        <v>0.59584849179313693</v>
      </c>
      <c r="I6" s="54">
        <v>0.80700043864099935</v>
      </c>
      <c r="J6" s="54">
        <v>0.65220225840590529</v>
      </c>
      <c r="K6" s="54">
        <v>1.6956796263323177</v>
      </c>
      <c r="L6" s="54"/>
      <c r="M6" s="54">
        <v>1.4817396922717785</v>
      </c>
      <c r="N6" s="54">
        <v>1.5170782906478721</v>
      </c>
      <c r="O6" s="54">
        <v>0.64951621480106381</v>
      </c>
      <c r="P6" s="54">
        <v>0.60983691735550405</v>
      </c>
      <c r="Q6" s="54">
        <v>0.75920532166624344</v>
      </c>
      <c r="R6" s="54">
        <v>0.58975512249926121</v>
      </c>
      <c r="S6" s="54">
        <v>0.48563363021671868</v>
      </c>
      <c r="T6" s="54">
        <v>0.69744459324197117</v>
      </c>
      <c r="U6" s="54">
        <v>0.65012386299782576</v>
      </c>
      <c r="V6" s="54">
        <v>0.64908386375961213</v>
      </c>
      <c r="W6" s="54">
        <v>2.3211765614219875</v>
      </c>
      <c r="X6" s="54">
        <v>0.86625577670841492</v>
      </c>
      <c r="Y6" s="54">
        <v>1.1803786383687993</v>
      </c>
      <c r="Z6" s="54">
        <v>0.84536398779040489</v>
      </c>
      <c r="AA6" s="33">
        <v>1.0326998077383294</v>
      </c>
      <c r="AB6" s="33">
        <v>0.72447865881123041</v>
      </c>
      <c r="AC6" s="31">
        <v>1.0191035535120203</v>
      </c>
      <c r="AD6" s="33">
        <v>0.87964425232845334</v>
      </c>
      <c r="AE6" s="33">
        <v>0.63491198276303074</v>
      </c>
      <c r="AF6" s="33">
        <v>0.49880561815249091</v>
      </c>
      <c r="AG6" s="33">
        <v>0.46559248384520885</v>
      </c>
      <c r="AI6" s="54">
        <v>0.90741535477554081</v>
      </c>
    </row>
    <row r="7" spans="1:35" ht="14.25">
      <c r="A7" s="8"/>
      <c r="B7" s="8"/>
      <c r="C7" s="54">
        <v>0.14928888092885836</v>
      </c>
      <c r="D7" s="54">
        <v>1.0321197447254431</v>
      </c>
      <c r="E7" s="54">
        <v>1.0275582287523322</v>
      </c>
      <c r="F7" s="54">
        <v>0.96908878542700871</v>
      </c>
      <c r="G7" s="54">
        <v>1.1781426497705398</v>
      </c>
      <c r="H7" s="54">
        <v>1.0455834312960952</v>
      </c>
      <c r="I7" s="54">
        <v>1.0106246713612215</v>
      </c>
      <c r="J7" s="54">
        <v>1.2196502648395091</v>
      </c>
      <c r="K7" s="54">
        <v>1.4499767094759501</v>
      </c>
      <c r="L7" s="54"/>
      <c r="M7" s="54">
        <v>1.2185589832853156</v>
      </c>
      <c r="N7" s="54">
        <v>1.2822393019872962</v>
      </c>
      <c r="O7" s="54">
        <v>0.85033634483630038</v>
      </c>
      <c r="P7" s="54">
        <v>0.96170521220392413</v>
      </c>
      <c r="Q7" s="54">
        <v>1.0525417017160865</v>
      </c>
      <c r="R7" s="54">
        <v>1.0104684975698393</v>
      </c>
      <c r="S7" s="54">
        <v>1.3981394341358082</v>
      </c>
      <c r="T7" s="54">
        <v>0.98761305312072534</v>
      </c>
      <c r="U7" s="54">
        <v>1.1880885740452374</v>
      </c>
      <c r="V7" s="54">
        <v>0.98750613960528133</v>
      </c>
      <c r="W7" s="54">
        <v>0.49116722434404086</v>
      </c>
      <c r="X7" s="54">
        <v>1.0302651322527752</v>
      </c>
      <c r="Y7" s="54">
        <v>0.96863228058598283</v>
      </c>
      <c r="Z7" s="54">
        <v>0.90853508569265962</v>
      </c>
      <c r="AA7" s="33">
        <v>0.82091743585303922</v>
      </c>
      <c r="AB7" s="33">
        <v>0.80005291906738174</v>
      </c>
      <c r="AC7" s="31">
        <v>0.74914634684687009</v>
      </c>
      <c r="AD7" s="33">
        <v>0.59615702722638197</v>
      </c>
      <c r="AE7" s="33">
        <v>1.3215756865335635</v>
      </c>
      <c r="AF7" s="33">
        <v>0.52805501936881805</v>
      </c>
      <c r="AG7" s="33">
        <v>0.68363803022248559</v>
      </c>
      <c r="AI7" s="54">
        <v>0.87993963717745471</v>
      </c>
    </row>
    <row r="8" spans="1:35" ht="14.25">
      <c r="A8" s="8"/>
      <c r="B8" s="8"/>
      <c r="C8" s="54">
        <v>2.4399968848761353</v>
      </c>
      <c r="D8" s="54">
        <v>0.9114489490874399</v>
      </c>
      <c r="E8" s="54">
        <v>1.1018808368082504</v>
      </c>
      <c r="F8" s="54">
        <v>1.2548549866681566</v>
      </c>
      <c r="G8" s="54">
        <v>1.1567632613432255</v>
      </c>
      <c r="H8" s="54">
        <v>1.3127146517764472</v>
      </c>
      <c r="I8" s="54">
        <v>1.150941145519363</v>
      </c>
      <c r="J8" s="54">
        <v>1.1034885694929935</v>
      </c>
      <c r="K8" s="54">
        <v>1.5763058173046871</v>
      </c>
      <c r="L8" s="54"/>
      <c r="M8" s="54">
        <v>0.91347129775273728</v>
      </c>
      <c r="N8" s="54">
        <v>0.90413764326526991</v>
      </c>
      <c r="O8" s="54">
        <v>1.1978207851141172</v>
      </c>
      <c r="P8" s="54">
        <v>1.2460352224658953</v>
      </c>
      <c r="Q8" s="54">
        <v>1.3506223411703218</v>
      </c>
      <c r="R8" s="54">
        <v>1.3490216815447167</v>
      </c>
      <c r="S8" s="54">
        <v>0.83666869951871836</v>
      </c>
      <c r="T8" s="54">
        <v>1.1344175958061928</v>
      </c>
      <c r="U8" s="54">
        <v>1.0942528813016985</v>
      </c>
      <c r="V8" s="54">
        <v>1.1464145334816545</v>
      </c>
      <c r="W8" s="54">
        <v>0.67535807238532131</v>
      </c>
      <c r="X8" s="54">
        <v>0.96487950802436251</v>
      </c>
      <c r="Y8" s="54">
        <v>0.84065715653773676</v>
      </c>
      <c r="Z8" s="54">
        <v>1.2956261611907667</v>
      </c>
      <c r="AA8" s="33">
        <v>0.94171000685579598</v>
      </c>
      <c r="AB8" s="33">
        <v>1.2999052922775676</v>
      </c>
      <c r="AC8" s="31">
        <v>1.0200161039939737</v>
      </c>
      <c r="AD8" s="33">
        <v>1.2073660349435058</v>
      </c>
      <c r="AE8" s="33">
        <v>0.77113150413431319</v>
      </c>
      <c r="AF8" s="33">
        <v>1.2103905713094847</v>
      </c>
      <c r="AG8" s="33">
        <v>1.0225682400517266</v>
      </c>
      <c r="AI8" s="54">
        <v>1.0676019393645018</v>
      </c>
    </row>
    <row r="9" spans="1:35" ht="14.25">
      <c r="B9" s="8"/>
      <c r="C9" s="54">
        <v>3.1490559507777913</v>
      </c>
      <c r="D9" s="54">
        <v>1.2671756887339456</v>
      </c>
      <c r="E9" s="54">
        <v>1.159669689847834</v>
      </c>
      <c r="F9" s="54">
        <v>1.3557516432290266</v>
      </c>
      <c r="G9" s="54">
        <v>1.2286715068421743</v>
      </c>
      <c r="H9" s="54">
        <v>1.3821947700605932</v>
      </c>
      <c r="I9" s="54">
        <v>1.2960082441468992</v>
      </c>
      <c r="J9" s="54">
        <v>1.154753802093317</v>
      </c>
      <c r="K9" s="54">
        <v>0.7572284759179525</v>
      </c>
      <c r="L9" s="54"/>
      <c r="M9" s="54">
        <v>0.70227097512993941</v>
      </c>
      <c r="N9" s="54">
        <v>0.51598965235350958</v>
      </c>
      <c r="O9" s="54">
        <v>1.6510008281325494</v>
      </c>
      <c r="P9" s="54">
        <v>1.219593212463514</v>
      </c>
      <c r="Q9" s="54">
        <v>1.3099598661459801</v>
      </c>
      <c r="R9" s="54">
        <v>1.1179564863792066</v>
      </c>
      <c r="S9" s="54">
        <v>0.85729160194206633</v>
      </c>
      <c r="T9" s="54">
        <v>1.5658461082528445</v>
      </c>
      <c r="U9" s="54">
        <v>1.2711586938025707</v>
      </c>
      <c r="V9" s="54">
        <v>1.2549779556869733</v>
      </c>
      <c r="W9" s="54">
        <v>0.88958510223791654</v>
      </c>
      <c r="X9" s="54">
        <v>1.0787373955363941</v>
      </c>
      <c r="Y9" s="54">
        <v>1.1762908573442221</v>
      </c>
      <c r="Z9" s="54">
        <v>1.7235476973459813</v>
      </c>
      <c r="AA9" s="33">
        <v>1.1337395812704731</v>
      </c>
      <c r="AB9" s="33">
        <v>1.4183816230103032</v>
      </c>
      <c r="AC9" s="31">
        <v>1.0748208646193342</v>
      </c>
      <c r="AD9" s="33">
        <v>1.7268266567114194</v>
      </c>
      <c r="AE9" s="33">
        <v>1.2224836129837835</v>
      </c>
      <c r="AF9" s="33">
        <v>0.96183733717792264</v>
      </c>
      <c r="AG9" s="33">
        <v>1.2993512914815966</v>
      </c>
      <c r="AI9" s="54">
        <v>0.91515635483389479</v>
      </c>
    </row>
    <row r="10" spans="1:35" ht="14.25">
      <c r="B10" s="8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33"/>
      <c r="AB10" s="33"/>
      <c r="AC10" s="31"/>
      <c r="AD10" s="33"/>
      <c r="AE10" s="33"/>
      <c r="AF10" s="33"/>
      <c r="AG10" s="33"/>
      <c r="AI10" s="54"/>
    </row>
    <row r="11" spans="1:35" ht="14.25">
      <c r="A11" s="8" t="s">
        <v>61</v>
      </c>
      <c r="B11" s="8"/>
      <c r="C11" s="54">
        <v>0.72105529125477397</v>
      </c>
      <c r="D11" s="54">
        <v>1.2844983460396129</v>
      </c>
      <c r="E11" s="54">
        <v>1.2858188485928308</v>
      </c>
      <c r="F11" s="54">
        <v>1.1651028861787602</v>
      </c>
      <c r="G11" s="54">
        <v>1.0001990889507621</v>
      </c>
      <c r="H11" s="54">
        <v>0.98091655530292665</v>
      </c>
      <c r="I11" s="54">
        <v>1.0828688974201532</v>
      </c>
      <c r="J11" s="54">
        <v>1.3896530462198995</v>
      </c>
      <c r="K11" s="54">
        <v>1.6796173742879128</v>
      </c>
      <c r="L11" s="54"/>
      <c r="M11" s="54">
        <v>0.55472694142400047</v>
      </c>
      <c r="N11" s="54">
        <v>9.1458385004418052E-2</v>
      </c>
      <c r="O11" s="54">
        <v>0.26645020986743562</v>
      </c>
      <c r="P11" s="54">
        <v>4.4221064520208964E-2</v>
      </c>
      <c r="Q11" s="54">
        <v>1.0408761695803725</v>
      </c>
      <c r="R11" s="54">
        <v>1.3838203861500178</v>
      </c>
      <c r="S11" s="54">
        <v>1.5035495007576112</v>
      </c>
      <c r="T11" s="54">
        <v>1.4040012375403603</v>
      </c>
      <c r="U11" s="54">
        <v>1.3161767075136335</v>
      </c>
      <c r="V11" s="54">
        <v>1.303655922912428</v>
      </c>
      <c r="W11" s="54">
        <v>1.5742411191326158</v>
      </c>
      <c r="X11" s="54">
        <v>1.2546483619067255</v>
      </c>
      <c r="Y11" s="54">
        <v>0.82097909761167143</v>
      </c>
      <c r="Z11" s="54">
        <v>0.7885760703623399</v>
      </c>
      <c r="AA11" s="33">
        <v>0.94620272469442213</v>
      </c>
      <c r="AB11" s="33">
        <v>0.93909545286806118</v>
      </c>
      <c r="AC11" s="31">
        <v>0.53673446559903293</v>
      </c>
      <c r="AD11" s="33">
        <v>0.66380339795534216</v>
      </c>
      <c r="AE11" s="33">
        <v>0.80191308166988051</v>
      </c>
      <c r="AF11" s="33">
        <v>1.1157105629391015</v>
      </c>
      <c r="AG11" s="33">
        <v>1.0508391902207537</v>
      </c>
      <c r="AI11" s="54">
        <v>0.78140369088326367</v>
      </c>
    </row>
    <row r="12" spans="1:35" ht="14.25">
      <c r="A12" s="8"/>
      <c r="B12" s="8"/>
      <c r="C12" s="54">
        <v>1.5795214079803599</v>
      </c>
      <c r="D12" s="54">
        <v>1.0008193124454983</v>
      </c>
      <c r="E12" s="54">
        <v>0.99667741575006197</v>
      </c>
      <c r="F12" s="54">
        <v>1.0567638855864558</v>
      </c>
      <c r="G12" s="54">
        <v>0.9698506660833095</v>
      </c>
      <c r="H12" s="54">
        <v>0.96563679445509953</v>
      </c>
      <c r="I12" s="54">
        <v>0.98027219574207503</v>
      </c>
      <c r="J12" s="54">
        <v>1.0623943178533122</v>
      </c>
      <c r="K12" s="54">
        <v>0.5274723672067424</v>
      </c>
      <c r="L12" s="54"/>
      <c r="M12" s="54">
        <v>0.1975318246171355</v>
      </c>
      <c r="N12" s="54">
        <v>3.3004269003248606E-2</v>
      </c>
      <c r="O12" s="54">
        <v>0.28820240399418168</v>
      </c>
      <c r="P12" s="54">
        <v>6.7383705724861978E-2</v>
      </c>
      <c r="Q12" s="54">
        <v>0.85691365042582801</v>
      </c>
      <c r="R12" s="54">
        <v>1.3180553510113346</v>
      </c>
      <c r="S12" s="54">
        <v>1.1459437262793852</v>
      </c>
      <c r="T12" s="54">
        <v>1.048066487953299</v>
      </c>
      <c r="U12" s="54">
        <v>1.1572950549471539</v>
      </c>
      <c r="V12" s="54">
        <v>1.1339679197974397</v>
      </c>
      <c r="W12" s="54">
        <v>1.5816030539710735</v>
      </c>
      <c r="X12" s="54">
        <v>0.87770312256510075</v>
      </c>
      <c r="Y12" s="54">
        <v>0.86418210646563254</v>
      </c>
      <c r="Z12" s="54">
        <v>0.95156442657468776</v>
      </c>
      <c r="AA12" s="33">
        <v>1.0650613625340606</v>
      </c>
      <c r="AB12" s="33">
        <v>0.94876695181329407</v>
      </c>
      <c r="AC12" s="31">
        <v>1.3464600098564974</v>
      </c>
      <c r="AD12" s="33">
        <v>0.86370217508053304</v>
      </c>
      <c r="AE12" s="33">
        <v>0.95248656412454091</v>
      </c>
      <c r="AF12" s="33">
        <v>0.9991370679636512</v>
      </c>
      <c r="AG12" s="33">
        <v>1.110299313187372</v>
      </c>
      <c r="AI12" s="54">
        <v>1.2838385305779527</v>
      </c>
    </row>
    <row r="13" spans="1:35" ht="14.25">
      <c r="A13" s="8"/>
      <c r="B13" s="8"/>
      <c r="C13" s="54">
        <v>0.69056433687490903</v>
      </c>
      <c r="D13" s="54">
        <v>1.2041250915725705</v>
      </c>
      <c r="E13" s="54">
        <v>1.235465699977579</v>
      </c>
      <c r="F13" s="54">
        <v>0.9009661493799519</v>
      </c>
      <c r="G13" s="54">
        <v>1.0826578877282593</v>
      </c>
      <c r="H13" s="54">
        <v>0.99678330476948773</v>
      </c>
      <c r="I13" s="54">
        <v>1.0036953676674261</v>
      </c>
      <c r="J13" s="54">
        <v>1.3777404021608921</v>
      </c>
      <c r="K13" s="54">
        <v>1.4553772772184363</v>
      </c>
      <c r="L13" s="54"/>
      <c r="M13" s="54">
        <v>0.41512555247958288</v>
      </c>
      <c r="N13" s="54">
        <v>5.5893759106010008E-2</v>
      </c>
      <c r="O13" s="54">
        <v>0.38914916460869825</v>
      </c>
      <c r="P13" s="54">
        <v>0.11446136477035393</v>
      </c>
      <c r="Q13" s="54">
        <v>1.1147507532810879</v>
      </c>
      <c r="R13" s="54">
        <v>1.2218090152632537</v>
      </c>
      <c r="S13" s="54">
        <v>1.6172873090178164</v>
      </c>
      <c r="T13" s="54">
        <v>1.1046616660827386</v>
      </c>
      <c r="U13" s="54">
        <v>1.2370896407702916</v>
      </c>
      <c r="V13" s="54">
        <v>1.1284076130121223</v>
      </c>
      <c r="W13" s="54">
        <v>1.1480758141319041</v>
      </c>
      <c r="X13" s="54">
        <v>1.1723363148070529</v>
      </c>
      <c r="Y13" s="54">
        <v>1.0578298765309391</v>
      </c>
      <c r="Z13" s="54">
        <v>0.73600760103496765</v>
      </c>
      <c r="AA13" s="33">
        <v>1.0100302252862772</v>
      </c>
      <c r="AB13" s="33">
        <v>0.99487559190489294</v>
      </c>
      <c r="AC13" s="31">
        <v>0.58536261213532248</v>
      </c>
      <c r="AD13" s="33">
        <v>0.68655090848885003</v>
      </c>
      <c r="AE13" s="33">
        <v>1.1535759872887892</v>
      </c>
      <c r="AF13" s="33">
        <v>1.2191529639926222</v>
      </c>
      <c r="AG13" s="33">
        <v>1.0430879151367589</v>
      </c>
      <c r="AI13" s="54">
        <v>1.1748952449490502</v>
      </c>
    </row>
    <row r="14" spans="1:35" ht="14.25">
      <c r="A14" s="8"/>
      <c r="B14" s="8"/>
      <c r="C14" s="54">
        <v>2.0762012038408808</v>
      </c>
      <c r="D14" s="54">
        <v>0.79879676258386223</v>
      </c>
      <c r="E14" s="54">
        <v>1.0795121733945177</v>
      </c>
      <c r="F14" s="54">
        <v>0.86629879036326929</v>
      </c>
      <c r="G14" s="54">
        <v>0.6908649504761647</v>
      </c>
      <c r="H14" s="54">
        <v>0.87973896535258689</v>
      </c>
      <c r="I14" s="54">
        <v>0.90015157392823786</v>
      </c>
      <c r="J14" s="54">
        <v>0.81880871214953088</v>
      </c>
      <c r="K14" s="54">
        <v>1.1124244934070036</v>
      </c>
      <c r="L14" s="54"/>
      <c r="M14" s="54">
        <v>8.0289206609951189E-2</v>
      </c>
      <c r="N14" s="54">
        <v>3.0397177262006594E-2</v>
      </c>
      <c r="O14" s="54">
        <v>0.38142622510452606</v>
      </c>
      <c r="P14" s="54">
        <v>5.8828803561896133E-2</v>
      </c>
      <c r="Q14" s="54">
        <v>0.80404842201715376</v>
      </c>
      <c r="R14" s="54">
        <v>0.75062123248417356</v>
      </c>
      <c r="S14" s="54">
        <v>0.73153411999174267</v>
      </c>
      <c r="T14" s="54">
        <v>0.78389663574574542</v>
      </c>
      <c r="U14" s="54">
        <v>0.96574175883199076</v>
      </c>
      <c r="V14" s="54">
        <v>0.99384266044290004</v>
      </c>
      <c r="W14" s="54">
        <v>2.6037062905468362</v>
      </c>
      <c r="X14" s="54">
        <v>0.86040164132819463</v>
      </c>
      <c r="Y14" s="54">
        <v>1.076486633326138</v>
      </c>
      <c r="Z14" s="54">
        <v>0.99726830382981679</v>
      </c>
      <c r="AA14" s="33">
        <v>1.0966928510353924</v>
      </c>
      <c r="AB14" s="33">
        <v>0.90113393420228183</v>
      </c>
      <c r="AC14" s="31">
        <v>1.0205920914664621</v>
      </c>
      <c r="AD14" s="33">
        <v>1.6847873105975051</v>
      </c>
      <c r="AE14" s="33">
        <v>1.2522123894331272</v>
      </c>
      <c r="AF14" s="33">
        <v>1.1563388497391995</v>
      </c>
      <c r="AG14" s="33">
        <v>1.0415817143380366</v>
      </c>
      <c r="AI14" s="54">
        <v>1.1020355269312512</v>
      </c>
    </row>
    <row r="15" spans="1:35" ht="14.25">
      <c r="A15" s="8"/>
      <c r="B15" s="8"/>
      <c r="C15" s="54">
        <v>3.7662346744484854</v>
      </c>
      <c r="D15" s="54">
        <v>1.0019830430812413</v>
      </c>
      <c r="E15" s="54">
        <v>0.94606601906115284</v>
      </c>
      <c r="F15" s="54">
        <v>0.93471451997995503</v>
      </c>
      <c r="G15" s="54">
        <v>0.94018067279122419</v>
      </c>
      <c r="H15" s="54">
        <v>0.86289118050817171</v>
      </c>
      <c r="I15" s="54">
        <v>1.1590877302668388</v>
      </c>
      <c r="J15" s="54">
        <v>0.90115595608874699</v>
      </c>
      <c r="K15" s="54">
        <v>1.0238782522477625</v>
      </c>
      <c r="L15" s="54"/>
      <c r="M15" s="54">
        <v>0.20153587950503221</v>
      </c>
      <c r="N15" s="54">
        <v>6.3679037873721561E-2</v>
      </c>
      <c r="O15" s="54">
        <v>0.39517101018598677</v>
      </c>
      <c r="P15" s="54">
        <v>0.12084911988948384</v>
      </c>
      <c r="Q15" s="54">
        <v>1.0265403653864726</v>
      </c>
      <c r="R15" s="54">
        <v>1.044563865664409</v>
      </c>
      <c r="S15" s="54">
        <v>1.12865872382321</v>
      </c>
      <c r="T15" s="54">
        <v>0.85528735290207847</v>
      </c>
      <c r="U15" s="54">
        <v>1.1310212880107104</v>
      </c>
      <c r="V15" s="54">
        <v>1.0930832019204133</v>
      </c>
      <c r="W15" s="54">
        <v>8.7430159514303263</v>
      </c>
      <c r="X15" s="54">
        <v>0.9877206976176669</v>
      </c>
      <c r="Y15" s="54">
        <v>1.1656970086405825</v>
      </c>
      <c r="Z15" s="54">
        <v>1.4690678508439643</v>
      </c>
      <c r="AA15" s="33">
        <v>1.046847559853707</v>
      </c>
      <c r="AB15" s="33">
        <v>1.0054617976828764</v>
      </c>
      <c r="AC15" s="31">
        <v>1.077780595607803</v>
      </c>
      <c r="AD15" s="33">
        <v>0.81351082727281609</v>
      </c>
      <c r="AE15" s="33">
        <v>0.95905218935607439</v>
      </c>
      <c r="AF15" s="33">
        <v>1.4340448214657999</v>
      </c>
      <c r="AG15" s="33">
        <v>1.0349148230998828</v>
      </c>
      <c r="AI15" s="54">
        <v>0.99764268548541368</v>
      </c>
    </row>
    <row r="16" spans="1:35" ht="14.25">
      <c r="A16" s="8"/>
      <c r="B16" s="8"/>
    </row>
    <row r="17" spans="1:35" ht="14.25">
      <c r="B17" s="8"/>
    </row>
    <row r="18" spans="1:35" ht="14.25">
      <c r="A18" s="3" t="s">
        <v>2</v>
      </c>
      <c r="B18" s="4" t="s">
        <v>5</v>
      </c>
      <c r="C18" s="32">
        <f t="shared" ref="C18:K18" si="0">AVERAGE(C3:C9)</f>
        <v>1</v>
      </c>
      <c r="D18" s="32">
        <f t="shared" si="0"/>
        <v>1.0000000000000002</v>
      </c>
      <c r="E18" s="32">
        <f t="shared" si="0"/>
        <v>1.0000000000000002</v>
      </c>
      <c r="F18" s="32">
        <f t="shared" si="0"/>
        <v>1</v>
      </c>
      <c r="G18" s="32">
        <f t="shared" si="0"/>
        <v>1</v>
      </c>
      <c r="H18" s="32">
        <f t="shared" si="0"/>
        <v>1</v>
      </c>
      <c r="I18" s="32">
        <f t="shared" si="0"/>
        <v>1</v>
      </c>
      <c r="J18" s="32">
        <f t="shared" si="0"/>
        <v>1</v>
      </c>
      <c r="K18" s="32">
        <f t="shared" si="0"/>
        <v>0.99999999999999989</v>
      </c>
      <c r="L18" s="32"/>
      <c r="M18" s="32">
        <f t="shared" ref="M18:N18" si="1">AVERAGE(M3:M9)</f>
        <v>1</v>
      </c>
      <c r="N18" s="32">
        <f t="shared" si="1"/>
        <v>0.99999999999999989</v>
      </c>
      <c r="O18" s="32">
        <f t="shared" ref="O18:P18" si="2">AVERAGE(O3:O9)</f>
        <v>1</v>
      </c>
      <c r="P18" s="32">
        <f t="shared" si="2"/>
        <v>1</v>
      </c>
      <c r="Q18" s="32">
        <f t="shared" ref="Q18" si="3">AVERAGE(Q3:Q9)</f>
        <v>1</v>
      </c>
      <c r="R18" s="32">
        <f t="shared" ref="R18:AC18" si="4">AVERAGE(R3:R9)</f>
        <v>1</v>
      </c>
      <c r="S18" s="32">
        <f>AVERAGE(S3:S9)</f>
        <v>1</v>
      </c>
      <c r="T18" s="32">
        <f>AVERAGE(T3:T9)</f>
        <v>0.99999999999999989</v>
      </c>
      <c r="U18" s="32">
        <f>AVERAGE(U3:U9)</f>
        <v>1</v>
      </c>
      <c r="V18" s="32">
        <f>AVERAGE(V3:V9)</f>
        <v>0.99999999999999989</v>
      </c>
      <c r="W18" s="32">
        <f t="shared" ref="W18" si="5">AVERAGE(W3:W9)</f>
        <v>0.99999999999999989</v>
      </c>
      <c r="X18" s="32">
        <f t="shared" ref="X18" si="6">AVERAGE(X3:X9)</f>
        <v>0.99999999999999989</v>
      </c>
      <c r="Y18" s="32">
        <f>AVERAGE(Y3:Y9)</f>
        <v>1.0000000000000002</v>
      </c>
      <c r="Z18" s="32">
        <f>AVERAGE(Z3:Z9)</f>
        <v>1</v>
      </c>
      <c r="AA18" s="32">
        <f>AVERAGE(AA3:AA9)</f>
        <v>0.99999999999999989</v>
      </c>
      <c r="AB18" s="32">
        <f t="shared" si="4"/>
        <v>0.99999999999999989</v>
      </c>
      <c r="AC18" s="32">
        <f t="shared" si="4"/>
        <v>1.0000000000000002</v>
      </c>
      <c r="AD18" s="32">
        <f>AVERAGE(AD3:AD9)</f>
        <v>0.99999999999999989</v>
      </c>
      <c r="AE18" s="32">
        <f>AVERAGE(AE3:AE9)</f>
        <v>1</v>
      </c>
      <c r="AF18" s="32">
        <f>AVERAGE(AF3:AF9)</f>
        <v>1</v>
      </c>
      <c r="AG18" s="32">
        <f>AVERAGE(AG3:AG9)</f>
        <v>1</v>
      </c>
      <c r="AI18" s="32">
        <f t="shared" ref="AI18" si="7">AVERAGE(AI3:AI9)</f>
        <v>1</v>
      </c>
    </row>
    <row r="19" spans="1:35" ht="14.25">
      <c r="A19" s="3"/>
      <c r="B19" s="4" t="s">
        <v>6</v>
      </c>
      <c r="C19" s="13">
        <f t="shared" ref="C19:K19" si="8">AVERAGE(C11:C16)</f>
        <v>1.7667153828798816</v>
      </c>
      <c r="D19" s="13">
        <f t="shared" si="8"/>
        <v>1.0580445111445571</v>
      </c>
      <c r="E19" s="13">
        <f t="shared" si="8"/>
        <v>1.1087080313552284</v>
      </c>
      <c r="F19" s="13">
        <f t="shared" si="8"/>
        <v>0.98476924629767848</v>
      </c>
      <c r="G19" s="13">
        <f t="shared" si="8"/>
        <v>0.93675065320594408</v>
      </c>
      <c r="H19" s="13">
        <f t="shared" si="8"/>
        <v>0.93719336007765452</v>
      </c>
      <c r="I19" s="13">
        <f t="shared" si="8"/>
        <v>1.0252151530049463</v>
      </c>
      <c r="J19" s="13">
        <f t="shared" si="8"/>
        <v>1.1099504868944765</v>
      </c>
      <c r="K19" s="13">
        <f t="shared" si="8"/>
        <v>1.1597539528735716</v>
      </c>
      <c r="L19" s="13"/>
      <c r="M19" s="13">
        <f t="shared" ref="M19:N19" si="9">AVERAGE(M11:M16)</f>
        <v>0.28984188092714047</v>
      </c>
      <c r="N19" s="13">
        <f t="shared" si="9"/>
        <v>5.4886525649880967E-2</v>
      </c>
      <c r="O19" s="13">
        <f t="shared" ref="O19:P19" si="10">AVERAGE(O11:O16)</f>
        <v>0.3440798027521656</v>
      </c>
      <c r="P19" s="13">
        <f t="shared" si="10"/>
        <v>8.1148811693360967E-2</v>
      </c>
      <c r="Q19" s="13">
        <f t="shared" ref="Q19" si="11">AVERAGE(Q11:Q16)</f>
        <v>0.96862587213818296</v>
      </c>
      <c r="R19" s="13">
        <f t="shared" ref="R19:AC19" si="12">AVERAGE(R11:R16)</f>
        <v>1.1437739701146377</v>
      </c>
      <c r="S19" s="13">
        <f>AVERAGE(S11:S16)</f>
        <v>1.2253946759739531</v>
      </c>
      <c r="T19" s="13">
        <f>AVERAGE(T11:T16)</f>
        <v>1.0391826760448444</v>
      </c>
      <c r="U19" s="13">
        <f>AVERAGE(U11:U16)</f>
        <v>1.1614648900147562</v>
      </c>
      <c r="V19" s="13">
        <f>AVERAGE(V11:V16)</f>
        <v>1.1305914636170606</v>
      </c>
      <c r="W19" s="13">
        <f t="shared" ref="W19" si="13">AVERAGE(W11:W16)</f>
        <v>3.1301284458425513</v>
      </c>
      <c r="X19" s="13">
        <f t="shared" ref="X19" si="14">AVERAGE(X11:X16)</f>
        <v>1.0305620276449481</v>
      </c>
      <c r="Y19" s="13">
        <f>AVERAGE(Y11:Y16)</f>
        <v>0.99703494451499264</v>
      </c>
      <c r="Z19" s="13">
        <f>AVERAGE(Z11:Z16)</f>
        <v>0.98849685052915537</v>
      </c>
      <c r="AA19" s="13">
        <f>AVERAGE(AA11:AA16)</f>
        <v>1.0329669446807719</v>
      </c>
      <c r="AB19" s="13">
        <f t="shared" si="12"/>
        <v>0.95786674569428132</v>
      </c>
      <c r="AC19" s="13">
        <f t="shared" si="12"/>
        <v>0.91338595493302355</v>
      </c>
      <c r="AD19" s="13">
        <f>AVERAGE(AD11:AD16)</f>
        <v>0.94247092387900933</v>
      </c>
      <c r="AE19" s="13">
        <f>AVERAGE(AE11:AE16)</f>
        <v>1.0238480423744822</v>
      </c>
      <c r="AF19" s="13">
        <f>AVERAGE(AF11:AF16)</f>
        <v>1.1848768532200751</v>
      </c>
      <c r="AG19" s="13">
        <f>AVERAGE(AG11:AG16)</f>
        <v>1.0561445911965608</v>
      </c>
      <c r="AI19" s="13">
        <f t="shared" ref="AI19" si="15">AVERAGE(AI11:AI16)</f>
        <v>1.0679631357653865</v>
      </c>
    </row>
    <row r="20" spans="1:35" ht="14.25">
      <c r="A20" s="3" t="s">
        <v>3</v>
      </c>
      <c r="B20" s="4" t="s">
        <v>5</v>
      </c>
      <c r="C20" s="13">
        <f t="shared" ref="C20:K20" si="16">STDEV(C3:C9)/SQRT(COUNT(C3:C9))</f>
        <v>0.47505648090447911</v>
      </c>
      <c r="D20" s="13">
        <f t="shared" si="16"/>
        <v>0.10047383562021543</v>
      </c>
      <c r="E20" s="13">
        <f t="shared" si="16"/>
        <v>5.712011864906711E-2</v>
      </c>
      <c r="F20" s="13">
        <f t="shared" si="16"/>
        <v>9.3054457277910826E-2</v>
      </c>
      <c r="G20" s="13">
        <f t="shared" si="16"/>
        <v>0.10091674388348038</v>
      </c>
      <c r="H20" s="13">
        <f t="shared" si="16"/>
        <v>0.10317771610972411</v>
      </c>
      <c r="I20" s="13">
        <f t="shared" si="16"/>
        <v>6.6879264050040632E-2</v>
      </c>
      <c r="J20" s="13">
        <f t="shared" si="16"/>
        <v>7.7164669761653981E-2</v>
      </c>
      <c r="K20" s="13">
        <f t="shared" si="16"/>
        <v>0.21276357548761171</v>
      </c>
      <c r="L20" s="13"/>
      <c r="M20" s="13">
        <f t="shared" ref="M20:N20" si="17">STDEV(M3:M9)/SQRT(COUNT(M3:M9))</f>
        <v>0.10831197604153145</v>
      </c>
      <c r="N20" s="13">
        <f t="shared" si="17"/>
        <v>0.12211447691383208</v>
      </c>
      <c r="O20" s="13">
        <f t="shared" ref="O20:P20" si="18">STDEV(O3:O9)/SQRT(COUNT(O3:O9))</f>
        <v>0.13764945607695755</v>
      </c>
      <c r="P20" s="13">
        <f t="shared" si="18"/>
        <v>8.8234289974321367E-2</v>
      </c>
      <c r="Q20" s="13">
        <f t="shared" ref="Q20" si="19">STDEV(Q3:Q9)/SQRT(COUNT(Q3:Q9))</f>
        <v>9.813259472664547E-2</v>
      </c>
      <c r="R20" s="13">
        <f t="shared" ref="R20:AC20" si="20">STDEV(R3:R9)/SQRT(COUNT(R3:R9))</f>
        <v>8.7374364588706732E-2</v>
      </c>
      <c r="S20" s="13">
        <f>STDEV(S3:S9)/SQRT(COUNT(S3:S9))</f>
        <v>0.11880937805598675</v>
      </c>
      <c r="T20" s="13">
        <f>STDEV(T3:T9)/SQRT(COUNT(T3:T9))</f>
        <v>0.10878542344314315</v>
      </c>
      <c r="U20" s="13">
        <f>STDEV(U3:U9)/SQRT(COUNT(U3:U9))</f>
        <v>8.3989740340101565E-2</v>
      </c>
      <c r="V20" s="13">
        <f>STDEV(V3:V9)/SQRT(COUNT(V3:V9))</f>
        <v>7.3510613020903878E-2</v>
      </c>
      <c r="W20" s="13">
        <f t="shared" ref="W20" si="21">STDEV(W3:W9)/SQRT(COUNT(W3:W9))</f>
        <v>0.25602077092508302</v>
      </c>
      <c r="X20" s="13">
        <f t="shared" ref="X20" si="22">STDEV(X3:X9)/SQRT(COUNT(X3:X9))</f>
        <v>4.4395497923025856E-2</v>
      </c>
      <c r="Y20" s="13">
        <f>STDEV(Y3:Y9)/SQRT(COUNT(Y3:Y9))</f>
        <v>6.289217615860182E-2</v>
      </c>
      <c r="Z20" s="13">
        <f>STDEV(Z3:Z9)/SQRT(COUNT(Z3:Z9))</f>
        <v>0.14319498791962482</v>
      </c>
      <c r="AA20" s="13">
        <f>STDEV(AA3:AA9)/SQRT(COUNT(AA3:AA9))</f>
        <v>4.0116649975084961E-2</v>
      </c>
      <c r="AB20" s="13">
        <f t="shared" si="20"/>
        <v>0.10197912172164518</v>
      </c>
      <c r="AC20" s="13">
        <f t="shared" si="20"/>
        <v>6.5077219069990033E-2</v>
      </c>
      <c r="AD20" s="13">
        <f>STDEV(AD3:AD9)/SQRT(COUNT(AD3:AD9))</f>
        <v>0.14273721793135238</v>
      </c>
      <c r="AE20" s="13">
        <f>STDEV(AE3:AE9)/SQRT(COUNT(AE3:AE9))</f>
        <v>9.8412675036388467E-2</v>
      </c>
      <c r="AF20" s="13">
        <f>STDEV(AF3:AF9)/SQRT(COUNT(AF3:AF9))</f>
        <v>0.16474302534005164</v>
      </c>
      <c r="AG20" s="13">
        <f>STDEV(AG3:AG9)/SQRT(COUNT(AG3:AG9))</f>
        <v>0.12315174507627606</v>
      </c>
      <c r="AI20" s="13">
        <f t="shared" ref="AI20" si="23">STDEV(AI3:AI9)/SQRT(COUNT(AI3:AI9))</f>
        <v>5.633188797344324E-2</v>
      </c>
    </row>
    <row r="21" spans="1:35" ht="14.25">
      <c r="A21" s="3"/>
      <c r="B21" s="4" t="s">
        <v>6</v>
      </c>
      <c r="C21" s="13">
        <f t="shared" ref="C21:K21" si="24">STDEV(C11:C16)/SQRT(COUNT(C11:C16))</f>
        <v>0.56481884511782277</v>
      </c>
      <c r="D21" s="13">
        <f t="shared" si="24"/>
        <v>8.5512537682556497E-2</v>
      </c>
      <c r="E21" s="13">
        <f t="shared" si="24"/>
        <v>6.6064903411397508E-2</v>
      </c>
      <c r="F21" s="13">
        <f t="shared" si="24"/>
        <v>5.534759857849824E-2</v>
      </c>
      <c r="G21" s="13">
        <f t="shared" si="24"/>
        <v>6.590970329859186E-2</v>
      </c>
      <c r="H21" s="13">
        <f t="shared" si="24"/>
        <v>2.7471375675661536E-2</v>
      </c>
      <c r="I21" s="13">
        <f t="shared" si="24"/>
        <v>4.4367606746260661E-2</v>
      </c>
      <c r="J21" s="13">
        <f t="shared" si="24"/>
        <v>0.11844096392749373</v>
      </c>
      <c r="K21" s="13">
        <f t="shared" si="24"/>
        <v>0.19724773942286961</v>
      </c>
      <c r="L21" s="13"/>
      <c r="M21" s="13">
        <f t="shared" ref="M21:N21" si="25">STDEV(M11:M16)/SQRT(COUNT(M11:M16))</f>
        <v>8.5466810320933687E-2</v>
      </c>
      <c r="N21" s="13">
        <f t="shared" si="25"/>
        <v>1.1167777369515713E-2</v>
      </c>
      <c r="O21" s="13">
        <f t="shared" ref="O21:P21" si="26">STDEV(O11:O16)/SQRT(COUNT(O11:O16))</f>
        <v>2.7554447464184006E-2</v>
      </c>
      <c r="P21" s="13">
        <f t="shared" si="26"/>
        <v>1.539019181162391E-2</v>
      </c>
      <c r="Q21" s="13">
        <f t="shared" ref="Q21" si="27">STDEV(Q11:Q16)/SQRT(COUNT(Q11:Q16))</f>
        <v>5.8945751528829367E-2</v>
      </c>
      <c r="R21" s="13">
        <f t="shared" ref="R21:AC21" si="28">STDEV(R11:R16)/SQRT(COUNT(R11:R16))</f>
        <v>0.11368761361322326</v>
      </c>
      <c r="S21" s="13">
        <f>STDEV(S11:S16)/SQRT(COUNT(S11:S16))</f>
        <v>0.15660754914521491</v>
      </c>
      <c r="T21" s="13">
        <f>STDEV(T11:T16)/SQRT(COUNT(T11:T16))</f>
        <v>0.10873073514591902</v>
      </c>
      <c r="U21" s="13">
        <f>STDEV(U11:U16)/SQRT(COUNT(U11:U16))</f>
        <v>5.8696930885737367E-2</v>
      </c>
      <c r="V21" s="13">
        <f>STDEV(V11:V16)/SQRT(COUNT(V11:V16))</f>
        <v>5.0037276902360546E-2</v>
      </c>
      <c r="W21" s="13">
        <f t="shared" ref="W21" si="29">STDEV(W11:W16)/SQRT(COUNT(W11:W16))</f>
        <v>1.4235321445883817</v>
      </c>
      <c r="X21" s="13">
        <f t="shared" ref="X21" si="30">STDEV(X11:X16)/SQRT(COUNT(X11:X16))</f>
        <v>7.888929432926467E-2</v>
      </c>
      <c r="Y21" s="13">
        <f>STDEV(Y11:Y16)/SQRT(COUNT(Y11:Y16))</f>
        <v>6.5992811841702512E-2</v>
      </c>
      <c r="Z21" s="13">
        <f>STDEV(Z11:Z16)/SQRT(COUNT(Z11:Z16))</f>
        <v>0.12963575280924261</v>
      </c>
      <c r="AA21" s="13">
        <f>STDEV(AA11:AA16)/SQRT(COUNT(AA11:AA16))</f>
        <v>2.5824249497381293E-2</v>
      </c>
      <c r="AB21" s="13">
        <f t="shared" si="28"/>
        <v>1.9090211175454126E-2</v>
      </c>
      <c r="AC21" s="13">
        <f t="shared" si="28"/>
        <v>0.15419752729511724</v>
      </c>
      <c r="AD21" s="13">
        <f>STDEV(AD11:AD16)/SQRT(COUNT(AD11:AD16))</f>
        <v>0.18934353495386055</v>
      </c>
      <c r="AE21" s="13">
        <f>STDEV(AE11:AE16)/SQRT(COUNT(AE11:AE16))</f>
        <v>7.985164513914686E-2</v>
      </c>
      <c r="AF21" s="13">
        <f>STDEV(AF11:AF16)/SQRT(COUNT(AF11:AF16))</f>
        <v>7.1887825586256324E-2</v>
      </c>
      <c r="AG21" s="13">
        <f>STDEV(AG11:AG16)/SQRT(COUNT(AG11:AG16))</f>
        <v>1.377341355471114E-2</v>
      </c>
      <c r="AI21" s="13">
        <f t="shared" ref="AI21" si="31">STDEV(AI11:AI16)/SQRT(COUNT(AI11:AI16))</f>
        <v>8.5515750326602025E-2</v>
      </c>
    </row>
    <row r="22" spans="1:35" ht="14.25">
      <c r="A22" s="3" t="s">
        <v>4</v>
      </c>
      <c r="B22" s="5"/>
      <c r="C22" s="23">
        <f t="shared" ref="C22:H22" si="32">TTEST(C3:C9,C11:C16,2,3)</f>
        <v>0.32674388516829872</v>
      </c>
      <c r="D22" s="23">
        <f t="shared" si="32"/>
        <v>0.66935143155552401</v>
      </c>
      <c r="E22" s="23">
        <f t="shared" ref="E22" si="33">TTEST(E3:E9,E11:E16,2,3)</f>
        <v>0.24500738931972932</v>
      </c>
      <c r="F22" s="23">
        <f>TTEST(F3:F9,F11:F16,2,3)</f>
        <v>0.89114135683488249</v>
      </c>
      <c r="G22" s="23">
        <f t="shared" si="32"/>
        <v>0.61167096833979306</v>
      </c>
      <c r="H22" s="23">
        <f t="shared" si="32"/>
        <v>0.57530539878270948</v>
      </c>
      <c r="I22" s="23">
        <f>TTEST(I3:I9,I11:I16,2,3)</f>
        <v>0.76007875892539156</v>
      </c>
      <c r="J22" s="23">
        <f>TTEST(J3:J9,J11:J16,2,3)</f>
        <v>0.46132115162167087</v>
      </c>
      <c r="K22" s="23">
        <f>TTEST(K3:K9,K11:K16,2,3)</f>
        <v>0.59416480909580371</v>
      </c>
      <c r="L22" s="23"/>
      <c r="M22" s="18">
        <f t="shared" ref="M22" si="34">TTEST(M3:M9,M11:M16,2,3)</f>
        <v>4.3476331883991797E-4</v>
      </c>
      <c r="N22" s="55">
        <f>TTEST(N3:N9,N11:N15,2,3)</f>
        <v>2.3066878800589389E-4</v>
      </c>
      <c r="O22" s="18">
        <f t="shared" ref="O22" si="35">TTEST(O3:O9,O11:O16,2,3)</f>
        <v>2.8031974092576147E-3</v>
      </c>
      <c r="P22" s="55">
        <f>TTEST(P3:P9,P11:P15,2,3)</f>
        <v>3.430920061231614E-5</v>
      </c>
      <c r="Q22" s="23">
        <f t="shared" ref="Q22" si="36">TTEST(Q3:Q9,Q11:Q16,2,3)</f>
        <v>0.7900249631717533</v>
      </c>
      <c r="R22" s="23">
        <f t="shared" ref="R22:V22" si="37">TTEST(R3:R9,R11:R16,2,3)</f>
        <v>0.3446290501526561</v>
      </c>
      <c r="S22" s="23">
        <f t="shared" si="37"/>
        <v>0.2841535457749429</v>
      </c>
      <c r="T22" s="23">
        <f t="shared" si="37"/>
        <v>0.80428746666411388</v>
      </c>
      <c r="U22" s="23">
        <f t="shared" si="37"/>
        <v>0.14681278354045643</v>
      </c>
      <c r="V22" s="23">
        <f t="shared" si="37"/>
        <v>0.17355822384354733</v>
      </c>
      <c r="W22" s="23">
        <f t="shared" ref="W22" si="38">TTEST(W3:W9,W11:W16,2,3)</f>
        <v>0.21058130734868694</v>
      </c>
      <c r="X22" s="23">
        <f t="shared" ref="X22" si="39">TTEST(X3:X9,X11:X16,2,3)</f>
        <v>0.74629198594846247</v>
      </c>
      <c r="Y22" s="23">
        <f>TTEST(Y3:Y9,Y11:Y16,2,3)</f>
        <v>0.97473360562984979</v>
      </c>
      <c r="Z22" s="23">
        <f>TTEST(Z3:Z9,Z11:Z16,2,3)</f>
        <v>0.9536972946933393</v>
      </c>
      <c r="AA22" s="23">
        <f>TTEST(AA3:AA9,AA11:AA16,2,3)</f>
        <v>0.50603056535032964</v>
      </c>
      <c r="AB22" s="23">
        <f t="shared" ref="AB22:AD22" si="40">TTEST(AB3:AB9,AB11:AB16,2,3)</f>
        <v>0.69786776030803732</v>
      </c>
      <c r="AC22" s="23">
        <f t="shared" si="40"/>
        <v>0.6251676029280695</v>
      </c>
      <c r="AD22" s="23">
        <f t="shared" si="40"/>
        <v>0.81433545551436426</v>
      </c>
      <c r="AE22" s="23">
        <f t="shared" ref="AE22:AF22" si="41">TTEST(AE3:AE9,AE11:AE16,2,3)</f>
        <v>0.85450336663332616</v>
      </c>
      <c r="AF22" s="23">
        <f t="shared" si="41"/>
        <v>0.33355034210293627</v>
      </c>
      <c r="AG22" s="23">
        <f t="shared" ref="AG22" si="42">TTEST(AG3:AG9,AG11:AG16,2,3)</f>
        <v>0.66604400251466889</v>
      </c>
      <c r="AI22" s="23">
        <f t="shared" ref="AI22" si="43">TTEST(AI3:AI9,AI11:AI16,2,3)</f>
        <v>0.52726833330237011</v>
      </c>
    </row>
    <row r="23" spans="1:35" ht="14.25">
      <c r="A23" s="8"/>
      <c r="B23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E831-2DB7-47A6-8E68-4AFFCA32DBC9}">
  <dimension ref="A1:K34"/>
  <sheetViews>
    <sheetView view="pageBreakPreview" zoomScale="75" zoomScaleNormal="100" zoomScaleSheetLayoutView="75" workbookViewId="0">
      <selection activeCell="C17" sqref="C17:C23"/>
    </sheetView>
  </sheetViews>
  <sheetFormatPr defaultRowHeight="13.5"/>
  <cols>
    <col min="1" max="16384" width="9" style="9"/>
  </cols>
  <sheetData>
    <row r="1" spans="1:11" ht="15">
      <c r="C1" s="15" t="s">
        <v>26</v>
      </c>
      <c r="E1" s="15" t="s">
        <v>27</v>
      </c>
    </row>
    <row r="2" spans="1:11" ht="15">
      <c r="A2" s="8"/>
      <c r="B2" s="8"/>
      <c r="C2" s="15">
        <v>0</v>
      </c>
      <c r="D2" s="15"/>
      <c r="E2" s="15">
        <v>0</v>
      </c>
      <c r="F2" s="15">
        <v>15</v>
      </c>
      <c r="G2" s="15">
        <v>30</v>
      </c>
      <c r="H2" s="15">
        <v>60</v>
      </c>
      <c r="I2" s="15">
        <v>90</v>
      </c>
      <c r="J2" s="15">
        <v>120</v>
      </c>
      <c r="K2" s="15" t="s">
        <v>18</v>
      </c>
    </row>
    <row r="3" spans="1:11" ht="14.25">
      <c r="A3" s="8" t="s">
        <v>0</v>
      </c>
      <c r="B3" s="8"/>
      <c r="C3" s="25">
        <v>156</v>
      </c>
      <c r="D3" s="25"/>
      <c r="E3" s="25">
        <v>100</v>
      </c>
      <c r="F3" s="28">
        <v>60.897435897435898</v>
      </c>
      <c r="G3" s="28">
        <v>53.846153846153847</v>
      </c>
      <c r="H3" s="28">
        <v>65.384615384615387</v>
      </c>
      <c r="I3" s="28">
        <v>71.15384615384616</v>
      </c>
      <c r="J3" s="28">
        <v>82.692307692307693</v>
      </c>
      <c r="K3" s="56">
        <f>(E3*15+F3*30+G3*45+H3*60+I3*60+J3*30)/2/60</f>
        <v>136.85897435897439</v>
      </c>
    </row>
    <row r="4" spans="1:11" ht="14.25">
      <c r="A4" s="8"/>
      <c r="B4" s="8"/>
      <c r="C4" s="25">
        <v>138</v>
      </c>
      <c r="D4" s="25"/>
      <c r="E4" s="25">
        <v>100</v>
      </c>
      <c r="F4" s="28">
        <v>92.753623188405797</v>
      </c>
      <c r="G4" s="28">
        <v>71.739130434782609</v>
      </c>
      <c r="H4" s="28">
        <v>84.05797101449275</v>
      </c>
      <c r="I4" s="28">
        <v>79.710144927536234</v>
      </c>
      <c r="J4" s="28">
        <v>114.49275362318841</v>
      </c>
      <c r="K4" s="56">
        <f t="shared" ref="K4:K14" si="0">(E4*15+F4*30+G4*45+H4*60+I4*60+J4*30)/2/60</f>
        <v>173.0978260869565</v>
      </c>
    </row>
    <row r="5" spans="1:11" ht="14.25">
      <c r="A5" s="8"/>
      <c r="B5" s="8"/>
      <c r="C5" s="25">
        <v>141</v>
      </c>
      <c r="D5" s="25"/>
      <c r="E5" s="25">
        <v>100</v>
      </c>
      <c r="F5" s="28">
        <v>86.524822695035468</v>
      </c>
      <c r="G5" s="28">
        <v>72.340425531914889</v>
      </c>
      <c r="H5" s="28">
        <v>79.432624113475171</v>
      </c>
      <c r="I5" s="28">
        <v>77.304964539007088</v>
      </c>
      <c r="J5" s="28">
        <v>102.12765957446808</v>
      </c>
      <c r="K5" s="56">
        <f t="shared" si="0"/>
        <v>165.15957446808508</v>
      </c>
    </row>
    <row r="6" spans="1:11" ht="14.25">
      <c r="A6" s="8"/>
      <c r="B6" s="8"/>
      <c r="C6" s="25">
        <v>124</v>
      </c>
      <c r="D6" s="25"/>
      <c r="E6" s="25">
        <v>100</v>
      </c>
      <c r="F6" s="28">
        <v>90.322580645161295</v>
      </c>
      <c r="G6" s="28">
        <v>66.129032258064512</v>
      </c>
      <c r="H6" s="28">
        <v>65.322580645161295</v>
      </c>
      <c r="I6" s="28">
        <v>78.225806451612897</v>
      </c>
      <c r="J6" s="28">
        <v>83.870967741935488</v>
      </c>
      <c r="K6" s="56">
        <f t="shared" si="0"/>
        <v>152.62096774193549</v>
      </c>
    </row>
    <row r="7" spans="1:11" ht="14.25">
      <c r="A7" s="8"/>
      <c r="B7" s="8"/>
      <c r="C7" s="25">
        <v>120</v>
      </c>
      <c r="D7" s="25"/>
      <c r="E7" s="25">
        <v>100</v>
      </c>
      <c r="F7" s="28">
        <v>100.83333333333333</v>
      </c>
      <c r="G7" s="28">
        <v>70.833333333333329</v>
      </c>
      <c r="H7" s="28">
        <v>82.5</v>
      </c>
      <c r="I7" s="28">
        <v>108.33333333333333</v>
      </c>
      <c r="J7" s="28">
        <v>119.16666666666667</v>
      </c>
      <c r="K7" s="56">
        <f t="shared" si="0"/>
        <v>189.47916666666666</v>
      </c>
    </row>
    <row r="8" spans="1:11" ht="14.25">
      <c r="A8" s="8"/>
      <c r="B8" s="8"/>
      <c r="C8" s="25">
        <v>119</v>
      </c>
      <c r="D8" s="25"/>
      <c r="E8" s="25">
        <v>100</v>
      </c>
      <c r="F8" s="28">
        <v>88.235294117647058</v>
      </c>
      <c r="G8" s="28">
        <v>81.512605042016801</v>
      </c>
      <c r="H8" s="28">
        <v>70.588235294117652</v>
      </c>
      <c r="I8" s="28">
        <v>73.949579831932766</v>
      </c>
      <c r="J8" s="28">
        <v>98.319327731092443</v>
      </c>
      <c r="K8" s="56">
        <f t="shared" si="0"/>
        <v>161.9747899159664</v>
      </c>
    </row>
    <row r="9" spans="1:11" ht="14.25">
      <c r="A9" s="8"/>
      <c r="B9" s="8"/>
      <c r="C9" s="25">
        <v>138</v>
      </c>
      <c r="D9" s="25"/>
      <c r="E9" s="25">
        <v>100</v>
      </c>
      <c r="F9" s="28">
        <v>82.608695652173907</v>
      </c>
      <c r="G9" s="28">
        <v>65.94202898550725</v>
      </c>
      <c r="H9" s="28">
        <v>57.246376811594203</v>
      </c>
      <c r="I9" s="28">
        <v>76.086956521739125</v>
      </c>
      <c r="J9" s="28">
        <v>80.434782608695656</v>
      </c>
      <c r="K9" s="56">
        <f t="shared" si="0"/>
        <v>144.65579710144928</v>
      </c>
    </row>
    <row r="10" spans="1:11" ht="14.25">
      <c r="A10" s="8"/>
      <c r="B10" s="8"/>
      <c r="C10" s="25">
        <v>136</v>
      </c>
      <c r="D10" s="25"/>
      <c r="E10" s="25">
        <v>100</v>
      </c>
      <c r="F10" s="28">
        <v>93.382352941176464</v>
      </c>
      <c r="G10" s="28">
        <v>63.970588235294116</v>
      </c>
      <c r="H10" s="28">
        <v>67.647058823529406</v>
      </c>
      <c r="I10" s="28">
        <v>67.647058823529406</v>
      </c>
      <c r="J10" s="28">
        <v>95.588235294117652</v>
      </c>
      <c r="K10" s="56">
        <f t="shared" si="0"/>
        <v>151.37867647058823</v>
      </c>
    </row>
    <row r="11" spans="1:11" ht="14.25">
      <c r="A11" s="8"/>
      <c r="B11" s="8"/>
      <c r="C11" s="25">
        <v>124</v>
      </c>
      <c r="D11" s="25"/>
      <c r="E11" s="25">
        <v>100</v>
      </c>
      <c r="F11" s="28">
        <v>104.83870967741936</v>
      </c>
      <c r="G11" s="28">
        <v>74.193548387096769</v>
      </c>
      <c r="H11" s="28">
        <v>70.967741935483872</v>
      </c>
      <c r="I11" s="28">
        <v>91.935483870967744</v>
      </c>
      <c r="J11" s="28">
        <v>112.90322580645162</v>
      </c>
      <c r="K11" s="56">
        <f t="shared" si="0"/>
        <v>176.20967741935482</v>
      </c>
    </row>
    <row r="12" spans="1:11" ht="14.25">
      <c r="A12" s="8"/>
      <c r="B12" s="8"/>
      <c r="C12" s="25">
        <v>106</v>
      </c>
      <c r="D12" s="25"/>
      <c r="E12" s="25">
        <v>100</v>
      </c>
      <c r="F12" s="28">
        <v>106.60377358490567</v>
      </c>
      <c r="G12" s="28">
        <v>83.018867924528308</v>
      </c>
      <c r="H12" s="28">
        <v>90.566037735849051</v>
      </c>
      <c r="I12" s="28">
        <v>106.60377358490567</v>
      </c>
      <c r="J12" s="28">
        <v>131.1320754716981</v>
      </c>
      <c r="K12" s="56">
        <f t="shared" si="0"/>
        <v>201.65094339622641</v>
      </c>
    </row>
    <row r="13" spans="1:11" ht="14.25">
      <c r="A13" s="8"/>
      <c r="B13" s="8"/>
      <c r="C13" s="25">
        <v>136</v>
      </c>
      <c r="D13" s="25"/>
      <c r="E13" s="25">
        <v>100</v>
      </c>
      <c r="F13" s="28">
        <v>76.470588235294116</v>
      </c>
      <c r="G13" s="28">
        <v>61.029411764705884</v>
      </c>
      <c r="H13" s="28">
        <v>48.529411764705884</v>
      </c>
      <c r="I13" s="28">
        <v>54.411764705882355</v>
      </c>
      <c r="J13" s="28">
        <v>79.411764705882348</v>
      </c>
      <c r="K13" s="56">
        <f t="shared" si="0"/>
        <v>125.82720588235293</v>
      </c>
    </row>
    <row r="14" spans="1:11" ht="14.25">
      <c r="A14" s="8"/>
      <c r="B14" s="8"/>
      <c r="C14" s="25">
        <v>90</v>
      </c>
      <c r="D14" s="25"/>
      <c r="E14" s="25">
        <v>100</v>
      </c>
      <c r="F14" s="28">
        <v>50</v>
      </c>
      <c r="G14" s="28">
        <v>62.222222222222221</v>
      </c>
      <c r="H14" s="28">
        <v>65.555555555555557</v>
      </c>
      <c r="I14" s="28">
        <v>72.222222222222229</v>
      </c>
      <c r="J14" s="28">
        <v>85.555555555555557</v>
      </c>
      <c r="K14" s="56">
        <f t="shared" si="0"/>
        <v>138.61111111111114</v>
      </c>
    </row>
    <row r="15" spans="1:11" ht="14.25">
      <c r="A15" s="8"/>
      <c r="B15" s="8"/>
      <c r="C15" s="25"/>
      <c r="D15" s="25"/>
      <c r="E15" s="25"/>
      <c r="F15" s="28"/>
      <c r="G15" s="28"/>
      <c r="H15" s="28"/>
      <c r="I15" s="28"/>
      <c r="J15" s="28"/>
      <c r="K15" s="26"/>
    </row>
    <row r="16" spans="1:11" ht="14.25">
      <c r="A16" s="8"/>
      <c r="B16" s="8"/>
      <c r="C16" s="8"/>
      <c r="D16" s="8"/>
      <c r="E16" s="1"/>
      <c r="F16" s="7"/>
      <c r="G16" s="7"/>
    </row>
    <row r="17" spans="1:11" ht="14.25">
      <c r="A17" s="8" t="s">
        <v>61</v>
      </c>
      <c r="B17" s="8"/>
      <c r="C17" s="25">
        <v>154</v>
      </c>
      <c r="D17" s="25"/>
      <c r="E17" s="25">
        <v>100</v>
      </c>
      <c r="F17" s="28">
        <v>116.88311688311688</v>
      </c>
      <c r="G17" s="28">
        <v>83.766233766233768</v>
      </c>
      <c r="H17" s="28">
        <v>90.259740259740255</v>
      </c>
      <c r="I17" s="28">
        <v>104.54545454545455</v>
      </c>
      <c r="J17" s="28">
        <v>107.14285714285714</v>
      </c>
      <c r="K17" s="56">
        <f t="shared" ref="K17:K23" si="1">(E17*15+F17*30+G17*45+H17*60+I17*60+J17*30)/2/60</f>
        <v>197.32142857142856</v>
      </c>
    </row>
    <row r="18" spans="1:11" ht="14.25">
      <c r="A18" s="8"/>
      <c r="B18" s="8"/>
      <c r="C18" s="25">
        <v>102</v>
      </c>
      <c r="D18" s="27"/>
      <c r="E18" s="25">
        <v>100</v>
      </c>
      <c r="F18" s="28">
        <v>91.17647058823529</v>
      </c>
      <c r="G18" s="28">
        <v>74.509803921568633</v>
      </c>
      <c r="H18" s="28">
        <v>70.588235294117652</v>
      </c>
      <c r="I18" s="28">
        <v>57.843137254901961</v>
      </c>
      <c r="J18" s="28">
        <v>63.725490196078432</v>
      </c>
      <c r="K18" s="56">
        <f t="shared" si="1"/>
        <v>143.38235294117646</v>
      </c>
    </row>
    <row r="19" spans="1:11" ht="14.25">
      <c r="A19" s="8"/>
      <c r="B19" s="8"/>
      <c r="C19" s="25">
        <v>146</v>
      </c>
      <c r="D19" s="25"/>
      <c r="E19" s="25">
        <v>100</v>
      </c>
      <c r="F19" s="28">
        <v>100.68493150684931</v>
      </c>
      <c r="G19" s="28">
        <v>63.013698630136986</v>
      </c>
      <c r="H19" s="28">
        <v>71.232876712328761</v>
      </c>
      <c r="I19" s="28">
        <v>85.61643835616438</v>
      </c>
      <c r="J19" s="28">
        <v>101.36986301369863</v>
      </c>
      <c r="K19" s="56">
        <f t="shared" si="1"/>
        <v>165.0684931506849</v>
      </c>
    </row>
    <row r="20" spans="1:11" ht="14.25">
      <c r="A20" s="8"/>
      <c r="B20" s="8"/>
      <c r="C20" s="25">
        <v>182</v>
      </c>
      <c r="D20" s="25"/>
      <c r="E20" s="25">
        <v>100</v>
      </c>
      <c r="F20" s="28">
        <v>86.813186813186817</v>
      </c>
      <c r="G20" s="28">
        <v>64.835164835164832</v>
      </c>
      <c r="H20" s="28">
        <v>87.362637362637358</v>
      </c>
      <c r="I20" s="28">
        <v>103.84615384615384</v>
      </c>
      <c r="J20" s="28">
        <v>99.450549450549445</v>
      </c>
      <c r="K20" s="56">
        <f t="shared" si="1"/>
        <v>178.98351648351647</v>
      </c>
    </row>
    <row r="21" spans="1:11" ht="14.25">
      <c r="A21" s="8"/>
      <c r="B21" s="8"/>
      <c r="C21" s="25">
        <v>144</v>
      </c>
      <c r="D21" s="25"/>
      <c r="E21" s="25">
        <v>100</v>
      </c>
      <c r="F21" s="28">
        <v>123.61111111111111</v>
      </c>
      <c r="G21" s="28">
        <v>107.63888888888889</v>
      </c>
      <c r="H21" s="28">
        <v>121.52777777777777</v>
      </c>
      <c r="I21" s="28">
        <v>122.91666666666667</v>
      </c>
      <c r="J21" s="28">
        <v>145.83333333333334</v>
      </c>
      <c r="K21" s="56">
        <f t="shared" si="1"/>
        <v>242.44791666666666</v>
      </c>
    </row>
    <row r="22" spans="1:11" ht="14.25">
      <c r="A22" s="8"/>
      <c r="B22" s="8"/>
      <c r="C22" s="25">
        <v>117</v>
      </c>
      <c r="D22" s="25"/>
      <c r="E22" s="25">
        <v>100</v>
      </c>
      <c r="F22" s="28">
        <v>117.09401709401709</v>
      </c>
      <c r="G22" s="28">
        <v>82.90598290598291</v>
      </c>
      <c r="H22" s="28">
        <v>87.179487179487182</v>
      </c>
      <c r="I22" s="28">
        <v>108.54700854700855</v>
      </c>
      <c r="J22" s="28">
        <v>120.51282051282051</v>
      </c>
      <c r="K22" s="56">
        <f t="shared" si="1"/>
        <v>200.85470085470084</v>
      </c>
    </row>
    <row r="23" spans="1:11" ht="14.25">
      <c r="A23" s="8"/>
      <c r="B23" s="8"/>
      <c r="C23" s="25">
        <v>119</v>
      </c>
      <c r="D23" s="8"/>
      <c r="E23" s="25">
        <v>100</v>
      </c>
      <c r="F23" s="28">
        <v>114.28571428571429</v>
      </c>
      <c r="G23" s="28">
        <v>79.831932773109244</v>
      </c>
      <c r="H23" s="28">
        <v>68.907563025210081</v>
      </c>
      <c r="I23" s="28">
        <v>82.352941176470594</v>
      </c>
      <c r="J23" s="28">
        <v>102.52100840336135</v>
      </c>
      <c r="K23" s="56">
        <f t="shared" si="1"/>
        <v>172.26890756302521</v>
      </c>
    </row>
    <row r="24" spans="1:11" ht="14.25">
      <c r="B24" s="8"/>
      <c r="C24" s="8"/>
      <c r="D24" s="8"/>
      <c r="E24" s="7"/>
      <c r="F24" s="7"/>
      <c r="G24" s="7"/>
    </row>
    <row r="25" spans="1:11" ht="14.25">
      <c r="B25" s="8"/>
      <c r="C25" s="8"/>
      <c r="D25" s="8"/>
      <c r="E25" s="7"/>
      <c r="F25" s="7"/>
      <c r="G25" s="7"/>
    </row>
    <row r="26" spans="1:11" ht="14.25">
      <c r="A26" s="3" t="s">
        <v>2</v>
      </c>
      <c r="B26" s="4" t="s">
        <v>5</v>
      </c>
      <c r="C26" s="1">
        <f>AVERAGE(C3:C15)</f>
        <v>127.33333333333333</v>
      </c>
      <c r="D26" s="4"/>
      <c r="E26" s="1"/>
      <c r="F26" s="1"/>
      <c r="G26" s="1"/>
      <c r="H26" s="1"/>
      <c r="I26" s="1"/>
      <c r="J26" s="1"/>
      <c r="K26" s="1">
        <f>AVERAGE(K3:K15)</f>
        <v>159.7937258849723</v>
      </c>
    </row>
    <row r="27" spans="1:11" ht="14.25">
      <c r="A27" s="3"/>
      <c r="B27" s="4" t="s">
        <v>6</v>
      </c>
      <c r="C27" s="1">
        <f>AVERAGE(C17:C23)</f>
        <v>137.71428571428572</v>
      </c>
      <c r="D27" s="4"/>
      <c r="E27" s="1"/>
      <c r="F27" s="1"/>
      <c r="G27" s="1"/>
      <c r="H27" s="1"/>
      <c r="I27" s="1"/>
      <c r="J27" s="1"/>
      <c r="K27" s="1">
        <f>AVERAGE(K17:K23)</f>
        <v>185.76104517588556</v>
      </c>
    </row>
    <row r="28" spans="1:11" ht="14.25">
      <c r="A28" s="3" t="s">
        <v>3</v>
      </c>
      <c r="B28" s="4" t="s">
        <v>5</v>
      </c>
      <c r="C28" s="1">
        <f>STDEV(C3:C15)/SQRT(COUNT(C3:C15))</f>
        <v>5.0607421502296521</v>
      </c>
      <c r="D28" s="4"/>
      <c r="E28" s="1"/>
      <c r="F28" s="1"/>
      <c r="G28" s="1"/>
      <c r="H28" s="1"/>
      <c r="I28" s="1"/>
      <c r="J28" s="1"/>
      <c r="K28" s="1">
        <f>STDEV(K3:K15)/SQRT(COUNT(K3:K15))</f>
        <v>6.5093946395337206</v>
      </c>
    </row>
    <row r="29" spans="1:11" ht="14.25">
      <c r="A29" s="3"/>
      <c r="B29" s="4" t="s">
        <v>6</v>
      </c>
      <c r="C29" s="1">
        <f>STDEV(C17:C23)/SQRT(COUNT(C17:C23))</f>
        <v>10.223023235894205</v>
      </c>
      <c r="D29" s="4"/>
      <c r="E29" s="1"/>
      <c r="F29" s="1"/>
      <c r="G29" s="1"/>
      <c r="H29" s="1"/>
      <c r="I29" s="1"/>
      <c r="J29" s="1"/>
      <c r="K29" s="1">
        <f>STDEV(K17:K23)/SQRT(COUNT(K17:K23))</f>
        <v>11.979118978252114</v>
      </c>
    </row>
    <row r="30" spans="1:11" ht="14.25">
      <c r="A30" s="3" t="s">
        <v>4</v>
      </c>
      <c r="B30" s="5"/>
      <c r="C30" s="23">
        <f>TTEST(C3:C15,C17:C23,2,3)</f>
        <v>0.38650652158498122</v>
      </c>
      <c r="D30" s="5"/>
      <c r="E30" s="2"/>
      <c r="F30" s="18"/>
      <c r="G30" s="23"/>
      <c r="H30" s="23"/>
      <c r="I30" s="23"/>
      <c r="J30" s="23"/>
      <c r="K30" s="23">
        <f>TTEST(K3:K15,K17:K23,2,3)</f>
        <v>8.7150118097898785E-2</v>
      </c>
    </row>
    <row r="31" spans="1:11" ht="14.25">
      <c r="B31" s="8"/>
      <c r="C31" s="8"/>
      <c r="D31" s="8"/>
      <c r="E31" s="7"/>
      <c r="F31" s="7"/>
      <c r="G31" s="7"/>
    </row>
    <row r="32" spans="1:11" ht="14.25">
      <c r="A32" s="8" t="s">
        <v>157</v>
      </c>
      <c r="B32" s="8"/>
      <c r="C32" s="8"/>
      <c r="D32" s="8"/>
      <c r="E32" s="11"/>
      <c r="F32" s="11"/>
      <c r="G32" s="7"/>
      <c r="K32" s="23">
        <f>K27/K26</f>
        <v>1.1625052494839869</v>
      </c>
    </row>
    <row r="33" spans="1:7" ht="14.25">
      <c r="A33" s="8"/>
      <c r="B33" s="8"/>
      <c r="C33" s="8"/>
      <c r="D33" s="8"/>
      <c r="E33" s="11"/>
      <c r="F33" s="11"/>
      <c r="G33" s="7"/>
    </row>
    <row r="34" spans="1:7" ht="14.25">
      <c r="A34" s="8"/>
      <c r="B34" s="8"/>
      <c r="C34" s="8"/>
      <c r="D34" s="8"/>
      <c r="E34" s="7"/>
      <c r="F34" s="7"/>
      <c r="G34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3E56-C06C-4A71-9336-6FB4E39D957C}">
  <dimension ref="A1:H26"/>
  <sheetViews>
    <sheetView view="pageBreakPreview" zoomScale="75" zoomScaleNormal="100" zoomScaleSheetLayoutView="75" workbookViewId="0">
      <selection activeCell="C12" sqref="C12:C16"/>
    </sheetView>
  </sheetViews>
  <sheetFormatPr defaultRowHeight="13.5"/>
  <cols>
    <col min="1" max="3" width="9" style="9"/>
    <col min="4" max="5" width="9" style="9" customWidth="1"/>
    <col min="6" max="16384" width="9" style="9"/>
  </cols>
  <sheetData>
    <row r="1" spans="1:8" ht="15">
      <c r="A1" s="8"/>
      <c r="B1" s="8"/>
      <c r="C1" s="38" t="s">
        <v>56</v>
      </c>
      <c r="D1" s="38" t="s">
        <v>103</v>
      </c>
      <c r="E1" s="15" t="s">
        <v>57</v>
      </c>
      <c r="F1" s="15" t="s">
        <v>59</v>
      </c>
      <c r="G1" s="15" t="s">
        <v>58</v>
      </c>
      <c r="H1" s="15" t="s">
        <v>60</v>
      </c>
    </row>
    <row r="2" spans="1:8" ht="15">
      <c r="A2" s="8"/>
      <c r="B2" s="8"/>
      <c r="C2" s="38" t="s">
        <v>83</v>
      </c>
      <c r="D2" s="38" t="s">
        <v>102</v>
      </c>
      <c r="E2" s="15" t="s">
        <v>84</v>
      </c>
      <c r="F2" s="15" t="s">
        <v>85</v>
      </c>
      <c r="G2" s="15" t="s">
        <v>84</v>
      </c>
      <c r="H2" s="15" t="s">
        <v>86</v>
      </c>
    </row>
    <row r="3" spans="1:8" ht="14.25">
      <c r="A3" s="8" t="s">
        <v>0</v>
      </c>
      <c r="B3" s="8"/>
      <c r="C3" s="40">
        <v>5.580927</v>
      </c>
      <c r="D3" s="40">
        <v>47.038772999999999</v>
      </c>
      <c r="E3" s="16">
        <v>45.073771999999998</v>
      </c>
      <c r="F3" s="12">
        <v>0.52323299999999995</v>
      </c>
      <c r="G3" s="16">
        <v>1241.257525</v>
      </c>
      <c r="H3" s="13">
        <v>1.3420430000000001</v>
      </c>
    </row>
    <row r="4" spans="1:8" ht="14.25">
      <c r="A4" s="8"/>
      <c r="B4" s="8"/>
      <c r="C4" s="40">
        <v>4.3558940000000002</v>
      </c>
      <c r="D4" s="40">
        <v>51.239193</v>
      </c>
      <c r="E4" s="16">
        <v>49.340322</v>
      </c>
      <c r="F4" s="12">
        <v>0.68097200000000002</v>
      </c>
      <c r="G4" s="16">
        <v>1128.3148080000001</v>
      </c>
      <c r="H4" s="13">
        <v>1.448852</v>
      </c>
    </row>
    <row r="5" spans="1:8" ht="14.25">
      <c r="A5" s="8"/>
      <c r="B5" s="8"/>
      <c r="C5" s="40">
        <v>5.1462709999999996</v>
      </c>
      <c r="D5" s="40">
        <v>58.171714999999999</v>
      </c>
      <c r="E5" s="16">
        <v>38.116644000000001</v>
      </c>
      <c r="F5" s="12">
        <v>0.75933899999999999</v>
      </c>
      <c r="G5" s="16">
        <v>939.65453500000001</v>
      </c>
      <c r="H5" s="13">
        <v>0.99282700000000002</v>
      </c>
    </row>
    <row r="6" spans="1:8" ht="14.25">
      <c r="A6" s="8"/>
      <c r="B6" s="8"/>
      <c r="C6" s="40">
        <v>9.6989900000000002</v>
      </c>
      <c r="D6" s="40">
        <v>42.179234999999998</v>
      </c>
      <c r="E6" s="16">
        <v>54.415770999999999</v>
      </c>
      <c r="F6" s="12">
        <v>1.0712159999999999</v>
      </c>
      <c r="G6" s="16">
        <v>1130.035615</v>
      </c>
      <c r="H6" s="13">
        <v>1.266386</v>
      </c>
    </row>
    <row r="7" spans="1:8" ht="14.25">
      <c r="A7" s="8"/>
      <c r="B7" s="8"/>
      <c r="C7" s="40">
        <v>4.1326840000000002</v>
      </c>
      <c r="D7" s="40">
        <v>52.105950999999997</v>
      </c>
      <c r="E7" s="16">
        <v>47.628886999999999</v>
      </c>
      <c r="F7" s="12">
        <v>0.66494699999999995</v>
      </c>
      <c r="G7" s="16">
        <v>1083.2606089999999</v>
      </c>
      <c r="H7" s="13">
        <v>1.1002540000000001</v>
      </c>
    </row>
    <row r="8" spans="1:8" ht="14.25">
      <c r="A8" s="8"/>
      <c r="B8" s="8"/>
      <c r="C8" s="40">
        <v>4.4121309999999996</v>
      </c>
      <c r="D8" s="40">
        <v>56.150916000000002</v>
      </c>
      <c r="E8" s="16">
        <v>38.853800999999997</v>
      </c>
      <c r="F8" s="12">
        <v>0.52944899999999995</v>
      </c>
      <c r="G8" s="16">
        <v>1202.1694</v>
      </c>
      <c r="H8" s="13">
        <v>1.125346</v>
      </c>
    </row>
    <row r="9" spans="1:8" ht="14.25">
      <c r="A9" s="8"/>
      <c r="B9" s="8"/>
      <c r="C9" s="40">
        <v>6.2760100000000003</v>
      </c>
      <c r="D9" s="40">
        <v>47.380398999999997</v>
      </c>
      <c r="E9" s="16">
        <v>50.695718999999997</v>
      </c>
      <c r="F9" s="12">
        <v>0.86085199999999995</v>
      </c>
      <c r="G9" s="16">
        <v>950.87621000000001</v>
      </c>
      <c r="H9" s="13">
        <v>1.0061310000000001</v>
      </c>
    </row>
    <row r="10" spans="1:8" ht="14.25">
      <c r="A10" s="8"/>
      <c r="B10" s="8"/>
      <c r="C10" s="40"/>
      <c r="D10" s="40"/>
      <c r="E10" s="16"/>
      <c r="F10" s="17"/>
      <c r="G10" s="16"/>
      <c r="H10" s="13"/>
    </row>
    <row r="11" spans="1:8" ht="14.25">
      <c r="A11" s="8"/>
      <c r="B11" s="8"/>
      <c r="C11" s="42"/>
      <c r="D11" s="42"/>
      <c r="E11" s="7"/>
      <c r="F11" s="7"/>
    </row>
    <row r="12" spans="1:8" ht="14.25">
      <c r="A12" s="8" t="s">
        <v>61</v>
      </c>
      <c r="B12" s="8"/>
      <c r="C12" s="40">
        <v>7.2111090000000004</v>
      </c>
      <c r="D12" s="40">
        <v>43.071221999999999</v>
      </c>
      <c r="E12" s="16">
        <v>50.019950000000001</v>
      </c>
      <c r="F12" s="12">
        <v>0.72379400000000005</v>
      </c>
      <c r="G12" s="16">
        <v>1158.7059879999999</v>
      </c>
      <c r="H12" s="13">
        <v>1.217311</v>
      </c>
    </row>
    <row r="13" spans="1:8" ht="14.25">
      <c r="A13" s="8"/>
      <c r="B13" s="8"/>
      <c r="C13" s="40">
        <v>7.4295850000000003</v>
      </c>
      <c r="D13" s="40">
        <v>45.923000000000002</v>
      </c>
      <c r="E13" s="16">
        <v>52.266488000000003</v>
      </c>
      <c r="F13" s="12">
        <v>0.71241299999999996</v>
      </c>
      <c r="G13" s="16">
        <v>745.65051400000004</v>
      </c>
      <c r="H13" s="13">
        <v>0.65488599999999997</v>
      </c>
    </row>
    <row r="14" spans="1:8" ht="14.25">
      <c r="A14" s="8"/>
      <c r="B14" s="8"/>
      <c r="C14" s="40">
        <v>7.3208460000000004</v>
      </c>
      <c r="D14" s="40">
        <v>38.952418000000002</v>
      </c>
      <c r="E14" s="16">
        <v>53.596425000000004</v>
      </c>
      <c r="F14" s="12">
        <v>0.622309</v>
      </c>
      <c r="G14" s="16">
        <v>1033.8349579999999</v>
      </c>
      <c r="H14" s="13">
        <v>0.97657700000000003</v>
      </c>
    </row>
    <row r="15" spans="1:8" ht="14.25">
      <c r="A15" s="8"/>
      <c r="B15" s="8"/>
      <c r="C15" s="40">
        <v>5.8747379999999998</v>
      </c>
      <c r="D15" s="40">
        <v>57.135818999999998</v>
      </c>
      <c r="E15" s="16">
        <v>36.606234000000001</v>
      </c>
      <c r="F15" s="12">
        <v>0.85977800000000004</v>
      </c>
      <c r="G15" s="16">
        <v>886.96120399999995</v>
      </c>
      <c r="H15" s="13">
        <v>0.86904999999999999</v>
      </c>
    </row>
    <row r="16" spans="1:8" ht="14.25">
      <c r="A16" s="8"/>
      <c r="B16" s="8"/>
      <c r="C16" s="40">
        <v>3.5135079999999999</v>
      </c>
      <c r="D16" s="40">
        <v>43.037953999999999</v>
      </c>
      <c r="E16" s="16">
        <v>51.623247999999997</v>
      </c>
      <c r="F16" s="12">
        <v>0.40972199999999998</v>
      </c>
      <c r="G16" s="16">
        <v>1280.0388479999999</v>
      </c>
      <c r="H16" s="13">
        <v>1.569475</v>
      </c>
    </row>
    <row r="17" spans="1:8" ht="14.25">
      <c r="B17" s="8"/>
      <c r="C17" s="7"/>
      <c r="D17" s="7"/>
      <c r="E17" s="7"/>
      <c r="F17" s="7"/>
    </row>
    <row r="18" spans="1:8" ht="14.25">
      <c r="B18" s="8"/>
      <c r="C18" s="7"/>
      <c r="D18" s="7"/>
      <c r="E18" s="7"/>
      <c r="F18" s="7"/>
    </row>
    <row r="19" spans="1:8" ht="14.25">
      <c r="A19" s="3" t="s">
        <v>2</v>
      </c>
      <c r="B19" s="4" t="s">
        <v>5</v>
      </c>
      <c r="C19" s="14">
        <f t="shared" ref="C19:H19" si="0">AVERAGE(C3:C10)</f>
        <v>5.6575581428571429</v>
      </c>
      <c r="D19" s="14">
        <f t="shared" si="0"/>
        <v>50.609454571428572</v>
      </c>
      <c r="E19" s="1">
        <f t="shared" si="0"/>
        <v>46.303559428571425</v>
      </c>
      <c r="F19" s="13">
        <f t="shared" si="0"/>
        <v>0.7271439999999999</v>
      </c>
      <c r="G19" s="1">
        <f t="shared" si="0"/>
        <v>1096.5098145714287</v>
      </c>
      <c r="H19" s="13">
        <f t="shared" si="0"/>
        <v>1.1831198571428572</v>
      </c>
    </row>
    <row r="20" spans="1:8" ht="14.25">
      <c r="A20" s="3"/>
      <c r="B20" s="4" t="s">
        <v>6</v>
      </c>
      <c r="C20" s="14">
        <f t="shared" ref="C20:H20" si="1">AVERAGE(C12:C17)</f>
        <v>6.2699572000000003</v>
      </c>
      <c r="D20" s="14">
        <f t="shared" si="1"/>
        <v>45.624082599999994</v>
      </c>
      <c r="E20" s="1">
        <f t="shared" si="1"/>
        <v>48.822468999999998</v>
      </c>
      <c r="F20" s="13">
        <f t="shared" si="1"/>
        <v>0.66560319999999995</v>
      </c>
      <c r="G20" s="1">
        <f t="shared" si="1"/>
        <v>1021.0383024</v>
      </c>
      <c r="H20" s="13">
        <f t="shared" si="1"/>
        <v>1.0574597999999999</v>
      </c>
    </row>
    <row r="21" spans="1:8" ht="14.25">
      <c r="A21" s="3" t="s">
        <v>3</v>
      </c>
      <c r="B21" s="4" t="s">
        <v>5</v>
      </c>
      <c r="C21" s="14">
        <f t="shared" ref="C21:H21" si="2">STDEV(C3:C10)/SQRT(COUNT(C3:C10))</f>
        <v>0.73279634815578043</v>
      </c>
      <c r="D21" s="14">
        <f t="shared" si="2"/>
        <v>2.0974861279604764</v>
      </c>
      <c r="E21" s="1">
        <f t="shared" si="2"/>
        <v>2.2892831294526568</v>
      </c>
      <c r="F21" s="13">
        <f t="shared" si="2"/>
        <v>7.3023678125334113E-2</v>
      </c>
      <c r="G21" s="1">
        <f t="shared" si="2"/>
        <v>43.708899477051908</v>
      </c>
      <c r="H21" s="13">
        <f t="shared" si="2"/>
        <v>6.5564287519026793E-2</v>
      </c>
    </row>
    <row r="22" spans="1:8" ht="14.25">
      <c r="A22" s="3"/>
      <c r="B22" s="4" t="s">
        <v>6</v>
      </c>
      <c r="C22" s="14">
        <f t="shared" ref="C22:H22" si="3">STDEV(C12:C17)/SQRT(COUNT(C12:C17))</f>
        <v>0.74461671426885101</v>
      </c>
      <c r="D22" s="14">
        <f t="shared" si="3"/>
        <v>3.0848475932270336</v>
      </c>
      <c r="E22" s="1">
        <f t="shared" si="3"/>
        <v>3.1077857397971007</v>
      </c>
      <c r="F22" s="13">
        <f t="shared" si="3"/>
        <v>7.4374308669997169E-2</v>
      </c>
      <c r="G22" s="1">
        <f t="shared" si="3"/>
        <v>94.871631953210311</v>
      </c>
      <c r="H22" s="13">
        <f t="shared" si="3"/>
        <v>0.15681484554894665</v>
      </c>
    </row>
    <row r="23" spans="1:8" ht="14.25">
      <c r="A23" s="3" t="s">
        <v>4</v>
      </c>
      <c r="B23" s="5"/>
      <c r="C23" s="23">
        <f t="shared" ref="C23:H23" si="4">TTEST(C3:C10,C12:C17,2,3)</f>
        <v>0.57136412568919215</v>
      </c>
      <c r="D23" s="23">
        <f t="shared" si="4"/>
        <v>0.22059846837152966</v>
      </c>
      <c r="E23" s="23">
        <f t="shared" si="4"/>
        <v>0.53242518201158973</v>
      </c>
      <c r="F23" s="23">
        <f t="shared" si="4"/>
        <v>0.56864221299204343</v>
      </c>
      <c r="G23" s="23">
        <f t="shared" si="4"/>
        <v>0.49849940130109993</v>
      </c>
      <c r="H23" s="23">
        <f t="shared" si="4"/>
        <v>0.4905331532207271</v>
      </c>
    </row>
    <row r="24" spans="1:8" ht="14.25">
      <c r="A24" s="8"/>
      <c r="B24" s="8"/>
      <c r="C24" s="7"/>
      <c r="D24" s="7"/>
      <c r="E24" s="7"/>
      <c r="F24" s="7"/>
    </row>
    <row r="25" spans="1:8" ht="14.25">
      <c r="A25" s="6"/>
      <c r="B25" s="8"/>
      <c r="C25" s="11"/>
      <c r="D25" s="11"/>
      <c r="E25" s="11"/>
      <c r="F25" s="7"/>
    </row>
    <row r="26" spans="1:8" ht="14.25">
      <c r="A26" s="8"/>
      <c r="B26" s="8"/>
      <c r="C26" s="7"/>
      <c r="D26" s="7"/>
      <c r="E26" s="7"/>
      <c r="F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643E3-5A3D-4170-A52C-D72A29331F29}">
  <dimension ref="A1:K67"/>
  <sheetViews>
    <sheetView view="pageBreakPreview" zoomScale="75" zoomScaleSheetLayoutView="75" workbookViewId="0">
      <selection activeCell="H2" sqref="H2:H13"/>
    </sheetView>
  </sheetViews>
  <sheetFormatPr defaultColWidth="8.875" defaultRowHeight="17.100000000000001" customHeight="1"/>
  <cols>
    <col min="1" max="1" width="8.875" style="88"/>
    <col min="2" max="3" width="12.25" style="87" customWidth="1"/>
    <col min="4" max="4" width="12" style="88" customWidth="1"/>
    <col min="5" max="5" width="7.375" style="88" customWidth="1"/>
    <col min="6" max="16384" width="8.875" style="88"/>
  </cols>
  <sheetData>
    <row r="1" spans="1:9" ht="31.5" customHeight="1">
      <c r="B1" s="143" t="s">
        <v>251</v>
      </c>
      <c r="C1" s="144" t="s">
        <v>252</v>
      </c>
      <c r="D1" s="145" t="s">
        <v>253</v>
      </c>
      <c r="G1" s="88" t="s">
        <v>0</v>
      </c>
      <c r="I1" s="146"/>
    </row>
    <row r="2" spans="1:9" s="118" customFormat="1" ht="17.100000000000001" customHeight="1">
      <c r="A2" s="118" t="s">
        <v>0</v>
      </c>
      <c r="B2" s="147">
        <v>32</v>
      </c>
      <c r="C2" s="147">
        <v>25.5</v>
      </c>
      <c r="D2" s="118" t="s">
        <v>254</v>
      </c>
      <c r="E2" s="88"/>
      <c r="F2" s="88" t="s">
        <v>254</v>
      </c>
      <c r="G2" s="88">
        <v>23</v>
      </c>
      <c r="H2" s="87">
        <f>G2*100/G$6</f>
        <v>60.526315789473685</v>
      </c>
      <c r="I2" s="88"/>
    </row>
    <row r="3" spans="1:9" s="118" customFormat="1" ht="17.100000000000001" customHeight="1">
      <c r="B3" s="147">
        <v>99.714285714285708</v>
      </c>
      <c r="C3" s="147">
        <v>15.3</v>
      </c>
      <c r="D3" s="118" t="s">
        <v>254</v>
      </c>
      <c r="E3" s="88"/>
      <c r="F3" s="88" t="s">
        <v>255</v>
      </c>
      <c r="G3" s="88">
        <v>6</v>
      </c>
      <c r="H3" s="87">
        <f>G3*100/G$6</f>
        <v>15.789473684210526</v>
      </c>
      <c r="I3" s="88"/>
    </row>
    <row r="4" spans="1:9" s="118" customFormat="1" ht="17.100000000000001" customHeight="1">
      <c r="B4" s="147">
        <v>121.14285714285714</v>
      </c>
      <c r="C4" s="147">
        <v>37.9</v>
      </c>
      <c r="D4" s="118" t="s">
        <v>254</v>
      </c>
      <c r="E4" s="88"/>
      <c r="F4" s="88" t="s">
        <v>256</v>
      </c>
      <c r="G4" s="88">
        <v>5</v>
      </c>
      <c r="H4" s="87">
        <f>G4*100/G$6</f>
        <v>13.157894736842104</v>
      </c>
      <c r="I4" s="88"/>
    </row>
    <row r="5" spans="1:9" s="118" customFormat="1" ht="17.100000000000001" customHeight="1">
      <c r="B5" s="147">
        <v>119.42857142857143</v>
      </c>
      <c r="C5" s="147">
        <v>25.5</v>
      </c>
      <c r="D5" s="118" t="s">
        <v>254</v>
      </c>
      <c r="E5" s="88"/>
      <c r="F5" s="88" t="s">
        <v>257</v>
      </c>
      <c r="G5" s="88">
        <v>4</v>
      </c>
      <c r="H5" s="87">
        <f>G5*100/G$6</f>
        <v>10.526315789473685</v>
      </c>
      <c r="I5" s="88"/>
    </row>
    <row r="6" spans="1:9" s="118" customFormat="1" ht="17.100000000000001" customHeight="1">
      <c r="B6" s="147">
        <v>122</v>
      </c>
      <c r="C6" s="147">
        <v>25.9</v>
      </c>
      <c r="D6" s="118" t="s">
        <v>254</v>
      </c>
      <c r="E6" s="88"/>
      <c r="F6" s="88" t="s">
        <v>203</v>
      </c>
      <c r="G6" s="88">
        <f>SUM(G2:G5)</f>
        <v>38</v>
      </c>
      <c r="H6" s="87">
        <f>G6*100/G$6</f>
        <v>100</v>
      </c>
      <c r="I6" s="88"/>
    </row>
    <row r="7" spans="1:9" s="118" customFormat="1" ht="17.100000000000001" customHeight="1">
      <c r="B7" s="147">
        <v>88</v>
      </c>
      <c r="C7" s="147">
        <v>30.2</v>
      </c>
      <c r="D7" s="118" t="s">
        <v>254</v>
      </c>
      <c r="E7" s="88"/>
      <c r="F7" s="88"/>
      <c r="G7" s="88"/>
      <c r="H7" s="88"/>
      <c r="I7" s="88"/>
    </row>
    <row r="8" spans="1:9" s="118" customFormat="1" ht="17.100000000000001" customHeight="1">
      <c r="B8" s="147">
        <v>85.428571428571431</v>
      </c>
      <c r="C8" s="147">
        <v>34.4</v>
      </c>
      <c r="D8" s="118" t="s">
        <v>254</v>
      </c>
      <c r="E8" s="88"/>
      <c r="F8" s="88"/>
      <c r="G8" s="88" t="s">
        <v>61</v>
      </c>
      <c r="H8" s="88"/>
      <c r="I8" s="87"/>
    </row>
    <row r="9" spans="1:9" s="118" customFormat="1" ht="17.100000000000001" customHeight="1">
      <c r="B9" s="147">
        <v>137</v>
      </c>
      <c r="C9" s="147">
        <v>20.6</v>
      </c>
      <c r="D9" s="118" t="s">
        <v>254</v>
      </c>
      <c r="E9" s="88"/>
      <c r="F9" s="88" t="s">
        <v>254</v>
      </c>
      <c r="G9" s="88">
        <v>8</v>
      </c>
      <c r="H9" s="87">
        <f>G9*100/G$13</f>
        <v>47.058823529411768</v>
      </c>
      <c r="I9" s="87"/>
    </row>
    <row r="10" spans="1:9" s="118" customFormat="1" ht="17.100000000000001" customHeight="1">
      <c r="B10" s="147">
        <v>138.42857142857142</v>
      </c>
      <c r="C10" s="147">
        <v>31</v>
      </c>
      <c r="D10" s="118" t="s">
        <v>254</v>
      </c>
      <c r="E10" s="88"/>
      <c r="F10" s="88" t="s">
        <v>255</v>
      </c>
      <c r="G10" s="88">
        <v>2</v>
      </c>
      <c r="H10" s="87">
        <f>G10*100/G$13</f>
        <v>11.764705882352942</v>
      </c>
      <c r="I10" s="88"/>
    </row>
    <row r="11" spans="1:9" s="118" customFormat="1" ht="17.100000000000001" customHeight="1">
      <c r="B11" s="147">
        <v>147.42857142857142</v>
      </c>
      <c r="C11" s="118">
        <v>27.6</v>
      </c>
      <c r="D11" s="118" t="s">
        <v>254</v>
      </c>
      <c r="E11" s="88"/>
      <c r="F11" s="88" t="s">
        <v>256</v>
      </c>
      <c r="G11" s="88">
        <v>4</v>
      </c>
      <c r="H11" s="87">
        <f>G11*100/G$13</f>
        <v>23.529411764705884</v>
      </c>
      <c r="I11" s="148"/>
    </row>
    <row r="12" spans="1:9" s="118" customFormat="1" ht="17.100000000000001" customHeight="1">
      <c r="B12" s="147">
        <v>147.71428571428572</v>
      </c>
      <c r="C12" s="118">
        <v>21.5</v>
      </c>
      <c r="D12" s="118" t="s">
        <v>254</v>
      </c>
      <c r="F12" s="88" t="s">
        <v>257</v>
      </c>
      <c r="G12" s="88">
        <v>3</v>
      </c>
      <c r="H12" s="87">
        <f>G12*100/G$13</f>
        <v>17.647058823529413</v>
      </c>
    </row>
    <row r="13" spans="1:9" s="118" customFormat="1" ht="17.100000000000001" customHeight="1">
      <c r="B13" s="147">
        <v>113</v>
      </c>
      <c r="C13" s="118">
        <v>26.3</v>
      </c>
      <c r="D13" s="118" t="s">
        <v>254</v>
      </c>
      <c r="F13" s="88" t="s">
        <v>203</v>
      </c>
      <c r="G13" s="88">
        <f>SUM(G9:G12)</f>
        <v>17</v>
      </c>
      <c r="H13" s="87">
        <f>G13*100/G$13</f>
        <v>100</v>
      </c>
    </row>
    <row r="14" spans="1:9" s="118" customFormat="1" ht="17.100000000000001" customHeight="1">
      <c r="B14" s="147">
        <v>151.85714285714286</v>
      </c>
      <c r="C14" s="118">
        <v>42.1</v>
      </c>
      <c r="D14" s="118" t="s">
        <v>254</v>
      </c>
      <c r="F14" s="87"/>
      <c r="G14" s="88"/>
      <c r="H14" s="88"/>
    </row>
    <row r="15" spans="1:9" s="118" customFormat="1" ht="17.100000000000001" customHeight="1">
      <c r="B15" s="147">
        <v>154.14285714285714</v>
      </c>
      <c r="C15" s="118">
        <v>29.9</v>
      </c>
      <c r="D15" s="118" t="s">
        <v>254</v>
      </c>
      <c r="F15" s="87"/>
      <c r="G15" s="88" t="s">
        <v>258</v>
      </c>
      <c r="H15" s="149">
        <v>0.9143</v>
      </c>
    </row>
    <row r="16" spans="1:9" s="118" customFormat="1" ht="17.100000000000001" customHeight="1">
      <c r="B16" s="147">
        <v>127.71428571428571</v>
      </c>
      <c r="C16" s="118">
        <v>41.9</v>
      </c>
      <c r="D16" s="118" t="s">
        <v>254</v>
      </c>
    </row>
    <row r="17" spans="2:4" s="118" customFormat="1" ht="17.100000000000001" customHeight="1">
      <c r="B17" s="147">
        <v>137.28571428571428</v>
      </c>
      <c r="C17" s="118">
        <v>32.9</v>
      </c>
      <c r="D17" s="118" t="s">
        <v>254</v>
      </c>
    </row>
    <row r="18" spans="2:4" s="118" customFormat="1" ht="17.100000000000001" customHeight="1">
      <c r="B18" s="147">
        <v>137.85714285714286</v>
      </c>
      <c r="C18" s="150">
        <v>42</v>
      </c>
      <c r="D18" s="118" t="s">
        <v>254</v>
      </c>
    </row>
    <row r="19" spans="2:4" s="118" customFormat="1" ht="17.100000000000001" customHeight="1">
      <c r="B19" s="147">
        <v>144.28571428571428</v>
      </c>
      <c r="C19" s="150">
        <v>24.4</v>
      </c>
      <c r="D19" s="118" t="s">
        <v>254</v>
      </c>
    </row>
    <row r="20" spans="2:4" s="118" customFormat="1" ht="17.100000000000001" customHeight="1">
      <c r="B20" s="147">
        <v>115.57142857142857</v>
      </c>
      <c r="C20" s="150">
        <v>30</v>
      </c>
      <c r="D20" s="118" t="s">
        <v>254</v>
      </c>
    </row>
    <row r="21" spans="2:4" s="118" customFormat="1" ht="17.100000000000001" customHeight="1">
      <c r="B21" s="147">
        <v>144.85714285714286</v>
      </c>
      <c r="C21" s="150">
        <v>24.7</v>
      </c>
      <c r="D21" s="118" t="s">
        <v>254</v>
      </c>
    </row>
    <row r="22" spans="2:4" s="118" customFormat="1" ht="17.100000000000001" customHeight="1">
      <c r="B22" s="147">
        <v>147.28571428571428</v>
      </c>
      <c r="C22" s="150">
        <v>27.9</v>
      </c>
      <c r="D22" s="118" t="s">
        <v>254</v>
      </c>
    </row>
    <row r="23" spans="2:4" s="118" customFormat="1" ht="17.100000000000001" customHeight="1">
      <c r="B23" s="147">
        <v>148.28571428571428</v>
      </c>
      <c r="C23" s="118">
        <v>26.6</v>
      </c>
      <c r="D23" s="118" t="s">
        <v>254</v>
      </c>
    </row>
    <row r="24" spans="2:4" s="118" customFormat="1" ht="17.100000000000001" customHeight="1">
      <c r="B24" s="147">
        <v>160</v>
      </c>
      <c r="C24" s="118">
        <v>31.8</v>
      </c>
      <c r="D24" s="118" t="s">
        <v>254</v>
      </c>
    </row>
    <row r="25" spans="2:4" s="118" customFormat="1" ht="17.100000000000001" customHeight="1">
      <c r="B25" s="147">
        <v>148.28571428571428</v>
      </c>
      <c r="C25" s="118">
        <v>9.5</v>
      </c>
      <c r="D25" s="118" t="s">
        <v>257</v>
      </c>
    </row>
    <row r="26" spans="2:4" s="118" customFormat="1" ht="17.100000000000001" customHeight="1">
      <c r="B26" s="147">
        <v>128.28571428571428</v>
      </c>
      <c r="C26" s="118">
        <v>17.399999999999999</v>
      </c>
      <c r="D26" s="118" t="s">
        <v>257</v>
      </c>
    </row>
    <row r="27" spans="2:4" s="118" customFormat="1" ht="17.100000000000001" customHeight="1">
      <c r="B27" s="147">
        <v>138.28571428571428</v>
      </c>
      <c r="C27" s="118">
        <v>17.7</v>
      </c>
      <c r="D27" s="118" t="s">
        <v>257</v>
      </c>
    </row>
    <row r="28" spans="2:4" s="118" customFormat="1" ht="17.100000000000001" customHeight="1">
      <c r="B28" s="147">
        <v>135.28571428571428</v>
      </c>
      <c r="C28" s="118">
        <v>19.8</v>
      </c>
      <c r="D28" s="118" t="s">
        <v>257</v>
      </c>
    </row>
    <row r="29" spans="2:4" s="118" customFormat="1" ht="17.100000000000001" customHeight="1">
      <c r="B29" s="147">
        <v>129.71428571428572</v>
      </c>
      <c r="C29" s="147">
        <v>20.6</v>
      </c>
      <c r="D29" s="118" t="s">
        <v>256</v>
      </c>
    </row>
    <row r="30" spans="2:4" s="118" customFormat="1" ht="17.100000000000001" customHeight="1">
      <c r="B30" s="147">
        <v>123.57142857142857</v>
      </c>
      <c r="C30" s="118">
        <v>23.2</v>
      </c>
      <c r="D30" s="118" t="s">
        <v>256</v>
      </c>
    </row>
    <row r="31" spans="2:4" s="118" customFormat="1" ht="17.100000000000001" customHeight="1">
      <c r="B31" s="147">
        <v>143.57142857142858</v>
      </c>
      <c r="C31" s="118">
        <v>23.6</v>
      </c>
      <c r="D31" s="118" t="s">
        <v>256</v>
      </c>
    </row>
    <row r="32" spans="2:4" s="118" customFormat="1" ht="17.100000000000001" customHeight="1">
      <c r="B32" s="147">
        <v>134</v>
      </c>
      <c r="C32" s="118">
        <v>23.8</v>
      </c>
      <c r="D32" s="118" t="s">
        <v>256</v>
      </c>
    </row>
    <row r="33" spans="1:11" s="118" customFormat="1" ht="17.100000000000001" customHeight="1">
      <c r="B33" s="147">
        <v>120.14285714285714</v>
      </c>
      <c r="C33" s="147">
        <v>26.6</v>
      </c>
      <c r="D33" s="118" t="s">
        <v>256</v>
      </c>
    </row>
    <row r="34" spans="1:11" s="118" customFormat="1" ht="17.100000000000001" customHeight="1">
      <c r="B34" s="147">
        <v>118.57142857142857</v>
      </c>
      <c r="C34" s="147">
        <v>22.1</v>
      </c>
      <c r="D34" s="118" t="s">
        <v>255</v>
      </c>
    </row>
    <row r="35" spans="1:11" s="118" customFormat="1" ht="17.100000000000001" customHeight="1">
      <c r="B35" s="147">
        <v>146.28571428571428</v>
      </c>
      <c r="C35" s="118">
        <v>21.8</v>
      </c>
      <c r="D35" s="118" t="s">
        <v>255</v>
      </c>
    </row>
    <row r="36" spans="1:11" s="118" customFormat="1" ht="17.100000000000001" customHeight="1">
      <c r="B36" s="147">
        <v>130.14285714285714</v>
      </c>
      <c r="C36" s="118">
        <v>39.9</v>
      </c>
      <c r="D36" s="118" t="s">
        <v>255</v>
      </c>
    </row>
    <row r="37" spans="1:11" s="118" customFormat="1" ht="17.100000000000001" customHeight="1">
      <c r="B37" s="147">
        <v>132.71428571428572</v>
      </c>
      <c r="C37" s="118">
        <v>20.100000000000001</v>
      </c>
      <c r="D37" s="118" t="s">
        <v>255</v>
      </c>
    </row>
    <row r="38" spans="1:11" s="118" customFormat="1" ht="17.100000000000001" customHeight="1">
      <c r="B38" s="147">
        <v>155.71428571428572</v>
      </c>
      <c r="C38" s="118">
        <v>27.9</v>
      </c>
      <c r="D38" s="118" t="s">
        <v>255</v>
      </c>
    </row>
    <row r="39" spans="1:11" s="118" customFormat="1" ht="17.100000000000001" customHeight="1">
      <c r="B39" s="147">
        <v>166.71428571428572</v>
      </c>
      <c r="C39" s="118">
        <v>30.8</v>
      </c>
      <c r="D39" s="118" t="s">
        <v>255</v>
      </c>
    </row>
    <row r="40" spans="1:11" ht="17.100000000000001" customHeight="1">
      <c r="D40" s="87"/>
    </row>
    <row r="41" spans="1:11" s="118" customFormat="1" ht="17.100000000000001" customHeight="1">
      <c r="B41" s="147"/>
    </row>
    <row r="42" spans="1:11" ht="17.100000000000001" customHeight="1">
      <c r="D42" s="87"/>
    </row>
    <row r="43" spans="1:11" s="118" customFormat="1" ht="17.100000000000001" customHeight="1">
      <c r="A43" s="118" t="s">
        <v>61</v>
      </c>
      <c r="B43" s="147">
        <v>99</v>
      </c>
      <c r="C43" s="147">
        <v>26.7</v>
      </c>
      <c r="D43" s="118" t="s">
        <v>254</v>
      </c>
      <c r="E43" s="88"/>
      <c r="F43" s="62"/>
      <c r="G43" s="119" t="s">
        <v>93</v>
      </c>
      <c r="H43" s="119" t="s">
        <v>129</v>
      </c>
      <c r="I43" s="119" t="s">
        <v>241</v>
      </c>
      <c r="J43" s="119"/>
      <c r="K43" s="119" t="s">
        <v>242</v>
      </c>
    </row>
    <row r="44" spans="1:11" s="118" customFormat="1" ht="17.100000000000001" customHeight="1">
      <c r="B44" s="147">
        <v>107</v>
      </c>
      <c r="C44" s="147">
        <v>32.1</v>
      </c>
      <c r="D44" s="118" t="s">
        <v>254</v>
      </c>
      <c r="E44" s="88"/>
      <c r="F44" s="62" t="s">
        <v>89</v>
      </c>
      <c r="G44" s="64">
        <v>38</v>
      </c>
      <c r="H44" s="64">
        <v>136.15</v>
      </c>
      <c r="I44" s="64" t="s">
        <v>90</v>
      </c>
      <c r="J44" s="92"/>
      <c r="K44" s="64">
        <v>0.60099999999999998</v>
      </c>
    </row>
    <row r="45" spans="1:11" s="118" customFormat="1" ht="17.100000000000001" customHeight="1">
      <c r="B45" s="147">
        <v>90.571428571428569</v>
      </c>
      <c r="C45" s="147">
        <v>21.5</v>
      </c>
      <c r="D45" s="118" t="s">
        <v>254</v>
      </c>
      <c r="E45" s="88"/>
      <c r="F45" s="62" t="s">
        <v>92</v>
      </c>
      <c r="G45" s="64">
        <v>18</v>
      </c>
      <c r="H45" s="64">
        <v>135.19999999999999</v>
      </c>
      <c r="I45" s="64" t="s">
        <v>91</v>
      </c>
      <c r="J45" s="92"/>
      <c r="K45" s="91"/>
    </row>
    <row r="46" spans="1:11" s="118" customFormat="1" ht="17.100000000000001" customHeight="1">
      <c r="B46" s="147">
        <v>141</v>
      </c>
      <c r="C46" s="147">
        <v>39.799999999999997</v>
      </c>
      <c r="D46" s="118" t="s">
        <v>254</v>
      </c>
      <c r="E46" s="88"/>
      <c r="F46" s="151"/>
      <c r="G46" s="89"/>
      <c r="H46" s="89"/>
      <c r="I46" s="88"/>
    </row>
    <row r="47" spans="1:11" s="118" customFormat="1" ht="17.100000000000001" customHeight="1">
      <c r="B47" s="147">
        <v>131.14285714285714</v>
      </c>
      <c r="C47" s="147">
        <v>29</v>
      </c>
      <c r="D47" s="118" t="s">
        <v>254</v>
      </c>
      <c r="E47" s="88"/>
      <c r="F47" s="151"/>
      <c r="G47" s="89"/>
      <c r="H47" s="88"/>
      <c r="I47" s="88"/>
    </row>
    <row r="48" spans="1:11" s="118" customFormat="1" ht="17.100000000000001" customHeight="1">
      <c r="B48" s="147">
        <v>138.28571428571428</v>
      </c>
      <c r="C48" s="150">
        <v>24.9</v>
      </c>
      <c r="D48" s="118" t="s">
        <v>254</v>
      </c>
      <c r="E48" s="88"/>
      <c r="F48" s="88"/>
      <c r="G48" s="88"/>
      <c r="H48" s="88"/>
      <c r="I48" s="88"/>
    </row>
    <row r="49" spans="1:11" s="118" customFormat="1" ht="17.100000000000001" customHeight="1">
      <c r="B49" s="147">
        <v>123.14285714285714</v>
      </c>
      <c r="C49" s="118">
        <v>34.4</v>
      </c>
      <c r="D49" s="118" t="s">
        <v>254</v>
      </c>
      <c r="E49" s="88"/>
      <c r="F49" s="88"/>
      <c r="G49" s="87"/>
      <c r="H49" s="87"/>
      <c r="I49" s="87"/>
      <c r="K49" s="87"/>
    </row>
    <row r="50" spans="1:11" s="118" customFormat="1" ht="17.100000000000001" customHeight="1">
      <c r="B50" s="147">
        <v>146.85714285714286</v>
      </c>
      <c r="C50" s="150">
        <v>38.299999999999997</v>
      </c>
      <c r="D50" s="118" t="s">
        <v>254</v>
      </c>
      <c r="E50" s="88"/>
      <c r="F50" s="88"/>
      <c r="G50" s="87"/>
      <c r="H50" s="87"/>
      <c r="I50" s="87"/>
      <c r="K50" s="87"/>
    </row>
    <row r="51" spans="1:11" s="118" customFormat="1" ht="17.100000000000001" customHeight="1">
      <c r="B51" s="147">
        <v>147.71428571428572</v>
      </c>
      <c r="C51" s="118">
        <v>17.5</v>
      </c>
      <c r="D51" s="118" t="s">
        <v>257</v>
      </c>
      <c r="E51" s="87"/>
      <c r="F51" s="88"/>
      <c r="G51" s="88"/>
      <c r="H51" s="88"/>
      <c r="I51" s="88"/>
    </row>
    <row r="52" spans="1:11" s="118" customFormat="1" ht="17.100000000000001" customHeight="1">
      <c r="B52" s="147">
        <v>141.57142857142858</v>
      </c>
      <c r="C52" s="150">
        <v>17.899999999999999</v>
      </c>
      <c r="D52" s="118" t="s">
        <v>257</v>
      </c>
      <c r="E52" s="87"/>
      <c r="F52" s="88"/>
      <c r="G52" s="88"/>
      <c r="H52" s="88"/>
      <c r="I52" s="88"/>
    </row>
    <row r="53" spans="1:11" s="118" customFormat="1" ht="17.100000000000001" customHeight="1">
      <c r="B53" s="147">
        <v>112.71428571428571</v>
      </c>
      <c r="C53" s="147">
        <v>19.2</v>
      </c>
      <c r="D53" s="118" t="s">
        <v>257</v>
      </c>
      <c r="E53" s="88"/>
      <c r="F53" s="88"/>
      <c r="G53" s="88"/>
      <c r="H53" s="88"/>
      <c r="I53" s="88"/>
      <c r="K53" s="148"/>
    </row>
    <row r="54" spans="1:11" s="118" customFormat="1" ht="17.100000000000001" customHeight="1">
      <c r="B54" s="147">
        <v>109.71428571428571</v>
      </c>
      <c r="C54" s="147">
        <v>20</v>
      </c>
      <c r="D54" s="118" t="s">
        <v>256</v>
      </c>
      <c r="E54" s="88"/>
      <c r="K54" s="88"/>
    </row>
    <row r="55" spans="1:11" s="118" customFormat="1" ht="17.100000000000001" customHeight="1">
      <c r="B55" s="147">
        <v>169.57142857142858</v>
      </c>
      <c r="C55" s="150">
        <v>21.2</v>
      </c>
      <c r="D55" s="118" t="s">
        <v>256</v>
      </c>
      <c r="E55" s="88"/>
      <c r="F55" s="88"/>
      <c r="G55" s="152"/>
      <c r="H55" s="152"/>
      <c r="I55" s="152"/>
      <c r="K55" s="153"/>
    </row>
    <row r="56" spans="1:11" s="118" customFormat="1" ht="17.100000000000001" customHeight="1">
      <c r="B56" s="147">
        <v>132.14285714285714</v>
      </c>
      <c r="C56" s="150">
        <v>26.9</v>
      </c>
      <c r="D56" s="118" t="s">
        <v>256</v>
      </c>
      <c r="E56" s="88"/>
      <c r="F56" s="88"/>
      <c r="G56" s="88"/>
      <c r="H56" s="88"/>
      <c r="I56" s="88"/>
      <c r="K56" s="88"/>
    </row>
    <row r="57" spans="1:11" s="118" customFormat="1" ht="17.100000000000001" customHeight="1">
      <c r="B57" s="147">
        <v>152.71428571428572</v>
      </c>
      <c r="C57" s="118">
        <v>32.9</v>
      </c>
      <c r="D57" s="118" t="s">
        <v>256</v>
      </c>
      <c r="H57" s="88"/>
      <c r="I57" s="88"/>
    </row>
    <row r="58" spans="1:11" s="118" customFormat="1" ht="17.100000000000001" customHeight="1">
      <c r="B58" s="147">
        <v>111.85714285714286</v>
      </c>
      <c r="C58" s="147">
        <v>32.9</v>
      </c>
      <c r="D58" s="118" t="s">
        <v>255</v>
      </c>
      <c r="H58" s="88"/>
      <c r="I58" s="88"/>
    </row>
    <row r="59" spans="1:11" s="118" customFormat="1" ht="17.100000000000001" customHeight="1">
      <c r="B59" s="147">
        <v>140.85714285714286</v>
      </c>
      <c r="C59" s="150">
        <v>27.4</v>
      </c>
      <c r="D59" s="118" t="s">
        <v>255</v>
      </c>
      <c r="H59" s="88"/>
      <c r="I59" s="88"/>
    </row>
    <row r="60" spans="1:11" ht="17.100000000000001" customHeight="1">
      <c r="B60" s="147">
        <v>166.71428571428572</v>
      </c>
      <c r="C60" s="150"/>
      <c r="D60" s="118" t="s">
        <v>259</v>
      </c>
    </row>
    <row r="61" spans="1:11" ht="17.25" customHeight="1">
      <c r="B61" s="147"/>
      <c r="C61" s="147"/>
      <c r="D61" s="87"/>
    </row>
    <row r="62" spans="1:11" ht="17.25" customHeight="1"/>
    <row r="63" spans="1:11" ht="17.25" customHeight="1">
      <c r="A63" s="154" t="s">
        <v>0</v>
      </c>
      <c r="B63" s="156" t="s">
        <v>139</v>
      </c>
      <c r="C63" s="157">
        <v>26.860526315789471</v>
      </c>
      <c r="F63" s="119"/>
      <c r="G63" s="119"/>
      <c r="H63" s="119"/>
      <c r="I63" s="119"/>
      <c r="J63" s="119"/>
    </row>
    <row r="64" spans="1:11" ht="17.25" customHeight="1">
      <c r="A64" s="154"/>
      <c r="B64" s="156" t="s">
        <v>140</v>
      </c>
      <c r="C64" s="157">
        <v>1.2137930595349902</v>
      </c>
      <c r="F64" s="119"/>
      <c r="G64" s="119"/>
      <c r="H64" s="119"/>
      <c r="I64" s="119"/>
      <c r="J64" s="161"/>
    </row>
    <row r="65" spans="1:10" ht="17.100000000000001" customHeight="1">
      <c r="A65" s="155" t="s">
        <v>61</v>
      </c>
      <c r="B65" s="156" t="s">
        <v>139</v>
      </c>
      <c r="C65" s="157">
        <v>27.211764705882345</v>
      </c>
      <c r="F65" s="119"/>
      <c r="G65" s="119"/>
      <c r="H65" s="120"/>
      <c r="I65" s="119"/>
      <c r="J65" s="119"/>
    </row>
    <row r="66" spans="1:10" ht="17.100000000000001" customHeight="1">
      <c r="A66" s="154"/>
      <c r="B66" s="156" t="s">
        <v>140</v>
      </c>
      <c r="C66" s="157">
        <v>1.7113565816278622</v>
      </c>
      <c r="F66" s="119"/>
      <c r="G66" s="119"/>
      <c r="H66" s="120"/>
      <c r="I66" s="119"/>
      <c r="J66" s="119"/>
    </row>
    <row r="67" spans="1:10" ht="17.100000000000001" customHeight="1">
      <c r="A67" s="154"/>
      <c r="B67" s="156" t="s">
        <v>137</v>
      </c>
      <c r="C67" s="158">
        <v>0.86808409492052896</v>
      </c>
    </row>
  </sheetData>
  <phoneticPr fontId="4"/>
  <conditionalFormatting sqref="F2:F5">
    <cfRule type="duplicateValues" dxfId="11" priority="8"/>
  </conditionalFormatting>
  <conditionalFormatting sqref="F6">
    <cfRule type="duplicateValues" dxfId="10" priority="7"/>
  </conditionalFormatting>
  <conditionalFormatting sqref="F5">
    <cfRule type="duplicateValues" dxfId="9" priority="6"/>
  </conditionalFormatting>
  <conditionalFormatting sqref="F9:F12">
    <cfRule type="duplicateValues" dxfId="8" priority="5"/>
  </conditionalFormatting>
  <conditionalFormatting sqref="F12">
    <cfRule type="duplicateValues" dxfId="7" priority="4"/>
  </conditionalFormatting>
  <conditionalFormatting sqref="B1">
    <cfRule type="cellIs" dxfId="6" priority="2" operator="equal">
      <formula>"'-/-"</formula>
    </cfRule>
    <cfRule type="cellIs" dxfId="5" priority="3" operator="equal">
      <formula>"'+/+"</formula>
    </cfRule>
  </conditionalFormatting>
  <conditionalFormatting sqref="F13">
    <cfRule type="duplicateValues" dxfId="4" priority="1"/>
  </conditionalFormatting>
  <pageMargins left="0.25" right="0.25" top="0.75" bottom="0.75" header="0.3" footer="0.3"/>
  <pageSetup paperSize="9" scale="58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AFEA-3DBF-489B-8685-9293242A2D22}">
  <dimension ref="A1:E35"/>
  <sheetViews>
    <sheetView view="pageBreakPreview" zoomScale="75" zoomScaleNormal="100" zoomScaleSheetLayoutView="75" workbookViewId="0">
      <selection activeCell="L20" sqref="L20"/>
    </sheetView>
  </sheetViews>
  <sheetFormatPr defaultRowHeight="13.5"/>
  <cols>
    <col min="1" max="16384" width="9" style="9"/>
  </cols>
  <sheetData>
    <row r="1" spans="1:5" ht="15">
      <c r="A1" s="8"/>
      <c r="B1" s="8"/>
      <c r="C1" s="38" t="s">
        <v>194</v>
      </c>
      <c r="D1" s="99" t="s">
        <v>14</v>
      </c>
      <c r="E1" s="99" t="s">
        <v>13</v>
      </c>
    </row>
    <row r="2" spans="1:5" ht="15">
      <c r="A2" s="8"/>
      <c r="B2" s="8"/>
      <c r="C2" s="38" t="s">
        <v>193</v>
      </c>
      <c r="D2" s="38" t="s">
        <v>193</v>
      </c>
      <c r="E2" s="38" t="s">
        <v>193</v>
      </c>
    </row>
    <row r="3" spans="1:5" ht="14.25">
      <c r="A3" s="8" t="s">
        <v>0</v>
      </c>
      <c r="B3" s="3" t="s">
        <v>191</v>
      </c>
      <c r="C3" s="1">
        <v>30.9</v>
      </c>
      <c r="D3" s="2">
        <v>6.4999999999999997E-3</v>
      </c>
      <c r="E3" s="2">
        <v>2.35E-2</v>
      </c>
    </row>
    <row r="4" spans="1:5" ht="14.25">
      <c r="A4" s="8"/>
      <c r="B4" s="8"/>
      <c r="C4" s="1">
        <v>41.1</v>
      </c>
      <c r="D4" s="2">
        <v>0.01</v>
      </c>
      <c r="E4" s="2">
        <v>2.7E-2</v>
      </c>
    </row>
    <row r="5" spans="1:5" ht="14.25">
      <c r="A5" s="8"/>
      <c r="B5" s="8"/>
      <c r="C5" s="1">
        <v>32.1</v>
      </c>
      <c r="D5" s="2">
        <v>8.9999999999999993E-3</v>
      </c>
      <c r="E5" s="2">
        <v>2.1999999999999999E-2</v>
      </c>
    </row>
    <row r="6" spans="1:5" ht="14.25">
      <c r="A6" s="8"/>
      <c r="B6" s="8"/>
      <c r="C6" s="1">
        <v>45.5</v>
      </c>
      <c r="D6" s="2">
        <v>8.5000000000000006E-3</v>
      </c>
      <c r="E6" s="2">
        <v>2.4500000000000001E-2</v>
      </c>
    </row>
    <row r="7" spans="1:5" ht="14.25">
      <c r="A7" s="8"/>
      <c r="B7" s="8"/>
      <c r="C7" s="1"/>
    </row>
    <row r="8" spans="1:5" ht="14.25">
      <c r="A8" s="8"/>
      <c r="B8" s="3" t="s">
        <v>192</v>
      </c>
      <c r="C8" s="1">
        <v>32.6</v>
      </c>
      <c r="D8" s="2">
        <v>6.4999999999999997E-3</v>
      </c>
      <c r="E8" s="2">
        <v>2.4E-2</v>
      </c>
    </row>
    <row r="9" spans="1:5" ht="14.25">
      <c r="A9" s="8"/>
      <c r="B9" s="8"/>
      <c r="C9" s="1">
        <v>42</v>
      </c>
      <c r="D9" s="2">
        <v>8.9999999999999993E-3</v>
      </c>
      <c r="E9" s="2">
        <v>2.75E-2</v>
      </c>
    </row>
    <row r="10" spans="1:5" ht="14.25">
      <c r="A10" s="8"/>
      <c r="B10" s="8"/>
      <c r="C10" s="1">
        <v>31.1</v>
      </c>
      <c r="D10" s="2">
        <v>6.4999999999999997E-3</v>
      </c>
      <c r="E10" s="2">
        <v>2.2499999999999999E-2</v>
      </c>
    </row>
    <row r="11" spans="1:5" ht="14.25">
      <c r="A11" s="8"/>
      <c r="B11" s="8"/>
      <c r="C11" s="1">
        <v>34.299999999999997</v>
      </c>
      <c r="D11" s="2">
        <v>6.4999999999999997E-3</v>
      </c>
      <c r="E11" s="2">
        <v>2.5999999999999999E-2</v>
      </c>
    </row>
    <row r="12" spans="1:5" ht="14.25">
      <c r="A12" s="8"/>
      <c r="B12" s="8"/>
      <c r="C12" s="1">
        <v>38.700000000000003</v>
      </c>
      <c r="D12" s="2">
        <v>8.5000000000000006E-3</v>
      </c>
      <c r="E12" s="2">
        <v>2.4500000000000001E-2</v>
      </c>
    </row>
    <row r="13" spans="1:5" ht="14.25">
      <c r="A13" s="8"/>
      <c r="B13" s="8"/>
      <c r="C13" s="3"/>
    </row>
    <row r="14" spans="1:5" ht="14.25">
      <c r="A14" s="8" t="s">
        <v>1</v>
      </c>
      <c r="B14" s="3" t="s">
        <v>191</v>
      </c>
      <c r="C14" s="1">
        <v>29</v>
      </c>
      <c r="D14" s="2">
        <v>6.4999999999999997E-3</v>
      </c>
      <c r="E14" s="2">
        <v>1.4500000000000001E-2</v>
      </c>
    </row>
    <row r="15" spans="1:5" ht="14.25">
      <c r="A15" s="8"/>
      <c r="B15" s="8"/>
      <c r="C15" s="1">
        <v>37.799999999999997</v>
      </c>
      <c r="D15" s="2">
        <v>1.0500000000000001E-2</v>
      </c>
      <c r="E15" s="2">
        <v>1.7000000000000001E-2</v>
      </c>
    </row>
    <row r="16" spans="1:5" ht="14.25">
      <c r="A16" s="8"/>
      <c r="B16" s="8"/>
      <c r="C16" s="1">
        <v>36</v>
      </c>
      <c r="D16" s="2">
        <v>6.4999999999999997E-3</v>
      </c>
      <c r="E16" s="2">
        <v>1.6500000000000001E-2</v>
      </c>
    </row>
    <row r="17" spans="1:5" ht="14.25">
      <c r="A17" s="8"/>
      <c r="B17" s="8"/>
      <c r="C17" s="1">
        <v>33</v>
      </c>
      <c r="D17" s="2">
        <v>6.0000000000000001E-3</v>
      </c>
      <c r="E17" s="2">
        <v>1.7999999999999999E-2</v>
      </c>
    </row>
    <row r="18" spans="1:5" ht="14.25">
      <c r="A18" s="8"/>
      <c r="B18" s="3"/>
      <c r="C18" s="1">
        <v>30.6</v>
      </c>
      <c r="D18" s="2">
        <v>5.0000000000000001E-3</v>
      </c>
      <c r="E18" s="2">
        <v>1.6500000000000001E-2</v>
      </c>
    </row>
    <row r="19" spans="1:5" ht="14.25">
      <c r="A19" s="8"/>
      <c r="B19" s="3"/>
      <c r="C19" s="1"/>
    </row>
    <row r="20" spans="1:5" ht="14.25">
      <c r="A20" s="8"/>
      <c r="B20" s="3" t="s">
        <v>192</v>
      </c>
      <c r="C20" s="1">
        <v>33.700000000000003</v>
      </c>
      <c r="D20" s="2">
        <v>7.0000000000000001E-3</v>
      </c>
      <c r="E20" s="2">
        <v>1.0500000000000001E-2</v>
      </c>
    </row>
    <row r="21" spans="1:5" ht="14.25">
      <c r="A21" s="8"/>
      <c r="B21" s="8"/>
      <c r="C21" s="1">
        <v>36.1</v>
      </c>
      <c r="D21" s="2">
        <v>8.5000000000000006E-3</v>
      </c>
      <c r="E21" s="2">
        <v>1.7500000000000002E-2</v>
      </c>
    </row>
    <row r="22" spans="1:5" ht="14.25">
      <c r="A22" s="8"/>
      <c r="B22" s="8"/>
      <c r="C22" s="1">
        <v>34.5</v>
      </c>
      <c r="D22" s="2">
        <v>7.4999999999999997E-3</v>
      </c>
      <c r="E22" s="2">
        <v>1.2999999999999999E-2</v>
      </c>
    </row>
    <row r="23" spans="1:5" ht="14.25">
      <c r="A23" s="8"/>
      <c r="B23" s="8"/>
      <c r="C23" s="1">
        <v>27.4</v>
      </c>
      <c r="D23" s="2">
        <v>6.0000000000000001E-3</v>
      </c>
      <c r="E23" s="2">
        <v>1.2E-2</v>
      </c>
    </row>
    <row r="24" spans="1:5" ht="14.25">
      <c r="B24" s="8"/>
      <c r="C24" s="1">
        <v>35.1</v>
      </c>
      <c r="D24" s="2">
        <v>6.4999999999999997E-3</v>
      </c>
      <c r="E24" s="2">
        <v>1.2E-2</v>
      </c>
    </row>
    <row r="25" spans="1:5" ht="14.25">
      <c r="B25" s="8"/>
      <c r="C25" s="7"/>
    </row>
    <row r="26" spans="1:5" ht="14.25">
      <c r="B26" s="8"/>
      <c r="C26" s="7"/>
    </row>
    <row r="27" spans="1:5" ht="14.25">
      <c r="A27" s="3" t="s">
        <v>2</v>
      </c>
      <c r="B27" s="4" t="s">
        <v>195</v>
      </c>
      <c r="C27" s="1">
        <f>AVERAGE(C3:C7)</f>
        <v>37.4</v>
      </c>
      <c r="D27" s="13">
        <f t="shared" ref="D27:E27" si="0">AVERAGE(D3:D7)</f>
        <v>8.5000000000000006E-3</v>
      </c>
      <c r="E27" s="13">
        <f t="shared" si="0"/>
        <v>2.4250000000000001E-2</v>
      </c>
    </row>
    <row r="28" spans="1:5" ht="14.25">
      <c r="A28" s="3"/>
      <c r="B28" s="4" t="s">
        <v>196</v>
      </c>
      <c r="C28" s="1">
        <f>AVERAGE(C8:C12)</f>
        <v>35.739999999999995</v>
      </c>
      <c r="D28" s="13">
        <f t="shared" ref="D28:E28" si="1">AVERAGE(D8:D12)</f>
        <v>7.3999999999999995E-3</v>
      </c>
      <c r="E28" s="13">
        <f t="shared" si="1"/>
        <v>2.4899999999999999E-2</v>
      </c>
    </row>
    <row r="29" spans="1:5" ht="14.25">
      <c r="A29" s="3"/>
      <c r="B29" s="4" t="s">
        <v>197</v>
      </c>
      <c r="C29" s="1">
        <f>AVERAGE(C14:C18)</f>
        <v>33.28</v>
      </c>
      <c r="D29" s="13">
        <f t="shared" ref="D29:E29" si="2">AVERAGE(D14:D18)</f>
        <v>6.899999999999999E-3</v>
      </c>
      <c r="E29" s="13">
        <f t="shared" si="2"/>
        <v>1.6500000000000001E-2</v>
      </c>
    </row>
    <row r="30" spans="1:5" ht="14.25">
      <c r="A30" s="3"/>
      <c r="B30" s="4" t="s">
        <v>198</v>
      </c>
      <c r="C30" s="1">
        <f>AVERAGE(C20:C24)</f>
        <v>33.36</v>
      </c>
      <c r="D30" s="13">
        <f t="shared" ref="D30:E30" si="3">AVERAGE(D20:D24)</f>
        <v>7.0999999999999995E-3</v>
      </c>
      <c r="E30" s="13">
        <f t="shared" si="3"/>
        <v>1.3000000000000001E-2</v>
      </c>
    </row>
    <row r="31" spans="1:5" ht="14.25">
      <c r="A31" s="3" t="s">
        <v>4</v>
      </c>
      <c r="B31" s="5" t="s">
        <v>199</v>
      </c>
      <c r="C31" s="23">
        <f>TTEST(C3:C7,C8:C12,2,3)</f>
        <v>0.7004187263265611</v>
      </c>
      <c r="D31" s="23">
        <f t="shared" ref="D31:E31" si="4">TTEST(D3:D7,D8:D12,2,3)</f>
        <v>0.27861464808604464</v>
      </c>
      <c r="E31" s="23">
        <f t="shared" si="4"/>
        <v>0.64804730855708359</v>
      </c>
    </row>
    <row r="32" spans="1:5" ht="14.25">
      <c r="A32" s="8"/>
      <c r="B32" s="97" t="s">
        <v>200</v>
      </c>
      <c r="C32" s="23">
        <f>TTEST(C14:C18,C20:C24,2,3)</f>
        <v>0.97246053262005527</v>
      </c>
      <c r="D32" s="23">
        <f t="shared" ref="D32:E32" si="5">TTEST(D14:D18,D20:D24,2,3)</f>
        <v>0.85350457250231193</v>
      </c>
      <c r="E32" s="18">
        <f t="shared" si="5"/>
        <v>3.9936242332964424E-2</v>
      </c>
    </row>
    <row r="33" spans="1:5" ht="14.25">
      <c r="A33" s="8"/>
      <c r="B33" s="5"/>
      <c r="C33" s="7"/>
    </row>
    <row r="34" spans="1:5" ht="14.25">
      <c r="A34" s="8" t="s">
        <v>344</v>
      </c>
      <c r="B34" s="5" t="s">
        <v>199</v>
      </c>
      <c r="C34" s="7"/>
      <c r="E34" s="23">
        <f>E27/E28</f>
        <v>0.97389558232931739</v>
      </c>
    </row>
    <row r="35" spans="1:5" ht="14.25">
      <c r="B35" s="97" t="s">
        <v>200</v>
      </c>
      <c r="E35" s="23">
        <f>E29/E30</f>
        <v>1.2692307692307692</v>
      </c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A796-037E-4988-A15A-288774F298D6}">
  <dimension ref="A1:G26"/>
  <sheetViews>
    <sheetView view="pageBreakPreview" zoomScale="75" zoomScaleNormal="100" zoomScaleSheetLayoutView="75" workbookViewId="0">
      <selection activeCell="D25" sqref="D25:F25"/>
    </sheetView>
  </sheetViews>
  <sheetFormatPr defaultRowHeight="13.5"/>
  <cols>
    <col min="1" max="16384" width="9" style="9"/>
  </cols>
  <sheetData>
    <row r="1" spans="1:7" ht="30">
      <c r="A1" s="8"/>
      <c r="B1" s="8"/>
      <c r="C1" s="131" t="s">
        <v>237</v>
      </c>
      <c r="D1" s="131" t="s">
        <v>236</v>
      </c>
      <c r="E1" s="131" t="s">
        <v>238</v>
      </c>
      <c r="F1" s="131" t="s">
        <v>239</v>
      </c>
      <c r="G1" s="131" t="s">
        <v>240</v>
      </c>
    </row>
    <row r="2" spans="1:7" ht="14.25">
      <c r="A2" s="8" t="s">
        <v>0</v>
      </c>
      <c r="B2" s="8"/>
      <c r="C2" s="1">
        <v>31.2</v>
      </c>
      <c r="D2" s="17">
        <v>4.1132478632478637</v>
      </c>
      <c r="E2" s="16">
        <v>39.130434782608695</v>
      </c>
      <c r="F2" s="1">
        <v>8.6999999999999993</v>
      </c>
      <c r="G2" s="13">
        <v>9.5679012345678841E-2</v>
      </c>
    </row>
    <row r="3" spans="1:7" ht="14.25">
      <c r="A3" s="8"/>
      <c r="B3" s="8"/>
      <c r="C3" s="28">
        <v>28.2</v>
      </c>
      <c r="D3" s="17">
        <v>4.5744680851063828</v>
      </c>
      <c r="E3" s="16">
        <v>18.367346938775512</v>
      </c>
      <c r="F3" s="1">
        <v>8.6999999999999993</v>
      </c>
      <c r="G3" s="13">
        <v>0.10544217687074811</v>
      </c>
    </row>
    <row r="4" spans="1:7" ht="14.25">
      <c r="A4" s="8"/>
      <c r="B4" s="8"/>
      <c r="C4" s="28">
        <v>29.2</v>
      </c>
      <c r="D4" s="17">
        <v>5.4794520547945202</v>
      </c>
      <c r="E4" s="16">
        <v>1.1115384615384616</v>
      </c>
      <c r="F4" s="1">
        <v>9.1999999999999993</v>
      </c>
      <c r="G4" s="13">
        <v>9.1973244147157199E-2</v>
      </c>
    </row>
    <row r="5" spans="1:7" ht="14.25">
      <c r="A5" s="8"/>
      <c r="B5" s="8"/>
      <c r="C5" s="28">
        <v>28.5</v>
      </c>
      <c r="D5" s="17">
        <v>6.8888888888888893</v>
      </c>
      <c r="E5" s="16">
        <v>12</v>
      </c>
      <c r="F5" s="1">
        <v>9.3000000000000007</v>
      </c>
      <c r="G5" s="13">
        <v>9.3645484949832686E-2</v>
      </c>
    </row>
    <row r="6" spans="1:7" ht="14.25">
      <c r="A6" s="8"/>
      <c r="B6" s="8"/>
      <c r="C6" s="28">
        <v>31.9</v>
      </c>
      <c r="D6" s="17">
        <v>3.7095088819226749</v>
      </c>
      <c r="E6" s="16">
        <v>25</v>
      </c>
      <c r="F6" s="1">
        <v>9.1999999999999993</v>
      </c>
      <c r="G6" s="13">
        <v>0.11746031746031756</v>
      </c>
    </row>
    <row r="7" spans="1:7" ht="14.25">
      <c r="A7" s="8"/>
      <c r="B7" s="8"/>
      <c r="C7" s="28">
        <v>35</v>
      </c>
      <c r="D7" s="17">
        <v>5.1428571428571432</v>
      </c>
      <c r="E7" s="16">
        <v>17.307692307692307</v>
      </c>
      <c r="F7" s="1">
        <v>10</v>
      </c>
      <c r="G7" s="13">
        <v>0.12635869565217409</v>
      </c>
    </row>
    <row r="8" spans="1:7" ht="14.25">
      <c r="A8" s="8"/>
      <c r="B8" s="8"/>
      <c r="C8" s="28">
        <v>33.700000000000003</v>
      </c>
      <c r="D8" s="17">
        <v>5.9940652818991094</v>
      </c>
      <c r="E8" s="16">
        <v>18.367346938775512</v>
      </c>
      <c r="F8" s="1">
        <v>9.9</v>
      </c>
      <c r="G8" s="13">
        <v>0.13679245283018873</v>
      </c>
    </row>
    <row r="9" spans="1:7" ht="14.25">
      <c r="A9" s="8"/>
      <c r="B9" s="8"/>
      <c r="C9" s="28">
        <v>26.7</v>
      </c>
      <c r="D9" s="17">
        <v>6.1048689138576782</v>
      </c>
      <c r="E9" s="16">
        <v>4.0587002096436056</v>
      </c>
      <c r="F9" s="1">
        <v>9.4</v>
      </c>
      <c r="G9" s="13">
        <v>0.13503649635036508</v>
      </c>
    </row>
    <row r="10" spans="1:7" ht="14.25">
      <c r="A10" s="8"/>
      <c r="B10" s="8"/>
      <c r="C10" s="28">
        <v>27.4</v>
      </c>
      <c r="D10" s="17">
        <v>6.3868613138686134</v>
      </c>
      <c r="E10" s="16">
        <v>40.909090909090907</v>
      </c>
      <c r="F10" s="1">
        <v>8.6999999999999993</v>
      </c>
      <c r="G10" s="13">
        <v>0.12676056338028174</v>
      </c>
    </row>
    <row r="11" spans="1:7" ht="14.25">
      <c r="A11" s="8"/>
      <c r="B11" s="8"/>
      <c r="C11" s="25"/>
      <c r="D11" s="25"/>
      <c r="E11" s="25"/>
      <c r="F11" s="26"/>
    </row>
    <row r="12" spans="1:7" ht="14.25">
      <c r="A12" s="8"/>
      <c r="B12" s="8"/>
      <c r="C12" s="25"/>
      <c r="D12" s="25"/>
      <c r="E12" s="25"/>
      <c r="F12" s="26"/>
    </row>
    <row r="13" spans="1:7" ht="14.25">
      <c r="A13" s="8" t="s">
        <v>21</v>
      </c>
      <c r="B13" s="8"/>
      <c r="C13" s="28">
        <v>25.2</v>
      </c>
      <c r="D13" s="17">
        <v>4.7619047619047619</v>
      </c>
      <c r="E13" s="16">
        <v>13.906684027777779</v>
      </c>
      <c r="F13" s="1">
        <v>8.6999999999999993</v>
      </c>
      <c r="G13" s="13">
        <v>0.10606060606060595</v>
      </c>
    </row>
    <row r="14" spans="1:7" ht="14.25">
      <c r="A14" s="8"/>
      <c r="B14" s="8"/>
      <c r="C14" s="28">
        <v>25.7</v>
      </c>
      <c r="D14" s="17">
        <v>4.9675745784695202</v>
      </c>
      <c r="E14" s="16">
        <v>5.4674603174603185</v>
      </c>
      <c r="F14" s="1">
        <v>8.9</v>
      </c>
      <c r="G14" s="13">
        <v>8.9694656488549671E-2</v>
      </c>
    </row>
    <row r="15" spans="1:7" ht="14.25">
      <c r="A15" s="8"/>
      <c r="B15" s="8"/>
      <c r="C15" s="28">
        <v>26.3</v>
      </c>
      <c r="D15" s="17">
        <v>4.2205323193916344</v>
      </c>
      <c r="E15" s="16">
        <v>0.62635501355013556</v>
      </c>
      <c r="F15" s="1">
        <v>9</v>
      </c>
      <c r="G15" s="13">
        <v>8.4558823529411659E-2</v>
      </c>
    </row>
    <row r="16" spans="1:7" ht="14.25">
      <c r="A16" s="8"/>
      <c r="B16" s="8"/>
      <c r="C16" s="28">
        <v>20.5</v>
      </c>
      <c r="D16" s="17">
        <v>5.4634146341463419</v>
      </c>
      <c r="E16" s="16">
        <v>2.6339031339031336</v>
      </c>
      <c r="F16" s="1">
        <v>8.4</v>
      </c>
      <c r="G16" s="13">
        <v>0.12553191489361715</v>
      </c>
    </row>
    <row r="17" spans="1:7" ht="14.25">
      <c r="A17" s="8"/>
      <c r="B17" s="8"/>
      <c r="C17" s="28">
        <v>22.6</v>
      </c>
      <c r="D17" s="17">
        <v>6.4011799410029493</v>
      </c>
      <c r="E17" s="16">
        <v>3.881720430107527</v>
      </c>
      <c r="F17" s="1">
        <v>8.1999999999999993</v>
      </c>
      <c r="G17" s="13">
        <v>0.13793103448275876</v>
      </c>
    </row>
    <row r="18" spans="1:7" ht="14.25">
      <c r="A18" s="8"/>
      <c r="B18" s="8"/>
      <c r="C18" s="1"/>
      <c r="D18" s="7"/>
    </row>
    <row r="19" spans="1:7" ht="14.25">
      <c r="B19" s="8"/>
      <c r="C19" s="7"/>
      <c r="D19" s="7"/>
    </row>
    <row r="20" spans="1:7" ht="14.25">
      <c r="A20" s="3" t="s">
        <v>2</v>
      </c>
      <c r="B20" s="4" t="s">
        <v>5</v>
      </c>
      <c r="C20" s="1">
        <f>AVERAGE(C2:C12)</f>
        <v>30.199999999999996</v>
      </c>
      <c r="D20" s="14">
        <f>AVERAGE(D2:D12)</f>
        <v>5.3771353807158748</v>
      </c>
      <c r="E20" s="1">
        <f>AVERAGE(E2:E12)</f>
        <v>19.583572283124997</v>
      </c>
      <c r="F20" s="1">
        <f>AVERAGE(F2:F12)</f>
        <v>9.2333333333333343</v>
      </c>
      <c r="G20" s="13">
        <f>AVERAGE(G2:G12)</f>
        <v>0.11434982710963822</v>
      </c>
    </row>
    <row r="21" spans="1:7" ht="14.25">
      <c r="A21" s="3"/>
      <c r="B21" s="4" t="s">
        <v>6</v>
      </c>
      <c r="C21" s="1">
        <f>AVERAGE(C13:C18)</f>
        <v>24.060000000000002</v>
      </c>
      <c r="D21" s="14">
        <f>AVERAGE(D13:D18)</f>
        <v>5.1629212469830419</v>
      </c>
      <c r="E21" s="1">
        <f>AVERAGE(E13:E18)</f>
        <v>5.3032245845597785</v>
      </c>
      <c r="F21" s="1">
        <f>AVERAGE(F13:F18)</f>
        <v>8.64</v>
      </c>
      <c r="G21" s="13">
        <f>AVERAGE(G13:G18)</f>
        <v>0.10875540709098863</v>
      </c>
    </row>
    <row r="22" spans="1:7" ht="14.25">
      <c r="A22" s="3" t="s">
        <v>3</v>
      </c>
      <c r="B22" s="4" t="s">
        <v>5</v>
      </c>
      <c r="C22" s="1">
        <f>STDEV(C2:C12)/SQRT(COUNT(C2:C12))</f>
        <v>0.96580421296336161</v>
      </c>
      <c r="D22" s="14">
        <f>STDEV(D2:D12)/SQRT(COUNT(D2:D12))</f>
        <v>0.35945876185295905</v>
      </c>
      <c r="E22" s="1">
        <f>STDEV(E2:E12)/SQRT(COUNT(E2:E12))</f>
        <v>4.5857290106682944</v>
      </c>
      <c r="F22" s="1">
        <f>STDEV(F2:F12)/SQRT(COUNT(F2:F12))</f>
        <v>0.16329931618554533</v>
      </c>
      <c r="G22" s="13">
        <f>STDEV(G2:G12)/SQRT(COUNT(G2:G12))</f>
        <v>6.0056119452472972E-3</v>
      </c>
    </row>
    <row r="23" spans="1:7" ht="14.25">
      <c r="A23" s="3"/>
      <c r="B23" s="4" t="s">
        <v>6</v>
      </c>
      <c r="C23" s="1">
        <f>STDEV(C13:C18)/SQRT(COUNT(C13:C18))</f>
        <v>1.0911461863563467</v>
      </c>
      <c r="D23" s="14">
        <f>STDEV(D13:D18)/SQRT(COUNT(D13:D18))</f>
        <v>0.36814754529233901</v>
      </c>
      <c r="E23" s="1">
        <f>STDEV(E13:E18)/SQRT(COUNT(E13:E18))</f>
        <v>2.2920029212389212</v>
      </c>
      <c r="F23" s="1">
        <f>STDEV(F13:F18)/SQRT(COUNT(F13:F18))</f>
        <v>0.15033296378372918</v>
      </c>
      <c r="G23" s="13">
        <f>STDEV(G13:G18)/SQRT(COUNT(G13:G18))</f>
        <v>1.0219386649719164E-2</v>
      </c>
    </row>
    <row r="24" spans="1:7" ht="14.25">
      <c r="A24" s="3" t="s">
        <v>4</v>
      </c>
      <c r="B24" s="5"/>
      <c r="C24" s="18">
        <f>TTEST(C2:C12,C13:C18,2,3)</f>
        <v>1.8990193488875613E-3</v>
      </c>
      <c r="D24" s="2">
        <f>TTEST(D2:D12,D13:D18,2,3)</f>
        <v>0.68555760336777882</v>
      </c>
      <c r="E24" s="18">
        <f>TTEST(E2:E12,E13:E18,2,3)</f>
        <v>1.7578270082393113E-2</v>
      </c>
      <c r="F24" s="18">
        <f>TTEST(F2:F12,F13:F18,2,3)</f>
        <v>2.1363636825684269E-2</v>
      </c>
      <c r="G24" s="2">
        <f>TTEST(G2:G12,G13:G18,2,3)</f>
        <v>0.65165072973753158</v>
      </c>
    </row>
    <row r="25" spans="1:7" ht="14.25">
      <c r="A25" s="8" t="s">
        <v>157</v>
      </c>
      <c r="B25" s="8"/>
      <c r="C25" s="11"/>
      <c r="D25" s="2"/>
      <c r="E25" s="2">
        <f>E21/E20</f>
        <v>0.27079965329561062</v>
      </c>
      <c r="F25" s="2"/>
    </row>
    <row r="26" spans="1:7" ht="14.25">
      <c r="A26" s="8"/>
      <c r="B26" s="8"/>
      <c r="C26" s="7"/>
      <c r="D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DF2F-D78A-4FAA-A5EA-7780FA3B1B59}">
  <dimension ref="A1:H25"/>
  <sheetViews>
    <sheetView view="pageBreakPreview" zoomScale="75" zoomScaleNormal="100" zoomScaleSheetLayoutView="75" workbookViewId="0">
      <selection activeCell="K19" sqref="K19"/>
    </sheetView>
  </sheetViews>
  <sheetFormatPr defaultRowHeight="13.5"/>
  <cols>
    <col min="1" max="16384" width="9" style="9"/>
  </cols>
  <sheetData>
    <row r="1" spans="1:8" ht="15">
      <c r="A1" s="8"/>
      <c r="B1" s="8"/>
      <c r="C1" s="15" t="s">
        <v>8</v>
      </c>
      <c r="D1" s="15" t="s">
        <v>9</v>
      </c>
      <c r="E1" s="15" t="s">
        <v>10</v>
      </c>
      <c r="F1" s="15" t="s">
        <v>12</v>
      </c>
      <c r="G1" s="15" t="s">
        <v>23</v>
      </c>
      <c r="H1" s="15" t="s">
        <v>24</v>
      </c>
    </row>
    <row r="2" spans="1:8" ht="14.25">
      <c r="A2" s="8" t="s">
        <v>0</v>
      </c>
      <c r="B2" s="8"/>
      <c r="C2" s="13">
        <v>0.13550000000000001</v>
      </c>
      <c r="D2" s="2">
        <v>7.4999999999999997E-3</v>
      </c>
      <c r="E2" s="13">
        <v>2.5000000000000001E-2</v>
      </c>
      <c r="F2" s="13">
        <v>0.47199999999999998</v>
      </c>
      <c r="G2" s="13">
        <v>0.12</v>
      </c>
      <c r="H2" s="13">
        <v>8.2000000000000003E-2</v>
      </c>
    </row>
    <row r="3" spans="1:8" ht="14.25">
      <c r="A3" s="8"/>
      <c r="B3" s="8"/>
      <c r="C3" s="13">
        <v>0.13400000000000001</v>
      </c>
      <c r="D3" s="2">
        <v>8.0000000000000002E-3</v>
      </c>
      <c r="E3" s="13">
        <v>2.6499999999999999E-2</v>
      </c>
      <c r="F3" s="13">
        <v>0.40200000000000002</v>
      </c>
      <c r="G3" s="13">
        <v>0.183</v>
      </c>
      <c r="H3" s="13">
        <v>8.5000000000000006E-2</v>
      </c>
    </row>
    <row r="4" spans="1:8" ht="14.25">
      <c r="A4" s="8"/>
      <c r="B4" s="8"/>
      <c r="C4" s="13">
        <v>0.128</v>
      </c>
      <c r="D4" s="2">
        <v>7.4999999999999997E-3</v>
      </c>
      <c r="E4" s="13">
        <v>2.2499999999999999E-2</v>
      </c>
      <c r="F4" s="13">
        <v>0.32300000000000001</v>
      </c>
      <c r="G4" s="13">
        <v>0.151</v>
      </c>
      <c r="H4" s="13">
        <v>8.4500000000000006E-2</v>
      </c>
    </row>
    <row r="5" spans="1:8" ht="14.25">
      <c r="A5" s="8"/>
      <c r="B5" s="8"/>
      <c r="C5" s="13">
        <v>0.14050000000000001</v>
      </c>
      <c r="D5" s="2">
        <v>0.01</v>
      </c>
      <c r="E5" s="13">
        <v>3.3000000000000002E-2</v>
      </c>
      <c r="F5" s="13">
        <v>0.41249999999999998</v>
      </c>
      <c r="G5" s="13">
        <v>0.20499999999999999</v>
      </c>
      <c r="H5" s="13">
        <v>0.09</v>
      </c>
    </row>
    <row r="6" spans="1:8" ht="14.25">
      <c r="A6" s="8"/>
      <c r="B6" s="8"/>
      <c r="C6" s="13">
        <v>0.153</v>
      </c>
      <c r="D6" s="2">
        <v>1.0999999999999999E-2</v>
      </c>
      <c r="E6" s="13">
        <v>2.4500000000000001E-2</v>
      </c>
      <c r="F6" s="13">
        <v>0.35849999999999999</v>
      </c>
      <c r="G6" s="13">
        <v>0.1265</v>
      </c>
      <c r="H6" s="13">
        <v>9.35E-2</v>
      </c>
    </row>
    <row r="7" spans="1:8" ht="14.25">
      <c r="A7" s="8"/>
      <c r="B7" s="8"/>
      <c r="C7" s="13">
        <v>0.1305</v>
      </c>
      <c r="D7" s="2">
        <v>8.5000000000000006E-3</v>
      </c>
      <c r="E7" s="13">
        <v>2.2499999999999999E-2</v>
      </c>
      <c r="F7" s="13">
        <v>0.223</v>
      </c>
      <c r="G7" s="13">
        <v>0.1145</v>
      </c>
      <c r="H7" s="13">
        <v>7.6499999999999999E-2</v>
      </c>
    </row>
    <row r="8" spans="1:8" ht="14.25">
      <c r="A8" s="8"/>
      <c r="B8" s="8"/>
      <c r="C8" s="13">
        <v>0.13250000000000001</v>
      </c>
      <c r="D8" s="2">
        <v>1.0999999999999999E-2</v>
      </c>
      <c r="E8" s="13">
        <v>2.1000000000000001E-2</v>
      </c>
      <c r="F8" s="13">
        <v>0.26800000000000002</v>
      </c>
      <c r="G8" s="13">
        <v>0.14649999999999999</v>
      </c>
      <c r="H8" s="13">
        <v>8.1500000000000003E-2</v>
      </c>
    </row>
    <row r="9" spans="1:8" ht="14.25">
      <c r="A9" s="8"/>
      <c r="B9" s="8"/>
      <c r="C9" s="13"/>
      <c r="D9" s="2"/>
      <c r="E9" s="13"/>
      <c r="F9" s="13"/>
      <c r="G9" s="13"/>
      <c r="H9" s="13"/>
    </row>
    <row r="10" spans="1:8" ht="14.25">
      <c r="A10" s="8"/>
      <c r="B10" s="8"/>
      <c r="C10" s="13"/>
      <c r="D10" s="2"/>
      <c r="E10" s="13"/>
      <c r="F10" s="13"/>
      <c r="G10" s="13"/>
      <c r="H10" s="13"/>
    </row>
    <row r="11" spans="1:8" ht="14.25">
      <c r="A11" s="8" t="s">
        <v>21</v>
      </c>
      <c r="B11" s="8"/>
      <c r="C11" s="13">
        <v>9.35E-2</v>
      </c>
      <c r="D11" s="2">
        <v>1.0999999999999999E-2</v>
      </c>
      <c r="E11" s="13">
        <v>1.4999999999999999E-2</v>
      </c>
      <c r="F11" s="13">
        <v>0.19650000000000001</v>
      </c>
      <c r="G11" s="13">
        <v>7.6999999999999999E-2</v>
      </c>
      <c r="H11" s="13">
        <v>6.8000000000000005E-2</v>
      </c>
    </row>
    <row r="12" spans="1:8" ht="14.25">
      <c r="A12" s="8"/>
      <c r="B12" s="8"/>
      <c r="C12" s="13">
        <v>9.1999999999999998E-2</v>
      </c>
      <c r="D12" s="2">
        <v>1.2E-2</v>
      </c>
      <c r="E12" s="13">
        <v>2.1499999999999998E-2</v>
      </c>
      <c r="F12" s="13">
        <v>0.26100000000000001</v>
      </c>
      <c r="G12" s="13">
        <v>8.8499999999999995E-2</v>
      </c>
      <c r="H12" s="13">
        <v>7.1999999999999995E-2</v>
      </c>
    </row>
    <row r="13" spans="1:8" ht="14.25">
      <c r="A13" s="8"/>
      <c r="B13" s="8"/>
      <c r="C13" s="13">
        <v>0.1105</v>
      </c>
      <c r="D13" s="2">
        <v>1.15E-2</v>
      </c>
      <c r="E13" s="13">
        <v>0.02</v>
      </c>
      <c r="F13" s="13">
        <v>0.16850000000000001</v>
      </c>
      <c r="G13" s="13">
        <v>7.85E-2</v>
      </c>
      <c r="H13" s="13">
        <v>8.4000000000000005E-2</v>
      </c>
    </row>
    <row r="14" spans="1:8" ht="14.25">
      <c r="A14" s="8"/>
      <c r="B14" s="8"/>
      <c r="C14" s="13">
        <v>7.2499999999999995E-2</v>
      </c>
      <c r="D14" s="2">
        <v>1.2E-2</v>
      </c>
      <c r="E14" s="13">
        <v>1.2999999999999999E-2</v>
      </c>
      <c r="F14" s="13">
        <v>5.3999999999999999E-2</v>
      </c>
      <c r="G14" s="13">
        <v>6.0999999999999999E-2</v>
      </c>
      <c r="H14" s="13">
        <v>6.4000000000000001E-2</v>
      </c>
    </row>
    <row r="15" spans="1:8" ht="14.25">
      <c r="A15" s="8"/>
      <c r="B15" s="8"/>
      <c r="C15" s="13">
        <v>8.3000000000000004E-2</v>
      </c>
      <c r="D15" s="2">
        <v>9.4999999999999998E-3</v>
      </c>
      <c r="E15" s="13">
        <v>1.0500000000000001E-2</v>
      </c>
      <c r="F15" s="13">
        <v>0.126</v>
      </c>
      <c r="G15" s="13">
        <v>0.1295</v>
      </c>
      <c r="H15" s="13">
        <v>6.4500000000000002E-2</v>
      </c>
    </row>
    <row r="16" spans="1:8" ht="14.25">
      <c r="A16" s="8"/>
      <c r="B16" s="8"/>
    </row>
    <row r="17" spans="1:8" ht="14.25">
      <c r="B17" s="8"/>
    </row>
    <row r="18" spans="1:8" ht="14.25">
      <c r="A18" s="3" t="s">
        <v>2</v>
      </c>
      <c r="B18" s="4" t="s">
        <v>5</v>
      </c>
      <c r="C18" s="13">
        <f t="shared" ref="C18:H18" si="0">AVERAGE(C2:C9)</f>
        <v>0.13628571428571432</v>
      </c>
      <c r="D18" s="13">
        <f t="shared" si="0"/>
        <v>9.0714285714285723E-3</v>
      </c>
      <c r="E18" s="13">
        <f t="shared" si="0"/>
        <v>2.4999999999999998E-2</v>
      </c>
      <c r="F18" s="13">
        <f t="shared" si="0"/>
        <v>0.35128571428571437</v>
      </c>
      <c r="G18" s="13">
        <f t="shared" si="0"/>
        <v>0.14949999999999999</v>
      </c>
      <c r="H18" s="13">
        <f t="shared" si="0"/>
        <v>8.4714285714285728E-2</v>
      </c>
    </row>
    <row r="19" spans="1:8" ht="14.25">
      <c r="A19" s="3"/>
      <c r="B19" s="4" t="s">
        <v>6</v>
      </c>
      <c r="C19" s="13">
        <f t="shared" ref="C19:H19" si="1">AVERAGE(C11:C16)</f>
        <v>9.0300000000000005E-2</v>
      </c>
      <c r="D19" s="13">
        <f t="shared" si="1"/>
        <v>1.12E-2</v>
      </c>
      <c r="E19" s="13">
        <f t="shared" si="1"/>
        <v>1.5999999999999997E-2</v>
      </c>
      <c r="F19" s="13">
        <f t="shared" si="1"/>
        <v>0.16120000000000001</v>
      </c>
      <c r="G19" s="13">
        <f t="shared" si="1"/>
        <v>8.6900000000000005E-2</v>
      </c>
      <c r="H19" s="13">
        <f t="shared" si="1"/>
        <v>7.0500000000000007E-2</v>
      </c>
    </row>
    <row r="20" spans="1:8" ht="14.25">
      <c r="A20" s="3" t="s">
        <v>3</v>
      </c>
      <c r="B20" s="4" t="s">
        <v>5</v>
      </c>
      <c r="C20" s="13">
        <f t="shared" ref="C20:H20" si="2">STDEV(C2:C9)/SQRT(COUNT(C2:C9))</f>
        <v>3.1601257186737249E-3</v>
      </c>
      <c r="D20" s="13">
        <f t="shared" si="2"/>
        <v>5.9189537593600243E-4</v>
      </c>
      <c r="E20" s="13">
        <f t="shared" si="2"/>
        <v>1.5039630187955958E-3</v>
      </c>
      <c r="F20" s="13">
        <f t="shared" si="2"/>
        <v>3.2782446148971162E-2</v>
      </c>
      <c r="G20" s="13">
        <f t="shared" si="2"/>
        <v>1.2759683530931454E-2</v>
      </c>
      <c r="H20" s="13">
        <f t="shared" si="2"/>
        <v>2.1293223347915585E-3</v>
      </c>
    </row>
    <row r="21" spans="1:8" ht="14.25">
      <c r="A21" s="3"/>
      <c r="B21" s="4" t="s">
        <v>6</v>
      </c>
      <c r="C21" s="13">
        <f t="shared" ref="C21:H21" si="3">STDEV(C11:C16)/SQRT(COUNT(C11:C16))</f>
        <v>6.2900715417234911E-3</v>
      </c>
      <c r="D21" s="13">
        <f t="shared" si="3"/>
        <v>4.6368092477478518E-4</v>
      </c>
      <c r="E21" s="13">
        <f t="shared" si="3"/>
        <v>2.0796634343085499E-3</v>
      </c>
      <c r="F21" s="13">
        <f t="shared" si="3"/>
        <v>3.4634015071891386E-2</v>
      </c>
      <c r="G21" s="13">
        <f t="shared" si="3"/>
        <v>1.1525406717335396E-2</v>
      </c>
      <c r="H21" s="13">
        <f t="shared" si="3"/>
        <v>3.6674241641784493E-3</v>
      </c>
    </row>
    <row r="22" spans="1:8" ht="14.25">
      <c r="A22" s="3" t="s">
        <v>4</v>
      </c>
      <c r="B22" s="5"/>
      <c r="C22" s="18">
        <f t="shared" ref="C22:H22" si="4">TTEST(C2:C9,C11:C16,2,3)</f>
        <v>6.0689159587931304E-4</v>
      </c>
      <c r="D22" s="18">
        <f t="shared" si="4"/>
        <v>1.7849337527249584E-2</v>
      </c>
      <c r="E22" s="18">
        <f t="shared" si="4"/>
        <v>8.2483240095224345E-3</v>
      </c>
      <c r="F22" s="18">
        <f t="shared" si="4"/>
        <v>2.9335900329883224E-3</v>
      </c>
      <c r="G22" s="18">
        <f t="shared" si="4"/>
        <v>4.6067366282479391E-3</v>
      </c>
      <c r="H22" s="18">
        <f t="shared" si="4"/>
        <v>1.319335762075287E-2</v>
      </c>
    </row>
    <row r="23" spans="1:8" ht="14.25">
      <c r="A23" s="8"/>
      <c r="B23" s="8"/>
    </row>
    <row r="24" spans="1:8" ht="14.25">
      <c r="A24" s="8"/>
      <c r="B24" s="8"/>
    </row>
    <row r="25" spans="1:8" ht="14.25">
      <c r="A25" s="8"/>
      <c r="B25" s="8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F67E-6399-4509-820E-9035EEBBDD20}">
  <dimension ref="A1:AH25"/>
  <sheetViews>
    <sheetView view="pageBreakPreview" topLeftCell="K1" zoomScale="75" zoomScaleNormal="100" zoomScaleSheetLayoutView="75" workbookViewId="0">
      <selection activeCell="AH19" sqref="AH19"/>
    </sheetView>
  </sheetViews>
  <sheetFormatPr defaultRowHeight="13.5"/>
  <cols>
    <col min="1" max="16384" width="9" style="9"/>
  </cols>
  <sheetData>
    <row r="1" spans="1:34" ht="15">
      <c r="A1" s="8"/>
      <c r="B1" s="8"/>
      <c r="C1" s="34" t="s">
        <v>28</v>
      </c>
      <c r="E1" s="34" t="s">
        <v>30</v>
      </c>
      <c r="AH1" s="34" t="s">
        <v>52</v>
      </c>
    </row>
    <row r="2" spans="1:34" ht="14.25">
      <c r="A2" s="8"/>
      <c r="B2" s="8"/>
      <c r="C2" s="30" t="s">
        <v>29</v>
      </c>
      <c r="E2" s="30" t="s">
        <v>33</v>
      </c>
      <c r="F2" s="30" t="s">
        <v>34</v>
      </c>
      <c r="G2" s="30" t="s">
        <v>50</v>
      </c>
      <c r="H2" s="30" t="s">
        <v>37</v>
      </c>
      <c r="I2" s="30" t="s">
        <v>35</v>
      </c>
      <c r="J2" s="30" t="s">
        <v>36</v>
      </c>
      <c r="K2" s="30" t="s">
        <v>39</v>
      </c>
      <c r="L2" s="30" t="s">
        <v>40</v>
      </c>
      <c r="M2" s="30" t="s">
        <v>45</v>
      </c>
      <c r="N2" s="30" t="s">
        <v>31</v>
      </c>
      <c r="O2" s="30" t="s">
        <v>32</v>
      </c>
      <c r="P2" s="30" t="s">
        <v>38</v>
      </c>
      <c r="Q2" s="30" t="s">
        <v>41</v>
      </c>
      <c r="R2" s="30" t="s">
        <v>42</v>
      </c>
      <c r="S2" s="30" t="s">
        <v>43</v>
      </c>
      <c r="T2" s="30" t="s">
        <v>44</v>
      </c>
      <c r="U2" s="30" t="s">
        <v>46</v>
      </c>
      <c r="V2" s="30" t="s">
        <v>47</v>
      </c>
      <c r="W2" s="30" t="s">
        <v>48</v>
      </c>
      <c r="X2" s="30" t="s">
        <v>49</v>
      </c>
      <c r="Y2" s="30" t="s">
        <v>53</v>
      </c>
      <c r="Z2" s="30" t="s">
        <v>54</v>
      </c>
      <c r="AA2" s="30" t="s">
        <v>55</v>
      </c>
      <c r="AB2" s="30" t="s">
        <v>66</v>
      </c>
      <c r="AC2" s="30" t="s">
        <v>176</v>
      </c>
      <c r="AD2" s="30" t="s">
        <v>231</v>
      </c>
      <c r="AE2" s="30" t="s">
        <v>230</v>
      </c>
      <c r="AF2" s="30" t="s">
        <v>97</v>
      </c>
      <c r="AH2" s="30" t="s">
        <v>51</v>
      </c>
    </row>
    <row r="3" spans="1:34" ht="14.25">
      <c r="A3" s="8" t="s">
        <v>0</v>
      </c>
      <c r="B3" s="8"/>
      <c r="C3" s="31">
        <v>1.0077522024130976</v>
      </c>
      <c r="E3" s="33">
        <v>0.10605614090549299</v>
      </c>
      <c r="F3" s="33">
        <v>1.1781554661637963</v>
      </c>
      <c r="G3" s="33">
        <v>0.94544440337371372</v>
      </c>
      <c r="H3" s="33">
        <v>1.014261640611094</v>
      </c>
      <c r="I3" s="33">
        <v>0.74770247775345933</v>
      </c>
      <c r="J3" s="33">
        <v>0.84412523276369145</v>
      </c>
      <c r="K3" s="33">
        <v>0.99307287158237545</v>
      </c>
      <c r="L3" s="33">
        <v>1.029211940480389</v>
      </c>
      <c r="M3" s="33">
        <v>0.9248592021948282</v>
      </c>
      <c r="N3" s="33">
        <v>0.87401190639924853</v>
      </c>
      <c r="O3" s="33">
        <v>1.1293545718865792</v>
      </c>
      <c r="P3" s="33">
        <v>1.0572116967718215</v>
      </c>
      <c r="Q3" s="33">
        <v>0.99787721492849679</v>
      </c>
      <c r="R3" s="33">
        <v>0.97338945221725071</v>
      </c>
      <c r="S3" s="33">
        <v>1.1547801992314755</v>
      </c>
      <c r="T3" s="33">
        <v>0.83839650881445582</v>
      </c>
      <c r="U3" s="33">
        <v>0.88098977077413165</v>
      </c>
      <c r="V3" s="33">
        <v>1.0797604942194132</v>
      </c>
      <c r="W3" s="33">
        <v>0.96312096220613863</v>
      </c>
      <c r="X3" s="33">
        <v>0.82362720944576429</v>
      </c>
      <c r="Y3" s="33">
        <v>1.0256076044475093</v>
      </c>
      <c r="Z3" s="33">
        <v>0.82859045376364715</v>
      </c>
      <c r="AA3" s="33">
        <v>0.76993880004170256</v>
      </c>
      <c r="AB3" s="31">
        <v>0.92717143843193939</v>
      </c>
      <c r="AC3" s="31">
        <v>1.0024429584515047</v>
      </c>
      <c r="AD3" s="31">
        <v>0.79714113208384851</v>
      </c>
      <c r="AE3" s="31">
        <v>0.8068728699724923</v>
      </c>
      <c r="AF3" s="33">
        <v>0.72807212425559842</v>
      </c>
      <c r="AH3" s="33">
        <v>1.0029307063223951</v>
      </c>
    </row>
    <row r="4" spans="1:34" ht="14.25">
      <c r="A4" s="8"/>
      <c r="B4" s="8"/>
      <c r="C4" s="31">
        <v>0.91440696621439388</v>
      </c>
      <c r="E4" s="33">
        <v>1.3176202431446458</v>
      </c>
      <c r="F4" s="33">
        <v>1.1339447353268954</v>
      </c>
      <c r="G4" s="33">
        <v>0.94632727780053638</v>
      </c>
      <c r="H4" s="33">
        <v>1.2134093513954392</v>
      </c>
      <c r="I4" s="33">
        <v>0.98446615103785262</v>
      </c>
      <c r="J4" s="33">
        <v>0.91914240225349475</v>
      </c>
      <c r="K4" s="33">
        <v>1.0363711106959708</v>
      </c>
      <c r="L4" s="33">
        <v>0.97574153925479901</v>
      </c>
      <c r="M4" s="33">
        <v>0.60946423032973929</v>
      </c>
      <c r="N4" s="33">
        <v>0.76454458790779301</v>
      </c>
      <c r="O4" s="33">
        <v>0.98042744398897008</v>
      </c>
      <c r="P4" s="33">
        <v>0.77894651992004948</v>
      </c>
      <c r="Q4" s="33">
        <v>0.78149438507164948</v>
      </c>
      <c r="R4" s="33">
        <v>1.2160709712569819</v>
      </c>
      <c r="S4" s="33">
        <v>1.1372882328698257</v>
      </c>
      <c r="T4" s="33">
        <v>1.0841739029589539</v>
      </c>
      <c r="U4" s="33">
        <v>1.5935079890850232</v>
      </c>
      <c r="V4" s="33">
        <v>1.0837563678027189</v>
      </c>
      <c r="W4" s="33">
        <v>0.79560044917503137</v>
      </c>
      <c r="X4" s="33">
        <v>0.70247730684180876</v>
      </c>
      <c r="Y4" s="33">
        <v>1.0150776554480117</v>
      </c>
      <c r="Z4" s="33">
        <v>1.1863475056347035</v>
      </c>
      <c r="AA4" s="33">
        <v>0.73396685831794561</v>
      </c>
      <c r="AB4" s="31">
        <v>0.7351259936772413</v>
      </c>
      <c r="AC4" s="31">
        <v>0.92197666609299644</v>
      </c>
      <c r="AD4" s="31">
        <v>1.7650324668454209</v>
      </c>
      <c r="AE4" s="31">
        <v>1.7709534375399965</v>
      </c>
      <c r="AF4" s="33">
        <v>0.38807308640390253</v>
      </c>
      <c r="AH4" s="33">
        <v>1.1832422027643523</v>
      </c>
    </row>
    <row r="5" spans="1:34" ht="14.25">
      <c r="A5" s="8"/>
      <c r="B5" s="8"/>
      <c r="C5" s="31">
        <v>1.0954954856754417</v>
      </c>
      <c r="E5" s="33">
        <v>1.2409064894445188</v>
      </c>
      <c r="F5" s="33">
        <v>0.75677745766178661</v>
      </c>
      <c r="G5" s="33">
        <v>0.71581714722012224</v>
      </c>
      <c r="H5" s="33">
        <v>0.83129313592826837</v>
      </c>
      <c r="I5" s="33">
        <v>0.8391541160431405</v>
      </c>
      <c r="J5" s="33">
        <v>0.80411404837620082</v>
      </c>
      <c r="K5" s="33">
        <v>0.80684809192946805</v>
      </c>
      <c r="L5" s="33">
        <v>0.85095269141906182</v>
      </c>
      <c r="M5" s="33">
        <v>2.338475337917314</v>
      </c>
      <c r="N5" s="33">
        <v>0.79634348994548598</v>
      </c>
      <c r="O5" s="33">
        <v>0.71479888260122171</v>
      </c>
      <c r="P5" s="33">
        <v>0.61462011380244153</v>
      </c>
      <c r="Q5" s="33">
        <v>0.74983822073239503</v>
      </c>
      <c r="R5" s="33">
        <v>0.8455623939987631</v>
      </c>
      <c r="S5" s="33">
        <v>0.74530285232884574</v>
      </c>
      <c r="T5" s="33">
        <v>0.96497695901476921</v>
      </c>
      <c r="U5" s="33">
        <v>1.0631561333035107</v>
      </c>
      <c r="V5" s="33">
        <v>0.80198839361842433</v>
      </c>
      <c r="W5" s="33">
        <v>0.8053151928490444</v>
      </c>
      <c r="X5" s="33">
        <v>0.91569273560106701</v>
      </c>
      <c r="Y5" s="33">
        <v>0.83124071390312815</v>
      </c>
      <c r="Z5" s="33">
        <v>0.83844305521420215</v>
      </c>
      <c r="AA5" s="33">
        <v>0.51277353655313729</v>
      </c>
      <c r="AB5" s="31">
        <v>0.85944870299605824</v>
      </c>
      <c r="AC5" s="31">
        <v>0.76040224193662342</v>
      </c>
      <c r="AD5" s="31">
        <v>1.1771190294649645</v>
      </c>
      <c r="AE5" s="31">
        <v>1.2612845709898506</v>
      </c>
      <c r="AF5" s="33">
        <v>1.1333761820382136</v>
      </c>
      <c r="AH5" s="33">
        <v>1.1891528876043109</v>
      </c>
    </row>
    <row r="6" spans="1:34" ht="14.25">
      <c r="A6" s="8"/>
      <c r="B6" s="8"/>
      <c r="C6" s="31">
        <v>0.9320171669462507</v>
      </c>
      <c r="E6" s="33">
        <v>1.1193766789731285</v>
      </c>
      <c r="F6" s="33">
        <v>0.76745758045959589</v>
      </c>
      <c r="G6" s="33">
        <v>0.95233283445322114</v>
      </c>
      <c r="H6" s="33">
        <v>0.76264089272579016</v>
      </c>
      <c r="I6" s="33">
        <v>0.93089399204493584</v>
      </c>
      <c r="J6" s="33">
        <v>0.80958841641924939</v>
      </c>
      <c r="K6" s="33">
        <v>0.8811056715028226</v>
      </c>
      <c r="L6" s="33">
        <v>0.72567497840184081</v>
      </c>
      <c r="M6" s="33">
        <v>0.54797013275633022</v>
      </c>
      <c r="N6" s="33">
        <v>0.90821913336835025</v>
      </c>
      <c r="O6" s="33">
        <v>0.81213982140263064</v>
      </c>
      <c r="P6" s="33">
        <v>0.79351090497666321</v>
      </c>
      <c r="Q6" s="33">
        <v>0.79236617829359424</v>
      </c>
      <c r="R6" s="33">
        <v>0.70764026959930049</v>
      </c>
      <c r="S6" s="33">
        <v>0.60718102579918287</v>
      </c>
      <c r="T6" s="33">
        <v>0.89197863766884267</v>
      </c>
      <c r="U6" s="33">
        <v>0.79414802165142984</v>
      </c>
      <c r="V6" s="33">
        <v>0.82144037908094292</v>
      </c>
      <c r="W6" s="33">
        <v>0.82580152486987946</v>
      </c>
      <c r="X6" s="33">
        <v>0.96623392251877405</v>
      </c>
      <c r="Y6" s="33">
        <v>0.83055414686073592</v>
      </c>
      <c r="Z6" s="33">
        <v>1.0277434362823441</v>
      </c>
      <c r="AA6" s="33">
        <v>0.82565634550469336</v>
      </c>
      <c r="AB6" s="31">
        <v>0.8751722570650361</v>
      </c>
      <c r="AC6" s="31">
        <v>0.93501290753700783</v>
      </c>
      <c r="AD6" s="31">
        <v>0.64040303565377299</v>
      </c>
      <c r="AE6" s="31">
        <v>0.7026476647484865</v>
      </c>
      <c r="AF6" s="33">
        <v>0.86782374898010395</v>
      </c>
      <c r="AH6" s="33">
        <v>0.78852139741026195</v>
      </c>
    </row>
    <row r="7" spans="1:34" ht="14.25">
      <c r="A7" s="8"/>
      <c r="B7" s="8"/>
      <c r="C7" s="31">
        <v>0.87312153320027885</v>
      </c>
      <c r="E7" s="33">
        <v>0.1183877300697474</v>
      </c>
      <c r="F7" s="33">
        <v>1.2224871827840551</v>
      </c>
      <c r="G7" s="33">
        <v>1.2035315063646863</v>
      </c>
      <c r="H7" s="33">
        <v>0.93725372269741458</v>
      </c>
      <c r="I7" s="33">
        <v>1.0350223826009206</v>
      </c>
      <c r="J7" s="33">
        <v>1.0306427361273403</v>
      </c>
      <c r="K7" s="33">
        <v>0.93935395230857588</v>
      </c>
      <c r="L7" s="33">
        <v>1.1069259516340733</v>
      </c>
      <c r="M7" s="33">
        <v>0.92807199483717373</v>
      </c>
      <c r="N7" s="33">
        <v>1.4631287708703169</v>
      </c>
      <c r="O7" s="33">
        <v>1.0890075778601662</v>
      </c>
      <c r="P7" s="33">
        <v>1.3084100283506845</v>
      </c>
      <c r="Q7" s="33">
        <v>1.2088419653455071</v>
      </c>
      <c r="R7" s="33">
        <v>0.88211420187143796</v>
      </c>
      <c r="S7" s="33">
        <v>0.80583598731138517</v>
      </c>
      <c r="T7" s="33">
        <v>0.90554678068853667</v>
      </c>
      <c r="U7" s="33">
        <v>0.71079092199155558</v>
      </c>
      <c r="V7" s="33">
        <v>1.1267221410272972</v>
      </c>
      <c r="W7" s="33">
        <v>1.1026213001430172</v>
      </c>
      <c r="X7" s="33">
        <v>0.96722188227259709</v>
      </c>
      <c r="Y7" s="33">
        <v>0.91663850955782622</v>
      </c>
      <c r="Z7" s="33">
        <v>1.0731689072052364</v>
      </c>
      <c r="AA7" s="33">
        <v>2.2822365866327274</v>
      </c>
      <c r="AB7" s="31">
        <v>1.2677955753993004</v>
      </c>
      <c r="AC7" s="31">
        <v>1.0879035775292378</v>
      </c>
      <c r="AD7" s="31">
        <v>0.89331116548050771</v>
      </c>
      <c r="AE7" s="31">
        <v>0.89192198756725505</v>
      </c>
      <c r="AF7" s="33">
        <v>2.47318257852405</v>
      </c>
      <c r="AH7" s="33">
        <v>0.81722545869361407</v>
      </c>
    </row>
    <row r="8" spans="1:34" ht="14.25">
      <c r="A8" s="8"/>
      <c r="B8" s="8"/>
      <c r="C8" s="31">
        <v>1.2267524233805354</v>
      </c>
      <c r="E8" s="33">
        <v>0.28648849867215309</v>
      </c>
      <c r="F8" s="33">
        <v>0.63885061865258208</v>
      </c>
      <c r="G8" s="33">
        <v>1.0263618766082958</v>
      </c>
      <c r="H8" s="33">
        <v>0.94950998108100504</v>
      </c>
      <c r="I8" s="33">
        <v>1.0044150952309732</v>
      </c>
      <c r="J8" s="33">
        <v>1.0416797642064759</v>
      </c>
      <c r="K8" s="33">
        <v>0.99700230277194457</v>
      </c>
      <c r="L8" s="33">
        <v>1.0502814155060893</v>
      </c>
      <c r="M8" s="33">
        <v>0.52177026718662678</v>
      </c>
      <c r="N8" s="33">
        <v>1.0866419150495858</v>
      </c>
      <c r="O8" s="33">
        <v>0.95563128271627962</v>
      </c>
      <c r="P8" s="33">
        <v>1.1567678976660138</v>
      </c>
      <c r="Q8" s="33">
        <v>1.0657877640889286</v>
      </c>
      <c r="R8" s="33">
        <v>0.89406656927305472</v>
      </c>
      <c r="S8" s="33">
        <v>1.0862625788644482</v>
      </c>
      <c r="T8" s="33">
        <v>1.0896242819533768</v>
      </c>
      <c r="U8" s="33">
        <v>0.84703282883183684</v>
      </c>
      <c r="V8" s="33">
        <v>0.99639148357898955</v>
      </c>
      <c r="W8" s="33">
        <v>1.2357926167968134</v>
      </c>
      <c r="X8" s="33">
        <v>1.1591561070508694</v>
      </c>
      <c r="Y8" s="33">
        <v>0.97345634285522908</v>
      </c>
      <c r="Z8" s="33">
        <v>0.87683022821037637</v>
      </c>
      <c r="AA8" s="33">
        <v>0.95963078970733118</v>
      </c>
      <c r="AB8" s="31">
        <v>0.84642018208789127</v>
      </c>
      <c r="AC8" s="31">
        <v>1.0427514908496713</v>
      </c>
      <c r="AD8" s="31">
        <v>0.84364698695176421</v>
      </c>
      <c r="AE8" s="31">
        <v>0.60669050555847259</v>
      </c>
      <c r="AF8" s="33">
        <v>0.72955694852717023</v>
      </c>
      <c r="AH8" s="33">
        <v>0.89206534979842245</v>
      </c>
    </row>
    <row r="9" spans="1:34" ht="14.25">
      <c r="A9" s="8"/>
      <c r="B9" s="8"/>
      <c r="C9" s="31">
        <v>0.95045422217000153</v>
      </c>
      <c r="E9" s="33">
        <v>2.8111642187903132</v>
      </c>
      <c r="F9" s="33">
        <v>1.3023269589512894</v>
      </c>
      <c r="G9" s="33">
        <v>1.210184954179425</v>
      </c>
      <c r="H9" s="33">
        <v>1.2916312755609893</v>
      </c>
      <c r="I9" s="33">
        <v>1.4583457852887181</v>
      </c>
      <c r="J9" s="33">
        <v>1.5507073998535479</v>
      </c>
      <c r="K9" s="33">
        <v>1.3462459992088436</v>
      </c>
      <c r="L9" s="33">
        <v>1.2612114833037464</v>
      </c>
      <c r="M9" s="33">
        <v>1.1293888347779881</v>
      </c>
      <c r="N9" s="33">
        <v>1.1071101964592205</v>
      </c>
      <c r="O9" s="33">
        <v>1.318640419544153</v>
      </c>
      <c r="P9" s="33">
        <v>1.2905328385123256</v>
      </c>
      <c r="Q9" s="33">
        <v>1.4037942715394296</v>
      </c>
      <c r="R9" s="33">
        <v>1.4811561417832109</v>
      </c>
      <c r="S9" s="33">
        <v>1.4633491235948362</v>
      </c>
      <c r="T9" s="33">
        <v>1.2253029289010651</v>
      </c>
      <c r="U9" s="33">
        <v>1.1103743343625125</v>
      </c>
      <c r="V9" s="33">
        <v>1.0899407406722146</v>
      </c>
      <c r="W9" s="33">
        <v>1.2717479539600762</v>
      </c>
      <c r="X9" s="33">
        <v>1.4655908362691192</v>
      </c>
      <c r="Y9" s="33">
        <v>1.4074250269275606</v>
      </c>
      <c r="Z9" s="33">
        <v>1.16887641368949</v>
      </c>
      <c r="AA9" s="33">
        <v>0.91579708324246278</v>
      </c>
      <c r="AB9" s="31">
        <v>1.4888658503425329</v>
      </c>
      <c r="AC9" s="31">
        <v>1.2495101576029575</v>
      </c>
      <c r="AD9" s="31">
        <v>0.88334618351972172</v>
      </c>
      <c r="AE9" s="31">
        <v>0.95962896362344696</v>
      </c>
      <c r="AF9" s="33">
        <v>0.67991533127096226</v>
      </c>
      <c r="AH9" s="33">
        <v>1.1268619974066438</v>
      </c>
    </row>
    <row r="10" spans="1:34" ht="14.25">
      <c r="A10" s="8"/>
      <c r="B10" s="8"/>
      <c r="C10" s="31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1"/>
      <c r="AC10" s="31"/>
      <c r="AD10" s="31"/>
      <c r="AE10" s="31"/>
      <c r="AF10" s="33"/>
      <c r="AH10" s="33"/>
    </row>
    <row r="11" spans="1:34" ht="14.25">
      <c r="A11" s="8" t="s">
        <v>21</v>
      </c>
      <c r="B11" s="8"/>
      <c r="C11" s="31">
        <v>0.89364805215549226</v>
      </c>
      <c r="E11" s="33">
        <v>2.9517408493127815</v>
      </c>
      <c r="F11" s="33">
        <v>0.29372827556655062</v>
      </c>
      <c r="G11" s="33">
        <v>0.86353197351680822</v>
      </c>
      <c r="H11" s="33">
        <v>0.91315461702692036</v>
      </c>
      <c r="I11" s="33">
        <v>1.1384050417891542</v>
      </c>
      <c r="J11" s="33">
        <v>0.83470451098922971</v>
      </c>
      <c r="K11" s="33">
        <v>0.58595088596287803</v>
      </c>
      <c r="L11" s="33">
        <v>1.0609759487839427</v>
      </c>
      <c r="M11" s="33">
        <v>35.89283716531196</v>
      </c>
      <c r="N11" s="33">
        <v>0.21252505658925189</v>
      </c>
      <c r="O11" s="33">
        <v>4.1588549263650264E-2</v>
      </c>
      <c r="P11" s="33">
        <v>1.3251623667459846</v>
      </c>
      <c r="Q11" s="33">
        <v>0.62104437403258128</v>
      </c>
      <c r="R11" s="33">
        <v>1.0406799856284483</v>
      </c>
      <c r="S11" s="33">
        <v>0.98980725190513286</v>
      </c>
      <c r="T11" s="33">
        <v>1.3581517003891375</v>
      </c>
      <c r="U11" s="33">
        <v>1.4613653224363239</v>
      </c>
      <c r="V11" s="33">
        <v>0.78935073017581381</v>
      </c>
      <c r="W11" s="33">
        <v>1.1195475114514961</v>
      </c>
      <c r="X11" s="33">
        <v>0.56359422186284225</v>
      </c>
      <c r="Y11" s="33">
        <v>0.1491296980727049</v>
      </c>
      <c r="Z11" s="33">
        <v>0.70657409402059401</v>
      </c>
      <c r="AA11" s="33">
        <v>0.12843495247986988</v>
      </c>
      <c r="AB11" s="31">
        <v>0.30232428075238538</v>
      </c>
      <c r="AC11" s="31">
        <v>0.48178769124245957</v>
      </c>
      <c r="AD11" s="31">
        <v>1.5462983584271479</v>
      </c>
      <c r="AE11" s="31">
        <v>1.6176185131474179</v>
      </c>
      <c r="AF11" s="33">
        <v>1.1310455628180784</v>
      </c>
      <c r="AH11" s="33">
        <v>1.6242340061410736</v>
      </c>
    </row>
    <row r="12" spans="1:34" ht="14.25">
      <c r="A12" s="8"/>
      <c r="B12" s="8"/>
      <c r="C12" s="31">
        <v>0.79092443964383852</v>
      </c>
      <c r="E12" s="33">
        <v>1.0824400222998289</v>
      </c>
      <c r="F12" s="33">
        <v>0.60852712682698273</v>
      </c>
      <c r="G12" s="33">
        <v>1.1166114399625944</v>
      </c>
      <c r="H12" s="33">
        <v>1.0352604490683011</v>
      </c>
      <c r="I12" s="33">
        <v>1.1881576083741177</v>
      </c>
      <c r="J12" s="33">
        <v>1.1757824498066469</v>
      </c>
      <c r="K12" s="33">
        <v>0.7375059002323251</v>
      </c>
      <c r="L12" s="33">
        <v>1.0836178956789606</v>
      </c>
      <c r="M12" s="33">
        <v>19.381250994869397</v>
      </c>
      <c r="N12" s="33">
        <v>0.30494174689339343</v>
      </c>
      <c r="O12" s="33">
        <v>4.3296140413011885E-2</v>
      </c>
      <c r="P12" s="33">
        <v>1.4314509040315186</v>
      </c>
      <c r="Q12" s="33">
        <v>0.90148265389298943</v>
      </c>
      <c r="R12" s="33">
        <v>1.0150951330342397</v>
      </c>
      <c r="S12" s="33">
        <v>1.0882145799333607</v>
      </c>
      <c r="T12" s="33">
        <v>1.4772850109401079</v>
      </c>
      <c r="U12" s="33">
        <v>1.414355052018982</v>
      </c>
      <c r="V12" s="33">
        <v>0.97259212715594101</v>
      </c>
      <c r="W12" s="33">
        <v>1.3246231703304754</v>
      </c>
      <c r="X12" s="33">
        <v>0.71678602109089229</v>
      </c>
      <c r="Y12" s="33">
        <v>0.17830671242011525</v>
      </c>
      <c r="Z12" s="33">
        <v>0.82945851035934404</v>
      </c>
      <c r="AA12" s="33">
        <v>0.78781520131488758</v>
      </c>
      <c r="AB12" s="31">
        <v>0.32706608965345485</v>
      </c>
      <c r="AC12" s="31">
        <v>0.61482001099568284</v>
      </c>
      <c r="AD12" s="31">
        <v>2.0302886446955317</v>
      </c>
      <c r="AE12" s="31">
        <v>2.068077581448525</v>
      </c>
      <c r="AF12" s="33">
        <v>5.2204330913780943</v>
      </c>
      <c r="AH12" s="33">
        <v>2.2076717640140568</v>
      </c>
    </row>
    <row r="13" spans="1:34" ht="14.25">
      <c r="A13" s="8"/>
      <c r="B13" s="8"/>
      <c r="C13" s="31">
        <v>0.92486059992211633</v>
      </c>
      <c r="E13" s="33">
        <v>2.2140403225552059</v>
      </c>
      <c r="F13" s="33">
        <v>0.23695973792610009</v>
      </c>
      <c r="G13" s="33">
        <v>0.75809347955321527</v>
      </c>
      <c r="H13" s="33">
        <v>0.86745171902664975</v>
      </c>
      <c r="I13" s="33">
        <v>1.0850158861505159</v>
      </c>
      <c r="J13" s="33">
        <v>0.87103105437052608</v>
      </c>
      <c r="K13" s="33">
        <v>0.55883717628890139</v>
      </c>
      <c r="L13" s="33">
        <v>0.86707890036579083</v>
      </c>
      <c r="M13" s="33">
        <v>14.788867977201114</v>
      </c>
      <c r="N13" s="33">
        <v>0.3331552023199511</v>
      </c>
      <c r="O13" s="33">
        <v>4.1990425695821509E-2</v>
      </c>
      <c r="P13" s="33">
        <v>1.0758831536718343</v>
      </c>
      <c r="Q13" s="33">
        <v>0.66677108728244561</v>
      </c>
      <c r="R13" s="33">
        <v>0.7107653457218629</v>
      </c>
      <c r="S13" s="33">
        <v>0.79501583471881954</v>
      </c>
      <c r="T13" s="33">
        <v>1.2800187078697431</v>
      </c>
      <c r="U13" s="33">
        <v>1.222107220198525</v>
      </c>
      <c r="V13" s="33">
        <v>0.88970044248092994</v>
      </c>
      <c r="W13" s="33">
        <v>1.3431856765932053</v>
      </c>
      <c r="X13" s="33">
        <v>0.66005878599366985</v>
      </c>
      <c r="Y13" s="33">
        <v>0.17710172001281987</v>
      </c>
      <c r="Z13" s="33">
        <v>0.79328157583935655</v>
      </c>
      <c r="AA13" s="33">
        <v>7.6266074957279106E-2</v>
      </c>
      <c r="AB13" s="31">
        <v>0.45846649464610173</v>
      </c>
      <c r="AC13" s="31">
        <v>0.62414663389131142</v>
      </c>
      <c r="AD13" s="31">
        <v>0.88716510428685036</v>
      </c>
      <c r="AE13" s="31">
        <v>0.87036101037026947</v>
      </c>
      <c r="AF13" s="33">
        <v>2.2423586538931812</v>
      </c>
      <c r="AH13" s="33">
        <v>1.6426741743082343</v>
      </c>
    </row>
    <row r="14" spans="1:34" ht="14.25">
      <c r="A14" s="8"/>
      <c r="B14" s="8"/>
      <c r="C14" s="31">
        <v>0.94687967233041936</v>
      </c>
      <c r="E14" s="33">
        <v>4.886029661936206</v>
      </c>
      <c r="F14" s="33">
        <v>0.57031971081387378</v>
      </c>
      <c r="G14" s="33">
        <v>1.1897693216430587</v>
      </c>
      <c r="H14" s="33">
        <v>1.6350444467864922</v>
      </c>
      <c r="I14" s="33">
        <v>1.8302056852181279</v>
      </c>
      <c r="J14" s="33">
        <v>1.5913271028060991</v>
      </c>
      <c r="K14" s="33">
        <v>0.99538102882233248</v>
      </c>
      <c r="L14" s="33">
        <v>1.2106673919955571</v>
      </c>
      <c r="M14" s="33">
        <v>10.558987557573905</v>
      </c>
      <c r="N14" s="33">
        <v>0.32309047327654855</v>
      </c>
      <c r="O14" s="33">
        <v>6.4519407480944049E-2</v>
      </c>
      <c r="P14" s="33">
        <v>1.3306239439183121</v>
      </c>
      <c r="Q14" s="33">
        <v>1.2316283229201512</v>
      </c>
      <c r="R14" s="33">
        <v>2.0242457401022245</v>
      </c>
      <c r="S14" s="33">
        <v>1.3627017346323629</v>
      </c>
      <c r="T14" s="33">
        <v>2.3069396518245817</v>
      </c>
      <c r="U14" s="33">
        <v>1.9059860378567475</v>
      </c>
      <c r="V14" s="33">
        <v>1.1166632906152025</v>
      </c>
      <c r="W14" s="33">
        <v>1.7343201288467205</v>
      </c>
      <c r="X14" s="33">
        <v>1.1587240255985192</v>
      </c>
      <c r="Y14" s="33">
        <v>0.24205361946872114</v>
      </c>
      <c r="Z14" s="33">
        <v>1.2411011163097683</v>
      </c>
      <c r="AA14" s="33">
        <v>0.1912433007319487</v>
      </c>
      <c r="AB14" s="31">
        <v>0.66677967713617881</v>
      </c>
      <c r="AC14" s="31">
        <v>0.99117804035196799</v>
      </c>
      <c r="AD14" s="31">
        <v>1.4410008649309836</v>
      </c>
      <c r="AE14" s="31">
        <v>1.4007269395773474</v>
      </c>
      <c r="AF14" s="33">
        <v>0.67049069665636696</v>
      </c>
      <c r="AH14" s="33">
        <v>2.2366326613289895</v>
      </c>
    </row>
    <row r="15" spans="1:34" ht="14.25">
      <c r="A15" s="8"/>
      <c r="B15" s="8"/>
      <c r="C15" s="31">
        <v>0.80788930359107269</v>
      </c>
      <c r="E15" s="33">
        <v>4.6085289512682239</v>
      </c>
      <c r="F15" s="33">
        <v>0.54811257513457812</v>
      </c>
      <c r="G15" s="33">
        <v>1.1403065044839789</v>
      </c>
      <c r="H15" s="33">
        <v>1.2638206046326834</v>
      </c>
      <c r="I15" s="33">
        <v>1.4003734005870521</v>
      </c>
      <c r="J15" s="33">
        <v>1.3592057245890228</v>
      </c>
      <c r="K15" s="33">
        <v>0.81008992574833372</v>
      </c>
      <c r="L15" s="33">
        <v>1.1127039957618079</v>
      </c>
      <c r="M15" s="33">
        <v>14.011354528265722</v>
      </c>
      <c r="N15" s="33">
        <v>0.34800138739905007</v>
      </c>
      <c r="O15" s="33">
        <v>6.2102233090663171E-2</v>
      </c>
      <c r="P15" s="33">
        <v>1.4579514230583301</v>
      </c>
      <c r="Q15" s="33">
        <v>1.0635412918609841</v>
      </c>
      <c r="R15" s="33">
        <v>1.4960679644415178</v>
      </c>
      <c r="S15" s="33">
        <v>1.0000896013581566</v>
      </c>
      <c r="T15" s="33">
        <v>1.9399716607589725</v>
      </c>
      <c r="U15" s="33">
        <v>1.9806404515884275</v>
      </c>
      <c r="V15" s="33">
        <v>1.0271086235891975</v>
      </c>
      <c r="W15" s="33">
        <v>1.5663960854414511</v>
      </c>
      <c r="X15" s="33">
        <v>1.0484246557413825</v>
      </c>
      <c r="Y15" s="33">
        <v>0.23451775738146011</v>
      </c>
      <c r="Z15" s="33">
        <v>1.0197755097633612</v>
      </c>
      <c r="AA15" s="33">
        <v>0.20717275961607298</v>
      </c>
      <c r="AB15" s="31">
        <v>0.93842946388459691</v>
      </c>
      <c r="AC15" s="31">
        <v>0.80353572437229082</v>
      </c>
      <c r="AD15" s="31">
        <v>1.4210358498810267</v>
      </c>
      <c r="AE15" s="31">
        <v>1.4863722745403953</v>
      </c>
      <c r="AF15" s="33">
        <v>1.3158621973649334</v>
      </c>
      <c r="AH15" s="33">
        <v>3.9164287285268795</v>
      </c>
    </row>
    <row r="16" spans="1:34" ht="14.25">
      <c r="A16" s="8"/>
      <c r="B16" s="8"/>
      <c r="C16" s="1"/>
    </row>
    <row r="17" spans="1:34" ht="14.25">
      <c r="B17" s="8"/>
      <c r="C17" s="7"/>
    </row>
    <row r="18" spans="1:34" ht="14.25">
      <c r="A18" s="3" t="s">
        <v>2</v>
      </c>
      <c r="B18" s="4" t="s">
        <v>5</v>
      </c>
      <c r="C18" s="32">
        <f>AVERAGE(C3:C9)</f>
        <v>0.99999999999999989</v>
      </c>
      <c r="E18" s="32">
        <f t="shared" ref="E18:M18" si="0">AVERAGE(E3:E9)</f>
        <v>1</v>
      </c>
      <c r="F18" s="32">
        <f t="shared" si="0"/>
        <v>1.0000000000000002</v>
      </c>
      <c r="G18" s="32">
        <f t="shared" si="0"/>
        <v>1.0000000000000002</v>
      </c>
      <c r="H18" s="32">
        <f t="shared" si="0"/>
        <v>1</v>
      </c>
      <c r="I18" s="32">
        <f t="shared" si="0"/>
        <v>1</v>
      </c>
      <c r="J18" s="32">
        <f t="shared" si="0"/>
        <v>1.0000000000000002</v>
      </c>
      <c r="K18" s="32">
        <f t="shared" si="0"/>
        <v>1.0000000000000002</v>
      </c>
      <c r="L18" s="32">
        <f t="shared" si="0"/>
        <v>1</v>
      </c>
      <c r="M18" s="32">
        <f t="shared" si="0"/>
        <v>1</v>
      </c>
      <c r="N18" s="32">
        <f t="shared" ref="N18:O18" si="1">AVERAGE(N3:N9)</f>
        <v>1</v>
      </c>
      <c r="O18" s="32">
        <f t="shared" si="1"/>
        <v>1</v>
      </c>
      <c r="P18" s="32">
        <f t="shared" ref="P18:T18" si="2">AVERAGE(P3:P9)</f>
        <v>1</v>
      </c>
      <c r="Q18" s="32">
        <f t="shared" si="2"/>
        <v>1.0000000000000002</v>
      </c>
      <c r="R18" s="32">
        <f t="shared" si="2"/>
        <v>1</v>
      </c>
      <c r="S18" s="32">
        <f t="shared" si="2"/>
        <v>1</v>
      </c>
      <c r="T18" s="32">
        <f t="shared" si="2"/>
        <v>1</v>
      </c>
      <c r="U18" s="32">
        <f t="shared" ref="U18:AA18" si="3">AVERAGE(U3:U9)</f>
        <v>1</v>
      </c>
      <c r="V18" s="32">
        <f t="shared" si="3"/>
        <v>1.0000000000000002</v>
      </c>
      <c r="W18" s="32">
        <f t="shared" si="3"/>
        <v>1</v>
      </c>
      <c r="X18" s="32">
        <f t="shared" si="3"/>
        <v>0.99999999999999989</v>
      </c>
      <c r="Y18" s="32">
        <f t="shared" si="3"/>
        <v>1.0000000000000002</v>
      </c>
      <c r="Z18" s="32">
        <f t="shared" si="3"/>
        <v>0.99999999999999989</v>
      </c>
      <c r="AA18" s="32">
        <f t="shared" si="3"/>
        <v>1</v>
      </c>
      <c r="AB18" s="32">
        <f t="shared" ref="AB18:AC18" si="4">AVERAGE(AB3:AB9)</f>
        <v>1</v>
      </c>
      <c r="AC18" s="32">
        <f t="shared" si="4"/>
        <v>0.99999999999999978</v>
      </c>
      <c r="AD18" s="32">
        <f t="shared" ref="AD18:AE18" si="5">AVERAGE(AD3:AD9)</f>
        <v>1</v>
      </c>
      <c r="AE18" s="32">
        <f t="shared" si="5"/>
        <v>1</v>
      </c>
      <c r="AF18" s="32">
        <f t="shared" ref="AF18" si="6">AVERAGE(AF3:AF9)</f>
        <v>1</v>
      </c>
      <c r="AH18" s="32">
        <f t="shared" ref="AH18" si="7">AVERAGE(AH3:AH9)</f>
        <v>1.0000000000000002</v>
      </c>
    </row>
    <row r="19" spans="1:34" ht="14.25">
      <c r="A19" s="3"/>
      <c r="B19" s="4" t="s">
        <v>6</v>
      </c>
      <c r="C19" s="13">
        <f>AVERAGE(C11:C16)</f>
        <v>0.87284041352858777</v>
      </c>
      <c r="E19" s="13">
        <f t="shared" ref="E19:M19" si="8">AVERAGE(E11:E16)</f>
        <v>3.1485559614744494</v>
      </c>
      <c r="F19" s="13">
        <f t="shared" si="8"/>
        <v>0.45152948525361702</v>
      </c>
      <c r="G19" s="13">
        <f t="shared" si="8"/>
        <v>1.0136625438319311</v>
      </c>
      <c r="H19" s="13">
        <f t="shared" si="8"/>
        <v>1.1429463673082094</v>
      </c>
      <c r="I19" s="13">
        <f t="shared" si="8"/>
        <v>1.3284315244237934</v>
      </c>
      <c r="J19" s="13">
        <f t="shared" si="8"/>
        <v>1.1664101685123049</v>
      </c>
      <c r="K19" s="13">
        <f t="shared" si="8"/>
        <v>0.73755298341095421</v>
      </c>
      <c r="L19" s="13">
        <f t="shared" si="8"/>
        <v>1.067008826517212</v>
      </c>
      <c r="M19" s="13">
        <f t="shared" si="8"/>
        <v>18.92665964464442</v>
      </c>
      <c r="N19" s="13">
        <f t="shared" ref="N19:O19" si="9">AVERAGE(N11:N16)</f>
        <v>0.30434277329563902</v>
      </c>
      <c r="O19" s="13">
        <f t="shared" si="9"/>
        <v>5.0699351188818173E-2</v>
      </c>
      <c r="P19" s="13">
        <f t="shared" ref="P19:T19" si="10">AVERAGE(P11:P16)</f>
        <v>1.3242143582851962</v>
      </c>
      <c r="Q19" s="13">
        <f t="shared" si="10"/>
        <v>0.89689354599783044</v>
      </c>
      <c r="R19" s="13">
        <f t="shared" si="10"/>
        <v>1.2573708337856586</v>
      </c>
      <c r="S19" s="13">
        <f t="shared" si="10"/>
        <v>1.0471658005095665</v>
      </c>
      <c r="T19" s="13">
        <f t="shared" si="10"/>
        <v>1.6724733463565085</v>
      </c>
      <c r="U19" s="13">
        <f t="shared" ref="U19:AA19" si="11">AVERAGE(U11:U16)</f>
        <v>1.5968908168198011</v>
      </c>
      <c r="V19" s="13">
        <f t="shared" si="11"/>
        <v>0.95908304280341705</v>
      </c>
      <c r="W19" s="13">
        <f t="shared" si="11"/>
        <v>1.4176145145326697</v>
      </c>
      <c r="X19" s="13">
        <f t="shared" si="11"/>
        <v>0.8295175420574612</v>
      </c>
      <c r="Y19" s="13">
        <f t="shared" si="11"/>
        <v>0.19622190147116425</v>
      </c>
      <c r="Z19" s="13">
        <f t="shared" si="11"/>
        <v>0.91803816125848492</v>
      </c>
      <c r="AA19" s="13">
        <f t="shared" si="11"/>
        <v>0.27818645782001167</v>
      </c>
      <c r="AB19" s="13">
        <f t="shared" ref="AB19:AC19" si="12">AVERAGE(AB11:AB16)</f>
        <v>0.53861320121454348</v>
      </c>
      <c r="AC19" s="13">
        <f t="shared" si="12"/>
        <v>0.70309362017074251</v>
      </c>
      <c r="AD19" s="13">
        <f t="shared" ref="AD19:AE19" si="13">AVERAGE(AD11:AD16)</f>
        <v>1.4651577644443081</v>
      </c>
      <c r="AE19" s="13">
        <f t="shared" si="13"/>
        <v>1.4886312638167909</v>
      </c>
      <c r="AF19" s="13">
        <f t="shared" ref="AF19" si="14">AVERAGE(AF11:AF16)</f>
        <v>2.1160380404221306</v>
      </c>
      <c r="AH19" s="13">
        <f t="shared" ref="AH19" si="15">AVERAGE(AH11:AH16)</f>
        <v>2.3255282668638468</v>
      </c>
    </row>
    <row r="20" spans="1:34" ht="14.25">
      <c r="A20" s="3" t="s">
        <v>3</v>
      </c>
      <c r="B20" s="4" t="s">
        <v>5</v>
      </c>
      <c r="C20" s="13">
        <f>STDEV(C3:C9)/SQRT(COUNT(C3:C9))</f>
        <v>4.6572245054746809E-2</v>
      </c>
      <c r="E20" s="13">
        <f t="shared" ref="E20:M20" si="16">STDEV(E3:E9)/SQRT(COUNT(E3:E9))</f>
        <v>0.36315284905592188</v>
      </c>
      <c r="F20" s="13">
        <f t="shared" si="16"/>
        <v>0.10168166436909866</v>
      </c>
      <c r="G20" s="13">
        <f t="shared" si="16"/>
        <v>6.4584176209870628E-2</v>
      </c>
      <c r="H20" s="13">
        <f t="shared" si="16"/>
        <v>7.271657891429853E-2</v>
      </c>
      <c r="I20" s="13">
        <f t="shared" si="16"/>
        <v>8.5338164598756608E-2</v>
      </c>
      <c r="J20" s="13">
        <f t="shared" si="16"/>
        <v>9.8973011190729432E-2</v>
      </c>
      <c r="K20" s="13">
        <f t="shared" si="16"/>
        <v>6.4805126376965325E-2</v>
      </c>
      <c r="L20" s="13">
        <f t="shared" si="16"/>
        <v>6.5665811018530834E-2</v>
      </c>
      <c r="M20" s="13">
        <f t="shared" si="16"/>
        <v>0.2392762073927375</v>
      </c>
      <c r="N20" s="13">
        <f t="shared" ref="N20:O20" si="17">STDEV(N3:N9)/SQRT(COUNT(N3:N9))</f>
        <v>9.1895337258876122E-2</v>
      </c>
      <c r="O20" s="13">
        <f t="shared" si="17"/>
        <v>7.6402671238848141E-2</v>
      </c>
      <c r="P20" s="13">
        <f t="shared" ref="P20:T20" si="18">STDEV(P3:P9)/SQRT(COUNT(P3:P9))</f>
        <v>0.10320985002043241</v>
      </c>
      <c r="Q20" s="13">
        <f t="shared" si="18"/>
        <v>9.3150510544273521E-2</v>
      </c>
      <c r="R20" s="13">
        <f t="shared" si="18"/>
        <v>9.920519354471817E-2</v>
      </c>
      <c r="S20" s="13">
        <f t="shared" si="18"/>
        <v>0.11146381637473302</v>
      </c>
      <c r="T20" s="13">
        <f t="shared" si="18"/>
        <v>5.2055715286555872E-2</v>
      </c>
      <c r="U20" s="13">
        <f t="shared" ref="U20:AA20" si="19">STDEV(U3:U9)/SQRT(COUNT(U3:U9))</f>
        <v>0.1125465239119303</v>
      </c>
      <c r="V20" s="13">
        <f t="shared" si="19"/>
        <v>5.0856909283879731E-2</v>
      </c>
      <c r="W20" s="13">
        <f t="shared" si="19"/>
        <v>7.736166802436939E-2</v>
      </c>
      <c r="X20" s="13">
        <f t="shared" si="19"/>
        <v>9.3992765076438251E-2</v>
      </c>
      <c r="Y20" s="13">
        <f t="shared" si="19"/>
        <v>7.4278038682156183E-2</v>
      </c>
      <c r="Z20" s="13">
        <f t="shared" si="19"/>
        <v>5.7739293962777896E-2</v>
      </c>
      <c r="AA20" s="13">
        <f t="shared" si="19"/>
        <v>0.22062344526228772</v>
      </c>
      <c r="AB20" s="13">
        <f t="shared" ref="AB20:AC20" si="20">STDEV(AB3:AB9)/SQRT(COUNT(AB3:AB9))</f>
        <v>0.10294357231556225</v>
      </c>
      <c r="AC20" s="13">
        <f t="shared" si="20"/>
        <v>5.7638872505394803E-2</v>
      </c>
      <c r="AD20" s="13">
        <f t="shared" ref="AD20:AE20" si="21">STDEV(AD3:AD9)/SQRT(COUNT(AD3:AD9))</f>
        <v>0.14113016686608434</v>
      </c>
      <c r="AE20" s="13">
        <f t="shared" si="21"/>
        <v>0.15089876496793803</v>
      </c>
      <c r="AF20" s="13">
        <f t="shared" ref="AF20" si="22">STDEV(AF3:AF9)/SQRT(COUNT(AF3:AF9))</f>
        <v>0.25955638131292569</v>
      </c>
      <c r="AH20" s="13">
        <f t="shared" ref="AH20" si="23">STDEV(AH3:AH9)/SQRT(COUNT(AH3:AH9))</f>
        <v>6.4593729646617692E-2</v>
      </c>
    </row>
    <row r="21" spans="1:34" ht="14.25">
      <c r="A21" s="3"/>
      <c r="B21" s="4" t="s">
        <v>6</v>
      </c>
      <c r="C21" s="13">
        <f>STDEV(C11:C16)/SQRT(COUNT(C11:C16))</f>
        <v>3.1264790836636018E-2</v>
      </c>
      <c r="E21" s="13">
        <f t="shared" ref="E21:M21" si="24">STDEV(E11:E16)/SQRT(COUNT(E11:E16))</f>
        <v>0.71872201624115128</v>
      </c>
      <c r="F21" s="13">
        <f t="shared" si="24"/>
        <v>7.714566372976045E-2</v>
      </c>
      <c r="G21" s="13">
        <f t="shared" si="24"/>
        <v>8.5295222590312483E-2</v>
      </c>
      <c r="H21" s="13">
        <f t="shared" si="24"/>
        <v>0.14090225473555745</v>
      </c>
      <c r="I21" s="13">
        <f t="shared" si="24"/>
        <v>0.13638015811860979</v>
      </c>
      <c r="J21" s="13">
        <f t="shared" si="24"/>
        <v>0.14406419254159331</v>
      </c>
      <c r="K21" s="13">
        <f t="shared" si="24"/>
        <v>7.9579974518429034E-2</v>
      </c>
      <c r="L21" s="13">
        <f t="shared" si="24"/>
        <v>5.6129343524873622E-2</v>
      </c>
      <c r="M21" s="13">
        <f t="shared" si="24"/>
        <v>4.4685417833198366</v>
      </c>
      <c r="N21" s="13">
        <f t="shared" ref="N21:O21" si="25">STDEV(N11:N16)/SQRT(COUNT(N11:N16))</f>
        <v>2.3998498678908076E-2</v>
      </c>
      <c r="O21" s="13">
        <f t="shared" si="25"/>
        <v>5.170489804352087E-3</v>
      </c>
      <c r="P21" s="13">
        <f t="shared" ref="P21:T21" si="26">STDEV(P11:P16)/SQRT(COUNT(P11:P16))</f>
        <v>6.7489127987583664E-2</v>
      </c>
      <c r="Q21" s="13">
        <f t="shared" si="26"/>
        <v>0.11595020777749949</v>
      </c>
      <c r="R21" s="13">
        <f t="shared" si="26"/>
        <v>0.22907459926326665</v>
      </c>
      <c r="S21" s="13">
        <f t="shared" si="26"/>
        <v>9.2285888652532844E-2</v>
      </c>
      <c r="T21" s="13">
        <f t="shared" si="26"/>
        <v>0.19557863733783779</v>
      </c>
      <c r="U21" s="13">
        <f t="shared" ref="U21:AA21" si="27">STDEV(U11:U16)/SQRT(COUNT(U11:U16))</f>
        <v>0.14747081867417314</v>
      </c>
      <c r="V21" s="13">
        <f t="shared" si="27"/>
        <v>5.6242560698786644E-2</v>
      </c>
      <c r="W21" s="13">
        <f t="shared" si="27"/>
        <v>0.10617659401192639</v>
      </c>
      <c r="X21" s="13">
        <f t="shared" si="27"/>
        <v>0.11585273222422242</v>
      </c>
      <c r="Y21" s="13">
        <f t="shared" si="27"/>
        <v>1.7987954182127588E-2</v>
      </c>
      <c r="Z21" s="13">
        <f t="shared" si="27"/>
        <v>9.5615838881148343E-2</v>
      </c>
      <c r="AA21" s="13">
        <f t="shared" si="27"/>
        <v>0.12952236649711829</v>
      </c>
      <c r="AB21" s="13">
        <f t="shared" ref="AB21:AC21" si="28">STDEV(AB11:AB16)/SQRT(COUNT(AB11:AB16))</f>
        <v>0.11901424670231714</v>
      </c>
      <c r="AC21" s="13">
        <f t="shared" si="28"/>
        <v>8.834093624865931E-2</v>
      </c>
      <c r="AD21" s="13">
        <f t="shared" ref="AD21:AE21" si="29">STDEV(AD11:AD16)/SQRT(COUNT(AD11:AD16))</f>
        <v>0.18201133510582929</v>
      </c>
      <c r="AE21" s="13">
        <f t="shared" si="29"/>
        <v>0.1926637128595092</v>
      </c>
      <c r="AF21" s="13">
        <f t="shared" ref="AF21" si="30">STDEV(AF11:AF16)/SQRT(COUNT(AF11:AF16))</f>
        <v>0.81710844487144751</v>
      </c>
      <c r="AH21" s="13">
        <f t="shared" ref="AH21" si="31">STDEV(AH11:AH16)/SQRT(COUNT(AH11:AH16))</f>
        <v>0.41897853254729456</v>
      </c>
    </row>
    <row r="22" spans="1:34" ht="14.25">
      <c r="A22" s="3" t="s">
        <v>4</v>
      </c>
      <c r="B22" s="5"/>
      <c r="C22" s="18">
        <f>TTEST(C3:C9,C11:C16,2,3)</f>
        <v>4.7648528056486367E-2</v>
      </c>
      <c r="E22" s="18">
        <f t="shared" ref="E22:M22" si="32">TTEST(E3:E9,E11:E16,2,3)</f>
        <v>3.6876504123213596E-2</v>
      </c>
      <c r="F22" s="18">
        <f t="shared" si="32"/>
        <v>1.5864283911979052E-3</v>
      </c>
      <c r="G22" s="23">
        <f t="shared" si="32"/>
        <v>0.90149033371104847</v>
      </c>
      <c r="H22" s="23">
        <f t="shared" si="32"/>
        <v>0.40136554365205246</v>
      </c>
      <c r="I22" s="23">
        <f t="shared" si="32"/>
        <v>8.0379910991338607E-2</v>
      </c>
      <c r="J22" s="23">
        <f t="shared" si="32"/>
        <v>0.37055041677434358</v>
      </c>
      <c r="K22" s="18">
        <f t="shared" si="32"/>
        <v>3.2048928492006433E-2</v>
      </c>
      <c r="L22" s="23">
        <f t="shared" si="32"/>
        <v>0.45591918297292999</v>
      </c>
      <c r="M22" s="18">
        <f t="shared" si="32"/>
        <v>1.5869428629231387E-2</v>
      </c>
      <c r="N22" s="18">
        <f t="shared" ref="N22:T22" si="33">TTEST(N3:N9,N11:N16,2,3)</f>
        <v>1.8356455425793211E-4</v>
      </c>
      <c r="O22" s="24">
        <f t="shared" si="33"/>
        <v>1.5720429811706048E-5</v>
      </c>
      <c r="P22" s="18">
        <f t="shared" si="33"/>
        <v>2.6026115297184932E-2</v>
      </c>
      <c r="Q22" s="23">
        <f t="shared" si="33"/>
        <v>0.50671319966573569</v>
      </c>
      <c r="R22" s="23">
        <f t="shared" si="33"/>
        <v>0.34564307996925497</v>
      </c>
      <c r="S22" s="23">
        <f t="shared" si="33"/>
        <v>0.75119343677843142</v>
      </c>
      <c r="T22" s="18">
        <f t="shared" si="33"/>
        <v>2.396860987668404E-2</v>
      </c>
      <c r="U22" s="18">
        <f t="shared" ref="U22:AA22" si="34">TTEST(U3:U9,U11:U16,2,3)</f>
        <v>1.1949092457440127E-2</v>
      </c>
      <c r="V22" s="23">
        <f t="shared" si="34"/>
        <v>0.60235844869124444</v>
      </c>
      <c r="W22" s="18">
        <f t="shared" si="34"/>
        <v>1.3251209616520789E-2</v>
      </c>
      <c r="X22" s="23">
        <f t="shared" si="34"/>
        <v>0.28418734384089495</v>
      </c>
      <c r="Y22" s="24">
        <f t="shared" si="34"/>
        <v>2.0994601426668229E-5</v>
      </c>
      <c r="Z22" s="23">
        <f t="shared" si="34"/>
        <v>0.48745278087829713</v>
      </c>
      <c r="AA22" s="18">
        <f t="shared" si="34"/>
        <v>1.9569445874319542E-2</v>
      </c>
      <c r="AB22" s="18">
        <f t="shared" ref="AB22:AC22" si="35">TTEST(AB3:AB9,AB11:AB16,2,3)</f>
        <v>1.6892946926641436E-2</v>
      </c>
      <c r="AC22" s="18">
        <f t="shared" si="35"/>
        <v>2.5030744211280494E-2</v>
      </c>
      <c r="AD22" s="23">
        <f t="shared" ref="AD22:AE22" si="36">TTEST(AD3:AD9,AD11:AD16,2,3)</f>
        <v>7.6968096218721943E-2</v>
      </c>
      <c r="AE22" s="23">
        <f t="shared" si="36"/>
        <v>7.9541095504208709E-2</v>
      </c>
      <c r="AF22" s="23">
        <f t="shared" ref="AF22" si="37">TTEST(AF3:AF9,AF11:AF16,2,3)</f>
        <v>0.25179560984311811</v>
      </c>
      <c r="AH22" s="18">
        <f t="shared" ref="AH22" si="38">TTEST(AH3:AH9,AH11:AH16,2,3)</f>
        <v>3.3119454055434802E-2</v>
      </c>
    </row>
    <row r="23" spans="1:34" ht="14.25">
      <c r="A23" s="8"/>
      <c r="B23" s="8"/>
      <c r="C23" s="7"/>
    </row>
    <row r="24" spans="1:34" ht="14.25">
      <c r="A24" s="8"/>
      <c r="B24" s="8"/>
      <c r="C24" s="11"/>
    </row>
    <row r="25" spans="1:34" ht="14.25">
      <c r="A25" s="8"/>
      <c r="B25" s="8"/>
      <c r="C25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C49E-B707-4BFC-B31C-2A4991DBF935}">
  <dimension ref="A1:H28"/>
  <sheetViews>
    <sheetView view="pageBreakPreview" zoomScale="75" zoomScaleNormal="100" zoomScaleSheetLayoutView="75" workbookViewId="0">
      <selection activeCell="C3" sqref="C3:C12"/>
    </sheetView>
  </sheetViews>
  <sheetFormatPr defaultRowHeight="13.5"/>
  <cols>
    <col min="1" max="16384" width="9" style="9"/>
  </cols>
  <sheetData>
    <row r="1" spans="1:8" ht="15">
      <c r="A1" s="8"/>
      <c r="B1" s="8"/>
      <c r="C1" s="38" t="s">
        <v>56</v>
      </c>
      <c r="D1" s="38" t="s">
        <v>103</v>
      </c>
      <c r="E1" s="15" t="s">
        <v>57</v>
      </c>
      <c r="F1" s="15" t="s">
        <v>59</v>
      </c>
      <c r="G1" s="15" t="s">
        <v>58</v>
      </c>
      <c r="H1" s="15" t="s">
        <v>60</v>
      </c>
    </row>
    <row r="2" spans="1:8" ht="15">
      <c r="A2" s="8"/>
      <c r="B2" s="8"/>
      <c r="C2" s="38" t="s">
        <v>83</v>
      </c>
      <c r="D2" s="38" t="s">
        <v>102</v>
      </c>
      <c r="E2" s="15" t="s">
        <v>84</v>
      </c>
      <c r="F2" s="15" t="s">
        <v>85</v>
      </c>
      <c r="G2" s="15" t="s">
        <v>84</v>
      </c>
      <c r="H2" s="15" t="s">
        <v>86</v>
      </c>
    </row>
    <row r="3" spans="1:8" ht="14.25">
      <c r="A3" s="8" t="s">
        <v>0</v>
      </c>
      <c r="B3" s="8"/>
      <c r="C3" s="40">
        <v>4.4139400000000002</v>
      </c>
      <c r="D3" s="40">
        <v>58.372376000000003</v>
      </c>
      <c r="E3" s="16">
        <v>47.346834999999999</v>
      </c>
      <c r="F3" s="17">
        <v>0.69913999999999998</v>
      </c>
      <c r="G3" s="16">
        <v>866.55310599999996</v>
      </c>
      <c r="H3" s="13">
        <v>0.581785</v>
      </c>
    </row>
    <row r="4" spans="1:8" ht="14.25">
      <c r="A4" s="8"/>
      <c r="B4" s="8"/>
      <c r="C4" s="40">
        <v>5.8359620000000003</v>
      </c>
      <c r="D4" s="40">
        <v>46.066941</v>
      </c>
      <c r="E4" s="16">
        <v>51.838675000000002</v>
      </c>
      <c r="F4" s="17">
        <v>0.71547700000000003</v>
      </c>
      <c r="G4" s="16">
        <v>902.79649900000004</v>
      </c>
      <c r="H4" s="13">
        <v>0.65520900000000004</v>
      </c>
    </row>
    <row r="5" spans="1:8" ht="14.25">
      <c r="A5" s="8"/>
      <c r="B5" s="8"/>
      <c r="C5" s="40">
        <v>2.5051559999999999</v>
      </c>
      <c r="D5" s="40">
        <v>61.195444999999999</v>
      </c>
      <c r="E5" s="16">
        <v>38.892916999999997</v>
      </c>
      <c r="F5" s="17">
        <v>0.48646299999999998</v>
      </c>
      <c r="G5" s="16">
        <v>1208.5496740000001</v>
      </c>
      <c r="H5" s="13">
        <v>1.0567169999999999</v>
      </c>
    </row>
    <row r="6" spans="1:8" ht="14.25">
      <c r="A6" s="8"/>
      <c r="B6" s="8"/>
      <c r="C6" s="40">
        <v>8.3477779999999999</v>
      </c>
      <c r="D6" s="40">
        <v>52.439393000000003</v>
      </c>
      <c r="E6" s="16">
        <v>46.490726000000002</v>
      </c>
      <c r="F6" s="17">
        <v>1.03226</v>
      </c>
      <c r="G6" s="16">
        <v>626.04603999999995</v>
      </c>
      <c r="H6" s="13">
        <v>0.21937100000000001</v>
      </c>
    </row>
    <row r="7" spans="1:8" ht="14.25">
      <c r="A7" s="8"/>
      <c r="B7" s="8"/>
      <c r="C7" s="40">
        <v>3.6128770000000001</v>
      </c>
      <c r="D7" s="40">
        <v>56.122593000000002</v>
      </c>
      <c r="E7" s="16">
        <v>45.420121999999999</v>
      </c>
      <c r="F7" s="17">
        <v>0.47504299999999999</v>
      </c>
      <c r="G7" s="16">
        <v>1091.1495560000001</v>
      </c>
      <c r="H7" s="13">
        <v>1.0852999999999999</v>
      </c>
    </row>
    <row r="8" spans="1:8" ht="14.25">
      <c r="A8" s="8"/>
      <c r="B8" s="8"/>
      <c r="C8" s="40">
        <v>2.5663200000000002</v>
      </c>
      <c r="D8" s="40">
        <v>55.445858000000001</v>
      </c>
      <c r="E8" s="16">
        <v>43.191867999999999</v>
      </c>
      <c r="F8" s="17">
        <v>0.45855200000000002</v>
      </c>
      <c r="G8" s="16">
        <v>1077.143106</v>
      </c>
      <c r="H8" s="13">
        <v>1.254365</v>
      </c>
    </row>
    <row r="9" spans="1:8" ht="14.25">
      <c r="A9" s="8"/>
      <c r="B9" s="8"/>
      <c r="C9" s="40">
        <v>3.9705689999999998</v>
      </c>
      <c r="D9" s="40">
        <v>54.053826000000001</v>
      </c>
      <c r="E9" s="16">
        <v>44.731895000000002</v>
      </c>
      <c r="F9" s="17">
        <v>0.48972700000000002</v>
      </c>
      <c r="G9" s="16">
        <v>1152.1139370000001</v>
      </c>
      <c r="H9" s="13">
        <v>0.84271399999999996</v>
      </c>
    </row>
    <row r="10" spans="1:8" ht="14.25">
      <c r="A10" s="8"/>
      <c r="B10" s="8"/>
      <c r="C10" s="40">
        <v>3.9842119999999999</v>
      </c>
      <c r="D10" s="40">
        <v>58.011951000000003</v>
      </c>
      <c r="E10" s="16">
        <v>41.767189999999999</v>
      </c>
      <c r="F10" s="17">
        <v>0.635216</v>
      </c>
      <c r="G10" s="16">
        <v>908.95349899999997</v>
      </c>
      <c r="H10" s="13">
        <v>0.65773499999999996</v>
      </c>
    </row>
    <row r="11" spans="1:8" ht="14.25">
      <c r="A11" s="8"/>
      <c r="B11" s="8"/>
      <c r="C11" s="40">
        <v>5.8918759999999999</v>
      </c>
      <c r="D11" s="40">
        <v>50.357996999999997</v>
      </c>
      <c r="E11" s="16">
        <v>49.015475000000002</v>
      </c>
      <c r="F11" s="17">
        <v>0.87339900000000004</v>
      </c>
      <c r="G11" s="16">
        <v>841.97345499999994</v>
      </c>
      <c r="H11" s="13">
        <v>0.72137399999999996</v>
      </c>
    </row>
    <row r="12" spans="1:8" ht="14.25">
      <c r="A12" s="8"/>
      <c r="B12" s="8"/>
      <c r="C12" s="40">
        <v>3.7347600000000001</v>
      </c>
      <c r="D12" s="40">
        <v>42.953788000000003</v>
      </c>
      <c r="E12" s="28">
        <v>67.859824000000003</v>
      </c>
      <c r="F12" s="35">
        <v>0.41963899999999998</v>
      </c>
      <c r="G12" s="35">
        <v>1355.6871880000001</v>
      </c>
      <c r="H12" s="37">
        <v>1.3290299999999999</v>
      </c>
    </row>
    <row r="13" spans="1:8" ht="14.25">
      <c r="A13" s="8"/>
      <c r="B13" s="8"/>
      <c r="C13" s="41"/>
      <c r="D13" s="41"/>
      <c r="E13" s="25"/>
      <c r="F13" s="25"/>
      <c r="G13" s="25"/>
      <c r="H13" s="26"/>
    </row>
    <row r="14" spans="1:8" ht="14.25">
      <c r="A14" s="8"/>
      <c r="B14" s="8"/>
      <c r="C14" s="42"/>
      <c r="D14" s="42"/>
      <c r="E14" s="7"/>
      <c r="F14" s="7"/>
    </row>
    <row r="15" spans="1:8" ht="14.25">
      <c r="A15" s="8" t="s">
        <v>21</v>
      </c>
      <c r="B15" s="8"/>
      <c r="C15" s="40">
        <v>1.9820169999999999</v>
      </c>
      <c r="D15" s="40">
        <v>68.605935000000002</v>
      </c>
      <c r="E15" s="16">
        <v>30.939046999999999</v>
      </c>
      <c r="F15" s="17">
        <v>0.42582100000000001</v>
      </c>
      <c r="G15" s="16">
        <v>1192.6751589999999</v>
      </c>
      <c r="H15" s="13">
        <v>1.191316</v>
      </c>
    </row>
    <row r="16" spans="1:8" ht="14.25">
      <c r="A16" s="8"/>
      <c r="B16" s="8"/>
      <c r="C16" s="40">
        <v>1.2944150000000001</v>
      </c>
      <c r="D16" s="40">
        <v>71.473179000000002</v>
      </c>
      <c r="E16" s="16">
        <v>31.852529000000001</v>
      </c>
      <c r="F16" s="17">
        <v>0.32816200000000001</v>
      </c>
      <c r="G16" s="16">
        <v>1351.7321750000001</v>
      </c>
      <c r="H16" s="13">
        <v>1.4173309999999999</v>
      </c>
    </row>
    <row r="17" spans="1:8" ht="14.25">
      <c r="A17" s="8"/>
      <c r="B17" s="8"/>
      <c r="C17" s="40">
        <v>1.5642769999999999</v>
      </c>
      <c r="D17" s="40">
        <v>63.981748000000003</v>
      </c>
      <c r="E17" s="16">
        <v>44.931592000000002</v>
      </c>
      <c r="F17" s="17">
        <v>0.206702</v>
      </c>
      <c r="G17" s="16">
        <v>1397.683681</v>
      </c>
      <c r="H17" s="13">
        <v>1.619877</v>
      </c>
    </row>
    <row r="18" spans="1:8" ht="14.25">
      <c r="A18" s="8"/>
      <c r="B18" s="8"/>
      <c r="C18" s="40">
        <v>2.5456270000000001</v>
      </c>
      <c r="D18" s="40">
        <v>66.795687999999998</v>
      </c>
      <c r="E18" s="16">
        <v>35.439037999999996</v>
      </c>
      <c r="F18" s="17">
        <v>0.49892900000000001</v>
      </c>
      <c r="G18" s="16">
        <v>1148.2274199999999</v>
      </c>
      <c r="H18" s="13">
        <v>1.011795</v>
      </c>
    </row>
    <row r="19" spans="1:8" ht="14.25">
      <c r="A19" s="8"/>
      <c r="B19" s="8"/>
      <c r="C19" s="40">
        <v>1.451659</v>
      </c>
      <c r="D19" s="40">
        <v>64.986446999999998</v>
      </c>
      <c r="E19" s="16">
        <v>33.147838999999998</v>
      </c>
      <c r="F19" s="17">
        <v>0.29741699999999999</v>
      </c>
      <c r="G19" s="16">
        <v>1263.4086589999999</v>
      </c>
      <c r="H19" s="13">
        <v>1.295911</v>
      </c>
    </row>
    <row r="20" spans="1:8" ht="14.25">
      <c r="B20" s="8"/>
      <c r="C20" s="7"/>
      <c r="D20" s="7"/>
      <c r="E20" s="7"/>
      <c r="F20" s="7"/>
    </row>
    <row r="21" spans="1:8" ht="14.25">
      <c r="B21" s="8"/>
      <c r="C21" s="7"/>
      <c r="D21" s="7"/>
      <c r="E21" s="7"/>
      <c r="F21" s="7"/>
    </row>
    <row r="22" spans="1:8" ht="14.25">
      <c r="A22" s="3" t="s">
        <v>2</v>
      </c>
      <c r="B22" s="4" t="s">
        <v>5</v>
      </c>
      <c r="C22" s="14">
        <f t="shared" ref="C22:H22" si="0">AVERAGE(C3:C13)</f>
        <v>4.4863450000000009</v>
      </c>
      <c r="D22" s="14">
        <f t="shared" si="0"/>
        <v>53.5020168</v>
      </c>
      <c r="E22" s="1">
        <f t="shared" si="0"/>
        <v>47.655552699999994</v>
      </c>
      <c r="F22" s="14">
        <f t="shared" si="0"/>
        <v>0.62849160000000004</v>
      </c>
      <c r="G22" s="1">
        <f t="shared" si="0"/>
        <v>1003.0966060000001</v>
      </c>
      <c r="H22" s="13">
        <f t="shared" si="0"/>
        <v>0.84035999999999988</v>
      </c>
    </row>
    <row r="23" spans="1:8" ht="14.25">
      <c r="A23" s="3"/>
      <c r="B23" s="4" t="s">
        <v>6</v>
      </c>
      <c r="C23" s="14">
        <f t="shared" ref="C23:H23" si="1">AVERAGE(C15:C20)</f>
        <v>1.7675989999999999</v>
      </c>
      <c r="D23" s="14">
        <f t="shared" si="1"/>
        <v>67.168599400000005</v>
      </c>
      <c r="E23" s="1">
        <f t="shared" si="1"/>
        <v>35.262008999999999</v>
      </c>
      <c r="F23" s="14">
        <f t="shared" si="1"/>
        <v>0.3514062</v>
      </c>
      <c r="G23" s="1">
        <f t="shared" si="1"/>
        <v>1270.7454187999999</v>
      </c>
      <c r="H23" s="13">
        <f t="shared" si="1"/>
        <v>1.3072460000000001</v>
      </c>
    </row>
    <row r="24" spans="1:8" ht="14.25">
      <c r="A24" s="3" t="s">
        <v>3</v>
      </c>
      <c r="B24" s="4" t="s">
        <v>5</v>
      </c>
      <c r="C24" s="14">
        <f t="shared" ref="C24:H24" si="2">STDEV(C3:C13)/SQRT(COUNT(C3:C13))</f>
        <v>0.55946884911418859</v>
      </c>
      <c r="D24" s="14">
        <f t="shared" si="2"/>
        <v>1.8004897084773177</v>
      </c>
      <c r="E24" s="1">
        <f t="shared" si="2"/>
        <v>2.525291210978525</v>
      </c>
      <c r="F24" s="14">
        <f t="shared" si="2"/>
        <v>6.4211846921161456E-2</v>
      </c>
      <c r="G24" s="1">
        <f t="shared" si="2"/>
        <v>67.302667549179858</v>
      </c>
      <c r="H24" s="13">
        <f t="shared" si="2"/>
        <v>0.10807861468281113</v>
      </c>
    </row>
    <row r="25" spans="1:8" ht="14.25">
      <c r="A25" s="3"/>
      <c r="B25" s="4" t="s">
        <v>6</v>
      </c>
      <c r="C25" s="14">
        <f t="shared" ref="C25:H25" si="3">STDEV(C15:C20)/SQRT(COUNT(C15:C20))</f>
        <v>0.22542888730684035</v>
      </c>
      <c r="D25" s="14">
        <f t="shared" si="3"/>
        <v>1.3351444306613649</v>
      </c>
      <c r="E25" s="1">
        <f t="shared" si="3"/>
        <v>2.5329275924656107</v>
      </c>
      <c r="F25" s="14">
        <f t="shared" si="3"/>
        <v>5.084042241504292E-2</v>
      </c>
      <c r="G25" s="1">
        <f t="shared" si="3"/>
        <v>46.81433040731941</v>
      </c>
      <c r="H25" s="13">
        <f t="shared" si="3"/>
        <v>0.10264414009382104</v>
      </c>
    </row>
    <row r="26" spans="1:8" ht="14.25">
      <c r="A26" s="3" t="s">
        <v>4</v>
      </c>
      <c r="B26" s="5"/>
      <c r="C26" s="18">
        <f t="shared" ref="C26:H26" si="4">TTEST(C3:C13,C15:C20,2,3)</f>
        <v>8.0078261426443662E-4</v>
      </c>
      <c r="D26" s="24">
        <f t="shared" si="4"/>
        <v>3.9721746737742599E-5</v>
      </c>
      <c r="E26" s="18">
        <f t="shared" si="4"/>
        <v>5.2506456171900378E-3</v>
      </c>
      <c r="F26" s="18">
        <f t="shared" si="4"/>
        <v>5.0779835497389752E-3</v>
      </c>
      <c r="G26" s="18">
        <f t="shared" si="4"/>
        <v>6.1633968694970315E-3</v>
      </c>
      <c r="H26" s="18">
        <f t="shared" si="4"/>
        <v>9.069679235503305E-3</v>
      </c>
    </row>
    <row r="27" spans="1:8" ht="14.25">
      <c r="A27" s="8"/>
      <c r="B27" s="8"/>
      <c r="C27" s="7"/>
      <c r="D27" s="7"/>
      <c r="E27" s="7"/>
      <c r="F27" s="7"/>
    </row>
    <row r="28" spans="1:8" ht="14.25">
      <c r="A28" s="8"/>
      <c r="B28" s="8"/>
      <c r="C28" s="7"/>
      <c r="D28" s="7"/>
      <c r="E28" s="7"/>
      <c r="F28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FAB7-B1BF-45AD-AC7A-731938D783A5}">
  <dimension ref="A1:F40"/>
  <sheetViews>
    <sheetView view="pageBreakPreview" topLeftCell="A7" zoomScale="75" zoomScaleNormal="100" zoomScaleSheetLayoutView="75" workbookViewId="0">
      <selection activeCell="C19" sqref="C19:C35"/>
    </sheetView>
  </sheetViews>
  <sheetFormatPr defaultRowHeight="14.25"/>
  <cols>
    <col min="1" max="16384" width="9" style="91"/>
  </cols>
  <sheetData>
    <row r="1" spans="1:6" ht="42.75">
      <c r="A1" s="8"/>
      <c r="B1" s="8"/>
      <c r="C1" s="137" t="s">
        <v>243</v>
      </c>
      <c r="D1" s="139" t="s">
        <v>244</v>
      </c>
      <c r="E1" s="140" t="s">
        <v>245</v>
      </c>
      <c r="F1" s="138" t="s">
        <v>190</v>
      </c>
    </row>
    <row r="2" spans="1:6">
      <c r="A2" s="91" t="s">
        <v>0</v>
      </c>
      <c r="B2" s="8"/>
      <c r="C2" s="133">
        <v>102</v>
      </c>
      <c r="D2" s="134">
        <v>0</v>
      </c>
      <c r="E2" s="135">
        <v>1</v>
      </c>
      <c r="F2" s="132"/>
    </row>
    <row r="3" spans="1:6">
      <c r="A3" s="8"/>
      <c r="B3" s="8"/>
      <c r="C3" s="133">
        <v>98.571428571428569</v>
      </c>
      <c r="D3" s="134">
        <v>0</v>
      </c>
      <c r="E3" s="135">
        <v>1</v>
      </c>
      <c r="F3" s="132"/>
    </row>
    <row r="4" spans="1:6">
      <c r="A4" s="8"/>
      <c r="B4" s="8"/>
      <c r="C4" s="90">
        <v>90.142857142857139</v>
      </c>
      <c r="D4" s="62">
        <v>0</v>
      </c>
      <c r="E4" s="118">
        <v>1</v>
      </c>
    </row>
    <row r="5" spans="1:6">
      <c r="A5" s="8"/>
      <c r="B5" s="8"/>
      <c r="C5" s="90">
        <v>90.142857142857139</v>
      </c>
      <c r="D5" s="62">
        <v>0</v>
      </c>
      <c r="E5" s="118">
        <v>1</v>
      </c>
    </row>
    <row r="6" spans="1:6">
      <c r="A6" s="8"/>
      <c r="B6" s="8"/>
      <c r="C6" s="90">
        <v>89.857142857142861</v>
      </c>
      <c r="D6" s="62">
        <v>0</v>
      </c>
      <c r="E6" s="118">
        <v>1</v>
      </c>
    </row>
    <row r="7" spans="1:6">
      <c r="B7" s="8"/>
      <c r="C7" s="90">
        <v>89.142857142857139</v>
      </c>
      <c r="D7" s="62">
        <v>0</v>
      </c>
      <c r="E7" s="118">
        <v>1</v>
      </c>
    </row>
    <row r="8" spans="1:6">
      <c r="A8" s="8"/>
      <c r="B8" s="8"/>
      <c r="C8" s="90">
        <v>89.142857142857139</v>
      </c>
      <c r="D8" s="62">
        <v>0</v>
      </c>
      <c r="E8" s="118">
        <v>1</v>
      </c>
    </row>
    <row r="9" spans="1:6">
      <c r="A9" s="8"/>
      <c r="B9" s="8"/>
      <c r="C9" s="90">
        <v>85.571428571428569</v>
      </c>
      <c r="D9" s="62">
        <v>0</v>
      </c>
      <c r="E9" s="118">
        <v>1</v>
      </c>
    </row>
    <row r="10" spans="1:6">
      <c r="A10" s="8"/>
      <c r="B10" s="8"/>
      <c r="C10" s="90">
        <v>84.285714285714292</v>
      </c>
      <c r="D10" s="62">
        <v>0</v>
      </c>
      <c r="E10" s="118">
        <v>1</v>
      </c>
    </row>
    <row r="11" spans="1:6">
      <c r="A11" s="8"/>
      <c r="B11" s="8"/>
      <c r="C11" s="90">
        <v>83.142857142857139</v>
      </c>
      <c r="D11" s="62">
        <v>0</v>
      </c>
      <c r="E11" s="118">
        <v>1</v>
      </c>
    </row>
    <row r="12" spans="1:6">
      <c r="A12" s="8"/>
      <c r="B12" s="8"/>
      <c r="C12" s="90">
        <v>83.142857142857139</v>
      </c>
      <c r="D12" s="62">
        <v>0</v>
      </c>
      <c r="E12" s="118">
        <v>1</v>
      </c>
    </row>
    <row r="13" spans="1:6">
      <c r="B13" s="8"/>
      <c r="C13" s="90">
        <v>82.142857142857139</v>
      </c>
      <c r="D13" s="62">
        <v>0</v>
      </c>
      <c r="E13" s="118">
        <v>1</v>
      </c>
    </row>
    <row r="14" spans="1:6">
      <c r="B14" s="8"/>
      <c r="C14" s="90">
        <v>82.142857142857139</v>
      </c>
      <c r="D14" s="62">
        <v>0</v>
      </c>
      <c r="E14" s="118">
        <v>1</v>
      </c>
    </row>
    <row r="15" spans="1:6">
      <c r="B15" s="8"/>
      <c r="C15" s="90">
        <v>82.142857142857139</v>
      </c>
      <c r="D15" s="62">
        <v>0</v>
      </c>
      <c r="E15" s="118">
        <v>1</v>
      </c>
    </row>
    <row r="16" spans="1:6">
      <c r="A16" s="3"/>
      <c r="B16" s="4"/>
      <c r="C16" s="90">
        <v>82.142857142857139</v>
      </c>
      <c r="D16" s="62">
        <v>0</v>
      </c>
      <c r="E16" s="118">
        <v>1</v>
      </c>
    </row>
    <row r="17" spans="1:6">
      <c r="D17" s="62"/>
    </row>
    <row r="18" spans="1:6">
      <c r="D18" s="62"/>
    </row>
    <row r="19" spans="1:6">
      <c r="A19" s="91" t="s">
        <v>21</v>
      </c>
      <c r="B19" s="8"/>
      <c r="C19" s="136">
        <v>5.7142857142857144</v>
      </c>
      <c r="D19" s="62">
        <v>1</v>
      </c>
      <c r="E19" s="118">
        <v>0</v>
      </c>
      <c r="F19" s="122">
        <v>6</v>
      </c>
    </row>
    <row r="20" spans="1:6">
      <c r="A20" s="8"/>
      <c r="B20" s="8"/>
      <c r="C20" s="136">
        <v>97.571428571428569</v>
      </c>
      <c r="D20" s="62">
        <v>1</v>
      </c>
      <c r="E20" s="118">
        <v>1</v>
      </c>
      <c r="F20" s="122">
        <v>15.2</v>
      </c>
    </row>
    <row r="21" spans="1:6">
      <c r="A21" s="8"/>
      <c r="B21" s="8"/>
      <c r="C21" s="136">
        <v>58.428571428571431</v>
      </c>
      <c r="D21" s="62">
        <v>1</v>
      </c>
      <c r="E21" s="118">
        <v>1</v>
      </c>
      <c r="F21" s="122">
        <v>17.5</v>
      </c>
    </row>
    <row r="22" spans="1:6">
      <c r="A22" s="8"/>
      <c r="B22" s="8"/>
      <c r="C22" s="136">
        <v>6.5714285714285712</v>
      </c>
      <c r="D22" s="62">
        <v>1</v>
      </c>
      <c r="E22" s="118">
        <v>0</v>
      </c>
      <c r="F22" s="122">
        <v>5.0999999999999996</v>
      </c>
    </row>
    <row r="23" spans="1:6">
      <c r="A23" s="8"/>
      <c r="B23" s="8"/>
      <c r="C23" s="136">
        <v>31.428571428571427</v>
      </c>
      <c r="D23" s="62">
        <v>1</v>
      </c>
      <c r="E23" s="118">
        <v>1</v>
      </c>
      <c r="F23" s="122"/>
    </row>
    <row r="24" spans="1:6">
      <c r="A24" s="8"/>
      <c r="B24" s="8"/>
      <c r="C24" s="136">
        <v>7.4285714285714288</v>
      </c>
      <c r="D24" s="62">
        <v>1</v>
      </c>
      <c r="E24" s="118">
        <v>0</v>
      </c>
      <c r="F24" s="122">
        <v>5.2</v>
      </c>
    </row>
    <row r="25" spans="1:6">
      <c r="A25" s="8"/>
      <c r="B25" s="8"/>
      <c r="C25" s="136">
        <v>57.857142857142854</v>
      </c>
      <c r="D25" s="62">
        <v>1</v>
      </c>
      <c r="E25" s="118">
        <v>1</v>
      </c>
      <c r="F25" s="122"/>
    </row>
    <row r="26" spans="1:6">
      <c r="A26" s="8"/>
      <c r="B26" s="8"/>
      <c r="C26" s="136">
        <v>61.428571428571431</v>
      </c>
      <c r="D26" s="62">
        <v>1</v>
      </c>
      <c r="E26" s="118">
        <v>1</v>
      </c>
      <c r="F26" s="122">
        <v>14.8</v>
      </c>
    </row>
    <row r="27" spans="1:6">
      <c r="A27" s="8"/>
      <c r="B27" s="8"/>
      <c r="C27" s="136">
        <v>89.857142857142861</v>
      </c>
      <c r="D27" s="62">
        <v>0</v>
      </c>
      <c r="E27" s="118">
        <v>1</v>
      </c>
      <c r="F27" s="122"/>
    </row>
    <row r="28" spans="1:6">
      <c r="B28" s="8"/>
      <c r="C28" s="136">
        <v>3.7142857142857144</v>
      </c>
      <c r="D28" s="62">
        <v>1</v>
      </c>
      <c r="E28" s="118">
        <v>0</v>
      </c>
      <c r="F28" s="122"/>
    </row>
    <row r="29" spans="1:6">
      <c r="B29" s="8"/>
      <c r="C29" s="136">
        <v>85.571428571428569</v>
      </c>
      <c r="D29" s="62">
        <v>0</v>
      </c>
      <c r="E29" s="118">
        <v>1</v>
      </c>
      <c r="F29" s="122"/>
    </row>
    <row r="30" spans="1:6">
      <c r="A30" s="3"/>
      <c r="B30" s="5"/>
      <c r="C30" s="136">
        <v>6.2857142857142856</v>
      </c>
      <c r="D30" s="62">
        <v>1</v>
      </c>
      <c r="E30" s="118">
        <v>0</v>
      </c>
      <c r="F30" s="122">
        <v>7.3</v>
      </c>
    </row>
    <row r="31" spans="1:6">
      <c r="A31" s="8"/>
      <c r="B31" s="8"/>
      <c r="C31" s="136">
        <v>63.285714285714285</v>
      </c>
      <c r="D31" s="62">
        <v>1</v>
      </c>
      <c r="E31" s="118">
        <v>1</v>
      </c>
      <c r="F31" s="122"/>
    </row>
    <row r="32" spans="1:6">
      <c r="A32" s="39"/>
      <c r="B32" s="8"/>
      <c r="C32" s="136">
        <v>65.714285714285708</v>
      </c>
      <c r="D32" s="62">
        <v>1</v>
      </c>
      <c r="E32" s="118">
        <v>1</v>
      </c>
      <c r="F32" s="122"/>
    </row>
    <row r="33" spans="1:6">
      <c r="C33" s="136">
        <v>83.142857142857139</v>
      </c>
      <c r="D33" s="62">
        <v>0</v>
      </c>
      <c r="E33" s="118">
        <v>1</v>
      </c>
      <c r="F33" s="122"/>
    </row>
    <row r="34" spans="1:6">
      <c r="C34" s="136">
        <v>5.7142857142857144</v>
      </c>
      <c r="D34" s="62">
        <v>1</v>
      </c>
      <c r="E34" s="118">
        <v>0</v>
      </c>
      <c r="F34" s="122">
        <v>5.4</v>
      </c>
    </row>
    <row r="35" spans="1:6">
      <c r="C35" s="136">
        <v>82.142857142857139</v>
      </c>
      <c r="D35" s="62">
        <v>0</v>
      </c>
      <c r="E35" s="118">
        <v>1</v>
      </c>
      <c r="F35" s="122"/>
    </row>
    <row r="36" spans="1:6">
      <c r="C36" s="90"/>
      <c r="D36" s="62"/>
      <c r="E36" s="118"/>
    </row>
    <row r="37" spans="1:6">
      <c r="A37" s="119"/>
      <c r="B37" s="119" t="s">
        <v>93</v>
      </c>
      <c r="C37" s="119" t="s">
        <v>129</v>
      </c>
      <c r="D37" s="119" t="s">
        <v>241</v>
      </c>
      <c r="E37" s="119" t="s">
        <v>242</v>
      </c>
    </row>
    <row r="38" spans="1:6">
      <c r="A38" s="119" t="s">
        <v>89</v>
      </c>
      <c r="B38" s="119">
        <v>15</v>
      </c>
      <c r="C38" s="119" t="s">
        <v>143</v>
      </c>
      <c r="D38" s="119" t="s">
        <v>144</v>
      </c>
      <c r="E38" s="121">
        <v>3.39E-4</v>
      </c>
    </row>
    <row r="39" spans="1:6">
      <c r="A39" s="119" t="s">
        <v>92</v>
      </c>
      <c r="B39" s="119">
        <v>11</v>
      </c>
      <c r="C39" s="120">
        <v>65.7</v>
      </c>
      <c r="D39" s="119" t="s">
        <v>188</v>
      </c>
      <c r="E39" s="119"/>
    </row>
    <row r="40" spans="1:6">
      <c r="A40" s="119" t="s">
        <v>189</v>
      </c>
      <c r="B40" s="119"/>
      <c r="C40" s="120"/>
      <c r="D40" s="119"/>
      <c r="E40" s="119"/>
    </row>
  </sheetData>
  <phoneticPr fontId="4"/>
  <conditionalFormatting sqref="E1">
    <cfRule type="cellIs" dxfId="3" priority="3" operator="equal">
      <formula>"'-/-"</formula>
    </cfRule>
    <cfRule type="cellIs" dxfId="2" priority="4" operator="equal">
      <formula>"'+/+"</formula>
    </cfRule>
  </conditionalFormatting>
  <conditionalFormatting sqref="C1">
    <cfRule type="cellIs" dxfId="1" priority="1" operator="equal">
      <formula>"'-/-"</formula>
    </cfRule>
    <cfRule type="cellIs" dxfId="0" priority="2" operator="equal">
      <formula>"'+/+"</formula>
    </cfRule>
  </conditionalFormatting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4B80D-01A3-4F25-ABFB-E93A87DE0B39}">
  <dimension ref="A1:J34"/>
  <sheetViews>
    <sheetView view="pageBreakPreview" zoomScale="75" zoomScaleNormal="100" zoomScaleSheetLayoutView="75" workbookViewId="0">
      <selection activeCell="C19" sqref="C19:C24"/>
    </sheetView>
  </sheetViews>
  <sheetFormatPr defaultRowHeight="13.5"/>
  <cols>
    <col min="1" max="16384" width="9" style="9"/>
  </cols>
  <sheetData>
    <row r="1" spans="1:10" ht="15">
      <c r="C1" s="15" t="s">
        <v>26</v>
      </c>
      <c r="E1" s="15" t="s">
        <v>27</v>
      </c>
    </row>
    <row r="2" spans="1:10" ht="15">
      <c r="A2" s="8"/>
      <c r="B2" s="8"/>
      <c r="C2" s="15">
        <v>0</v>
      </c>
      <c r="D2" s="15"/>
      <c r="E2" s="15">
        <v>0</v>
      </c>
      <c r="F2" s="15">
        <v>15</v>
      </c>
      <c r="G2" s="15">
        <v>30</v>
      </c>
      <c r="H2" s="15">
        <v>60</v>
      </c>
      <c r="I2" s="15">
        <v>90</v>
      </c>
      <c r="J2" s="15">
        <v>120</v>
      </c>
    </row>
    <row r="3" spans="1:10" ht="14.25">
      <c r="A3" s="8" t="s">
        <v>0</v>
      </c>
      <c r="B3" s="8"/>
      <c r="C3" s="25">
        <v>161</v>
      </c>
      <c r="D3" s="25"/>
      <c r="E3" s="25">
        <v>100</v>
      </c>
      <c r="F3" s="28">
        <v>113.66459627329193</v>
      </c>
      <c r="G3" s="28">
        <v>72.67080745341616</v>
      </c>
      <c r="H3" s="28">
        <v>65.838509316770185</v>
      </c>
      <c r="I3" s="28">
        <v>106.21118012422359</v>
      </c>
      <c r="J3" s="28">
        <v>132.29813664596273</v>
      </c>
    </row>
    <row r="4" spans="1:10" ht="14.25">
      <c r="A4" s="8"/>
      <c r="B4" s="8"/>
      <c r="C4" s="25">
        <v>176</v>
      </c>
      <c r="D4" s="25"/>
      <c r="E4" s="25">
        <v>100</v>
      </c>
      <c r="F4" s="28">
        <v>78.977272727272734</v>
      </c>
      <c r="G4" s="28">
        <v>59.090909090909093</v>
      </c>
      <c r="H4" s="28">
        <v>57.95454545454546</v>
      </c>
      <c r="I4" s="28">
        <v>92.045454545454547</v>
      </c>
      <c r="J4" s="28">
        <v>119.88636363636364</v>
      </c>
    </row>
    <row r="5" spans="1:10" ht="14.25">
      <c r="A5" s="8"/>
      <c r="B5" s="8"/>
      <c r="C5" s="25">
        <v>194</v>
      </c>
      <c r="D5" s="25"/>
      <c r="E5" s="25">
        <v>100</v>
      </c>
      <c r="F5" s="28">
        <v>91.75257731958763</v>
      </c>
      <c r="G5" s="28">
        <v>71.649484536082468</v>
      </c>
      <c r="H5" s="28">
        <v>38.659793814432994</v>
      </c>
      <c r="I5" s="28">
        <v>43.814432989690722</v>
      </c>
      <c r="J5" s="28">
        <v>68.55670103092784</v>
      </c>
    </row>
    <row r="6" spans="1:10" ht="14.25">
      <c r="A6" s="8"/>
      <c r="B6" s="8"/>
      <c r="C6" s="25">
        <v>160</v>
      </c>
      <c r="D6" s="25"/>
      <c r="E6" s="25">
        <v>100</v>
      </c>
      <c r="F6" s="28">
        <v>61.875</v>
      </c>
      <c r="G6" s="28">
        <v>48.125</v>
      </c>
      <c r="H6" s="28">
        <v>42.5</v>
      </c>
      <c r="I6" s="28">
        <v>55.625</v>
      </c>
      <c r="J6" s="28">
        <v>95</v>
      </c>
    </row>
    <row r="7" spans="1:10" ht="14.25">
      <c r="A7" s="8"/>
      <c r="B7" s="8"/>
      <c r="C7" s="25">
        <v>127</v>
      </c>
      <c r="D7" s="25"/>
      <c r="E7" s="25">
        <v>100</v>
      </c>
      <c r="F7" s="28">
        <v>62.99212598425197</v>
      </c>
      <c r="G7" s="28">
        <v>68.503937007874015</v>
      </c>
      <c r="H7" s="28">
        <v>52.755905511811022</v>
      </c>
      <c r="I7" s="28">
        <v>78.740157480314963</v>
      </c>
      <c r="J7" s="28">
        <v>104.72440944881889</v>
      </c>
    </row>
    <row r="8" spans="1:10" ht="14.25">
      <c r="A8" s="8"/>
      <c r="B8" s="8"/>
      <c r="C8" s="25">
        <v>181</v>
      </c>
      <c r="D8" s="25"/>
      <c r="E8" s="25">
        <v>100</v>
      </c>
      <c r="F8" s="28">
        <v>79.005524861878456</v>
      </c>
      <c r="G8" s="28">
        <v>61.325966850828728</v>
      </c>
      <c r="H8" s="28">
        <v>52.486187845303867</v>
      </c>
      <c r="I8" s="28">
        <v>63.53591160220995</v>
      </c>
      <c r="J8" s="28">
        <v>86.187845303867405</v>
      </c>
    </row>
    <row r="9" spans="1:10" ht="14.25">
      <c r="A9" s="8"/>
      <c r="B9" s="8"/>
      <c r="C9" s="25">
        <v>159</v>
      </c>
      <c r="D9" s="25"/>
      <c r="E9" s="25">
        <v>100</v>
      </c>
      <c r="F9" s="28">
        <v>57.861635220125784</v>
      </c>
      <c r="G9" s="28">
        <v>67.295597484276726</v>
      </c>
      <c r="H9" s="28">
        <v>53.459119496855344</v>
      </c>
      <c r="I9" s="28">
        <v>72.95597484276729</v>
      </c>
      <c r="J9" s="28">
        <v>115.09433962264151</v>
      </c>
    </row>
    <row r="10" spans="1:10" ht="14.25">
      <c r="A10" s="8"/>
      <c r="B10" s="8"/>
      <c r="C10" s="25">
        <v>155</v>
      </c>
      <c r="D10" s="25"/>
      <c r="E10" s="25">
        <v>100</v>
      </c>
      <c r="F10" s="28">
        <v>52.903225806451616</v>
      </c>
      <c r="G10" s="28">
        <v>54.838709677419352</v>
      </c>
      <c r="H10" s="28">
        <v>56.774193548387096</v>
      </c>
      <c r="I10" s="28">
        <v>62.580645161290327</v>
      </c>
      <c r="J10" s="28">
        <v>81.935483870967744</v>
      </c>
    </row>
    <row r="11" spans="1:10" ht="14.25">
      <c r="A11" s="8"/>
      <c r="B11" s="8"/>
      <c r="C11" s="25">
        <v>212</v>
      </c>
      <c r="D11" s="25"/>
      <c r="E11" s="25">
        <v>100</v>
      </c>
      <c r="F11" s="28">
        <v>99.528301886792448</v>
      </c>
      <c r="G11" s="28">
        <v>86.320754716981128</v>
      </c>
      <c r="H11" s="28">
        <v>67.452830188679243</v>
      </c>
      <c r="I11" s="28">
        <v>92.452830188679243</v>
      </c>
      <c r="J11" s="28">
        <v>113.67924528301887</v>
      </c>
    </row>
    <row r="12" spans="1:10" ht="14.25">
      <c r="A12" s="8"/>
      <c r="B12" s="8"/>
      <c r="C12" s="25">
        <v>161</v>
      </c>
      <c r="D12" s="25"/>
      <c r="E12" s="25">
        <v>100</v>
      </c>
      <c r="F12" s="28">
        <v>61.490683229813669</v>
      </c>
      <c r="G12" s="28">
        <v>48.447204968944099</v>
      </c>
      <c r="H12" s="28">
        <v>45.962732919254655</v>
      </c>
      <c r="I12" s="28">
        <v>57.763975155279503</v>
      </c>
      <c r="J12" s="28">
        <v>100.62111801242236</v>
      </c>
    </row>
    <row r="13" spans="1:10" ht="14.25">
      <c r="A13" s="8"/>
      <c r="B13" s="8"/>
      <c r="C13" s="25">
        <v>211</v>
      </c>
      <c r="D13" s="25"/>
      <c r="E13" s="25">
        <v>100</v>
      </c>
      <c r="F13" s="28">
        <v>98.104265402843609</v>
      </c>
      <c r="G13" s="28">
        <v>70.616113744075832</v>
      </c>
      <c r="H13" s="28">
        <v>79.146919431279613</v>
      </c>
      <c r="I13" s="28">
        <v>87.203791469194314</v>
      </c>
      <c r="J13" s="28">
        <v>107.58293838862558</v>
      </c>
    </row>
    <row r="14" spans="1:10" ht="14.25">
      <c r="A14" s="8"/>
      <c r="B14" s="8"/>
      <c r="C14" s="25">
        <v>198</v>
      </c>
      <c r="D14" s="25"/>
      <c r="E14" s="25">
        <v>100</v>
      </c>
      <c r="F14" s="28">
        <v>97.474747474747474</v>
      </c>
      <c r="G14" s="28">
        <v>44.949494949494948</v>
      </c>
      <c r="H14" s="28">
        <v>42.424242424242422</v>
      </c>
      <c r="I14" s="28">
        <v>48.484848484848484</v>
      </c>
      <c r="J14" s="28">
        <v>65.151515151515156</v>
      </c>
    </row>
    <row r="15" spans="1:10" ht="14.25">
      <c r="A15" s="8"/>
      <c r="B15" s="8"/>
      <c r="C15" s="25">
        <v>217</v>
      </c>
      <c r="D15" s="25"/>
      <c r="E15" s="25">
        <v>100</v>
      </c>
      <c r="F15" s="28">
        <v>46.082949308755758</v>
      </c>
      <c r="G15" s="28">
        <v>43.317972350230413</v>
      </c>
      <c r="H15" s="28">
        <v>52.534562211981559</v>
      </c>
      <c r="I15" s="28">
        <v>78.801843317972356</v>
      </c>
      <c r="J15" s="28">
        <v>100</v>
      </c>
    </row>
    <row r="16" spans="1:10" ht="14.25">
      <c r="A16" s="8"/>
      <c r="B16" s="8"/>
      <c r="C16" s="25">
        <v>150</v>
      </c>
      <c r="D16" s="25"/>
      <c r="E16" s="25">
        <v>100</v>
      </c>
      <c r="F16" s="28">
        <v>64</v>
      </c>
      <c r="G16" s="28">
        <v>57.999999999999993</v>
      </c>
      <c r="H16" s="28">
        <v>54.666666666666664</v>
      </c>
      <c r="I16" s="28">
        <v>56.000000000000007</v>
      </c>
      <c r="J16" s="28">
        <v>92</v>
      </c>
    </row>
    <row r="17" spans="1:10" ht="14.25">
      <c r="A17" s="8"/>
      <c r="B17" s="8"/>
      <c r="C17" s="8"/>
      <c r="D17" s="8"/>
      <c r="E17" s="25"/>
      <c r="F17" s="28"/>
      <c r="G17" s="28"/>
      <c r="H17" s="28"/>
      <c r="I17" s="28"/>
      <c r="J17" s="26"/>
    </row>
    <row r="18" spans="1:10" ht="14.25">
      <c r="A18" s="8"/>
      <c r="B18" s="8"/>
      <c r="C18" s="8"/>
      <c r="D18" s="8"/>
      <c r="E18" s="1"/>
      <c r="F18" s="7"/>
      <c r="G18" s="7"/>
    </row>
    <row r="19" spans="1:10" ht="14.25">
      <c r="A19" s="8" t="s">
        <v>21</v>
      </c>
      <c r="B19" s="8"/>
      <c r="C19" s="25">
        <v>129</v>
      </c>
      <c r="D19" s="25"/>
      <c r="E19" s="25">
        <v>100</v>
      </c>
      <c r="F19" s="28">
        <v>89.922480620155042</v>
      </c>
      <c r="G19" s="28">
        <v>45.736434108527128</v>
      </c>
      <c r="H19" s="28">
        <v>42.63565891472868</v>
      </c>
      <c r="I19" s="28">
        <v>42.63565891472868</v>
      </c>
      <c r="J19" s="28">
        <v>48.837209302325576</v>
      </c>
    </row>
    <row r="20" spans="1:10" ht="14.25">
      <c r="A20" s="8"/>
      <c r="B20" s="8"/>
      <c r="C20" s="27">
        <v>138</v>
      </c>
      <c r="D20" s="27"/>
      <c r="E20" s="25">
        <v>100</v>
      </c>
      <c r="F20" s="28">
        <v>63.04347826086957</v>
      </c>
      <c r="G20" s="28">
        <v>50.724637681159422</v>
      </c>
      <c r="H20" s="28">
        <v>59.420289855072461</v>
      </c>
      <c r="I20" s="28">
        <v>55.072463768115945</v>
      </c>
      <c r="J20" s="28">
        <v>72.463768115942031</v>
      </c>
    </row>
    <row r="21" spans="1:10" ht="14.25">
      <c r="A21" s="8"/>
      <c r="B21" s="8"/>
      <c r="C21" s="25">
        <v>174</v>
      </c>
      <c r="D21" s="25"/>
      <c r="E21" s="25">
        <v>100</v>
      </c>
      <c r="F21" s="28">
        <v>72.988505747126439</v>
      </c>
      <c r="G21" s="28">
        <v>47.701149425287355</v>
      </c>
      <c r="H21" s="28">
        <v>41.954022988505749</v>
      </c>
      <c r="I21" s="28">
        <v>45.402298850574709</v>
      </c>
      <c r="J21" s="28">
        <v>58.620689655172406</v>
      </c>
    </row>
    <row r="22" spans="1:10" ht="14.25">
      <c r="A22" s="8"/>
      <c r="B22" s="8"/>
      <c r="C22" s="25">
        <v>132</v>
      </c>
      <c r="D22" s="25"/>
      <c r="E22" s="25">
        <v>100</v>
      </c>
      <c r="F22" s="28">
        <v>84.090909090909093</v>
      </c>
      <c r="G22" s="28">
        <v>66.666666666666657</v>
      </c>
      <c r="H22" s="28">
        <v>51.515151515151516</v>
      </c>
      <c r="I22" s="28">
        <v>64.393939393939391</v>
      </c>
      <c r="J22" s="28">
        <v>61.363636363636367</v>
      </c>
    </row>
    <row r="23" spans="1:10" ht="14.25">
      <c r="A23" s="8"/>
      <c r="B23" s="8"/>
      <c r="C23" s="25">
        <v>125</v>
      </c>
      <c r="D23" s="25"/>
      <c r="E23" s="25">
        <v>100</v>
      </c>
      <c r="F23" s="28">
        <v>78.400000000000006</v>
      </c>
      <c r="G23" s="28">
        <v>63.2</v>
      </c>
      <c r="H23" s="28">
        <v>75.2</v>
      </c>
      <c r="I23" s="28">
        <v>112.79999999999998</v>
      </c>
      <c r="J23" s="28">
        <v>97.6</v>
      </c>
    </row>
    <row r="24" spans="1:10" ht="14.25">
      <c r="A24" s="8"/>
      <c r="B24" s="8"/>
      <c r="C24" s="25">
        <v>145</v>
      </c>
      <c r="D24" s="25"/>
      <c r="E24" s="25">
        <v>100</v>
      </c>
      <c r="F24" s="28">
        <v>48.275862068965516</v>
      </c>
      <c r="G24" s="28">
        <v>44.137931034482762</v>
      </c>
      <c r="H24" s="28">
        <v>37.931034482758619</v>
      </c>
      <c r="I24" s="28">
        <v>59.310344827586206</v>
      </c>
      <c r="J24" s="28">
        <v>80.689655172413794</v>
      </c>
    </row>
    <row r="25" spans="1:10" ht="14.25">
      <c r="A25" s="8"/>
      <c r="B25" s="8"/>
      <c r="C25" s="8"/>
      <c r="D25" s="8"/>
      <c r="E25" s="7"/>
      <c r="F25" s="7"/>
      <c r="G25" s="7"/>
    </row>
    <row r="26" spans="1:10" ht="14.25">
      <c r="B26" s="8"/>
      <c r="C26" s="8"/>
      <c r="D26" s="8"/>
      <c r="E26" s="7"/>
      <c r="F26" s="7"/>
      <c r="G26" s="7"/>
    </row>
    <row r="27" spans="1:10" ht="14.25">
      <c r="A27" s="3" t="s">
        <v>2</v>
      </c>
      <c r="B27" s="4" t="s">
        <v>5</v>
      </c>
      <c r="C27" s="1">
        <f>AVERAGE(C3:C16)</f>
        <v>175.85714285714286</v>
      </c>
      <c r="D27" s="4"/>
      <c r="E27" s="1">
        <f t="shared" ref="E27:J27" si="0">AVERAGE(E3:E16)</f>
        <v>100</v>
      </c>
      <c r="F27" s="1">
        <f t="shared" si="0"/>
        <v>76.122350392558062</v>
      </c>
      <c r="G27" s="1">
        <f t="shared" si="0"/>
        <v>61.08228234503806</v>
      </c>
      <c r="H27" s="1">
        <f t="shared" si="0"/>
        <v>54.472586345014996</v>
      </c>
      <c r="I27" s="1">
        <f t="shared" si="0"/>
        <v>71.158288954423242</v>
      </c>
      <c r="J27" s="1">
        <f t="shared" si="0"/>
        <v>98.765578313937993</v>
      </c>
    </row>
    <row r="28" spans="1:10" ht="14.25">
      <c r="A28" s="3"/>
      <c r="B28" s="4" t="s">
        <v>6</v>
      </c>
      <c r="C28" s="1">
        <f>AVERAGE(C19:C25)</f>
        <v>140.5</v>
      </c>
      <c r="D28" s="4"/>
      <c r="E28" s="1">
        <f t="shared" ref="E28:J28" si="1">AVERAGE(E19:E25)</f>
        <v>100</v>
      </c>
      <c r="F28" s="1">
        <f t="shared" si="1"/>
        <v>72.786872631337616</v>
      </c>
      <c r="G28" s="1">
        <f t="shared" si="1"/>
        <v>53.027803152687227</v>
      </c>
      <c r="H28" s="1">
        <f t="shared" si="1"/>
        <v>51.442692959369502</v>
      </c>
      <c r="I28" s="1">
        <f t="shared" si="1"/>
        <v>63.269117625824158</v>
      </c>
      <c r="J28" s="1">
        <f t="shared" si="1"/>
        <v>69.929159768248354</v>
      </c>
    </row>
    <row r="29" spans="1:10" ht="14.25">
      <c r="A29" s="3" t="s">
        <v>3</v>
      </c>
      <c r="B29" s="4" t="s">
        <v>5</v>
      </c>
      <c r="C29" s="1">
        <f>STDEV(C3:C16)/SQRT(COUNT(C3:C16))</f>
        <v>7.2429254174556847</v>
      </c>
      <c r="D29" s="4"/>
      <c r="E29" s="1"/>
      <c r="F29" s="1">
        <f>STDEV(F3:F16)/SQRT(COUNT(F3:F16))</f>
        <v>5.5808391989730559</v>
      </c>
      <c r="G29" s="1">
        <f>STDEV(G3:G16)/SQRT(COUNT(G3:G16))</f>
        <v>3.3343054094862659</v>
      </c>
      <c r="H29" s="1">
        <f>STDEV(H3:H16)/SQRT(COUNT(H3:H16))</f>
        <v>2.9150952364737801</v>
      </c>
      <c r="I29" s="1">
        <f>STDEV(I3:I16)/SQRT(COUNT(I3:I16))</f>
        <v>4.9939233593832668</v>
      </c>
      <c r="J29" s="1">
        <f>STDEV(J3:J16)/SQRT(COUNT(J3:J16))</f>
        <v>5.0934518760596834</v>
      </c>
    </row>
    <row r="30" spans="1:10" ht="14.25">
      <c r="A30" s="3"/>
      <c r="B30" s="4" t="s">
        <v>6</v>
      </c>
      <c r="C30" s="1">
        <f>STDEV(C19:C25)/SQRT(COUNT(C19:C25))</f>
        <v>7.2881181841862768</v>
      </c>
      <c r="D30" s="4"/>
      <c r="E30" s="1"/>
      <c r="F30" s="1">
        <f>STDEV(F19:F25)/SQRT(COUNT(F19:F25))</f>
        <v>6.1878416507511975</v>
      </c>
      <c r="G30" s="1">
        <f>STDEV(G19:G25)/SQRT(COUNT(G19:G25))</f>
        <v>3.8959974614573412</v>
      </c>
      <c r="H30" s="1">
        <f>STDEV(H19:H25)/SQRT(COUNT(H19:H25))</f>
        <v>5.7102847610355294</v>
      </c>
      <c r="I30" s="1">
        <f>STDEV(I19:I25)/SQRT(COUNT(I19:I25))</f>
        <v>10.460072308283694</v>
      </c>
      <c r="J30" s="1">
        <f>STDEV(J19:J25)/SQRT(COUNT(J19:J25))</f>
        <v>7.1507760928461872</v>
      </c>
    </row>
    <row r="31" spans="1:10" ht="14.25">
      <c r="A31" s="3" t="s">
        <v>4</v>
      </c>
      <c r="B31" s="5"/>
      <c r="C31" s="18">
        <f>TTEST(C3:C16,C19:C25,2,3)</f>
        <v>3.844612697422986E-3</v>
      </c>
      <c r="D31" s="5"/>
      <c r="E31" s="2"/>
      <c r="F31" s="23">
        <f>TTEST(F3:F16,F19:F25,2,3)</f>
        <v>0.69539496462803818</v>
      </c>
      <c r="G31" s="23">
        <f>TTEST(G3:G16,G19:G25,2,3)</f>
        <v>0.1413317355838081</v>
      </c>
      <c r="H31" s="23">
        <f>TTEST(H3:H16,H19:H25,2,3)</f>
        <v>0.64954212289229751</v>
      </c>
      <c r="I31" s="23">
        <f>TTEST(I3:I16,I19:I25,2,3)</f>
        <v>0.51685575530213212</v>
      </c>
      <c r="J31" s="18">
        <f>TTEST(J3:J16,J19:J25,2,3)</f>
        <v>7.8776321294505847E-3</v>
      </c>
    </row>
    <row r="32" spans="1:10" ht="14.25">
      <c r="A32" s="8"/>
      <c r="B32" s="8"/>
      <c r="C32" s="8"/>
      <c r="D32" s="8"/>
      <c r="E32" s="7"/>
      <c r="F32" s="7"/>
      <c r="G32" s="7"/>
    </row>
    <row r="33" spans="1:7" ht="14.25">
      <c r="A33" s="8"/>
      <c r="B33" s="8"/>
      <c r="C33" s="8"/>
      <c r="D33" s="8"/>
      <c r="E33" s="11"/>
      <c r="F33" s="11"/>
      <c r="G33" s="7"/>
    </row>
    <row r="34" spans="1:7" ht="14.25">
      <c r="A34" s="8"/>
      <c r="B34" s="8"/>
      <c r="C34" s="8"/>
      <c r="D34" s="8"/>
      <c r="E34" s="7"/>
      <c r="F34" s="7"/>
      <c r="G34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B31A-5DE2-4C0F-BF9F-3178DD05F167}">
  <dimension ref="A1:D26"/>
  <sheetViews>
    <sheetView view="pageBreakPreview" zoomScale="75" zoomScaleNormal="100" zoomScaleSheetLayoutView="75" workbookViewId="0">
      <selection activeCell="C10" sqref="C10:C17"/>
    </sheetView>
  </sheetViews>
  <sheetFormatPr defaultRowHeight="13.5"/>
  <cols>
    <col min="1" max="16384" width="9" style="9"/>
  </cols>
  <sheetData>
    <row r="1" spans="1:4" ht="30">
      <c r="A1" s="8"/>
      <c r="B1" s="8"/>
      <c r="C1" s="131" t="s">
        <v>237</v>
      </c>
      <c r="D1" s="131" t="s">
        <v>239</v>
      </c>
    </row>
    <row r="2" spans="1:4" ht="14.25">
      <c r="A2" s="8" t="s">
        <v>0</v>
      </c>
      <c r="B2" s="8"/>
      <c r="C2" s="28">
        <v>16.899999999999999</v>
      </c>
      <c r="D2" s="1">
        <v>7.4</v>
      </c>
    </row>
    <row r="3" spans="1:4" ht="14.25">
      <c r="A3" s="8"/>
      <c r="B3" s="8"/>
      <c r="C3" s="1">
        <v>17.399999999999999</v>
      </c>
      <c r="D3" s="1">
        <v>7.9</v>
      </c>
    </row>
    <row r="4" spans="1:4" ht="14.25">
      <c r="A4" s="8"/>
      <c r="B4" s="8"/>
      <c r="C4" s="1">
        <v>20.2</v>
      </c>
      <c r="D4" s="1">
        <v>7.9</v>
      </c>
    </row>
    <row r="5" spans="1:4" ht="14.25">
      <c r="A5" s="8"/>
      <c r="B5" s="8"/>
      <c r="C5" s="1">
        <v>11.7</v>
      </c>
      <c r="D5" s="1">
        <v>6.6</v>
      </c>
    </row>
    <row r="6" spans="1:4" ht="14.25">
      <c r="A6" s="8"/>
      <c r="B6" s="8"/>
      <c r="C6" s="1">
        <v>18.5</v>
      </c>
      <c r="D6" s="1">
        <v>8.1</v>
      </c>
    </row>
    <row r="7" spans="1:4" ht="14.25">
      <c r="A7" s="8"/>
      <c r="B7" s="8"/>
      <c r="C7" s="1">
        <v>14.9</v>
      </c>
      <c r="D7" s="1">
        <v>7.7</v>
      </c>
    </row>
    <row r="8" spans="1:4" ht="14.25">
      <c r="A8" s="8"/>
      <c r="B8" s="8"/>
      <c r="C8" s="25"/>
      <c r="D8" s="26"/>
    </row>
    <row r="9" spans="1:4" ht="14.25">
      <c r="A9" s="8"/>
      <c r="B9" s="8"/>
      <c r="C9" s="25"/>
      <c r="D9" s="26"/>
    </row>
    <row r="10" spans="1:4" ht="14.25">
      <c r="A10" s="8" t="s">
        <v>21</v>
      </c>
      <c r="B10" s="8"/>
      <c r="C10" s="28">
        <v>8.1</v>
      </c>
      <c r="D10" s="1">
        <v>5.9</v>
      </c>
    </row>
    <row r="11" spans="1:4" ht="14.25">
      <c r="A11" s="8"/>
      <c r="B11" s="8"/>
      <c r="C11" s="28">
        <v>10.5</v>
      </c>
      <c r="D11" s="1">
        <v>6.6</v>
      </c>
    </row>
    <row r="12" spans="1:4" ht="14.25">
      <c r="A12" s="8"/>
      <c r="B12" s="8"/>
      <c r="C12" s="28">
        <v>9.3000000000000007</v>
      </c>
      <c r="D12" s="1">
        <v>6.5</v>
      </c>
    </row>
    <row r="13" spans="1:4" ht="14.25">
      <c r="A13" s="8"/>
      <c r="B13" s="8"/>
      <c r="C13" s="28">
        <v>5.9</v>
      </c>
      <c r="D13" s="1">
        <v>5.9</v>
      </c>
    </row>
    <row r="14" spans="1:4" ht="14.25">
      <c r="A14" s="8"/>
      <c r="B14" s="8"/>
      <c r="C14" s="28">
        <v>8.5</v>
      </c>
      <c r="D14" s="1">
        <v>6.4</v>
      </c>
    </row>
    <row r="15" spans="1:4" ht="14.25">
      <c r="A15" s="8"/>
      <c r="B15" s="8"/>
      <c r="C15" s="1">
        <v>5</v>
      </c>
      <c r="D15" s="1">
        <v>5.4</v>
      </c>
    </row>
    <row r="16" spans="1:4" ht="14.25">
      <c r="A16" s="8"/>
      <c r="B16" s="8"/>
      <c r="C16" s="1">
        <v>11.1</v>
      </c>
      <c r="D16" s="1">
        <v>6.8</v>
      </c>
    </row>
    <row r="17" spans="1:4" ht="14.25">
      <c r="A17" s="8"/>
      <c r="B17" s="8"/>
      <c r="C17" s="1">
        <v>13.7</v>
      </c>
      <c r="D17" s="1">
        <v>7.4</v>
      </c>
    </row>
    <row r="18" spans="1:4" ht="14.25">
      <c r="A18" s="8"/>
      <c r="B18" s="8"/>
      <c r="C18" s="1"/>
    </row>
    <row r="19" spans="1:4" ht="14.25">
      <c r="B19" s="8"/>
      <c r="C19" s="7"/>
    </row>
    <row r="20" spans="1:4" ht="14.25">
      <c r="A20" s="3" t="s">
        <v>2</v>
      </c>
      <c r="B20" s="4" t="s">
        <v>5</v>
      </c>
      <c r="C20" s="1">
        <f>AVERAGE(C2:C9)</f>
        <v>16.600000000000001</v>
      </c>
      <c r="D20" s="1">
        <f>AVERAGE(D2:D9)</f>
        <v>7.6000000000000014</v>
      </c>
    </row>
    <row r="21" spans="1:4" ht="14.25">
      <c r="A21" s="3"/>
      <c r="B21" s="4" t="s">
        <v>6</v>
      </c>
      <c r="C21" s="1">
        <f>AVERAGE(C10:C18)</f>
        <v>9.0125000000000011</v>
      </c>
      <c r="D21" s="1">
        <f>AVERAGE(D10:D18)</f>
        <v>6.3624999999999989</v>
      </c>
    </row>
    <row r="22" spans="1:4" ht="14.25">
      <c r="A22" s="3" t="s">
        <v>3</v>
      </c>
      <c r="B22" s="4" t="s">
        <v>5</v>
      </c>
      <c r="C22" s="1">
        <f>STDEV(C2:C9)/SQRT(COUNT(C2:C9))</f>
        <v>1.2138094304021996</v>
      </c>
      <c r="D22" s="1">
        <f>STDEV(D2:D9)/SQRT(COUNT(D2:D9))</f>
        <v>0.22211108331943583</v>
      </c>
    </row>
    <row r="23" spans="1:4" ht="14.25">
      <c r="A23" s="3"/>
      <c r="B23" s="4" t="s">
        <v>6</v>
      </c>
      <c r="C23" s="1">
        <f>STDEV(C10:C18)/SQRT(COUNT(C10:C18))</f>
        <v>0.9956041776586837</v>
      </c>
      <c r="D23" s="1">
        <f>STDEV(D10:D18)/SQRT(COUNT(D10:D18))</f>
        <v>0.21952668240037307</v>
      </c>
    </row>
    <row r="24" spans="1:4" ht="14.25">
      <c r="A24" s="3" t="s">
        <v>4</v>
      </c>
      <c r="B24" s="5"/>
      <c r="C24" s="18">
        <f>TTEST(C2:C9,C10:C18,2,3)</f>
        <v>5.8742455155172911E-4</v>
      </c>
      <c r="D24" s="18">
        <f>TTEST(D2:D9,D10:D18,2,3)</f>
        <v>2.0027592847032811E-3</v>
      </c>
    </row>
    <row r="25" spans="1:4" ht="14.25">
      <c r="A25" s="8"/>
      <c r="B25" s="8"/>
      <c r="C25" s="11"/>
    </row>
    <row r="26" spans="1:4" ht="14.25">
      <c r="A26" s="8"/>
      <c r="B26" s="8"/>
      <c r="C26" s="7"/>
    </row>
  </sheetData>
  <phoneticPr fontId="4"/>
  <pageMargins left="0.39370078740157483" right="0.39370078740157483" top="0.19685039370078741" bottom="0.19685039370078741" header="0.31496062992125984" footer="0.31496062992125984"/>
  <pageSetup paperSize="9" scale="8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70</vt:i4>
      </vt:variant>
      <vt:variant>
        <vt:lpstr>名前付き一覧</vt:lpstr>
      </vt:variant>
      <vt:variant>
        <vt:i4>25</vt:i4>
      </vt:variant>
    </vt:vector>
  </HeadingPairs>
  <TitlesOfParts>
    <vt:vector size="95" baseType="lpstr">
      <vt:lpstr>S1ab_db</vt:lpstr>
      <vt:lpstr>S1cd_STZ</vt:lpstr>
      <vt:lpstr>1a_DKO-Akt</vt:lpstr>
      <vt:lpstr>1cdS2cd_Ins</vt:lpstr>
      <vt:lpstr>S2a_tissues</vt:lpstr>
      <vt:lpstr>2a_BW</vt:lpstr>
      <vt:lpstr>2b_DEXA</vt:lpstr>
      <vt:lpstr>2c_Gastro</vt:lpstr>
      <vt:lpstr>2c_EDL</vt:lpstr>
      <vt:lpstr>2c_Soleus</vt:lpstr>
      <vt:lpstr>2d_area</vt:lpstr>
      <vt:lpstr>S3a_BL</vt:lpstr>
      <vt:lpstr>S3b_FI</vt:lpstr>
      <vt:lpstr>S3c_CT</vt:lpstr>
      <vt:lpstr>S3d_eWAT</vt:lpstr>
      <vt:lpstr>S3ef_heart</vt:lpstr>
      <vt:lpstr>S3g_GTT</vt:lpstr>
      <vt:lpstr>S3h_A1KO</vt:lpstr>
      <vt:lpstr>S3i_A2KO</vt:lpstr>
      <vt:lpstr>3ab_GS-ED</vt:lpstr>
      <vt:lpstr>3c_ATP</vt:lpstr>
      <vt:lpstr>3de_2DG</vt:lpstr>
      <vt:lpstr>3fgh_ITT</vt:lpstr>
      <vt:lpstr>4a_RT-PCR</vt:lpstr>
      <vt:lpstr>4c_mtCo2</vt:lpstr>
      <vt:lpstr>4e_mitophagy</vt:lpstr>
      <vt:lpstr>4f_LeuP</vt:lpstr>
      <vt:lpstr>S4a_RT-PCR</vt:lpstr>
      <vt:lpstr>S4b_RT-PCR</vt:lpstr>
      <vt:lpstr>S5bc_AMPK</vt:lpstr>
      <vt:lpstr>S5f_Soleus8w</vt:lpstr>
      <vt:lpstr>S5f_Soleus32w</vt:lpstr>
      <vt:lpstr>S5g_Sol-mtCo2</vt:lpstr>
      <vt:lpstr>5a_femur</vt:lpstr>
      <vt:lpstr>5b_CT</vt:lpstr>
      <vt:lpstr>5cS6a_uCT</vt:lpstr>
      <vt:lpstr>5d_morpho</vt:lpstr>
      <vt:lpstr>5fhi_KM</vt:lpstr>
      <vt:lpstr>S6b_uCT-6w</vt:lpstr>
      <vt:lpstr>S6c_RT-PCR_calv</vt:lpstr>
      <vt:lpstr>S7abcdef_femaleBW</vt:lpstr>
      <vt:lpstr>S7gh_femaleITT</vt:lpstr>
      <vt:lpstr>S7ijk_femaleKM</vt:lpstr>
      <vt:lpstr>6abcS8ab_fast-Ala</vt:lpstr>
      <vt:lpstr>S8c_CR-Ket</vt:lpstr>
      <vt:lpstr>6dS8d_CR-GS</vt:lpstr>
      <vt:lpstr>6e_CR-KM</vt:lpstr>
      <vt:lpstr>S8e_CR-BW</vt:lpstr>
      <vt:lpstr>6fghiS8fi_HFD-BW</vt:lpstr>
      <vt:lpstr>6jS8g_HFD-BW</vt:lpstr>
      <vt:lpstr>6kS8h_HFD-ITT</vt:lpstr>
      <vt:lpstr>6lmnS8k_HFD-KM</vt:lpstr>
      <vt:lpstr>S8j_5HFD-RT-PCR</vt:lpstr>
      <vt:lpstr>S8mn_B16</vt:lpstr>
      <vt:lpstr>7aS9c_QKO-BW</vt:lpstr>
      <vt:lpstr>7bS9e_QKO-CT</vt:lpstr>
      <vt:lpstr>7cdejS9f_QKO-tissues</vt:lpstr>
      <vt:lpstr>S9d_QKO-FI</vt:lpstr>
      <vt:lpstr>7fgS9a_QKO-RT-PCR</vt:lpstr>
      <vt:lpstr>7iS9h_QKO-ITT</vt:lpstr>
      <vt:lpstr>7kS9h_QKO-uCT</vt:lpstr>
      <vt:lpstr>7lmn_QKO-KM</vt:lpstr>
      <vt:lpstr>7oS9ij_FoxoI</vt:lpstr>
      <vt:lpstr>8acdS10de_TKO-BW</vt:lpstr>
      <vt:lpstr>8bhS10f_TKO-tissues</vt:lpstr>
      <vt:lpstr>8eS10a_TKO-RT-PCR</vt:lpstr>
      <vt:lpstr>8iS10c_TKO-uCT</vt:lpstr>
      <vt:lpstr>8jS10m_TKO-KM</vt:lpstr>
      <vt:lpstr>S10gh_TKO-ITT</vt:lpstr>
      <vt:lpstr>S10kl_TKO4wo</vt:lpstr>
      <vt:lpstr>'2b_DEXA'!Print_Area</vt:lpstr>
      <vt:lpstr>'4a_RT-PCR'!Print_Area</vt:lpstr>
      <vt:lpstr>'4c_mtCo2'!Print_Area</vt:lpstr>
      <vt:lpstr>'5b_CT'!Print_Area</vt:lpstr>
      <vt:lpstr>'5fhi_KM'!Print_Area</vt:lpstr>
      <vt:lpstr>'6e_CR-KM'!Print_Area</vt:lpstr>
      <vt:lpstr>'6jS8g_HFD-BW'!Print_Area</vt:lpstr>
      <vt:lpstr>'6kS8h_HFD-ITT'!Print_Area</vt:lpstr>
      <vt:lpstr>'6lmnS8k_HFD-KM'!Print_Area</vt:lpstr>
      <vt:lpstr>'7iS9h_QKO-ITT'!Print_Area</vt:lpstr>
      <vt:lpstr>'7lmn_QKO-KM'!Print_Area</vt:lpstr>
      <vt:lpstr>'8jS10m_TKO-KM'!Print_Area</vt:lpstr>
      <vt:lpstr>'S10gh_TKO-ITT'!Print_Area</vt:lpstr>
      <vt:lpstr>S1ab_db!Print_Area</vt:lpstr>
      <vt:lpstr>S1cd_STZ!Print_Area</vt:lpstr>
      <vt:lpstr>S2a_tissues!Print_Area</vt:lpstr>
      <vt:lpstr>S3a_BL!Print_Area</vt:lpstr>
      <vt:lpstr>S3c_CT!Print_Area</vt:lpstr>
      <vt:lpstr>'S4a_RT-PCR'!Print_Area</vt:lpstr>
      <vt:lpstr>'S4b_RT-PCR'!Print_Area</vt:lpstr>
      <vt:lpstr>S5f_Soleus32w!Print_Area</vt:lpstr>
      <vt:lpstr>S5f_Soleus8w!Print_Area</vt:lpstr>
      <vt:lpstr>'S5g_Sol-mtCo2'!Print_Area</vt:lpstr>
      <vt:lpstr>S7gh_femaleITT!Print_Area</vt:lpstr>
      <vt:lpstr>S7ijk_femaleKM!Print_Area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tsasa</dc:creator>
  <cp:lastModifiedBy>tsasa</cp:lastModifiedBy>
  <cp:lastPrinted>2021-04-08T06:25:50Z</cp:lastPrinted>
  <dcterms:created xsi:type="dcterms:W3CDTF">2020-06-05T15:59:08Z</dcterms:created>
  <dcterms:modified xsi:type="dcterms:W3CDTF">2022-06-21T03:32:16Z</dcterms:modified>
</cp:coreProperties>
</file>