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dus\Desktop\Paper\Final_submission\"/>
    </mc:Choice>
  </mc:AlternateContent>
  <xr:revisionPtr revIDLastSave="0" documentId="13_ncr:1_{B1139B7F-7F93-4E0B-B82B-CC877D987561}" xr6:coauthVersionLast="41" xr6:coauthVersionMax="41" xr10:uidLastSave="{00000000-0000-0000-0000-000000000000}"/>
  <bookViews>
    <workbookView xWindow="-108" yWindow="-13068" windowWidth="23256" windowHeight="12576" xr2:uid="{26092006-F4F8-412E-8F50-D19707BFCE9B}"/>
  </bookViews>
  <sheets>
    <sheet name="Fig1B" sheetId="1" r:id="rId1"/>
    <sheet name="Fig5" sheetId="2" r:id="rId2"/>
    <sheet name="FigS2" sheetId="4" r:id="rId3"/>
    <sheet name="FigS4B" sheetId="3" r:id="rId4"/>
    <sheet name="FigS6" sheetId="5" r:id="rId5"/>
    <sheet name="FigS8A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2" i="3" l="1"/>
  <c r="R2" i="3"/>
  <c r="H228" i="3"/>
  <c r="H227" i="3"/>
  <c r="H226" i="3"/>
  <c r="H225" i="3"/>
  <c r="H223" i="3"/>
  <c r="H222" i="3"/>
  <c r="H221" i="3"/>
  <c r="H220" i="3"/>
  <c r="H218" i="3"/>
  <c r="H216" i="3"/>
  <c r="H215" i="3"/>
  <c r="H214" i="3"/>
  <c r="H213" i="3"/>
  <c r="H212" i="3"/>
  <c r="H210" i="3"/>
  <c r="H209" i="3"/>
  <c r="H208" i="3"/>
  <c r="H207" i="3"/>
  <c r="H206" i="3"/>
  <c r="H205" i="3"/>
  <c r="H203" i="3"/>
  <c r="H201" i="3"/>
  <c r="H199" i="3"/>
  <c r="H197" i="3"/>
  <c r="H196" i="3"/>
  <c r="H195" i="3"/>
  <c r="H194" i="3"/>
  <c r="H192" i="3"/>
  <c r="H191" i="3"/>
  <c r="H190" i="3"/>
  <c r="H189" i="3"/>
  <c r="H188" i="3"/>
  <c r="H187" i="3"/>
  <c r="H186" i="3"/>
  <c r="H185" i="3"/>
  <c r="H184" i="3"/>
  <c r="H183" i="3"/>
  <c r="H182" i="3"/>
  <c r="H181" i="3"/>
  <c r="H180" i="3"/>
  <c r="H179" i="3"/>
  <c r="H178" i="3"/>
  <c r="H177" i="3"/>
  <c r="H176" i="3"/>
  <c r="H175" i="3"/>
  <c r="H174" i="3"/>
  <c r="H173" i="3"/>
  <c r="H172" i="3"/>
  <c r="H170" i="3"/>
  <c r="H168" i="3"/>
  <c r="H166" i="3"/>
  <c r="H164" i="3"/>
  <c r="H163" i="3"/>
  <c r="H162" i="3"/>
  <c r="H161" i="3"/>
  <c r="H160" i="3"/>
  <c r="H159" i="3"/>
  <c r="H158" i="3"/>
  <c r="H157" i="3"/>
  <c r="H155" i="3"/>
  <c r="H154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38" i="3"/>
  <c r="H137" i="3"/>
  <c r="H136" i="3"/>
  <c r="H135" i="3"/>
  <c r="H134" i="3"/>
  <c r="H133" i="3"/>
  <c r="H132" i="3"/>
  <c r="H131" i="3"/>
  <c r="H127" i="3"/>
  <c r="H126" i="3"/>
  <c r="H125" i="3"/>
  <c r="H124" i="3"/>
  <c r="H123" i="3"/>
  <c r="H122" i="3"/>
  <c r="H120" i="3"/>
  <c r="H119" i="3"/>
  <c r="H117" i="3"/>
  <c r="H116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8" i="3"/>
  <c r="H67" i="3"/>
  <c r="H66" i="3"/>
  <c r="H65" i="3"/>
  <c r="H63" i="3"/>
  <c r="H62" i="3"/>
  <c r="H61" i="3"/>
  <c r="H60" i="3"/>
  <c r="H58" i="3"/>
  <c r="H57" i="3"/>
  <c r="H56" i="3"/>
  <c r="H55" i="3"/>
  <c r="H53" i="3"/>
  <c r="H51" i="3"/>
  <c r="H50" i="3"/>
  <c r="H49" i="3"/>
  <c r="H45" i="3"/>
  <c r="H44" i="3"/>
  <c r="H43" i="3"/>
  <c r="H42" i="3"/>
  <c r="H41" i="3"/>
  <c r="H37" i="3"/>
  <c r="H36" i="3"/>
  <c r="H35" i="3"/>
  <c r="H34" i="3"/>
  <c r="H33" i="3"/>
  <c r="H32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8" i="3"/>
  <c r="H7" i="3"/>
  <c r="H6" i="3"/>
  <c r="H5" i="3"/>
  <c r="H4" i="3"/>
  <c r="D93" i="5" l="1"/>
  <c r="D92" i="5"/>
  <c r="D91" i="5"/>
  <c r="F93" i="5" s="1"/>
  <c r="D90" i="5"/>
  <c r="D89" i="5"/>
  <c r="D88" i="5"/>
  <c r="F90" i="5" s="1"/>
  <c r="E86" i="5"/>
  <c r="D86" i="5"/>
  <c r="D85" i="5"/>
  <c r="D84" i="5"/>
  <c r="F86" i="5" s="1"/>
  <c r="D83" i="5"/>
  <c r="D82" i="5"/>
  <c r="D81" i="5"/>
  <c r="E83" i="5" s="1"/>
  <c r="D79" i="5"/>
  <c r="D78" i="5"/>
  <c r="E79" i="5" s="1"/>
  <c r="D77" i="5"/>
  <c r="F79" i="5" s="1"/>
  <c r="D76" i="5"/>
  <c r="D75" i="5"/>
  <c r="D74" i="5"/>
  <c r="F76" i="5" s="1"/>
  <c r="E76" i="5" l="1"/>
  <c r="E90" i="5"/>
  <c r="F83" i="5"/>
  <c r="E93" i="5"/>
  <c r="D62" i="5" l="1"/>
  <c r="D61" i="5"/>
  <c r="E62" i="5" s="1"/>
  <c r="D60" i="5"/>
  <c r="F62" i="5" s="1"/>
  <c r="D59" i="5"/>
  <c r="E59" i="5" s="1"/>
  <c r="D58" i="5"/>
  <c r="D57" i="5"/>
  <c r="F59" i="5" s="1"/>
  <c r="E55" i="5"/>
  <c r="D55" i="5"/>
  <c r="D54" i="5"/>
  <c r="D53" i="5"/>
  <c r="F55" i="5" s="1"/>
  <c r="D52" i="5"/>
  <c r="D51" i="5"/>
  <c r="D50" i="5"/>
  <c r="E52" i="5" s="1"/>
  <c r="D48" i="5"/>
  <c r="D47" i="5"/>
  <c r="E48" i="5" s="1"/>
  <c r="D46" i="5"/>
  <c r="F48" i="5" s="1"/>
  <c r="D45" i="5"/>
  <c r="E45" i="5" s="1"/>
  <c r="D44" i="5"/>
  <c r="D43" i="5"/>
  <c r="F45" i="5" s="1"/>
  <c r="F52" i="5" l="1"/>
  <c r="D31" i="5" l="1"/>
  <c r="D30" i="5"/>
  <c r="D29" i="5"/>
  <c r="F31" i="5" s="1"/>
  <c r="D28" i="5"/>
  <c r="E28" i="5" s="1"/>
  <c r="D27" i="5"/>
  <c r="D26" i="5"/>
  <c r="F28" i="5" s="1"/>
  <c r="E24" i="5"/>
  <c r="D24" i="5"/>
  <c r="D23" i="5"/>
  <c r="D22" i="5"/>
  <c r="F24" i="5" s="1"/>
  <c r="D21" i="5"/>
  <c r="D20" i="5"/>
  <c r="D19" i="5"/>
  <c r="E21" i="5" s="1"/>
  <c r="D17" i="5"/>
  <c r="D16" i="5"/>
  <c r="D15" i="5"/>
  <c r="F17" i="5" s="1"/>
  <c r="D14" i="5"/>
  <c r="E14" i="5" s="1"/>
  <c r="D13" i="5"/>
  <c r="D12" i="5"/>
  <c r="F14" i="5" s="1"/>
  <c r="E17" i="5" l="1"/>
  <c r="E31" i="5"/>
  <c r="F21" i="5"/>
  <c r="D203" i="2" l="1"/>
  <c r="D202" i="2"/>
  <c r="D201" i="2"/>
  <c r="F203" i="2" s="1"/>
  <c r="D200" i="2"/>
  <c r="D199" i="2"/>
  <c r="D198" i="2"/>
  <c r="F200" i="2" s="1"/>
  <c r="E196" i="2"/>
  <c r="D196" i="2"/>
  <c r="D195" i="2"/>
  <c r="D194" i="2"/>
  <c r="F196" i="2" s="1"/>
  <c r="D193" i="2"/>
  <c r="D192" i="2"/>
  <c r="D191" i="2"/>
  <c r="E193" i="2" s="1"/>
  <c r="D182" i="2"/>
  <c r="D181" i="2"/>
  <c r="E182" i="2" s="1"/>
  <c r="D180" i="2"/>
  <c r="F182" i="2" s="1"/>
  <c r="D179" i="2"/>
  <c r="D178" i="2"/>
  <c r="D177" i="2"/>
  <c r="F179" i="2" s="1"/>
  <c r="E175" i="2"/>
  <c r="D175" i="2"/>
  <c r="D174" i="2"/>
  <c r="D173" i="2"/>
  <c r="F175" i="2" s="1"/>
  <c r="D172" i="2"/>
  <c r="D171" i="2"/>
  <c r="D170" i="2"/>
  <c r="E172" i="2" s="1"/>
  <c r="D161" i="2"/>
  <c r="D160" i="2"/>
  <c r="E161" i="2" s="1"/>
  <c r="D159" i="2"/>
  <c r="F161" i="2" s="1"/>
  <c r="D158" i="2"/>
  <c r="D157" i="2"/>
  <c r="D156" i="2"/>
  <c r="F158" i="2" s="1"/>
  <c r="E154" i="2"/>
  <c r="D154" i="2"/>
  <c r="D153" i="2"/>
  <c r="D152" i="2"/>
  <c r="F154" i="2" s="1"/>
  <c r="D151" i="2"/>
  <c r="D150" i="2"/>
  <c r="D149" i="2"/>
  <c r="E151" i="2" s="1"/>
  <c r="D117" i="2"/>
  <c r="D116" i="2"/>
  <c r="D115" i="2"/>
  <c r="F117" i="2" s="1"/>
  <c r="D114" i="2"/>
  <c r="E114" i="2" s="1"/>
  <c r="D113" i="2"/>
  <c r="D112" i="2"/>
  <c r="F114" i="2" s="1"/>
  <c r="E110" i="2"/>
  <c r="D110" i="2"/>
  <c r="D109" i="2"/>
  <c r="D108" i="2"/>
  <c r="F110" i="2" s="1"/>
  <c r="D107" i="2"/>
  <c r="D106" i="2"/>
  <c r="D105" i="2"/>
  <c r="E107" i="2" s="1"/>
  <c r="E158" i="2" l="1"/>
  <c r="E179" i="2"/>
  <c r="E200" i="2"/>
  <c r="E203" i="2"/>
  <c r="F151" i="2"/>
  <c r="F172" i="2"/>
  <c r="F193" i="2"/>
  <c r="F107" i="2"/>
  <c r="E117" i="2"/>
  <c r="D96" i="2" l="1"/>
  <c r="D95" i="2"/>
  <c r="E96" i="2" s="1"/>
  <c r="D94" i="2"/>
  <c r="F96" i="2" s="1"/>
  <c r="D93" i="2"/>
  <c r="E93" i="2" s="1"/>
  <c r="D92" i="2"/>
  <c r="D91" i="2"/>
  <c r="F93" i="2" s="1"/>
  <c r="E89" i="2"/>
  <c r="D89" i="2"/>
  <c r="D88" i="2"/>
  <c r="D87" i="2"/>
  <c r="F89" i="2" s="1"/>
  <c r="D86" i="2"/>
  <c r="D85" i="2"/>
  <c r="D84" i="2"/>
  <c r="E86" i="2" s="1"/>
  <c r="F86" i="2" l="1"/>
  <c r="D138" i="2" l="1"/>
  <c r="D137" i="2"/>
  <c r="E138" i="2" s="1"/>
  <c r="D136" i="2"/>
  <c r="F138" i="2" s="1"/>
  <c r="D135" i="2"/>
  <c r="E135" i="2" s="1"/>
  <c r="D134" i="2"/>
  <c r="D133" i="2"/>
  <c r="F135" i="2" s="1"/>
  <c r="F131" i="2"/>
  <c r="E131" i="2"/>
  <c r="D131" i="2"/>
  <c r="D130" i="2"/>
  <c r="D129" i="2"/>
  <c r="D128" i="2"/>
  <c r="D127" i="2"/>
  <c r="D126" i="2"/>
  <c r="E128" i="2" s="1"/>
  <c r="F128" i="2" l="1"/>
  <c r="D73" i="2" l="1"/>
  <c r="E73" i="2" s="1"/>
  <c r="D72" i="2"/>
  <c r="D71" i="2"/>
  <c r="F73" i="2" s="1"/>
  <c r="E70" i="2"/>
  <c r="D70" i="2"/>
  <c r="D69" i="2"/>
  <c r="D68" i="2"/>
  <c r="F70" i="2" s="1"/>
  <c r="D66" i="2"/>
  <c r="D65" i="2"/>
  <c r="D64" i="2"/>
  <c r="E66" i="2" s="1"/>
  <c r="D63" i="2"/>
  <c r="D62" i="2"/>
  <c r="E63" i="2" s="1"/>
  <c r="D61" i="2"/>
  <c r="F63" i="2" s="1"/>
  <c r="E52" i="2"/>
  <c r="D52" i="2"/>
  <c r="D51" i="2"/>
  <c r="D50" i="2"/>
  <c r="F52" i="2" s="1"/>
  <c r="D49" i="2"/>
  <c r="D48" i="2"/>
  <c r="D47" i="2"/>
  <c r="E49" i="2" s="1"/>
  <c r="D45" i="2"/>
  <c r="D44" i="2"/>
  <c r="D43" i="2"/>
  <c r="F45" i="2" s="1"/>
  <c r="D42" i="2"/>
  <c r="E42" i="2" s="1"/>
  <c r="D41" i="2"/>
  <c r="D40" i="2"/>
  <c r="F42" i="2" s="1"/>
  <c r="D31" i="2"/>
  <c r="D30" i="2"/>
  <c r="D29" i="2"/>
  <c r="F31" i="2" s="1"/>
  <c r="D28" i="2"/>
  <c r="E28" i="2" s="1"/>
  <c r="D27" i="2"/>
  <c r="D26" i="2"/>
  <c r="F28" i="2" s="1"/>
  <c r="E24" i="2"/>
  <c r="D24" i="2"/>
  <c r="D23" i="2"/>
  <c r="D22" i="2"/>
  <c r="F24" i="2" s="1"/>
  <c r="D21" i="2"/>
  <c r="D20" i="2"/>
  <c r="D19" i="2"/>
  <c r="E21" i="2" s="1"/>
  <c r="F66" i="2" l="1"/>
  <c r="E45" i="2"/>
  <c r="F49" i="2"/>
  <c r="E31" i="2"/>
  <c r="F21" i="2"/>
  <c r="H2" i="1" l="1"/>
  <c r="AP2" i="1" s="1"/>
  <c r="P2" i="1"/>
  <c r="X2" i="1"/>
  <c r="AF2" i="1"/>
  <c r="AN2" i="1"/>
  <c r="AT2" i="1" s="1"/>
  <c r="AQ2" i="1"/>
  <c r="AR2" i="1"/>
  <c r="AS2" i="1"/>
  <c r="H3" i="1"/>
  <c r="AP3" i="1" s="1"/>
  <c r="AV3" i="1" s="1"/>
  <c r="P3" i="1"/>
  <c r="X3" i="1"/>
  <c r="AR3" i="1" s="1"/>
  <c r="AX3" i="1" s="1"/>
  <c r="AF3" i="1"/>
  <c r="AS3" i="1" s="1"/>
  <c r="AY3" i="1" s="1"/>
  <c r="AN3" i="1"/>
  <c r="AQ3" i="1"/>
  <c r="AW3" i="1" s="1"/>
  <c r="AT3" i="1"/>
  <c r="AZ3" i="1" s="1"/>
  <c r="H4" i="1"/>
  <c r="AP4" i="1" s="1"/>
  <c r="AV4" i="1" s="1"/>
  <c r="P4" i="1"/>
  <c r="X4" i="1"/>
  <c r="AF4" i="1"/>
  <c r="AN4" i="1"/>
  <c r="AT4" i="1" s="1"/>
  <c r="AZ4" i="1" s="1"/>
  <c r="AQ4" i="1"/>
  <c r="AW4" i="1" s="1"/>
  <c r="AR4" i="1"/>
  <c r="AX4" i="1" s="1"/>
  <c r="AS4" i="1"/>
  <c r="AY4" i="1" s="1"/>
  <c r="H5" i="1"/>
  <c r="AP5" i="1" s="1"/>
  <c r="AV5" i="1" s="1"/>
  <c r="P5" i="1"/>
  <c r="AQ5" i="1" s="1"/>
  <c r="AW5" i="1" s="1"/>
  <c r="X5" i="1"/>
  <c r="AF5" i="1"/>
  <c r="AS5" i="1" s="1"/>
  <c r="AY5" i="1" s="1"/>
  <c r="AN5" i="1"/>
  <c r="AT5" i="1" s="1"/>
  <c r="AZ5" i="1" s="1"/>
  <c r="H6" i="1"/>
  <c r="AP6" i="1" s="1"/>
  <c r="AV6" i="1" s="1"/>
  <c r="P6" i="1"/>
  <c r="AQ6" i="1" s="1"/>
  <c r="AW6" i="1" s="1"/>
  <c r="X6" i="1"/>
  <c r="AR6" i="1" s="1"/>
  <c r="AX6" i="1" s="1"/>
  <c r="AF6" i="1"/>
  <c r="AS6" i="1" s="1"/>
  <c r="AY6" i="1" s="1"/>
  <c r="AN6" i="1"/>
  <c r="AT6" i="1" s="1"/>
  <c r="AZ6" i="1" s="1"/>
  <c r="H7" i="1"/>
  <c r="AP7" i="1" s="1"/>
  <c r="AV7" i="1" s="1"/>
  <c r="P7" i="1"/>
  <c r="X7" i="1"/>
  <c r="AF7" i="1"/>
  <c r="AS7" i="1" s="1"/>
  <c r="AY7" i="1" s="1"/>
  <c r="AN7" i="1"/>
  <c r="AT7" i="1" s="1"/>
  <c r="AZ7" i="1" s="1"/>
  <c r="H8" i="1"/>
  <c r="AP8" i="1" s="1"/>
  <c r="AV8" i="1" s="1"/>
  <c r="P8" i="1"/>
  <c r="AQ8" i="1" s="1"/>
  <c r="AW8" i="1" s="1"/>
  <c r="X8" i="1"/>
  <c r="AF8" i="1"/>
  <c r="AS8" i="1" s="1"/>
  <c r="AY8" i="1" s="1"/>
  <c r="AN8" i="1"/>
  <c r="AT8" i="1" s="1"/>
  <c r="AZ8" i="1" s="1"/>
  <c r="AR8" i="1"/>
  <c r="AX8" i="1" s="1"/>
  <c r="H9" i="1"/>
  <c r="AP9" i="1" s="1"/>
  <c r="AV9" i="1" s="1"/>
  <c r="P9" i="1"/>
  <c r="X9" i="1"/>
  <c r="AR9" i="1" s="1"/>
  <c r="AX9" i="1" s="1"/>
  <c r="AF9" i="1"/>
  <c r="AS9" i="1" s="1"/>
  <c r="AY9" i="1" s="1"/>
  <c r="AN9" i="1"/>
  <c r="H10" i="1"/>
  <c r="P10" i="1"/>
  <c r="AQ10" i="1" s="1"/>
  <c r="AW10" i="1" s="1"/>
  <c r="X10" i="1"/>
  <c r="AR10" i="1" s="1"/>
  <c r="AX10" i="1" s="1"/>
  <c r="AF10" i="1"/>
  <c r="AS10" i="1" s="1"/>
  <c r="AY10" i="1" s="1"/>
  <c r="AN10" i="1"/>
  <c r="AT10" i="1" s="1"/>
  <c r="AZ10" i="1" s="1"/>
  <c r="H11" i="1"/>
  <c r="AP11" i="1" s="1"/>
  <c r="AV11" i="1" s="1"/>
  <c r="P11" i="1"/>
  <c r="X11" i="1"/>
  <c r="AR11" i="1" s="1"/>
  <c r="AX11" i="1" s="1"/>
  <c r="AF11" i="1"/>
  <c r="AS11" i="1" s="1"/>
  <c r="AY11" i="1" s="1"/>
  <c r="AN11" i="1"/>
  <c r="AT11" i="1" s="1"/>
  <c r="AZ11" i="1" s="1"/>
  <c r="H12" i="1"/>
  <c r="AP12" i="1" s="1"/>
  <c r="AV12" i="1" s="1"/>
  <c r="P12" i="1"/>
  <c r="X12" i="1"/>
  <c r="AF12" i="1"/>
  <c r="AS12" i="1" s="1"/>
  <c r="AY12" i="1" s="1"/>
  <c r="AN12" i="1"/>
  <c r="AT12" i="1" s="1"/>
  <c r="AZ12" i="1" s="1"/>
  <c r="AQ12" i="1"/>
  <c r="AW12" i="1" s="1"/>
  <c r="H13" i="1"/>
  <c r="AP13" i="1" s="1"/>
  <c r="AV13" i="1" s="1"/>
  <c r="P13" i="1"/>
  <c r="X13" i="1"/>
  <c r="AR13" i="1" s="1"/>
  <c r="AX13" i="1" s="1"/>
  <c r="AF13" i="1"/>
  <c r="AS13" i="1" s="1"/>
  <c r="AY13" i="1" s="1"/>
  <c r="AN13" i="1"/>
  <c r="AT13" i="1"/>
  <c r="AX2" i="1"/>
  <c r="AZ1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470E83-B153-4211-AE46-B87BE6A7AC21}" keepAlive="1" name="Query - T1sort" description="Connection to the 'T1sort' query in the workbook." type="5" refreshedVersion="6" background="1">
    <dbPr connection="Provider=Microsoft.Mashup.OleDb.1;Data Source=$Workbook$;Location=T1sort;Extended Properties=&quot;&quot;" command="SELECT * FROM [T1sort]"/>
  </connection>
  <connection id="2" xr16:uid="{7EB4FDCF-C2AC-466A-938A-C97D020F2BC6}" keepAlive="1" name="Query - T2sort" description="Connection to the 'T2sort' query in the workbook." type="5" refreshedVersion="6" background="1">
    <dbPr connection="Provider=Microsoft.Mashup.OleDb.1;Data Source=$Workbook$;Location=T2sort;Extended Properties=&quot;&quot;" command="SELECT * FROM [T2sort]"/>
  </connection>
  <connection id="3" xr16:uid="{C14FCB88-37BE-41E2-AEAD-6289C724285F}" keepAlive="1" name="Query - valsass_sort" description="Connection to the 'valsass_sort' query in the workbook." type="5" refreshedVersion="6" background="1">
    <dbPr connection="Provider=Microsoft.Mashup.OleDb.1;Data Source=$Workbook$;Location=valsass_sort;Extended Properties=&quot;&quot;" command="SELECT * FROM [valsass_sort]"/>
  </connection>
</connections>
</file>

<file path=xl/sharedStrings.xml><?xml version="1.0" encoding="utf-8"?>
<sst xmlns="http://schemas.openxmlformats.org/spreadsheetml/2006/main" count="843" uniqueCount="467">
  <si>
    <t>residue</t>
  </si>
  <si>
    <t>T1 SD</t>
  </si>
  <si>
    <t>T2 (ms)</t>
  </si>
  <si>
    <t>T1 (ms)</t>
  </si>
  <si>
    <t>T2 SD</t>
  </si>
  <si>
    <t>hetNOE</t>
  </si>
  <si>
    <t>SLC25A6</t>
  </si>
  <si>
    <t>SRSF2</t>
  </si>
  <si>
    <t>PMAIP</t>
  </si>
  <si>
    <t>SMN1</t>
  </si>
  <si>
    <t>deltaCt</t>
  </si>
  <si>
    <t>SD</t>
  </si>
  <si>
    <t>mean CT</t>
  </si>
  <si>
    <t>exp1</t>
  </si>
  <si>
    <t xml:space="preserve">Dnd1-WT ^INPUT^ </t>
  </si>
  <si>
    <t xml:space="preserve">Dnd1-WT *RIP* </t>
  </si>
  <si>
    <t xml:space="preserve">Dnd1-m1-235 ^INPUT^ </t>
  </si>
  <si>
    <t xml:space="preserve">Dnd1-m1-235 *RIP* </t>
  </si>
  <si>
    <t>exp2</t>
  </si>
  <si>
    <t>exp3</t>
  </si>
  <si>
    <t>exp4</t>
  </si>
  <si>
    <t>exp5</t>
  </si>
  <si>
    <t>exp1 norm</t>
  </si>
  <si>
    <t>exp2 norm</t>
  </si>
  <si>
    <t>exp3 norm</t>
  </si>
  <si>
    <t>exp4 norm</t>
  </si>
  <si>
    <t>exp5 norm</t>
  </si>
  <si>
    <t>POWER (2,-deltaCt exp1)</t>
  </si>
  <si>
    <t>POWER (2,-deltaCt exp2)</t>
  </si>
  <si>
    <t>POWER (2,-deltaCt exp3)</t>
  </si>
  <si>
    <t>POWER (2,-deltaCt exp4)</t>
  </si>
  <si>
    <t>POWER (2,-deltaCt exp5)</t>
  </si>
  <si>
    <t xml:space="preserve">WT - INPUT - </t>
  </si>
  <si>
    <t xml:space="preserve">WT - *RIP* - </t>
  </si>
  <si>
    <t xml:space="preserve">m1-235 - INPUT - </t>
  </si>
  <si>
    <t xml:space="preserve">m1-235 - *RIP* - </t>
  </si>
  <si>
    <t xml:space="preserve">Dnd1-mR98A ^INPUT^ </t>
  </si>
  <si>
    <t xml:space="preserve">Dnd1-mR98A *RIP* </t>
  </si>
  <si>
    <t xml:space="preserve">mR98A - INPUT - </t>
  </si>
  <si>
    <t xml:space="preserve">mR98A - *RIP* - </t>
  </si>
  <si>
    <t>Normalization to SMN1 Dnd1WT RIP</t>
  </si>
  <si>
    <t>TERTmut1</t>
  </si>
  <si>
    <t>TERTmut1 + DND1 m1-235</t>
  </si>
  <si>
    <t>TERTmut1+Dnd1WT</t>
  </si>
  <si>
    <t>TERTmut1 + DND1 mR98A</t>
  </si>
  <si>
    <t>TERTWT</t>
  </si>
  <si>
    <t>TERTWT+Dnd1WT</t>
  </si>
  <si>
    <t>TERTWT + DND1 m1-235</t>
  </si>
  <si>
    <t>TERTWT + DND1 mR98A</t>
  </si>
  <si>
    <t>TERTmut2+Dnd1WT</t>
  </si>
  <si>
    <t>TERTmut2 + DND1 m1-235</t>
  </si>
  <si>
    <t>TERTmut2 + DND1 mR98A</t>
  </si>
  <si>
    <t>p27shWT + mimic neg CTL 50nM</t>
  </si>
  <si>
    <t>p27shWT + mimic mir221 CTL 50nM</t>
  </si>
  <si>
    <t>p27shWT + mimic neg CTL 50nM + Dnd1 WT</t>
  </si>
  <si>
    <t>p27shWT + mimic mir221 CTL 50nM + Dnd1 WT</t>
  </si>
  <si>
    <t>p27shWT + mimic mir221 CTL 50nM + Dnd1 1-235</t>
  </si>
  <si>
    <t>p27shWT + mimic mir221 CTL 50nM + Dnd1 R98A</t>
  </si>
  <si>
    <t>target</t>
  </si>
  <si>
    <t>expt1</t>
  </si>
  <si>
    <t>expt2</t>
  </si>
  <si>
    <t>expt3</t>
  </si>
  <si>
    <t>Rluc/Fluc</t>
  </si>
  <si>
    <t>T1/T2 relaxation rates</t>
  </si>
  <si>
    <t>Complete blot and coomassie-stained gel</t>
  </si>
  <si>
    <t>STDev</t>
  </si>
  <si>
    <t xml:space="preserve">TERT </t>
  </si>
  <si>
    <t>Rluc/Fluc ratio</t>
  </si>
  <si>
    <t xml:space="preserve">normalized to transfection without DND1 </t>
  </si>
  <si>
    <t>TERTmut2</t>
  </si>
  <si>
    <t>TERT mut1</t>
  </si>
  <si>
    <t>TERT mut2</t>
  </si>
  <si>
    <r>
      <rPr>
        <b/>
        <i/>
        <sz val="12"/>
        <color rgb="FFFF0000"/>
        <rFont val="Calibri"/>
        <family val="2"/>
        <scheme val="minor"/>
      </rPr>
      <t>Firefly</t>
    </r>
    <r>
      <rPr>
        <sz val="11"/>
        <color theme="1"/>
        <rFont val="Calibri"/>
        <family val="2"/>
        <scheme val="minor"/>
      </rPr>
      <t xml:space="preserve"> luminescence </t>
    </r>
  </si>
  <si>
    <r>
      <rPr>
        <b/>
        <sz val="12"/>
        <color rgb="FF008000"/>
        <rFont val="Calibri"/>
        <family val="2"/>
        <scheme val="minor"/>
      </rPr>
      <t>Renilla</t>
    </r>
    <r>
      <rPr>
        <sz val="11"/>
        <color theme="1"/>
        <rFont val="Calibri"/>
        <family val="2"/>
        <scheme val="minor"/>
      </rPr>
      <t xml:space="preserve"> luminescence</t>
    </r>
  </si>
  <si>
    <r>
      <rPr>
        <b/>
        <sz val="12"/>
        <color rgb="FF008000"/>
        <rFont val="Calibri"/>
        <family val="2"/>
        <scheme val="minor"/>
      </rPr>
      <t>R/</t>
    </r>
    <r>
      <rPr>
        <b/>
        <i/>
        <sz val="12"/>
        <color rgb="FFFF0000"/>
        <rFont val="Calibri (Body)_x0000_"/>
      </rPr>
      <t>F</t>
    </r>
    <r>
      <rPr>
        <sz val="11"/>
        <color theme="1"/>
        <rFont val="Calibri"/>
        <family val="2"/>
        <scheme val="minor"/>
      </rPr>
      <t xml:space="preserve"> ratio</t>
    </r>
  </si>
  <si>
    <t>TERT +Dnd1 WT</t>
  </si>
  <si>
    <t>TERT +  Dnd1 1-235</t>
  </si>
  <si>
    <t>Tech. triplicate expt 1</t>
  </si>
  <si>
    <t>Avg. expt 1</t>
  </si>
  <si>
    <t>Tech. triplicate expt 2</t>
  </si>
  <si>
    <t>Avg. expt. 1</t>
  </si>
  <si>
    <t>Avg. expt. 2</t>
  </si>
  <si>
    <t>Tech. triplicate expt 3</t>
  </si>
  <si>
    <t>Avg. expt. 3</t>
  </si>
  <si>
    <t>Tech. triplicate expt. 3</t>
  </si>
  <si>
    <t>AVG internal</t>
  </si>
  <si>
    <t>Tech. triplicate expt. 2</t>
  </si>
  <si>
    <t>TERT</t>
  </si>
  <si>
    <t>TERT mut1 +Dnd1 WT</t>
  </si>
  <si>
    <t>TERT mut1 +  Dnd1 1-235</t>
  </si>
  <si>
    <t>TERT mut2 +Dnd1 WT</t>
  </si>
  <si>
    <t>TERT mut2 +  Dnd1 1-235</t>
  </si>
  <si>
    <t>TERT+  Dnd1 R98A</t>
  </si>
  <si>
    <t>TERT mut1+  Dnd1 R98A</t>
  </si>
  <si>
    <t>TERT mut1 +  Dnd1 R98A</t>
  </si>
  <si>
    <t>TERT mut2+  Dnd1 R98A</t>
  </si>
  <si>
    <t>TERT mut2 +  Dnd1 R98A</t>
  </si>
  <si>
    <r>
      <rPr>
        <b/>
        <i/>
        <sz val="12"/>
        <color rgb="FF00B050"/>
        <rFont val="Calibri (Body)_x0000_"/>
      </rPr>
      <t>R</t>
    </r>
    <r>
      <rPr>
        <b/>
        <i/>
        <sz val="12"/>
        <rFont val="Calibri (Body)_x0000_"/>
      </rPr>
      <t>/</t>
    </r>
    <r>
      <rPr>
        <b/>
        <i/>
        <sz val="12"/>
        <color rgb="FFFF0000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>ratio</t>
    </r>
  </si>
  <si>
    <t>p27shWT  + mimic neg CTL 50nM</t>
  </si>
  <si>
    <t>p27shWT  + mimic miR221 50nM</t>
  </si>
  <si>
    <t>p27shWT +mimic neg CTL 50nM + Dnd1 WT</t>
  </si>
  <si>
    <t>p27shWT +mimic miR221 50nM + Dnd1 WT</t>
  </si>
  <si>
    <t>p27lshWT +mimic miR221 50nM+ Dnd1 1-235</t>
  </si>
  <si>
    <t>p27shWT +mimic miR221 50nM + Dnd1 R98A</t>
  </si>
  <si>
    <t>ratio normalized to p27shWT + neg CTL</t>
  </si>
  <si>
    <t>3MN-HN</t>
  </si>
  <si>
    <t>4EN-HN</t>
  </si>
  <si>
    <t>5RN-HN</t>
  </si>
  <si>
    <t>6VN-HN</t>
  </si>
  <si>
    <t>7NN-HN</t>
  </si>
  <si>
    <t>9EN-HN</t>
  </si>
  <si>
    <t>10NN-HN</t>
  </si>
  <si>
    <t>11KN-HN</t>
  </si>
  <si>
    <t>12AN-HN</t>
  </si>
  <si>
    <t>13AN-HN</t>
  </si>
  <si>
    <t>14LN-HN</t>
  </si>
  <si>
    <t>15EN-HN</t>
  </si>
  <si>
    <t>16AN-HN</t>
  </si>
  <si>
    <t>17WN-HN</t>
  </si>
  <si>
    <t>18VN-HN</t>
  </si>
  <si>
    <t>19RN-HN</t>
  </si>
  <si>
    <t>20EN-HN</t>
  </si>
  <si>
    <t>21TN-HN</t>
  </si>
  <si>
    <t>22GN-HN</t>
  </si>
  <si>
    <t>23IN-HN</t>
  </si>
  <si>
    <t>24RN-HN</t>
  </si>
  <si>
    <t>25LN-HN</t>
  </si>
  <si>
    <t>26VN-HN</t>
  </si>
  <si>
    <t>27QN-HN</t>
  </si>
  <si>
    <t>28VN-HN</t>
  </si>
  <si>
    <t>31QN-HN</t>
  </si>
  <si>
    <t>32RN-HN</t>
  </si>
  <si>
    <t>33KN-HN</t>
  </si>
  <si>
    <t>34YN-HN</t>
  </si>
  <si>
    <t>35GN-HN</t>
  </si>
  <si>
    <t>36GN-HN</t>
  </si>
  <si>
    <t>40GN-HN</t>
  </si>
  <si>
    <t>41WN-HN</t>
  </si>
  <si>
    <t>42VN-HN</t>
  </si>
  <si>
    <t>43GN-HN</t>
  </si>
  <si>
    <t>44SN-HN</t>
  </si>
  <si>
    <t>48AN-HN</t>
  </si>
  <si>
    <t>49GN-HN</t>
  </si>
  <si>
    <t>50SN-HN</t>
  </si>
  <si>
    <t>52VN-HN</t>
  </si>
  <si>
    <t>54IN-HN</t>
  </si>
  <si>
    <t>55GN-HN</t>
  </si>
  <si>
    <t>56RN-HN</t>
  </si>
  <si>
    <t>57LN-HN</t>
  </si>
  <si>
    <t>59QN-HN</t>
  </si>
  <si>
    <t>60DN-HN</t>
  </si>
  <si>
    <t>61VN-HN</t>
  </si>
  <si>
    <t>62YN-HN</t>
  </si>
  <si>
    <t>64HN-HN</t>
  </si>
  <si>
    <t>65QN-HN</t>
  </si>
  <si>
    <t>66LN-HN</t>
  </si>
  <si>
    <t>67IN-HN</t>
  </si>
  <si>
    <t>69LN-HN</t>
  </si>
  <si>
    <t>70FN-HN</t>
  </si>
  <si>
    <t>71QN-HN</t>
  </si>
  <si>
    <t>72RN-HN</t>
  </si>
  <si>
    <t>73VN-HN</t>
  </si>
  <si>
    <t>74GN-HN</t>
  </si>
  <si>
    <t>75RN-HN</t>
  </si>
  <si>
    <t>76LN-HN</t>
  </si>
  <si>
    <t>77YN-HN</t>
  </si>
  <si>
    <t>78EN-HN</t>
  </si>
  <si>
    <t>79FN-HN</t>
  </si>
  <si>
    <t>80RN-HN</t>
  </si>
  <si>
    <t>81LN-HN</t>
  </si>
  <si>
    <t>82MN-HN</t>
  </si>
  <si>
    <t>83MN-HN</t>
  </si>
  <si>
    <t>87GN-HN</t>
  </si>
  <si>
    <t>88LN-HN</t>
  </si>
  <si>
    <t>89NN-HN</t>
  </si>
  <si>
    <t>90RN-HN</t>
  </si>
  <si>
    <t>91GN-HN</t>
  </si>
  <si>
    <t>92FN-HN</t>
  </si>
  <si>
    <t>93AN-HN</t>
  </si>
  <si>
    <t>94YN-HN</t>
  </si>
  <si>
    <t>95AN-HN</t>
  </si>
  <si>
    <t>96RN-HN</t>
  </si>
  <si>
    <t>97YN-HN</t>
  </si>
  <si>
    <t>98SN-HN</t>
  </si>
  <si>
    <t>99SN-HN</t>
  </si>
  <si>
    <t>100RN-HN</t>
  </si>
  <si>
    <t>101RN-HN</t>
  </si>
  <si>
    <t>102GN-HN</t>
  </si>
  <si>
    <t>103AN-HN</t>
  </si>
  <si>
    <t>104QN-HN</t>
  </si>
  <si>
    <t>105AN-HN</t>
  </si>
  <si>
    <t>106AN-HN</t>
  </si>
  <si>
    <t>107IN-HN</t>
  </si>
  <si>
    <t>108AN-HN</t>
  </si>
  <si>
    <t>109TN-HN</t>
  </si>
  <si>
    <t>110LN-HN</t>
  </si>
  <si>
    <t>111HN-HN</t>
  </si>
  <si>
    <t>112NN-HN</t>
  </si>
  <si>
    <t>113HN-HN</t>
  </si>
  <si>
    <t>115LN-HN</t>
  </si>
  <si>
    <t>116RN-HN</t>
  </si>
  <si>
    <t>118SN-40GHN</t>
  </si>
  <si>
    <t>119CN-HN</t>
  </si>
  <si>
    <t>121LN-HN</t>
  </si>
  <si>
    <t>122LN-HN</t>
  </si>
  <si>
    <t>123VN-HN</t>
  </si>
  <si>
    <t>124CN-HN</t>
  </si>
  <si>
    <t>125RN-HN</t>
  </si>
  <si>
    <t>126SN-HN</t>
  </si>
  <si>
    <t>130CN-HN</t>
  </si>
  <si>
    <t>131EN-HN</t>
  </si>
  <si>
    <t>132LN-HN</t>
  </si>
  <si>
    <t>133SN-HN</t>
  </si>
  <si>
    <t>134VN-HN</t>
  </si>
  <si>
    <t>135DN-HN</t>
  </si>
  <si>
    <t>136GN-HN</t>
  </si>
  <si>
    <t>137LN-HN</t>
  </si>
  <si>
    <t>140NN-HN</t>
  </si>
  <si>
    <t>141LN-HN</t>
  </si>
  <si>
    <t>142TN-HN</t>
  </si>
  <si>
    <t>143RN-HN</t>
  </si>
  <si>
    <t>144SN-HN</t>
  </si>
  <si>
    <t>145AN-HN</t>
  </si>
  <si>
    <t>146LN-HN</t>
  </si>
  <si>
    <t>147LN-HN</t>
  </si>
  <si>
    <t>148LN-HN</t>
  </si>
  <si>
    <t>149AN-HN</t>
  </si>
  <si>
    <t>150LN-HN</t>
  </si>
  <si>
    <t>151QN-HN</t>
  </si>
  <si>
    <t>153LN-HN</t>
  </si>
  <si>
    <t>154GN-HN</t>
  </si>
  <si>
    <t>156GN-HN</t>
  </si>
  <si>
    <t>157LN-HN</t>
  </si>
  <si>
    <t>158QN-HN</t>
  </si>
  <si>
    <t>159EN-HN</t>
  </si>
  <si>
    <t>160AN-HN</t>
  </si>
  <si>
    <t>161RN-HN</t>
  </si>
  <si>
    <t>162LN-HN</t>
  </si>
  <si>
    <t>163LN-HN</t>
  </si>
  <si>
    <t>165SN-HN</t>
  </si>
  <si>
    <t>167GN-HN</t>
  </si>
  <si>
    <t>169AN-HN</t>
  </si>
  <si>
    <t>171GN-HN</t>
  </si>
  <si>
    <t>172QN-HN</t>
  </si>
  <si>
    <t>173IN-HN</t>
  </si>
  <si>
    <t>174AN-HN</t>
  </si>
  <si>
    <t>175LN-HN</t>
  </si>
  <si>
    <t>176LN-HN</t>
  </si>
  <si>
    <t>177KN-HN</t>
  </si>
  <si>
    <t>178FN-HN</t>
  </si>
  <si>
    <t>179SN-HN</t>
  </si>
  <si>
    <t>180SN-HN</t>
  </si>
  <si>
    <t>181HN-HN</t>
  </si>
  <si>
    <t>182RN-HN</t>
  </si>
  <si>
    <t>183AN-HN</t>
  </si>
  <si>
    <t>184AN-HN</t>
  </si>
  <si>
    <t>185AN-HN</t>
  </si>
  <si>
    <t>186MN-HN</t>
  </si>
  <si>
    <t>187AN-HN</t>
  </si>
  <si>
    <t>188KN-HN</t>
  </si>
  <si>
    <t>189KN-HN</t>
  </si>
  <si>
    <t>190AN-HN</t>
  </si>
  <si>
    <t>191LN-HN</t>
  </si>
  <si>
    <t>193EN-HN</t>
  </si>
  <si>
    <t>194GN-HN</t>
  </si>
  <si>
    <t>195QN-HN</t>
  </si>
  <si>
    <t>196SN-HN</t>
  </si>
  <si>
    <t>198LN-HN</t>
  </si>
  <si>
    <t>200GN-HN</t>
  </si>
  <si>
    <t>202QN-HN</t>
  </si>
  <si>
    <t>204AN-HN</t>
  </si>
  <si>
    <t>205VN-HN</t>
  </si>
  <si>
    <t>206EN-HN</t>
  </si>
  <si>
    <t>207WN-HN</t>
  </si>
  <si>
    <t>208LN-HN</t>
  </si>
  <si>
    <t>209KN-HN</t>
  </si>
  <si>
    <t>211DN-HN</t>
  </si>
  <si>
    <t>212LN-HN</t>
  </si>
  <si>
    <t>213KN-HN</t>
  </si>
  <si>
    <t>214QN-HN</t>
  </si>
  <si>
    <t>215RN-HN</t>
  </si>
  <si>
    <t>217RN-HN</t>
  </si>
  <si>
    <t>219QN-HN</t>
  </si>
  <si>
    <t>220LN-HN</t>
  </si>
  <si>
    <t>221VN-HN</t>
  </si>
  <si>
    <t>222GN-HN</t>
  </si>
  <si>
    <t>224FN-HN</t>
  </si>
  <si>
    <t>225LN-HN</t>
  </si>
  <si>
    <t>226RN-HN</t>
  </si>
  <si>
    <t>227SN-HN</t>
  </si>
  <si>
    <t>fit86.gnu</t>
  </si>
  <si>
    <t>fit35.gnu</t>
  </si>
  <si>
    <t>fit117.gnu</t>
  </si>
  <si>
    <t>fit120.gnu</t>
  </si>
  <si>
    <t>fit108.gnu</t>
  </si>
  <si>
    <t>fit93.gnu</t>
  </si>
  <si>
    <t>fit63.gnu</t>
  </si>
  <si>
    <t>fit78.gnu</t>
  </si>
  <si>
    <t>fit146.gnu</t>
  </si>
  <si>
    <t>fit82.gnu</t>
  </si>
  <si>
    <t>fit77.gnu</t>
  </si>
  <si>
    <t>fit70.gnu</t>
  </si>
  <si>
    <t>fit121.gnu</t>
  </si>
  <si>
    <t>fit134.gnu</t>
  </si>
  <si>
    <t>fit244.gnu</t>
  </si>
  <si>
    <t>fit210.gnu</t>
  </si>
  <si>
    <t>fit94.gnu</t>
  </si>
  <si>
    <t>fit28.gnu</t>
  </si>
  <si>
    <t>fit54.gnu</t>
  </si>
  <si>
    <t>fit5.gnu</t>
  </si>
  <si>
    <t>fit9.gnu</t>
  </si>
  <si>
    <t>fit257.gnu</t>
  </si>
  <si>
    <t>fit29.gnu</t>
  </si>
  <si>
    <t>fit12.gnu</t>
  </si>
  <si>
    <t>fit18.gnu</t>
  </si>
  <si>
    <t>fit177.gnu</t>
  </si>
  <si>
    <t>fit240.gnu</t>
  </si>
  <si>
    <t>fit194.gnu</t>
  </si>
  <si>
    <t>fit97.gnu</t>
  </si>
  <si>
    <t>fit196.gnu</t>
  </si>
  <si>
    <t>fit255.gnu</t>
  </si>
  <si>
    <t>fit45.gnu</t>
  </si>
  <si>
    <t>fit230.gnu</t>
  </si>
  <si>
    <t>fit188.gnu</t>
  </si>
  <si>
    <t>fit73.gnu</t>
  </si>
  <si>
    <t>fit16.gnu</t>
  </si>
  <si>
    <t>fit228.gnu</t>
  </si>
  <si>
    <t>fit225.gnu</t>
  </si>
  <si>
    <t>fit156.gnu</t>
  </si>
  <si>
    <t>fit107.gnu</t>
  </si>
  <si>
    <t>fit185.gnu</t>
  </si>
  <si>
    <t>fit169.gnu</t>
  </si>
  <si>
    <t>fit148.gnu</t>
  </si>
  <si>
    <t>fit153.gnu</t>
  </si>
  <si>
    <t>fit173.gnu</t>
  </si>
  <si>
    <t>fit174.gnu</t>
  </si>
  <si>
    <t>fit115.gnu</t>
  </si>
  <si>
    <t>fit179.gnu</t>
  </si>
  <si>
    <t>fit176.gnu</t>
  </si>
  <si>
    <t>fit112.gnu</t>
  </si>
  <si>
    <t>fit158.gnu</t>
  </si>
  <si>
    <t>fit247.gnu</t>
  </si>
  <si>
    <t>fit243.gnu</t>
  </si>
  <si>
    <t>fit123.gnu</t>
  </si>
  <si>
    <t>fit22.gnu</t>
  </si>
  <si>
    <t>fit40.gnu</t>
  </si>
  <si>
    <t>fit150.gnu</t>
  </si>
  <si>
    <t>fit23.gnu</t>
  </si>
  <si>
    <t>fit20.gnu</t>
  </si>
  <si>
    <t>fit33.gnu</t>
  </si>
  <si>
    <t>fit32.gnu</t>
  </si>
  <si>
    <t>fit60.gnu</t>
  </si>
  <si>
    <t>fit237.gnu</t>
  </si>
  <si>
    <t>fit67.gnu</t>
  </si>
  <si>
    <t>fit135.gnu</t>
  </si>
  <si>
    <t>fit162.gnu</t>
  </si>
  <si>
    <t>fit227.gnu</t>
  </si>
  <si>
    <t>fit184.gnu</t>
  </si>
  <si>
    <t>fit119.gnu</t>
  </si>
  <si>
    <t>fit190.gnu</t>
  </si>
  <si>
    <t>fit118.gnu</t>
  </si>
  <si>
    <t>fit46.gnu</t>
  </si>
  <si>
    <t>fit10.gnu</t>
  </si>
  <si>
    <t>fit221.gnu</t>
  </si>
  <si>
    <t>fit191.gnu</t>
  </si>
  <si>
    <t>fit99.gnu</t>
  </si>
  <si>
    <t>fit128.gnu</t>
  </si>
  <si>
    <t>fit236.gnu</t>
  </si>
  <si>
    <t>fit83.gnu</t>
  </si>
  <si>
    <t>fit175.gnu</t>
  </si>
  <si>
    <t>fit47.gnu</t>
  </si>
  <si>
    <t>fit129.gnu</t>
  </si>
  <si>
    <t>fit239.gnu</t>
  </si>
  <si>
    <t>fit109.gnu</t>
  </si>
  <si>
    <t>fit122.gnu</t>
  </si>
  <si>
    <t>fit76.gnu</t>
  </si>
  <si>
    <t>fit2.gnu</t>
  </si>
  <si>
    <t>fit205.gnu</t>
  </si>
  <si>
    <t>fit195.gnu</t>
  </si>
  <si>
    <t>fit152.gnu</t>
  </si>
  <si>
    <t>fit43.gnu</t>
  </si>
  <si>
    <t>fit25.gnu</t>
  </si>
  <si>
    <t>fit8.gnu</t>
  </si>
  <si>
    <t>fit98.gnu</t>
  </si>
  <si>
    <t>fit79.gnu</t>
  </si>
  <si>
    <t>fit110.gnu</t>
  </si>
  <si>
    <t>fit168.gnu</t>
  </si>
  <si>
    <t>fit104.gnu</t>
  </si>
  <si>
    <t>fit84.gnu</t>
  </si>
  <si>
    <t>fit180.gnu</t>
  </si>
  <si>
    <t>fit250.gnu</t>
  </si>
  <si>
    <t>fit27.gnu</t>
  </si>
  <si>
    <t>fit234.gnu</t>
  </si>
  <si>
    <t>fit111.gnu</t>
  </si>
  <si>
    <t>fit212.gnu</t>
  </si>
  <si>
    <t>fit69.gnu</t>
  </si>
  <si>
    <t>fit166.gnu</t>
  </si>
  <si>
    <t>fit74.gnu</t>
  </si>
  <si>
    <t>fit189.gnu</t>
  </si>
  <si>
    <t>fit42.gnu</t>
  </si>
  <si>
    <t>fit259.gnu</t>
  </si>
  <si>
    <t>fit159.gnu</t>
  </si>
  <si>
    <t>fit126.gnu</t>
  </si>
  <si>
    <t>fit88.gnu</t>
  </si>
  <si>
    <t>fit186.gnu</t>
  </si>
  <si>
    <t>fit52.gnu</t>
  </si>
  <si>
    <t>fit181.gnu</t>
  </si>
  <si>
    <t>fit248.gnu</t>
  </si>
  <si>
    <t>fit238.gnu</t>
  </si>
  <si>
    <t>fit72.gnu</t>
  </si>
  <si>
    <t>fit15.gnu</t>
  </si>
  <si>
    <t>fit171.gnu</t>
  </si>
  <si>
    <t>fit39.gnu</t>
  </si>
  <si>
    <t>fit91.gnu</t>
  </si>
  <si>
    <t>fit48.gnu</t>
  </si>
  <si>
    <t>fit30.gnu</t>
  </si>
  <si>
    <t>fit155.gnu</t>
  </si>
  <si>
    <t>fit245.gnu</t>
  </si>
  <si>
    <t>fit17.gnu</t>
  </si>
  <si>
    <t>fit231.gnu</t>
  </si>
  <si>
    <t>fit132.gnu</t>
  </si>
  <si>
    <t>fit21.gnu</t>
  </si>
  <si>
    <t>fit80.gnu</t>
  </si>
  <si>
    <t>fit44.gnu</t>
  </si>
  <si>
    <t>fit249.gnu</t>
  </si>
  <si>
    <t>fit36.gnu</t>
  </si>
  <si>
    <t>fit193.gnu</t>
  </si>
  <si>
    <t>fit218.gnu</t>
  </si>
  <si>
    <t>fit90.gnu</t>
  </si>
  <si>
    <t>fit136.gnu</t>
  </si>
  <si>
    <t>fit102.gnu</t>
  </si>
  <si>
    <t>fit100.gnu</t>
  </si>
  <si>
    <t>fit163.gnu</t>
  </si>
  <si>
    <t>fit50.gnu</t>
  </si>
  <si>
    <t>fit133.gnu</t>
  </si>
  <si>
    <t>fit164.gnu</t>
  </si>
  <si>
    <t>fit103.gnu</t>
  </si>
  <si>
    <t>fit144.gnu</t>
  </si>
  <si>
    <t>fit105.gnu</t>
  </si>
  <si>
    <t>fit241.gnu</t>
  </si>
  <si>
    <t>fit160.gnu</t>
  </si>
  <si>
    <t>fit187.gnu</t>
  </si>
  <si>
    <t>fit59.gnu</t>
  </si>
  <si>
    <t>fit246.gnu</t>
  </si>
  <si>
    <t>fit113.gnu</t>
  </si>
  <si>
    <t>fit37.gnu</t>
  </si>
  <si>
    <t>fit41.gnu</t>
  </si>
  <si>
    <t>fit95.gnu</t>
  </si>
  <si>
    <t>fit34.gnu</t>
  </si>
  <si>
    <t>fit3.gnu</t>
  </si>
  <si>
    <t>fit172.gnu</t>
  </si>
  <si>
    <t>fit143.gnu</t>
  </si>
  <si>
    <t>fit170.gnu</t>
  </si>
  <si>
    <t>fit114.gnu</t>
  </si>
  <si>
    <t>fit130.gnu</t>
  </si>
  <si>
    <t>fit87.gnu</t>
  </si>
  <si>
    <t>fit204.gnu</t>
  </si>
  <si>
    <t>fit258.gnu</t>
  </si>
  <si>
    <t>residues in red omitted from averaging if hetNOE &lt; 0.8 or &gt; 1.2</t>
  </si>
  <si>
    <t>15N (ppm)</t>
  </si>
  <si>
    <t>1H (ppm)</t>
  </si>
  <si>
    <t>fit reference</t>
  </si>
  <si>
    <t>Intensity (sat)</t>
  </si>
  <si>
    <t>Intensity (ref)</t>
  </si>
  <si>
    <t>AVERAGE</t>
  </si>
  <si>
    <t>SD &gt;0.3 omitted</t>
  </si>
  <si>
    <t>SD &gt;0.4 omitted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</si>
</sst>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7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i/>
      <sz val="12"/>
      <color rgb="FFFF0000"/>
      <name val="Calibri (Body)_x0000_"/>
    </font>
    <font>
      <b/>
      <sz val="12"/>
      <color theme="1"/>
      <name val="Calibri"/>
      <family val="2"/>
      <scheme val="minor"/>
    </font>
    <font>
      <b/>
      <i/>
      <sz val="12"/>
      <color rgb="FF00B050"/>
      <name val="Calibri (Body)_x0000_"/>
    </font>
    <font>
      <b/>
      <i/>
      <sz val="12"/>
      <name val="Calibri (Body)_x0000_"/>
    </font>
  </fonts>
  <fills count="1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1A"/>
        <bgColor indexed="64"/>
      </patternFill>
    </fill>
    <fill>
      <patternFill patternType="solid">
        <fgColor rgb="FFFFFF42"/>
        <bgColor indexed="64"/>
      </patternFill>
    </fill>
    <fill>
      <patternFill patternType="solid">
        <fgColor rgb="FFFFFF40"/>
        <bgColor indexed="64"/>
      </patternFill>
    </fill>
    <fill>
      <patternFill patternType="solid">
        <fgColor rgb="FFFFFF1F"/>
        <bgColor indexed="64"/>
      </patternFill>
    </fill>
    <fill>
      <patternFill patternType="solid">
        <fgColor rgb="FFFFFF3D"/>
        <bgColor indexed="64"/>
      </patternFill>
    </fill>
    <fill>
      <patternFill patternType="solid">
        <fgColor rgb="FFFFFFAA"/>
        <bgColor indexed="64"/>
      </patternFill>
    </fill>
    <fill>
      <patternFill patternType="solid">
        <fgColor rgb="FFFFFFB2"/>
        <bgColor indexed="64"/>
      </patternFill>
    </fill>
    <fill>
      <patternFill patternType="solid">
        <fgColor rgb="FFFFFFB0"/>
        <bgColor indexed="64"/>
      </patternFill>
    </fill>
    <fill>
      <patternFill patternType="solid">
        <fgColor rgb="FFFFFFB6"/>
        <bgColor indexed="64"/>
      </patternFill>
    </fill>
    <fill>
      <patternFill patternType="solid">
        <fgColor rgb="FFFFFFB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A6"/>
        <bgColor indexed="64"/>
      </patternFill>
    </fill>
    <fill>
      <patternFill patternType="solid">
        <fgColor rgb="FFFFFFAF"/>
        <bgColor indexed="64"/>
      </patternFill>
    </fill>
    <fill>
      <patternFill patternType="solid">
        <fgColor rgb="FFFFFFA1"/>
        <bgColor indexed="64"/>
      </patternFill>
    </fill>
    <fill>
      <patternFill patternType="solid">
        <fgColor rgb="FFFFFFAB"/>
        <bgColor indexed="64"/>
      </patternFill>
    </fill>
    <fill>
      <patternFill patternType="solid">
        <fgColor rgb="FFFFFFA3"/>
        <bgColor indexed="64"/>
      </patternFill>
    </fill>
    <fill>
      <patternFill patternType="solid">
        <fgColor rgb="FFFFFF89"/>
        <bgColor indexed="64"/>
      </patternFill>
    </fill>
    <fill>
      <patternFill patternType="solid">
        <fgColor rgb="FFFFFF95"/>
        <bgColor indexed="64"/>
      </patternFill>
    </fill>
    <fill>
      <patternFill patternType="solid">
        <fgColor rgb="FFFFFF8C"/>
        <bgColor indexed="64"/>
      </patternFill>
    </fill>
    <fill>
      <patternFill patternType="solid">
        <fgColor rgb="FFFFFF8E"/>
        <bgColor indexed="64"/>
      </patternFill>
    </fill>
    <fill>
      <patternFill patternType="solid">
        <fgColor rgb="FFFFFF98"/>
        <bgColor indexed="64"/>
      </patternFill>
    </fill>
    <fill>
      <patternFill patternType="solid">
        <fgColor rgb="FFFFFF31"/>
        <bgColor indexed="64"/>
      </patternFill>
    </fill>
    <fill>
      <patternFill patternType="solid">
        <fgColor rgb="FFFFFF27"/>
        <bgColor indexed="64"/>
      </patternFill>
    </fill>
    <fill>
      <patternFill patternType="solid">
        <fgColor rgb="FFFFFF36"/>
        <bgColor indexed="64"/>
      </patternFill>
    </fill>
    <fill>
      <patternFill patternType="solid">
        <fgColor rgb="FFFFFF2B"/>
        <bgColor indexed="64"/>
      </patternFill>
    </fill>
    <fill>
      <patternFill patternType="solid">
        <fgColor rgb="FFFFFF34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FFFFB4"/>
        <bgColor indexed="64"/>
      </patternFill>
    </fill>
    <fill>
      <patternFill patternType="solid">
        <fgColor rgb="FFFFFFAD"/>
        <bgColor indexed="64"/>
      </patternFill>
    </fill>
    <fill>
      <patternFill patternType="solid">
        <fgColor rgb="FFFFFFA8"/>
        <bgColor indexed="64"/>
      </patternFill>
    </fill>
    <fill>
      <patternFill patternType="solid">
        <fgColor rgb="FFFFFF93"/>
        <bgColor indexed="64"/>
      </patternFill>
    </fill>
    <fill>
      <patternFill patternType="solid">
        <fgColor rgb="FFFFFF9A"/>
        <bgColor indexed="64"/>
      </patternFill>
    </fill>
    <fill>
      <patternFill patternType="solid">
        <fgColor rgb="FFFFFF9B"/>
        <bgColor indexed="64"/>
      </patternFill>
    </fill>
    <fill>
      <patternFill patternType="solid">
        <fgColor rgb="FFFFFF9C"/>
        <bgColor indexed="64"/>
      </patternFill>
    </fill>
    <fill>
      <patternFill patternType="solid">
        <fgColor rgb="FFFFFF29"/>
        <bgColor indexed="64"/>
      </patternFill>
    </fill>
    <fill>
      <patternFill patternType="solid">
        <fgColor rgb="FFFFFF23"/>
        <bgColor indexed="64"/>
      </patternFill>
    </fill>
    <fill>
      <patternFill patternType="solid">
        <fgColor rgb="FFFFFF28"/>
        <bgColor indexed="64"/>
      </patternFill>
    </fill>
    <fill>
      <patternFill patternType="solid">
        <fgColor rgb="FFFFFF25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rgb="FFFFFFB8"/>
        <bgColor indexed="64"/>
      </patternFill>
    </fill>
    <fill>
      <patternFill patternType="solid">
        <fgColor rgb="FFFFFFBA"/>
        <bgColor indexed="64"/>
      </patternFill>
    </fill>
    <fill>
      <patternFill patternType="solid">
        <fgColor rgb="FFFFFFA9"/>
        <bgColor indexed="64"/>
      </patternFill>
    </fill>
    <fill>
      <patternFill patternType="solid">
        <fgColor rgb="FFFFFFAC"/>
        <bgColor indexed="64"/>
      </patternFill>
    </fill>
    <fill>
      <patternFill patternType="solid">
        <fgColor rgb="FFFFFF9E"/>
        <bgColor indexed="64"/>
      </patternFill>
    </fill>
    <fill>
      <patternFill patternType="solid">
        <fgColor rgb="FFFFFF9D"/>
        <bgColor indexed="64"/>
      </patternFill>
    </fill>
    <fill>
      <patternFill patternType="solid">
        <fgColor rgb="FFFFFFA0"/>
        <bgColor indexed="64"/>
      </patternFill>
    </fill>
    <fill>
      <patternFill patternType="solid">
        <fgColor rgb="FFFFFF54"/>
        <bgColor indexed="64"/>
      </patternFill>
    </fill>
    <fill>
      <patternFill patternType="solid">
        <fgColor rgb="FFFFFF51"/>
        <bgColor indexed="64"/>
      </patternFill>
    </fill>
    <fill>
      <patternFill patternType="solid">
        <fgColor rgb="FFFFFF6A"/>
        <bgColor indexed="64"/>
      </patternFill>
    </fill>
    <fill>
      <patternFill patternType="solid">
        <fgColor rgb="FFFFFF6C"/>
        <bgColor indexed="64"/>
      </patternFill>
    </fill>
    <fill>
      <patternFill patternType="solid">
        <fgColor rgb="FFFFFF63"/>
        <bgColor indexed="64"/>
      </patternFill>
    </fill>
    <fill>
      <patternFill patternType="solid">
        <fgColor rgb="FFFFFF62"/>
        <bgColor indexed="64"/>
      </patternFill>
    </fill>
    <fill>
      <patternFill patternType="solid">
        <fgColor rgb="FFFFFFBB"/>
        <bgColor indexed="64"/>
      </patternFill>
    </fill>
    <fill>
      <patternFill patternType="solid">
        <fgColor rgb="FFFFFFAE"/>
        <bgColor indexed="64"/>
      </patternFill>
    </fill>
    <fill>
      <patternFill patternType="solid">
        <fgColor rgb="FFFFFF8D"/>
        <bgColor indexed="64"/>
      </patternFill>
    </fill>
    <fill>
      <patternFill patternType="solid">
        <fgColor rgb="FFFFFF86"/>
        <bgColor indexed="64"/>
      </patternFill>
    </fill>
    <fill>
      <patternFill patternType="solid">
        <fgColor rgb="FFFFFF97"/>
        <bgColor indexed="64"/>
      </patternFill>
    </fill>
    <fill>
      <patternFill patternType="solid">
        <fgColor rgb="FFFFFF8A"/>
        <bgColor indexed="64"/>
      </patternFill>
    </fill>
    <fill>
      <patternFill patternType="solid">
        <fgColor rgb="FFFFFF2E"/>
        <bgColor indexed="64"/>
      </patternFill>
    </fill>
    <fill>
      <patternFill patternType="solid">
        <fgColor rgb="FFFFFF4A"/>
        <bgColor indexed="64"/>
      </patternFill>
    </fill>
    <fill>
      <patternFill patternType="solid">
        <fgColor rgb="FFFFFF32"/>
        <bgColor indexed="64"/>
      </patternFill>
    </fill>
    <fill>
      <patternFill patternType="solid">
        <fgColor rgb="FFFFFF33"/>
        <bgColor indexed="64"/>
      </patternFill>
    </fill>
    <fill>
      <patternFill patternType="solid">
        <fgColor rgb="FFFFFF2C"/>
        <bgColor indexed="64"/>
      </patternFill>
    </fill>
    <fill>
      <patternFill patternType="solid">
        <fgColor rgb="FFFFFFA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88"/>
        <bgColor indexed="64"/>
      </patternFill>
    </fill>
    <fill>
      <patternFill patternType="solid">
        <fgColor rgb="FFFFFF3A"/>
        <bgColor indexed="64"/>
      </patternFill>
    </fill>
    <fill>
      <patternFill patternType="solid">
        <fgColor rgb="FFFFFF3F"/>
        <bgColor indexed="64"/>
      </patternFill>
    </fill>
    <fill>
      <patternFill patternType="solid">
        <fgColor rgb="FFFFFF1B"/>
        <bgColor indexed="64"/>
      </patternFill>
    </fill>
    <fill>
      <patternFill patternType="solid">
        <fgColor rgb="FFFFFF1E"/>
        <bgColor indexed="64"/>
      </patternFill>
    </fill>
    <fill>
      <patternFill patternType="solid">
        <fgColor rgb="FFFFFFA4"/>
        <bgColor indexed="64"/>
      </patternFill>
    </fill>
    <fill>
      <patternFill patternType="solid">
        <fgColor rgb="FFFFFF8F"/>
        <bgColor indexed="64"/>
      </patternFill>
    </fill>
    <fill>
      <patternFill patternType="solid">
        <fgColor rgb="FFFFFF92"/>
        <bgColor indexed="64"/>
      </patternFill>
    </fill>
    <fill>
      <patternFill patternType="solid">
        <fgColor rgb="FFFFFF8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5E"/>
        <bgColor indexed="64"/>
      </patternFill>
    </fill>
    <fill>
      <patternFill patternType="solid">
        <fgColor rgb="FFFFFF3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70"/>
        <bgColor indexed="64"/>
      </patternFill>
    </fill>
    <fill>
      <patternFill patternType="solid">
        <fgColor rgb="FFFFFF67"/>
        <bgColor indexed="64"/>
      </patternFill>
    </fill>
    <fill>
      <patternFill patternType="solid">
        <fgColor rgb="FFFFFF5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FF7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B9"/>
        <bgColor indexed="64"/>
      </patternFill>
    </fill>
    <fill>
      <patternFill patternType="solid">
        <fgColor rgb="FFFFFF96"/>
        <bgColor indexed="64"/>
      </patternFill>
    </fill>
    <fill>
      <patternFill patternType="solid">
        <fgColor rgb="FFFFFF85"/>
        <bgColor indexed="64"/>
      </patternFill>
    </fill>
    <fill>
      <patternFill patternType="solid">
        <fgColor rgb="FFFFFF83"/>
        <bgColor indexed="64"/>
      </patternFill>
    </fill>
    <fill>
      <patternFill patternType="solid">
        <fgColor rgb="FFFFFF4F"/>
        <bgColor indexed="64"/>
      </patternFill>
    </fill>
    <fill>
      <patternFill patternType="solid">
        <fgColor rgb="FFFFFF22"/>
        <bgColor indexed="64"/>
      </patternFill>
    </fill>
    <fill>
      <patternFill patternType="solid">
        <fgColor rgb="FFFFFF49"/>
        <bgColor indexed="64"/>
      </patternFill>
    </fill>
    <fill>
      <patternFill patternType="solid">
        <fgColor rgb="FFFFFF21"/>
        <bgColor indexed="64"/>
      </patternFill>
    </fill>
    <fill>
      <patternFill patternType="solid">
        <fgColor rgb="FFFFFF2F"/>
        <bgColor indexed="64"/>
      </patternFill>
    </fill>
    <fill>
      <patternFill patternType="solid">
        <fgColor rgb="FFFFFF77"/>
        <bgColor indexed="64"/>
      </patternFill>
    </fill>
    <fill>
      <patternFill patternType="solid">
        <fgColor rgb="FFFFFF24"/>
        <bgColor indexed="64"/>
      </patternFill>
    </fill>
    <fill>
      <patternFill patternType="solid">
        <fgColor rgb="FFFFFFB5"/>
        <bgColor indexed="64"/>
      </patternFill>
    </fill>
    <fill>
      <patternFill patternType="solid">
        <fgColor rgb="FFFFFFBE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rgb="FFFFFFC6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rgb="FFFFFF53"/>
        <bgColor indexed="64"/>
      </patternFill>
    </fill>
    <fill>
      <patternFill patternType="solid">
        <fgColor rgb="FFFFFF6F"/>
        <bgColor indexed="64"/>
      </patternFill>
    </fill>
    <fill>
      <patternFill patternType="solid">
        <fgColor rgb="FFFFFF78"/>
        <bgColor indexed="64"/>
      </patternFill>
    </fill>
    <fill>
      <patternFill patternType="solid">
        <fgColor rgb="FFFFFF7F"/>
        <bgColor indexed="64"/>
      </patternFill>
    </fill>
    <fill>
      <patternFill patternType="solid">
        <fgColor rgb="FFFFFFC3"/>
        <bgColor indexed="64"/>
      </patternFill>
    </fill>
    <fill>
      <patternFill patternType="solid">
        <fgColor rgb="FFFFFFC2"/>
        <bgColor indexed="64"/>
      </patternFill>
    </fill>
    <fill>
      <patternFill patternType="solid">
        <fgColor rgb="FFFFFFC8"/>
        <bgColor indexed="64"/>
      </patternFill>
    </fill>
    <fill>
      <patternFill patternType="solid">
        <fgColor rgb="FFFFFFC4"/>
        <bgColor indexed="64"/>
      </patternFill>
    </fill>
    <fill>
      <patternFill patternType="solid">
        <fgColor rgb="FFFFFFC7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141">
    <xf numFmtId="0" fontId="0" fillId="0" borderId="0" xfId="0"/>
    <xf numFmtId="0" fontId="0" fillId="2" borderId="0" xfId="0" applyFill="1"/>
    <xf numFmtId="0" fontId="0" fillId="0" borderId="0" xfId="0" applyAlignment="1">
      <alignment wrapText="1" readingOrder="1"/>
    </xf>
    <xf numFmtId="2" fontId="0" fillId="0" borderId="0" xfId="0" applyNumberFormat="1" applyFont="1" applyAlignment="1">
      <alignment wrapText="1" shrinkToFit="1"/>
    </xf>
    <xf numFmtId="2" fontId="0" fillId="0" borderId="0" xfId="0" applyNumberFormat="1" applyAlignment="1">
      <alignment wrapText="1" shrinkToFit="1"/>
    </xf>
    <xf numFmtId="2" fontId="0" fillId="0" borderId="0" xfId="0" applyNumberFormat="1" applyAlignment="1">
      <alignment wrapText="1" shrinkToFit="1" readingOrder="1"/>
    </xf>
    <xf numFmtId="2" fontId="0" fillId="0" borderId="0" xfId="0" applyNumberFormat="1" applyFont="1" applyAlignment="1">
      <alignment wrapText="1" shrinkToFit="1" readingOrder="1"/>
    </xf>
    <xf numFmtId="2" fontId="0" fillId="0" borderId="0" xfId="1" applyNumberFormat="1" applyFont="1" applyBorder="1" applyAlignment="1">
      <alignment wrapText="1" shrinkToFit="1"/>
    </xf>
    <xf numFmtId="2" fontId="2" fillId="0" borderId="0" xfId="0" applyNumberFormat="1" applyFont="1" applyAlignment="1">
      <alignment wrapText="1" shrinkToFit="1" readingOrder="1"/>
    </xf>
    <xf numFmtId="2" fontId="1" fillId="0" borderId="0" xfId="0" applyNumberFormat="1" applyFont="1" applyAlignment="1">
      <alignment wrapText="1" shrinkToFit="1" readingOrder="1"/>
    </xf>
    <xf numFmtId="2" fontId="0" fillId="0" borderId="0" xfId="1" applyNumberFormat="1" applyFont="1" applyBorder="1" applyAlignment="1">
      <alignment wrapText="1" shrinkToFit="1" readingOrder="1"/>
    </xf>
    <xf numFmtId="2" fontId="0" fillId="0" borderId="0" xfId="1" applyNumberFormat="1" applyFont="1" applyAlignment="1">
      <alignment wrapText="1" shrinkToFit="1"/>
    </xf>
    <xf numFmtId="2" fontId="2" fillId="0" borderId="0" xfId="0" applyNumberFormat="1" applyFont="1" applyAlignment="1">
      <alignment wrapText="1" shrinkToFit="1"/>
    </xf>
    <xf numFmtId="2" fontId="0" fillId="0" borderId="0" xfId="0" applyNumberFormat="1" applyFont="1" applyBorder="1" applyAlignment="1">
      <alignment wrapText="1" shrinkToFit="1"/>
    </xf>
    <xf numFmtId="164" fontId="0" fillId="0" borderId="0" xfId="0" applyNumberFormat="1" applyAlignment="1">
      <alignment wrapText="1" shrinkToFit="1" readingOrder="1"/>
    </xf>
    <xf numFmtId="164" fontId="0" fillId="2" borderId="0" xfId="0" applyNumberFormat="1" applyFill="1" applyAlignment="1">
      <alignment wrapText="1" shrinkToFit="1" readingOrder="1"/>
    </xf>
    <xf numFmtId="2" fontId="4" fillId="0" borderId="0" xfId="0" applyNumberFormat="1" applyFont="1" applyFill="1" applyBorder="1" applyAlignment="1">
      <alignment wrapText="1" shrinkToFit="1"/>
    </xf>
    <xf numFmtId="2" fontId="1" fillId="0" borderId="0" xfId="0" applyNumberFormat="1" applyFont="1" applyFill="1" applyBorder="1" applyAlignment="1">
      <alignment wrapText="1" shrinkToFit="1"/>
    </xf>
    <xf numFmtId="2" fontId="4" fillId="0" borderId="0" xfId="0" applyNumberFormat="1" applyFont="1" applyAlignment="1">
      <alignment wrapText="1" shrinkToFit="1" readingOrder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8" fillId="0" borderId="0" xfId="0" applyFont="1"/>
    <xf numFmtId="11" fontId="0" fillId="7" borderId="1" xfId="0" applyNumberFormat="1" applyFill="1" applyBorder="1" applyAlignment="1">
      <alignment horizontal="center" vertical="center"/>
    </xf>
    <xf numFmtId="11" fontId="0" fillId="8" borderId="1" xfId="0" applyNumberFormat="1" applyFill="1" applyBorder="1" applyAlignment="1">
      <alignment horizontal="center" vertical="center"/>
    </xf>
    <xf numFmtId="11" fontId="0" fillId="0" borderId="0" xfId="0" applyNumberFormat="1"/>
    <xf numFmtId="11" fontId="0" fillId="9" borderId="1" xfId="0" applyNumberFormat="1" applyFill="1" applyBorder="1" applyAlignment="1">
      <alignment horizontal="center" vertical="center"/>
    </xf>
    <xf numFmtId="11" fontId="0" fillId="10" borderId="1" xfId="0" applyNumberFormat="1" applyFill="1" applyBorder="1" applyAlignment="1">
      <alignment horizontal="center" vertical="center"/>
    </xf>
    <xf numFmtId="11" fontId="0" fillId="11" borderId="1" xfId="0" applyNumberFormat="1" applyFill="1" applyBorder="1" applyAlignment="1">
      <alignment horizontal="center" vertical="center"/>
    </xf>
    <xf numFmtId="11" fontId="0" fillId="12" borderId="1" xfId="0" applyNumberFormat="1" applyFill="1" applyBorder="1" applyAlignment="1">
      <alignment horizontal="center" vertical="center"/>
    </xf>
    <xf numFmtId="11" fontId="0" fillId="13" borderId="1" xfId="0" applyNumberFormat="1" applyFill="1" applyBorder="1" applyAlignment="1">
      <alignment horizontal="center" vertical="center"/>
    </xf>
    <xf numFmtId="11" fontId="0" fillId="14" borderId="1" xfId="0" applyNumberFormat="1" applyFill="1" applyBorder="1" applyAlignment="1">
      <alignment horizontal="center" vertical="center"/>
    </xf>
    <xf numFmtId="11" fontId="0" fillId="15" borderId="1" xfId="0" applyNumberFormat="1" applyFill="1" applyBorder="1" applyAlignment="1">
      <alignment horizontal="center" vertical="center"/>
    </xf>
    <xf numFmtId="11" fontId="0" fillId="16" borderId="1" xfId="0" applyNumberFormat="1" applyFill="1" applyBorder="1" applyAlignment="1">
      <alignment horizontal="center" vertical="center"/>
    </xf>
    <xf numFmtId="0" fontId="0" fillId="17" borderId="0" xfId="0" applyFill="1"/>
    <xf numFmtId="11" fontId="0" fillId="18" borderId="1" xfId="0" applyNumberFormat="1" applyFill="1" applyBorder="1" applyAlignment="1">
      <alignment horizontal="center" vertical="center"/>
    </xf>
    <xf numFmtId="11" fontId="0" fillId="19" borderId="1" xfId="0" applyNumberFormat="1" applyFill="1" applyBorder="1" applyAlignment="1">
      <alignment horizontal="center" vertical="center"/>
    </xf>
    <xf numFmtId="11" fontId="0" fillId="20" borderId="1" xfId="0" applyNumberFormat="1" applyFill="1" applyBorder="1" applyAlignment="1">
      <alignment horizontal="center" vertical="center"/>
    </xf>
    <xf numFmtId="11" fontId="0" fillId="21" borderId="1" xfId="0" applyNumberFormat="1" applyFill="1" applyBorder="1" applyAlignment="1">
      <alignment horizontal="center" vertical="center"/>
    </xf>
    <xf numFmtId="11" fontId="0" fillId="22" borderId="1" xfId="0" applyNumberFormat="1" applyFill="1" applyBorder="1" applyAlignment="1">
      <alignment horizontal="center" vertical="center"/>
    </xf>
    <xf numFmtId="11" fontId="0" fillId="23" borderId="1" xfId="0" applyNumberFormat="1" applyFill="1" applyBorder="1" applyAlignment="1">
      <alignment horizontal="center" vertical="center"/>
    </xf>
    <xf numFmtId="11" fontId="0" fillId="24" borderId="1" xfId="0" applyNumberFormat="1" applyFill="1" applyBorder="1" applyAlignment="1">
      <alignment horizontal="center" vertical="center"/>
    </xf>
    <xf numFmtId="11" fontId="0" fillId="25" borderId="1" xfId="0" applyNumberFormat="1" applyFill="1" applyBorder="1" applyAlignment="1">
      <alignment horizontal="center" vertical="center"/>
    </xf>
    <xf numFmtId="11" fontId="0" fillId="26" borderId="1" xfId="0" applyNumberFormat="1" applyFill="1" applyBorder="1" applyAlignment="1">
      <alignment horizontal="center" vertical="center"/>
    </xf>
    <xf numFmtId="11" fontId="0" fillId="27" borderId="1" xfId="0" applyNumberFormat="1" applyFill="1" applyBorder="1" applyAlignment="1">
      <alignment horizontal="center" vertical="center"/>
    </xf>
    <xf numFmtId="11" fontId="0" fillId="28" borderId="1" xfId="0" applyNumberFormat="1" applyFill="1" applyBorder="1" applyAlignment="1">
      <alignment horizontal="center" vertical="center"/>
    </xf>
    <xf numFmtId="11" fontId="0" fillId="29" borderId="1" xfId="0" applyNumberFormat="1" applyFill="1" applyBorder="1" applyAlignment="1">
      <alignment horizontal="center" vertical="center"/>
    </xf>
    <xf numFmtId="11" fontId="0" fillId="30" borderId="1" xfId="0" applyNumberFormat="1" applyFill="1" applyBorder="1" applyAlignment="1">
      <alignment horizontal="center" vertical="center"/>
    </xf>
    <xf numFmtId="11" fontId="0" fillId="31" borderId="1" xfId="0" applyNumberFormat="1" applyFill="1" applyBorder="1" applyAlignment="1">
      <alignment horizontal="center" vertical="center"/>
    </xf>
    <xf numFmtId="11" fontId="0" fillId="32" borderId="1" xfId="0" applyNumberFormat="1" applyFill="1" applyBorder="1" applyAlignment="1">
      <alignment horizontal="center" vertical="center"/>
    </xf>
    <xf numFmtId="11" fontId="0" fillId="33" borderId="1" xfId="0" applyNumberFormat="1" applyFill="1" applyBorder="1" applyAlignment="1">
      <alignment horizontal="center" vertical="center"/>
    </xf>
    <xf numFmtId="11" fontId="0" fillId="34" borderId="1" xfId="0" applyNumberFormat="1" applyFill="1" applyBorder="1" applyAlignment="1">
      <alignment horizontal="center" vertical="center"/>
    </xf>
    <xf numFmtId="11" fontId="0" fillId="35" borderId="1" xfId="0" applyNumberFormat="1" applyFill="1" applyBorder="1" applyAlignment="1">
      <alignment horizontal="center" vertical="center"/>
    </xf>
    <xf numFmtId="11" fontId="0" fillId="36" borderId="1" xfId="0" applyNumberFormat="1" applyFill="1" applyBorder="1" applyAlignment="1">
      <alignment horizontal="center" vertical="center"/>
    </xf>
    <xf numFmtId="11" fontId="0" fillId="37" borderId="1" xfId="0" applyNumberFormat="1" applyFill="1" applyBorder="1" applyAlignment="1">
      <alignment horizontal="center" vertical="center"/>
    </xf>
    <xf numFmtId="11" fontId="0" fillId="38" borderId="1" xfId="0" applyNumberFormat="1" applyFill="1" applyBorder="1" applyAlignment="1">
      <alignment horizontal="center" vertical="center"/>
    </xf>
    <xf numFmtId="11" fontId="0" fillId="39" borderId="1" xfId="0" applyNumberFormat="1" applyFill="1" applyBorder="1" applyAlignment="1">
      <alignment horizontal="center" vertical="center"/>
    </xf>
    <xf numFmtId="11" fontId="0" fillId="40" borderId="1" xfId="0" applyNumberFormat="1" applyFill="1" applyBorder="1" applyAlignment="1">
      <alignment horizontal="center" vertical="center"/>
    </xf>
    <xf numFmtId="0" fontId="0" fillId="0" borderId="0" xfId="0" applyFill="1" applyBorder="1"/>
    <xf numFmtId="11" fontId="0" fillId="41" borderId="1" xfId="0" applyNumberFormat="1" applyFill="1" applyBorder="1" applyAlignment="1">
      <alignment horizontal="center" vertical="center"/>
    </xf>
    <xf numFmtId="11" fontId="0" fillId="42" borderId="1" xfId="0" applyNumberFormat="1" applyFill="1" applyBorder="1" applyAlignment="1">
      <alignment horizontal="center" vertical="center"/>
    </xf>
    <xf numFmtId="11" fontId="0" fillId="43" borderId="1" xfId="0" applyNumberFormat="1" applyFill="1" applyBorder="1" applyAlignment="1">
      <alignment horizontal="center" vertical="center"/>
    </xf>
    <xf numFmtId="11" fontId="0" fillId="44" borderId="1" xfId="0" applyNumberFormat="1" applyFill="1" applyBorder="1" applyAlignment="1">
      <alignment horizontal="center" vertical="center"/>
    </xf>
    <xf numFmtId="11" fontId="0" fillId="45" borderId="1" xfId="0" applyNumberFormat="1" applyFill="1" applyBorder="1" applyAlignment="1">
      <alignment horizontal="center" vertical="center"/>
    </xf>
    <xf numFmtId="11" fontId="0" fillId="46" borderId="1" xfId="0" applyNumberFormat="1" applyFill="1" applyBorder="1" applyAlignment="1">
      <alignment horizontal="center" vertical="center"/>
    </xf>
    <xf numFmtId="11" fontId="0" fillId="47" borderId="1" xfId="0" applyNumberFormat="1" applyFill="1" applyBorder="1" applyAlignment="1">
      <alignment horizontal="center" vertical="center"/>
    </xf>
    <xf numFmtId="11" fontId="0" fillId="48" borderId="1" xfId="0" applyNumberFormat="1" applyFill="1" applyBorder="1" applyAlignment="1">
      <alignment horizontal="center" vertical="center"/>
    </xf>
    <xf numFmtId="11" fontId="0" fillId="49" borderId="1" xfId="0" applyNumberFormat="1" applyFill="1" applyBorder="1" applyAlignment="1">
      <alignment horizontal="center" vertical="center"/>
    </xf>
    <xf numFmtId="11" fontId="0" fillId="50" borderId="1" xfId="0" applyNumberFormat="1" applyFill="1" applyBorder="1" applyAlignment="1">
      <alignment horizontal="center" vertical="center"/>
    </xf>
    <xf numFmtId="11" fontId="0" fillId="51" borderId="1" xfId="0" applyNumberFormat="1" applyFill="1" applyBorder="1" applyAlignment="1">
      <alignment horizontal="center" vertical="center"/>
    </xf>
    <xf numFmtId="11" fontId="0" fillId="52" borderId="1" xfId="0" applyNumberFormat="1" applyFill="1" applyBorder="1" applyAlignment="1">
      <alignment horizontal="center" vertical="center"/>
    </xf>
    <xf numFmtId="11" fontId="0" fillId="53" borderId="1" xfId="0" applyNumberFormat="1" applyFill="1" applyBorder="1" applyAlignment="1">
      <alignment horizontal="center" vertical="center"/>
    </xf>
    <xf numFmtId="11" fontId="0" fillId="54" borderId="1" xfId="0" applyNumberFormat="1" applyFill="1" applyBorder="1" applyAlignment="1">
      <alignment horizontal="center" vertical="center"/>
    </xf>
    <xf numFmtId="11" fontId="0" fillId="55" borderId="1" xfId="0" applyNumberFormat="1" applyFill="1" applyBorder="1" applyAlignment="1">
      <alignment horizontal="center" vertical="center"/>
    </xf>
    <xf numFmtId="11" fontId="0" fillId="56" borderId="1" xfId="0" applyNumberFormat="1" applyFill="1" applyBorder="1" applyAlignment="1">
      <alignment horizontal="center" vertical="center"/>
    </xf>
    <xf numFmtId="11" fontId="0" fillId="57" borderId="1" xfId="0" applyNumberFormat="1" applyFill="1" applyBorder="1" applyAlignment="1">
      <alignment horizontal="center" vertical="center"/>
    </xf>
    <xf numFmtId="11" fontId="0" fillId="58" borderId="1" xfId="0" applyNumberFormat="1" applyFill="1" applyBorder="1" applyAlignment="1">
      <alignment horizontal="center" vertical="center"/>
    </xf>
    <xf numFmtId="11" fontId="0" fillId="59" borderId="1" xfId="0" applyNumberFormat="1" applyFill="1" applyBorder="1" applyAlignment="1">
      <alignment horizontal="center" vertical="center"/>
    </xf>
    <xf numFmtId="11" fontId="0" fillId="60" borderId="1" xfId="0" applyNumberFormat="1" applyFill="1" applyBorder="1" applyAlignment="1">
      <alignment horizontal="center" vertical="center"/>
    </xf>
    <xf numFmtId="11" fontId="0" fillId="61" borderId="1" xfId="0" applyNumberFormat="1" applyFill="1" applyBorder="1" applyAlignment="1">
      <alignment horizontal="center" vertical="center"/>
    </xf>
    <xf numFmtId="11" fontId="0" fillId="62" borderId="1" xfId="0" applyNumberFormat="1" applyFill="1" applyBorder="1" applyAlignment="1">
      <alignment horizontal="center" vertical="center"/>
    </xf>
    <xf numFmtId="11" fontId="0" fillId="63" borderId="1" xfId="0" applyNumberFormat="1" applyFill="1" applyBorder="1" applyAlignment="1">
      <alignment horizontal="center" vertical="center"/>
    </xf>
    <xf numFmtId="11" fontId="0" fillId="64" borderId="1" xfId="0" applyNumberFormat="1" applyFill="1" applyBorder="1" applyAlignment="1">
      <alignment horizontal="center" vertical="center"/>
    </xf>
    <xf numFmtId="11" fontId="0" fillId="65" borderId="1" xfId="0" applyNumberFormat="1" applyFill="1" applyBorder="1" applyAlignment="1">
      <alignment horizontal="center" vertical="center"/>
    </xf>
    <xf numFmtId="11" fontId="0" fillId="66" borderId="1" xfId="0" applyNumberFormat="1" applyFill="1" applyBorder="1" applyAlignment="1">
      <alignment horizontal="center" vertical="center"/>
    </xf>
    <xf numFmtId="11" fontId="0" fillId="67" borderId="1" xfId="0" applyNumberFormat="1" applyFill="1" applyBorder="1" applyAlignment="1">
      <alignment horizontal="center" vertical="center"/>
    </xf>
    <xf numFmtId="11" fontId="0" fillId="68" borderId="1" xfId="0" applyNumberFormat="1" applyFill="1" applyBorder="1" applyAlignment="1">
      <alignment horizontal="center" vertical="center"/>
    </xf>
    <xf numFmtId="11" fontId="0" fillId="69" borderId="1" xfId="0" applyNumberFormat="1" applyFill="1" applyBorder="1" applyAlignment="1">
      <alignment horizontal="center" vertical="center"/>
    </xf>
    <xf numFmtId="11" fontId="0" fillId="70" borderId="1" xfId="0" applyNumberFormat="1" applyFill="1" applyBorder="1" applyAlignment="1">
      <alignment horizontal="center" vertical="center"/>
    </xf>
    <xf numFmtId="11" fontId="0" fillId="71" borderId="1" xfId="0" applyNumberFormat="1" applyFill="1" applyBorder="1" applyAlignment="1">
      <alignment horizontal="center" vertical="center"/>
    </xf>
    <xf numFmtId="11" fontId="0" fillId="72" borderId="1" xfId="0" applyNumberFormat="1" applyFill="1" applyBorder="1" applyAlignment="1">
      <alignment horizontal="center" vertical="center"/>
    </xf>
    <xf numFmtId="11" fontId="0" fillId="73" borderId="1" xfId="0" applyNumberFormat="1" applyFill="1" applyBorder="1" applyAlignment="1">
      <alignment horizontal="center" vertical="center"/>
    </xf>
    <xf numFmtId="11" fontId="0" fillId="74" borderId="1" xfId="0" applyNumberFormat="1" applyFill="1" applyBorder="1" applyAlignment="1">
      <alignment horizontal="center" vertical="center"/>
    </xf>
    <xf numFmtId="11" fontId="0" fillId="75" borderId="1" xfId="0" applyNumberFormat="1" applyFill="1" applyBorder="1" applyAlignment="1">
      <alignment horizontal="center" vertical="center"/>
    </xf>
    <xf numFmtId="11" fontId="0" fillId="76" borderId="1" xfId="0" applyNumberFormat="1" applyFill="1" applyBorder="1" applyAlignment="1">
      <alignment horizontal="center" vertical="center"/>
    </xf>
    <xf numFmtId="11" fontId="0" fillId="77" borderId="1" xfId="0" applyNumberFormat="1" applyFill="1" applyBorder="1" applyAlignment="1">
      <alignment horizontal="center" vertical="center"/>
    </xf>
    <xf numFmtId="11" fontId="0" fillId="78" borderId="1" xfId="0" applyNumberFormat="1" applyFill="1" applyBorder="1" applyAlignment="1">
      <alignment horizontal="center" vertical="center"/>
    </xf>
    <xf numFmtId="11" fontId="0" fillId="79" borderId="1" xfId="0" applyNumberFormat="1" applyFill="1" applyBorder="1" applyAlignment="1">
      <alignment horizontal="center" vertical="center"/>
    </xf>
    <xf numFmtId="11" fontId="0" fillId="80" borderId="1" xfId="0" applyNumberFormat="1" applyFill="1" applyBorder="1" applyAlignment="1">
      <alignment horizontal="center" vertical="center"/>
    </xf>
    <xf numFmtId="0" fontId="0" fillId="81" borderId="0" xfId="0" applyFill="1"/>
    <xf numFmtId="11" fontId="0" fillId="82" borderId="1" xfId="0" applyNumberFormat="1" applyFill="1" applyBorder="1" applyAlignment="1">
      <alignment horizontal="center" vertical="center"/>
    </xf>
    <xf numFmtId="11" fontId="0" fillId="83" borderId="1" xfId="0" applyNumberFormat="1" applyFill="1" applyBorder="1" applyAlignment="1">
      <alignment horizontal="center" vertical="center"/>
    </xf>
    <xf numFmtId="0" fontId="0" fillId="84" borderId="0" xfId="0" applyFill="1"/>
    <xf numFmtId="11" fontId="0" fillId="85" borderId="1" xfId="0" applyNumberFormat="1" applyFill="1" applyBorder="1" applyAlignment="1">
      <alignment horizontal="center" vertical="center"/>
    </xf>
    <xf numFmtId="11" fontId="0" fillId="86" borderId="1" xfId="0" applyNumberFormat="1" applyFill="1" applyBorder="1" applyAlignment="1">
      <alignment horizontal="center" vertical="center"/>
    </xf>
    <xf numFmtId="11" fontId="0" fillId="87" borderId="1" xfId="0" applyNumberFormat="1" applyFill="1" applyBorder="1" applyAlignment="1">
      <alignment horizontal="center" vertical="center"/>
    </xf>
    <xf numFmtId="0" fontId="0" fillId="88" borderId="0" xfId="0" applyFill="1"/>
    <xf numFmtId="11" fontId="0" fillId="89" borderId="1" xfId="0" applyNumberFormat="1" applyFill="1" applyBorder="1" applyAlignment="1">
      <alignment horizontal="center" vertical="center"/>
    </xf>
    <xf numFmtId="11" fontId="0" fillId="90" borderId="1" xfId="0" applyNumberFormat="1" applyFill="1" applyBorder="1" applyAlignment="1">
      <alignment horizontal="center" vertical="center"/>
    </xf>
    <xf numFmtId="0" fontId="0" fillId="91" borderId="0" xfId="0" applyFill="1"/>
    <xf numFmtId="11" fontId="0" fillId="92" borderId="1" xfId="0" applyNumberFormat="1" applyFill="1" applyBorder="1" applyAlignment="1">
      <alignment horizontal="center" vertical="center"/>
    </xf>
    <xf numFmtId="0" fontId="0" fillId="93" borderId="0" xfId="0" applyFill="1"/>
    <xf numFmtId="11" fontId="0" fillId="94" borderId="1" xfId="0" applyNumberFormat="1" applyFill="1" applyBorder="1" applyAlignment="1">
      <alignment horizontal="center" vertical="center"/>
    </xf>
    <xf numFmtId="11" fontId="0" fillId="95" borderId="1" xfId="0" applyNumberFormat="1" applyFill="1" applyBorder="1" applyAlignment="1">
      <alignment horizontal="center" vertical="center"/>
    </xf>
    <xf numFmtId="11" fontId="0" fillId="96" borderId="1" xfId="0" applyNumberFormat="1" applyFill="1" applyBorder="1" applyAlignment="1">
      <alignment horizontal="center" vertical="center"/>
    </xf>
    <xf numFmtId="11" fontId="0" fillId="97" borderId="1" xfId="0" applyNumberFormat="1" applyFill="1" applyBorder="1" applyAlignment="1">
      <alignment horizontal="center" vertical="center"/>
    </xf>
    <xf numFmtId="11" fontId="0" fillId="98" borderId="1" xfId="0" applyNumberFormat="1" applyFill="1" applyBorder="1" applyAlignment="1">
      <alignment horizontal="center" vertical="center"/>
    </xf>
    <xf numFmtId="11" fontId="0" fillId="99" borderId="1" xfId="0" applyNumberFormat="1" applyFill="1" applyBorder="1" applyAlignment="1">
      <alignment horizontal="center" vertical="center"/>
    </xf>
    <xf numFmtId="11" fontId="0" fillId="100" borderId="1" xfId="0" applyNumberFormat="1" applyFill="1" applyBorder="1" applyAlignment="1">
      <alignment horizontal="center" vertical="center"/>
    </xf>
    <xf numFmtId="11" fontId="0" fillId="101" borderId="1" xfId="0" applyNumberFormat="1" applyFill="1" applyBorder="1" applyAlignment="1">
      <alignment horizontal="center" vertical="center"/>
    </xf>
    <xf numFmtId="11" fontId="0" fillId="102" borderId="1" xfId="0" applyNumberFormat="1" applyFill="1" applyBorder="1" applyAlignment="1">
      <alignment horizontal="center" vertical="center"/>
    </xf>
    <xf numFmtId="11" fontId="0" fillId="103" borderId="1" xfId="0" applyNumberFormat="1" applyFill="1" applyBorder="1" applyAlignment="1">
      <alignment horizontal="center" vertical="center"/>
    </xf>
    <xf numFmtId="11" fontId="0" fillId="104" borderId="1" xfId="0" applyNumberFormat="1" applyFill="1" applyBorder="1" applyAlignment="1">
      <alignment horizontal="center" vertical="center"/>
    </xf>
    <xf numFmtId="11" fontId="0" fillId="105" borderId="1" xfId="0" applyNumberFormat="1" applyFill="1" applyBorder="1" applyAlignment="1">
      <alignment horizontal="center" vertical="center"/>
    </xf>
    <xf numFmtId="11" fontId="0" fillId="106" borderId="1" xfId="0" applyNumberFormat="1" applyFill="1" applyBorder="1" applyAlignment="1">
      <alignment horizontal="center" vertical="center"/>
    </xf>
    <xf numFmtId="11" fontId="0" fillId="107" borderId="1" xfId="0" applyNumberFormat="1" applyFill="1" applyBorder="1" applyAlignment="1">
      <alignment horizontal="center" vertical="center"/>
    </xf>
    <xf numFmtId="11" fontId="0" fillId="108" borderId="1" xfId="0" applyNumberFormat="1" applyFill="1" applyBorder="1" applyAlignment="1">
      <alignment horizontal="center" vertical="center"/>
    </xf>
    <xf numFmtId="11" fontId="0" fillId="109" borderId="1" xfId="0" applyNumberFormat="1" applyFill="1" applyBorder="1" applyAlignment="1">
      <alignment horizontal="center" vertical="center"/>
    </xf>
    <xf numFmtId="11" fontId="0" fillId="110" borderId="1" xfId="0" applyNumberFormat="1" applyFill="1" applyBorder="1" applyAlignment="1">
      <alignment horizontal="center" vertical="center"/>
    </xf>
    <xf numFmtId="11" fontId="0" fillId="111" borderId="1" xfId="0" applyNumberFormat="1" applyFill="1" applyBorder="1" applyAlignment="1">
      <alignment horizontal="center" vertical="center"/>
    </xf>
    <xf numFmtId="11" fontId="0" fillId="112" borderId="1" xfId="0" applyNumberFormat="1" applyFill="1" applyBorder="1" applyAlignment="1">
      <alignment horizontal="center" vertical="center"/>
    </xf>
    <xf numFmtId="11" fontId="0" fillId="113" borderId="1" xfId="0" applyNumberFormat="1" applyFill="1" applyBorder="1" applyAlignment="1">
      <alignment horizontal="center" vertical="center"/>
    </xf>
    <xf numFmtId="11" fontId="0" fillId="114" borderId="1" xfId="0" applyNumberFormat="1" applyFill="1" applyBorder="1" applyAlignment="1">
      <alignment horizontal="center" vertical="center"/>
    </xf>
    <xf numFmtId="11" fontId="0" fillId="115" borderId="1" xfId="0" applyNumberFormat="1" applyFill="1" applyBorder="1" applyAlignment="1">
      <alignment horizontal="center" vertical="center"/>
    </xf>
    <xf numFmtId="11" fontId="0" fillId="116" borderId="1" xfId="0" applyNumberFormat="1" applyFill="1" applyBorder="1" applyAlignment="1">
      <alignment horizontal="center" vertical="center"/>
    </xf>
    <xf numFmtId="11" fontId="0" fillId="117" borderId="1" xfId="0" applyNumberFormat="1" applyFill="1" applyBorder="1" applyAlignment="1">
      <alignment horizontal="center" vertical="center"/>
    </xf>
    <xf numFmtId="11" fontId="0" fillId="118" borderId="1" xfId="0" applyNumberFormat="1" applyFill="1" applyBorder="1" applyAlignment="1">
      <alignment horizontal="center" vertical="center"/>
    </xf>
    <xf numFmtId="11" fontId="0" fillId="119" borderId="1" xfId="0" applyNumberFormat="1" applyFill="1" applyBorder="1" applyAlignment="1">
      <alignment horizontal="center" vertical="center"/>
    </xf>
    <xf numFmtId="11" fontId="0" fillId="120" borderId="1" xfId="0" applyNumberFormat="1" applyFill="1" applyBorder="1" applyAlignment="1">
      <alignment horizontal="center" vertical="center"/>
    </xf>
    <xf numFmtId="0" fontId="1" fillId="0" borderId="0" xfId="0" applyFont="1"/>
  </cellXfs>
  <cellStyles count="2">
    <cellStyle name="Normal" xfId="0" builtinId="0"/>
    <cellStyle name="Normal 2" xfId="1" xr:uid="{9CE4BC3A-4341-4B59-A415-341A60D74F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1</xdr:row>
      <xdr:rowOff>152400</xdr:rowOff>
    </xdr:from>
    <xdr:to>
      <xdr:col>6</xdr:col>
      <xdr:colOff>589449</xdr:colOff>
      <xdr:row>29</xdr:row>
      <xdr:rowOff>176359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C1629B7-7050-43C5-9CBE-DC6561756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335280"/>
          <a:ext cx="4102269" cy="51445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2</xdr:row>
      <xdr:rowOff>15240</xdr:rowOff>
    </xdr:from>
    <xdr:to>
      <xdr:col>7</xdr:col>
      <xdr:colOff>462915</xdr:colOff>
      <xdr:row>38</xdr:row>
      <xdr:rowOff>20791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F32BCC9-C577-4A72-B134-FA69E5961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381000"/>
          <a:ext cx="4608195" cy="65892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3D2CD-DD73-47A3-B884-B8FC97BB53A9}">
  <dimension ref="A1:BA16"/>
  <sheetViews>
    <sheetView tabSelected="1" workbookViewId="0">
      <selection activeCell="B16" sqref="B16"/>
    </sheetView>
  </sheetViews>
  <sheetFormatPr defaultRowHeight="14.4"/>
  <cols>
    <col min="2" max="2" width="24.33203125" customWidth="1"/>
    <col min="5" max="5" width="19.88671875" customWidth="1"/>
    <col min="10" max="10" width="25.109375" customWidth="1"/>
    <col min="13" max="13" width="22.21875" customWidth="1"/>
    <col min="18" max="18" width="18.109375" customWidth="1"/>
    <col min="21" max="21" width="14.6640625" customWidth="1"/>
    <col min="26" max="26" width="18.109375" customWidth="1"/>
    <col min="29" max="29" width="15.5546875" customWidth="1"/>
    <col min="34" max="34" width="17.77734375" customWidth="1"/>
    <col min="37" max="37" width="15.21875" customWidth="1"/>
    <col min="42" max="42" width="24.109375" customWidth="1"/>
    <col min="43" max="43" width="24.6640625" customWidth="1"/>
    <col min="44" max="44" width="21" customWidth="1"/>
    <col min="45" max="45" width="22.33203125" customWidth="1"/>
    <col min="46" max="46" width="25.33203125" customWidth="1"/>
    <col min="48" max="48" width="12" customWidth="1"/>
    <col min="49" max="49" width="11.5546875" customWidth="1"/>
    <col min="50" max="51" width="12" customWidth="1"/>
    <col min="52" max="52" width="12.21875" customWidth="1"/>
    <col min="53" max="53" width="14.77734375" customWidth="1"/>
  </cols>
  <sheetData>
    <row r="1" spans="1:53" ht="28.8">
      <c r="A1" s="3" t="s">
        <v>58</v>
      </c>
      <c r="B1" s="3" t="s">
        <v>13</v>
      </c>
      <c r="C1" s="3" t="s">
        <v>12</v>
      </c>
      <c r="D1" s="3" t="s">
        <v>11</v>
      </c>
      <c r="E1" s="3"/>
      <c r="F1" s="3" t="s">
        <v>12</v>
      </c>
      <c r="G1" s="3" t="s">
        <v>11</v>
      </c>
      <c r="H1" s="3" t="s">
        <v>10</v>
      </c>
      <c r="I1" s="4"/>
      <c r="J1" s="5" t="s">
        <v>18</v>
      </c>
      <c r="K1" s="6" t="s">
        <v>12</v>
      </c>
      <c r="L1" s="6" t="s">
        <v>11</v>
      </c>
      <c r="M1" s="6"/>
      <c r="N1" s="6" t="s">
        <v>12</v>
      </c>
      <c r="O1" s="6" t="s">
        <v>11</v>
      </c>
      <c r="P1" s="5" t="s">
        <v>10</v>
      </c>
      <c r="Q1" s="5"/>
      <c r="R1" s="6" t="s">
        <v>19</v>
      </c>
      <c r="S1" s="6" t="s">
        <v>12</v>
      </c>
      <c r="T1" s="6" t="s">
        <v>11</v>
      </c>
      <c r="U1" s="6"/>
      <c r="V1" s="6" t="s">
        <v>12</v>
      </c>
      <c r="W1" s="6" t="s">
        <v>11</v>
      </c>
      <c r="X1" s="5" t="s">
        <v>10</v>
      </c>
      <c r="Y1" s="5"/>
      <c r="Z1" s="5" t="s">
        <v>20</v>
      </c>
      <c r="AA1" s="6" t="s">
        <v>12</v>
      </c>
      <c r="AB1" s="6" t="s">
        <v>11</v>
      </c>
      <c r="AC1" s="6"/>
      <c r="AD1" s="6" t="s">
        <v>12</v>
      </c>
      <c r="AE1" s="6" t="s">
        <v>11</v>
      </c>
      <c r="AF1" s="5" t="s">
        <v>10</v>
      </c>
      <c r="AG1" s="5"/>
      <c r="AH1" s="5" t="s">
        <v>21</v>
      </c>
      <c r="AI1" s="6" t="s">
        <v>12</v>
      </c>
      <c r="AJ1" s="6" t="s">
        <v>11</v>
      </c>
      <c r="AK1" s="6"/>
      <c r="AL1" s="6" t="s">
        <v>12</v>
      </c>
      <c r="AM1" s="6" t="s">
        <v>11</v>
      </c>
      <c r="AN1" s="5" t="s">
        <v>10</v>
      </c>
      <c r="AO1" s="5"/>
      <c r="AP1" s="5" t="s">
        <v>27</v>
      </c>
      <c r="AQ1" s="5" t="s">
        <v>28</v>
      </c>
      <c r="AR1" s="5" t="s">
        <v>29</v>
      </c>
      <c r="AS1" s="5" t="s">
        <v>30</v>
      </c>
      <c r="AT1" s="5" t="s">
        <v>31</v>
      </c>
      <c r="AU1" s="5"/>
      <c r="AV1" s="5" t="s">
        <v>22</v>
      </c>
      <c r="AW1" s="5" t="s">
        <v>23</v>
      </c>
      <c r="AX1" s="5" t="s">
        <v>24</v>
      </c>
      <c r="AY1" s="5" t="s">
        <v>25</v>
      </c>
      <c r="AZ1" s="5" t="s">
        <v>26</v>
      </c>
      <c r="BA1" s="2"/>
    </row>
    <row r="2" spans="1:53">
      <c r="A2" s="3" t="s">
        <v>9</v>
      </c>
      <c r="B2" s="7" t="s">
        <v>14</v>
      </c>
      <c r="C2" s="7">
        <v>24.316666666666666</v>
      </c>
      <c r="D2" s="7">
        <v>3.2998316455371636E-2</v>
      </c>
      <c r="E2" s="7" t="s">
        <v>15</v>
      </c>
      <c r="F2" s="7">
        <v>27.73</v>
      </c>
      <c r="G2" s="7">
        <v>9.0921211313238659E-2</v>
      </c>
      <c r="H2" s="3">
        <f t="shared" ref="H2:H13" si="0">F2-C2</f>
        <v>3.413333333333334</v>
      </c>
      <c r="I2" s="4"/>
      <c r="J2" s="5" t="s">
        <v>14</v>
      </c>
      <c r="K2" s="5">
        <v>24.643333333333334</v>
      </c>
      <c r="L2" s="5">
        <v>2.0548046676563583E-2</v>
      </c>
      <c r="M2" s="5" t="s">
        <v>15</v>
      </c>
      <c r="N2" s="5">
        <v>28.8</v>
      </c>
      <c r="O2" s="5">
        <v>3.2659863237108344E-2</v>
      </c>
      <c r="P2" s="5">
        <f t="shared" ref="P2:P13" si="1">N2-K2</f>
        <v>4.1566666666666663</v>
      </c>
      <c r="Q2" s="5"/>
      <c r="R2" s="10" t="s">
        <v>32</v>
      </c>
      <c r="S2" s="10">
        <v>22.49</v>
      </c>
      <c r="T2" s="10">
        <v>1.6329931618555622E-2</v>
      </c>
      <c r="U2" s="10" t="s">
        <v>33</v>
      </c>
      <c r="V2" s="10">
        <v>27.909999999999997</v>
      </c>
      <c r="W2" s="10">
        <v>0.15937377450509252</v>
      </c>
      <c r="X2" s="5">
        <f>Fig1B!V2-Fig1B!S2</f>
        <v>5.4199999999999982</v>
      </c>
      <c r="Y2" s="5"/>
      <c r="Z2" s="5" t="s">
        <v>32</v>
      </c>
      <c r="AA2" s="5">
        <v>22.47</v>
      </c>
      <c r="AB2" s="5">
        <v>8.164965809277086E-3</v>
      </c>
      <c r="AC2" s="5" t="s">
        <v>33</v>
      </c>
      <c r="AD2" s="5">
        <v>27.766666666666669</v>
      </c>
      <c r="AE2" s="5">
        <v>9.7410927974681788E-2</v>
      </c>
      <c r="AF2" s="5">
        <f>Fig1B!AD2-Fig1B!AA2</f>
        <v>5.2966666666666704</v>
      </c>
      <c r="AG2" s="5"/>
      <c r="AH2" s="5" t="s">
        <v>32</v>
      </c>
      <c r="AI2" s="5">
        <v>22.296666666666667</v>
      </c>
      <c r="AJ2" s="5">
        <v>1.8856180831640864E-2</v>
      </c>
      <c r="AK2" s="5" t="s">
        <v>33</v>
      </c>
      <c r="AL2" s="5">
        <v>27.48</v>
      </c>
      <c r="AM2" s="5">
        <v>2.4494897427832708E-2</v>
      </c>
      <c r="AN2" s="5">
        <f t="shared" ref="AN2:AN13" si="2">AL2-AI2</f>
        <v>5.1833333333333336</v>
      </c>
      <c r="AO2" s="5"/>
      <c r="AP2" s="15">
        <f>POWER(2,-Fig1B!H2)</f>
        <v>9.3860806477173112E-2</v>
      </c>
      <c r="AQ2" s="15">
        <f>POWER(2,-Fig1B!P2)</f>
        <v>5.606846304811447E-2</v>
      </c>
      <c r="AR2" s="15">
        <f>POWER(2,-Fig1B!X2)</f>
        <v>2.3357019509920942E-2</v>
      </c>
      <c r="AS2" s="15">
        <f>POWER(2,-Fig1B!AF2)</f>
        <v>2.5441602112678069E-2</v>
      </c>
      <c r="AT2" s="15">
        <f>POWER(2,-Fig1B!AN2)</f>
        <v>2.7520808549879636E-2</v>
      </c>
      <c r="AU2" s="14"/>
      <c r="AV2" s="5">
        <v>1</v>
      </c>
      <c r="AW2" s="5">
        <v>1</v>
      </c>
      <c r="AX2" s="5">
        <f>1</f>
        <v>1</v>
      </c>
      <c r="AY2" s="5">
        <v>1</v>
      </c>
      <c r="AZ2" s="5">
        <v>1</v>
      </c>
      <c r="BA2" s="2"/>
    </row>
    <row r="3" spans="1:53">
      <c r="A3" s="3"/>
      <c r="B3" s="7" t="s">
        <v>16</v>
      </c>
      <c r="C3" s="7">
        <v>24.349999999999998</v>
      </c>
      <c r="D3" s="7">
        <v>6.3770421565697316E-2</v>
      </c>
      <c r="E3" s="7" t="s">
        <v>17</v>
      </c>
      <c r="F3" s="11">
        <v>28.183333333333334</v>
      </c>
      <c r="G3" s="11">
        <v>0.20548046676563259</v>
      </c>
      <c r="H3" s="3">
        <f t="shared" si="0"/>
        <v>3.8333333333333357</v>
      </c>
      <c r="I3" s="4"/>
      <c r="J3" s="5" t="s">
        <v>16</v>
      </c>
      <c r="K3" s="5">
        <v>25</v>
      </c>
      <c r="L3" s="5">
        <v>2.1602468994693501E-2</v>
      </c>
      <c r="M3" s="5" t="s">
        <v>17</v>
      </c>
      <c r="N3" s="5">
        <v>28.64</v>
      </c>
      <c r="O3" s="5">
        <v>6.6833125519211403E-2</v>
      </c>
      <c r="P3" s="5">
        <f t="shared" si="1"/>
        <v>3.6400000000000006</v>
      </c>
      <c r="Q3" s="5"/>
      <c r="R3" s="10" t="s">
        <v>34</v>
      </c>
      <c r="S3" s="10">
        <v>23.046666666666667</v>
      </c>
      <c r="T3" s="10">
        <v>2.8674417556807455E-2</v>
      </c>
      <c r="U3" s="10" t="s">
        <v>35</v>
      </c>
      <c r="V3" s="10">
        <v>28.52</v>
      </c>
      <c r="W3" s="10">
        <v>0.15895492023421726</v>
      </c>
      <c r="X3" s="5">
        <f>Fig1B!V3-Fig1B!S3</f>
        <v>5.4733333333333327</v>
      </c>
      <c r="Y3" s="5"/>
      <c r="Z3" s="5" t="s">
        <v>34</v>
      </c>
      <c r="AA3" s="5">
        <v>23.026666666666667</v>
      </c>
      <c r="AB3" s="5">
        <v>2.6246692913373497E-2</v>
      </c>
      <c r="AC3" s="5" t="s">
        <v>35</v>
      </c>
      <c r="AD3" s="5">
        <v>28.593333333333334</v>
      </c>
      <c r="AE3" s="5">
        <v>5.4365021434334505E-2</v>
      </c>
      <c r="AF3" s="5">
        <f>Fig1B!AD3-Fig1B!AA3</f>
        <v>5.5666666666666664</v>
      </c>
      <c r="AG3" s="5"/>
      <c r="AH3" s="5" t="s">
        <v>34</v>
      </c>
      <c r="AI3" s="5">
        <v>21.596666666666664</v>
      </c>
      <c r="AJ3" s="5">
        <v>4.7140452079110539E-3</v>
      </c>
      <c r="AK3" s="5" t="s">
        <v>35</v>
      </c>
      <c r="AL3" s="5">
        <v>28.316666666666663</v>
      </c>
      <c r="AM3" s="5">
        <v>8.3798700599843373E-2</v>
      </c>
      <c r="AN3" s="5">
        <f t="shared" si="2"/>
        <v>6.7199999999999989</v>
      </c>
      <c r="AO3" s="5"/>
      <c r="AP3" s="14">
        <f>POWER(2,-Fig1B!H3)</f>
        <v>7.0153878019335716E-2</v>
      </c>
      <c r="AQ3" s="14">
        <f>POWER(2,-Fig1B!P3)</f>
        <v>8.0214118597681475E-2</v>
      </c>
      <c r="AR3" s="14">
        <f>POWER(2,-Fig1B!X3)</f>
        <v>2.2509325966121152E-2</v>
      </c>
      <c r="AS3" s="14">
        <f>POWER(2,-Fig1B!AF3)</f>
        <v>2.1099217908877969E-2</v>
      </c>
      <c r="AT3" s="14">
        <f>POWER(2,-Fig1B!AN3)</f>
        <v>9.4858975343363097E-3</v>
      </c>
      <c r="AU3" s="14"/>
      <c r="AV3" s="5">
        <f t="shared" ref="AV3:AV9" si="3">AP3/0.093861</f>
        <v>0.74742308327564932</v>
      </c>
      <c r="AW3" s="5">
        <f>AQ3/0.056068</f>
        <v>1.4306577476935414</v>
      </c>
      <c r="AX3" s="5">
        <f>AR3/0.023357</f>
        <v>0.96370792336863265</v>
      </c>
      <c r="AY3" s="5">
        <f t="shared" ref="AY3:AY13" si="4">AS3/0.025442</f>
        <v>0.82930657608985026</v>
      </c>
      <c r="AZ3" s="5">
        <f t="shared" ref="AZ3:AZ8" si="5">AT3/0.027521</f>
        <v>0.34467851947008865</v>
      </c>
      <c r="BA3" s="2"/>
    </row>
    <row r="4" spans="1:53">
      <c r="A4" s="3"/>
      <c r="B4" s="7" t="s">
        <v>36</v>
      </c>
      <c r="C4" s="7">
        <v>23.62</v>
      </c>
      <c r="D4" s="7">
        <v>6.4807406984077776E-2</v>
      </c>
      <c r="E4" s="7" t="s">
        <v>37</v>
      </c>
      <c r="F4" s="11">
        <v>29.903333333333336</v>
      </c>
      <c r="G4" s="11">
        <v>0.20853989759489328</v>
      </c>
      <c r="H4" s="3">
        <f t="shared" si="0"/>
        <v>6.283333333333335</v>
      </c>
      <c r="I4" s="4"/>
      <c r="J4" s="5" t="s">
        <v>36</v>
      </c>
      <c r="K4" s="5">
        <v>24.790000000000003</v>
      </c>
      <c r="L4" s="5">
        <v>4.2426406871192784E-2</v>
      </c>
      <c r="M4" s="5" t="s">
        <v>37</v>
      </c>
      <c r="N4" s="5">
        <v>31.103333333333335</v>
      </c>
      <c r="O4" s="5">
        <v>0.20997354330698212</v>
      </c>
      <c r="P4" s="5">
        <f t="shared" si="1"/>
        <v>6.3133333333333326</v>
      </c>
      <c r="Q4" s="5"/>
      <c r="R4" s="10" t="s">
        <v>38</v>
      </c>
      <c r="S4" s="10">
        <v>22.673333333333332</v>
      </c>
      <c r="T4" s="10">
        <v>1.8856180831640864E-2</v>
      </c>
      <c r="U4" s="10" t="s">
        <v>39</v>
      </c>
      <c r="V4" s="10">
        <v>31.416666666666668</v>
      </c>
      <c r="W4" s="10">
        <v>0.27353650985238243</v>
      </c>
      <c r="X4" s="5">
        <f>Fig1B!V4-Fig1B!S4</f>
        <v>8.7433333333333358</v>
      </c>
      <c r="Y4" s="5"/>
      <c r="Z4" s="5" t="s">
        <v>38</v>
      </c>
      <c r="AA4" s="5">
        <v>22.61</v>
      </c>
      <c r="AB4" s="5">
        <v>4.2426406871192784E-2</v>
      </c>
      <c r="AC4" s="5" t="s">
        <v>39</v>
      </c>
      <c r="AD4" s="5">
        <v>31.296666666666667</v>
      </c>
      <c r="AE4" s="5">
        <v>0.21638443156156728</v>
      </c>
      <c r="AF4" s="5">
        <f>Fig1B!AD4-Fig1B!AA4</f>
        <v>8.6866666666666674</v>
      </c>
      <c r="AG4" s="5"/>
      <c r="AH4" s="5" t="s">
        <v>38</v>
      </c>
      <c r="AI4" s="5">
        <v>21.373333333333335</v>
      </c>
      <c r="AJ4" s="5">
        <v>4.9888765156986405E-2</v>
      </c>
      <c r="AK4" s="5" t="s">
        <v>39</v>
      </c>
      <c r="AL4" s="5">
        <v>29.896666666666665</v>
      </c>
      <c r="AM4" s="5">
        <v>4.9888765156986405E-2</v>
      </c>
      <c r="AN4" s="5">
        <f t="shared" si="2"/>
        <v>8.5233333333333299</v>
      </c>
      <c r="AO4" s="5"/>
      <c r="AP4" s="14">
        <f>POWER(2,-Fig1B!H4)</f>
        <v>1.2838911165402964E-2</v>
      </c>
      <c r="AQ4" s="14">
        <f>POWER(2,-Fig1B!P4)</f>
        <v>1.2574690194311101E-2</v>
      </c>
      <c r="AR4" s="14">
        <f>POWER(2,-Fig1B!X4)</f>
        <v>2.3334279983515966E-3</v>
      </c>
      <c r="AS4" s="14">
        <f>POWER(2,-Fig1B!AF4)</f>
        <v>2.4269049696990868E-3</v>
      </c>
      <c r="AT4" s="14">
        <f>POWER(2,-Fig1B!AN4)</f>
        <v>2.7178219612859762E-3</v>
      </c>
      <c r="AU4" s="14"/>
      <c r="AV4" s="5">
        <f t="shared" si="3"/>
        <v>0.13678643063043186</v>
      </c>
      <c r="AW4" s="5">
        <f>AQ4/0.056068</f>
        <v>0.22427570440021227</v>
      </c>
      <c r="AX4" s="5">
        <f>AR4/0.023357</f>
        <v>9.9902727163231439E-2</v>
      </c>
      <c r="AY4" s="5">
        <f t="shared" si="4"/>
        <v>9.5389708737484744E-2</v>
      </c>
      <c r="AZ4" s="5">
        <f t="shared" si="5"/>
        <v>9.8754476991605541E-2</v>
      </c>
      <c r="BA4" s="2"/>
    </row>
    <row r="5" spans="1:53">
      <c r="A5" s="3" t="s">
        <v>8</v>
      </c>
      <c r="B5" s="3" t="s">
        <v>14</v>
      </c>
      <c r="C5" s="3">
        <v>25.98</v>
      </c>
      <c r="D5" s="3">
        <v>7.8740078740117778E-2</v>
      </c>
      <c r="E5" s="3" t="s">
        <v>15</v>
      </c>
      <c r="F5" s="3">
        <v>29.930000000000003</v>
      </c>
      <c r="G5" s="3">
        <v>4.546060565661933E-2</v>
      </c>
      <c r="H5" s="3">
        <f t="shared" si="0"/>
        <v>3.9500000000000028</v>
      </c>
      <c r="I5" s="4"/>
      <c r="J5" s="5" t="s">
        <v>14</v>
      </c>
      <c r="K5" s="5">
        <v>26.143333333333334</v>
      </c>
      <c r="L5" s="5">
        <v>6.0184900284226586E-2</v>
      </c>
      <c r="M5" s="5" t="s">
        <v>15</v>
      </c>
      <c r="N5" s="5">
        <v>30.983333333333331</v>
      </c>
      <c r="O5" s="5">
        <v>6.847546194724613E-2</v>
      </c>
      <c r="P5" s="5">
        <f t="shared" si="1"/>
        <v>4.8399999999999963</v>
      </c>
      <c r="Q5" s="5"/>
      <c r="R5" s="8" t="s">
        <v>32</v>
      </c>
      <c r="S5" s="8">
        <v>24.316666666666666</v>
      </c>
      <c r="T5" s="8">
        <v>4.7140452079103841E-2</v>
      </c>
      <c r="U5" s="8" t="s">
        <v>33</v>
      </c>
      <c r="V5" s="8">
        <v>30.083333333333332</v>
      </c>
      <c r="W5" s="8">
        <v>0.36935379004718732</v>
      </c>
      <c r="X5" s="18">
        <f>Fig1B!V5-Fig1B!S5</f>
        <v>5.7666666666666657</v>
      </c>
      <c r="Y5" s="5"/>
      <c r="Z5" s="5" t="s">
        <v>32</v>
      </c>
      <c r="AA5" s="5">
        <v>24.233333333333334</v>
      </c>
      <c r="AB5" s="5">
        <v>9.3926685357369324E-2</v>
      </c>
      <c r="AC5" s="5" t="s">
        <v>33</v>
      </c>
      <c r="AD5" s="5">
        <v>29.963333333333335</v>
      </c>
      <c r="AE5" s="5">
        <v>0.1602775370689507</v>
      </c>
      <c r="AF5" s="5">
        <f>Fig1B!AD5-Fig1B!AA5</f>
        <v>5.73</v>
      </c>
      <c r="AG5" s="5"/>
      <c r="AH5" s="5" t="s">
        <v>32</v>
      </c>
      <c r="AI5" s="5">
        <v>23.746666666666666</v>
      </c>
      <c r="AJ5" s="5">
        <v>9.428090415822106E-3</v>
      </c>
      <c r="AK5" s="5" t="s">
        <v>33</v>
      </c>
      <c r="AL5" s="5">
        <v>29.426666666666666</v>
      </c>
      <c r="AM5" s="5">
        <v>6.599663291074459E-2</v>
      </c>
      <c r="AN5" s="5">
        <f t="shared" si="2"/>
        <v>5.68</v>
      </c>
      <c r="AO5" s="5"/>
      <c r="AP5" s="14">
        <f>POWER(2,-Fig1B!H5)</f>
        <v>6.4704057740085988E-2</v>
      </c>
      <c r="AQ5" s="14">
        <f>POWER(2,-Fig1B!P5)</f>
        <v>3.4915223064756959E-2</v>
      </c>
      <c r="AR5" s="14"/>
      <c r="AS5" s="14">
        <f>POWER(2,-Fig1B!AF5)</f>
        <v>1.8840747307668132E-2</v>
      </c>
      <c r="AT5" s="14">
        <f>POWER(2,-Fig1B!AN5)</f>
        <v>1.9505164826587696E-2</v>
      </c>
      <c r="AU5" s="14"/>
      <c r="AV5" s="5">
        <f t="shared" si="3"/>
        <v>0.68936041316506314</v>
      </c>
      <c r="AW5" s="5">
        <f>AQ5/0.056068</f>
        <v>0.6227299540692901</v>
      </c>
      <c r="AX5" s="5"/>
      <c r="AY5" s="5">
        <f t="shared" si="4"/>
        <v>0.74053719470435231</v>
      </c>
      <c r="AZ5" s="5">
        <f t="shared" si="5"/>
        <v>0.70873750323708062</v>
      </c>
      <c r="BA5" s="2"/>
    </row>
    <row r="6" spans="1:53">
      <c r="A6" s="3"/>
      <c r="B6" s="3" t="s">
        <v>16</v>
      </c>
      <c r="C6" s="3">
        <v>25.919999999999998</v>
      </c>
      <c r="D6" s="3">
        <v>8.164965809277086E-3</v>
      </c>
      <c r="E6" s="3" t="s">
        <v>17</v>
      </c>
      <c r="F6" s="3">
        <v>30.053333333333331</v>
      </c>
      <c r="G6" s="3">
        <v>0.1027402333828162</v>
      </c>
      <c r="H6" s="3">
        <f t="shared" si="0"/>
        <v>4.1333333333333329</v>
      </c>
      <c r="I6" s="4"/>
      <c r="J6" s="5" t="s">
        <v>16</v>
      </c>
      <c r="K6" s="5">
        <v>26.566666666666666</v>
      </c>
      <c r="L6" s="5">
        <v>4.7140452079110539E-3</v>
      </c>
      <c r="M6" s="5" t="s">
        <v>17</v>
      </c>
      <c r="N6" s="5">
        <v>31.193333333333332</v>
      </c>
      <c r="O6" s="5">
        <v>0.1579732748143042</v>
      </c>
      <c r="P6" s="5">
        <f t="shared" si="1"/>
        <v>4.6266666666666652</v>
      </c>
      <c r="Q6" s="5"/>
      <c r="R6" s="6" t="s">
        <v>34</v>
      </c>
      <c r="S6" s="6">
        <v>24.91</v>
      </c>
      <c r="T6" s="6">
        <v>0</v>
      </c>
      <c r="U6" s="6" t="s">
        <v>35</v>
      </c>
      <c r="V6" s="6">
        <v>30.38</v>
      </c>
      <c r="W6" s="6">
        <v>8.0415587212097669E-2</v>
      </c>
      <c r="X6" s="5">
        <f>Fig1B!V6-Fig1B!S6</f>
        <v>5.4699999999999989</v>
      </c>
      <c r="Y6" s="5"/>
      <c r="Z6" s="5" t="s">
        <v>34</v>
      </c>
      <c r="AA6" s="5">
        <v>24.763333333333332</v>
      </c>
      <c r="AB6" s="5">
        <v>3.2998316455372947E-2</v>
      </c>
      <c r="AC6" s="5" t="s">
        <v>35</v>
      </c>
      <c r="AD6" s="5">
        <v>30.146666666666665</v>
      </c>
      <c r="AE6" s="5">
        <v>0.13474255287605089</v>
      </c>
      <c r="AF6" s="5">
        <f>Fig1B!AD6-Fig1B!AA6</f>
        <v>5.3833333333333329</v>
      </c>
      <c r="AG6" s="5"/>
      <c r="AH6" s="5" t="s">
        <v>34</v>
      </c>
      <c r="AI6" s="5">
        <v>22.993333333333329</v>
      </c>
      <c r="AJ6" s="5">
        <v>4.7140452079110539E-3</v>
      </c>
      <c r="AK6" s="5" t="s">
        <v>35</v>
      </c>
      <c r="AL6" s="5">
        <v>30.206666666666667</v>
      </c>
      <c r="AM6" s="5">
        <v>8.3798700599843387E-2</v>
      </c>
      <c r="AN6" s="5">
        <f t="shared" si="2"/>
        <v>7.2133333333333383</v>
      </c>
      <c r="AO6" s="5"/>
      <c r="AP6" s="14">
        <f>POWER(2,-Fig1B!H6)</f>
        <v>5.6982655534888578E-2</v>
      </c>
      <c r="AQ6" s="14">
        <f>POWER(2,-Fig1B!P6)</f>
        <v>4.0479445371623395E-2</v>
      </c>
      <c r="AR6" s="14">
        <f>POWER(2,-Fig1B!X6)</f>
        <v>2.2561393680039017E-2</v>
      </c>
      <c r="AS6" s="14">
        <f>POWER(2,-Fig1B!AF6)</f>
        <v>2.3958255385462514E-2</v>
      </c>
      <c r="AT6" s="14">
        <f>POWER(2,-Fig1B!AN6)</f>
        <v>6.7386096249389673E-3</v>
      </c>
      <c r="AU6" s="14"/>
      <c r="AV6" s="5">
        <f t="shared" si="3"/>
        <v>0.60709619048261343</v>
      </c>
      <c r="AW6" s="5">
        <f>AQ6/0.056068</f>
        <v>0.72197056024155304</v>
      </c>
      <c r="AX6" s="5">
        <f>AR6/0.023357</f>
        <v>0.96593713576396878</v>
      </c>
      <c r="AY6" s="5">
        <f t="shared" si="4"/>
        <v>0.9416812902076297</v>
      </c>
      <c r="AZ6" s="5">
        <f t="shared" si="5"/>
        <v>0.24485337105988036</v>
      </c>
      <c r="BA6" s="2"/>
    </row>
    <row r="7" spans="1:53">
      <c r="A7" s="3"/>
      <c r="B7" s="3" t="s">
        <v>36</v>
      </c>
      <c r="C7" s="3">
        <v>25.416666666666668</v>
      </c>
      <c r="D7" s="3">
        <v>6.1824123303305036E-2</v>
      </c>
      <c r="E7" s="3" t="s">
        <v>37</v>
      </c>
      <c r="F7" s="3">
        <v>31.01</v>
      </c>
      <c r="G7" s="3">
        <v>0.21275964529644062</v>
      </c>
      <c r="H7" s="3">
        <f t="shared" si="0"/>
        <v>5.5933333333333337</v>
      </c>
      <c r="I7" s="4"/>
      <c r="J7" s="9" t="s">
        <v>36</v>
      </c>
      <c r="K7" s="9">
        <v>26.416666666666668</v>
      </c>
      <c r="L7" s="9">
        <v>4.7140452079102169E-2</v>
      </c>
      <c r="M7" s="9" t="s">
        <v>37</v>
      </c>
      <c r="N7" s="9">
        <v>32.46</v>
      </c>
      <c r="O7" s="9">
        <v>0.82344803519509657</v>
      </c>
      <c r="P7" s="9">
        <f t="shared" si="1"/>
        <v>6.043333333333333</v>
      </c>
      <c r="Q7" s="5"/>
      <c r="R7" s="8" t="s">
        <v>38</v>
      </c>
      <c r="S7" s="8">
        <v>24.75</v>
      </c>
      <c r="T7" s="8">
        <v>1.6329931618554172E-2</v>
      </c>
      <c r="U7" s="8" t="s">
        <v>39</v>
      </c>
      <c r="V7" s="8">
        <v>32.803333333333335</v>
      </c>
      <c r="W7" s="8">
        <v>0.31899146627387359</v>
      </c>
      <c r="X7" s="18">
        <f>Fig1B!V7-Fig1B!S7</f>
        <v>8.0533333333333346</v>
      </c>
      <c r="Y7" s="5"/>
      <c r="Z7" s="5" t="s">
        <v>38</v>
      </c>
      <c r="AA7" s="5">
        <v>24.72</v>
      </c>
      <c r="AB7" s="5">
        <v>8.164965809277086E-3</v>
      </c>
      <c r="AC7" s="5" t="s">
        <v>39</v>
      </c>
      <c r="AD7" s="5">
        <v>32.67</v>
      </c>
      <c r="AE7" s="5">
        <v>0.21999999999999886</v>
      </c>
      <c r="AF7" s="5">
        <f>Fig1B!AD7-Fig1B!AA7</f>
        <v>7.9500000000000028</v>
      </c>
      <c r="AG7" s="5"/>
      <c r="AH7" s="5" t="s">
        <v>38</v>
      </c>
      <c r="AI7" s="5">
        <v>23.02333333333333</v>
      </c>
      <c r="AJ7" s="5">
        <v>1.2472191289245572E-2</v>
      </c>
      <c r="AK7" s="5" t="s">
        <v>39</v>
      </c>
      <c r="AL7" s="5">
        <v>31.319999999999997</v>
      </c>
      <c r="AM7" s="5">
        <v>0.1430617582258335</v>
      </c>
      <c r="AN7" s="5">
        <f t="shared" si="2"/>
        <v>8.2966666666666669</v>
      </c>
      <c r="AO7" s="5"/>
      <c r="AP7" s="14">
        <f>POWER(2,-Fig1B!H7)</f>
        <v>2.0712803777914509E-2</v>
      </c>
      <c r="AQ7" s="14"/>
      <c r="AR7" s="14"/>
      <c r="AS7" s="14">
        <f>POWER(2,-Fig1B!AF7)</f>
        <v>4.0440036087553725E-3</v>
      </c>
      <c r="AT7" s="14">
        <f>POWER(2,-Fig1B!AN7)</f>
        <v>3.1802002640847664E-3</v>
      </c>
      <c r="AU7" s="14"/>
      <c r="AV7" s="5">
        <f t="shared" si="3"/>
        <v>0.22067529408289394</v>
      </c>
      <c r="AW7" s="5"/>
      <c r="AX7" s="5"/>
      <c r="AY7" s="5">
        <f t="shared" si="4"/>
        <v>0.15894990994243269</v>
      </c>
      <c r="AZ7" s="5">
        <f t="shared" si="5"/>
        <v>0.11555540365847049</v>
      </c>
      <c r="BA7" s="2"/>
    </row>
    <row r="8" spans="1:53">
      <c r="A8" s="3" t="s">
        <v>7</v>
      </c>
      <c r="B8" s="3" t="s">
        <v>14</v>
      </c>
      <c r="C8" s="3">
        <v>25.213333333333335</v>
      </c>
      <c r="D8" s="3">
        <v>3.7712361663281728E-2</v>
      </c>
      <c r="E8" s="3" t="s">
        <v>15</v>
      </c>
      <c r="F8" s="3">
        <v>29.893333333333334</v>
      </c>
      <c r="G8" s="3">
        <v>0.16739839372652965</v>
      </c>
      <c r="H8" s="3">
        <f t="shared" si="0"/>
        <v>4.68</v>
      </c>
      <c r="I8" s="4"/>
      <c r="J8" s="5" t="s">
        <v>14</v>
      </c>
      <c r="K8" s="5">
        <v>26.83666666666667</v>
      </c>
      <c r="L8" s="5">
        <v>7.4087035902976828E-2</v>
      </c>
      <c r="M8" s="5" t="s">
        <v>15</v>
      </c>
      <c r="N8" s="5">
        <v>31.74666666666667</v>
      </c>
      <c r="O8" s="5">
        <v>0.10077477638554069</v>
      </c>
      <c r="P8" s="5">
        <f t="shared" si="1"/>
        <v>4.91</v>
      </c>
      <c r="Q8" s="5"/>
      <c r="R8" s="6" t="s">
        <v>32</v>
      </c>
      <c r="S8" s="6">
        <v>24.793333333333333</v>
      </c>
      <c r="T8" s="6">
        <v>1.699673171197582E-2</v>
      </c>
      <c r="U8" s="6" t="s">
        <v>33</v>
      </c>
      <c r="V8" s="6">
        <v>30.72</v>
      </c>
      <c r="W8" s="6">
        <v>5.8878405775519331E-2</v>
      </c>
      <c r="X8" s="5">
        <f>Fig1B!V8-Fig1B!S8</f>
        <v>5.9266666666666659</v>
      </c>
      <c r="Y8" s="5"/>
      <c r="Z8" s="5" t="s">
        <v>32</v>
      </c>
      <c r="AA8" s="5">
        <v>24.736666666666665</v>
      </c>
      <c r="AB8" s="5">
        <v>2.8674417556808832E-2</v>
      </c>
      <c r="AC8" s="5" t="s">
        <v>33</v>
      </c>
      <c r="AD8" s="5">
        <v>30.873333333333335</v>
      </c>
      <c r="AE8" s="5">
        <v>8.9566858950296327E-2</v>
      </c>
      <c r="AF8" s="5">
        <f>Fig1B!AD8-Fig1B!AA8</f>
        <v>6.1366666666666703</v>
      </c>
      <c r="AG8" s="5"/>
      <c r="AH8" s="5" t="s">
        <v>32</v>
      </c>
      <c r="AI8" s="5">
        <v>23.426666666666666</v>
      </c>
      <c r="AJ8" s="5">
        <v>4.0276819911981537E-2</v>
      </c>
      <c r="AK8" s="5" t="s">
        <v>33</v>
      </c>
      <c r="AL8" s="5">
        <v>29.813333333333333</v>
      </c>
      <c r="AM8" s="5">
        <v>0.18517259216441523</v>
      </c>
      <c r="AN8" s="5">
        <f t="shared" si="2"/>
        <v>6.3866666666666667</v>
      </c>
      <c r="AO8" s="5"/>
      <c r="AP8" s="14">
        <f>POWER(2,-Fig1B!H8)</f>
        <v>3.9010329653175378E-2</v>
      </c>
      <c r="AQ8" s="14">
        <f>POWER(2,-Fig1B!P8)</f>
        <v>3.32615682016675E-2</v>
      </c>
      <c r="AR8" s="14">
        <f>POWER(2,-Fig1B!X8)</f>
        <v>1.6439763253136213E-2</v>
      </c>
      <c r="AS8" s="14">
        <f>POWER(2,-Fig1B!AF8)</f>
        <v>1.421278740622311E-2</v>
      </c>
      <c r="AT8" s="14">
        <f>POWER(2,-Fig1B!AN8)</f>
        <v>1.195148198065619E-2</v>
      </c>
      <c r="AU8" s="14"/>
      <c r="AV8" s="5">
        <f t="shared" si="3"/>
        <v>0.41561809114728565</v>
      </c>
      <c r="AW8" s="5">
        <f>AQ8/0.056068</f>
        <v>0.59323621676656024</v>
      </c>
      <c r="AX8" s="5">
        <f>AR8/0.023357</f>
        <v>0.70384737993476099</v>
      </c>
      <c r="AY8" s="5">
        <f t="shared" si="4"/>
        <v>0.55863483241188239</v>
      </c>
      <c r="AZ8" s="5">
        <f t="shared" si="5"/>
        <v>0.43426772212696446</v>
      </c>
      <c r="BA8" s="2"/>
    </row>
    <row r="9" spans="1:53">
      <c r="A9" s="3"/>
      <c r="B9" s="3" t="s">
        <v>16</v>
      </c>
      <c r="C9" s="3">
        <v>25.27333333333333</v>
      </c>
      <c r="D9" s="3">
        <v>2.0548046676563583E-2</v>
      </c>
      <c r="E9" s="3" t="s">
        <v>17</v>
      </c>
      <c r="F9" s="3">
        <v>31.216666666666665</v>
      </c>
      <c r="G9" s="3">
        <v>0.18208667044996826</v>
      </c>
      <c r="H9" s="3">
        <f t="shared" si="0"/>
        <v>5.9433333333333351</v>
      </c>
      <c r="I9" s="4"/>
      <c r="J9" s="9" t="s">
        <v>16</v>
      </c>
      <c r="K9" s="9">
        <v>27.916666666666668</v>
      </c>
      <c r="L9" s="9">
        <v>7.7602978178819296E-2</v>
      </c>
      <c r="M9" s="9" t="s">
        <v>17</v>
      </c>
      <c r="N9" s="9">
        <v>35.04</v>
      </c>
      <c r="O9" s="9">
        <v>0.51697840058039735</v>
      </c>
      <c r="P9" s="9">
        <f t="shared" si="1"/>
        <v>7.1233333333333313</v>
      </c>
      <c r="Q9" s="5"/>
      <c r="R9" s="6" t="s">
        <v>34</v>
      </c>
      <c r="S9" s="6">
        <v>24.756666666666664</v>
      </c>
      <c r="T9" s="6">
        <v>4.0276819911982224E-2</v>
      </c>
      <c r="U9" s="6" t="s">
        <v>35</v>
      </c>
      <c r="V9" s="6">
        <v>31.583333333333332</v>
      </c>
      <c r="W9" s="6">
        <v>0.1181336343111291</v>
      </c>
      <c r="X9" s="5">
        <f>Fig1B!V9-Fig1B!S9</f>
        <v>6.826666666666668</v>
      </c>
      <c r="Y9" s="5"/>
      <c r="Z9" s="5" t="s">
        <v>34</v>
      </c>
      <c r="AA9" s="5">
        <v>24.72666666666667</v>
      </c>
      <c r="AB9" s="5">
        <v>1.2472191289245572E-2</v>
      </c>
      <c r="AC9" s="5" t="s">
        <v>35</v>
      </c>
      <c r="AD9" s="5">
        <v>32.015000000000001</v>
      </c>
      <c r="AE9" s="5">
        <v>5.000000000002558E-3</v>
      </c>
      <c r="AF9" s="5">
        <f>Fig1B!AD9-Fig1B!AA9</f>
        <v>7.2883333333333304</v>
      </c>
      <c r="AG9" s="5"/>
      <c r="AH9" s="8" t="s">
        <v>34</v>
      </c>
      <c r="AI9" s="8">
        <v>22.766666666666666</v>
      </c>
      <c r="AJ9" s="8">
        <v>1.2472191289246837E-2</v>
      </c>
      <c r="AK9" s="8" t="s">
        <v>35</v>
      </c>
      <c r="AL9" s="8">
        <v>31.653333333333332</v>
      </c>
      <c r="AM9" s="8">
        <v>0.33717782977071487</v>
      </c>
      <c r="AN9" s="8">
        <f t="shared" si="2"/>
        <v>8.8866666666666667</v>
      </c>
      <c r="AO9" s="5"/>
      <c r="AP9" s="14">
        <f>POWER(2,-Fig1B!H9)</f>
        <v>1.6250936467007444E-2</v>
      </c>
      <c r="AQ9" s="14"/>
      <c r="AR9" s="14">
        <f>POWER(2,-Fig1B!X9)</f>
        <v>8.8098509925453403E-3</v>
      </c>
      <c r="AS9" s="14">
        <f>POWER(2,-Fig1B!AF9)</f>
        <v>6.3972459535971771E-3</v>
      </c>
      <c r="AT9" s="14"/>
      <c r="AU9" s="14"/>
      <c r="AV9" s="5">
        <f t="shared" si="3"/>
        <v>0.17313832653612729</v>
      </c>
      <c r="AW9" s="5"/>
      <c r="AX9" s="5">
        <f>AR9/0.023357</f>
        <v>0.37718247174488762</v>
      </c>
      <c r="AY9" s="5">
        <f t="shared" si="4"/>
        <v>0.25144430286916036</v>
      </c>
      <c r="AZ9" s="5"/>
      <c r="BA9" s="2"/>
    </row>
    <row r="10" spans="1:53">
      <c r="A10" s="3"/>
      <c r="B10" s="12" t="s">
        <v>36</v>
      </c>
      <c r="C10" s="12">
        <v>24.48</v>
      </c>
      <c r="D10" s="12">
        <v>1.6329931618554172E-2</v>
      </c>
      <c r="E10" s="12" t="s">
        <v>37</v>
      </c>
      <c r="F10" s="12">
        <v>31.39</v>
      </c>
      <c r="G10" s="12">
        <v>0.36995495221265301</v>
      </c>
      <c r="H10" s="12">
        <f t="shared" si="0"/>
        <v>6.91</v>
      </c>
      <c r="I10" s="4"/>
      <c r="J10" s="5" t="s">
        <v>36</v>
      </c>
      <c r="K10" s="5">
        <v>26.993333333333329</v>
      </c>
      <c r="L10" s="5">
        <v>2.0548046676563583E-2</v>
      </c>
      <c r="M10" s="5" t="s">
        <v>37</v>
      </c>
      <c r="N10" s="5">
        <v>32.72</v>
      </c>
      <c r="O10" s="5">
        <v>8.04155872120981E-2</v>
      </c>
      <c r="P10" s="5">
        <f t="shared" si="1"/>
        <v>5.7266666666666701</v>
      </c>
      <c r="Q10" s="5"/>
      <c r="R10" s="6" t="s">
        <v>38</v>
      </c>
      <c r="S10" s="6">
        <v>24.716666666666669</v>
      </c>
      <c r="T10" s="6">
        <v>3.7712361663281728E-2</v>
      </c>
      <c r="U10" s="6" t="s">
        <v>39</v>
      </c>
      <c r="V10" s="6">
        <v>34.826666666666661</v>
      </c>
      <c r="W10" s="6">
        <v>0.24513035081133797</v>
      </c>
      <c r="X10" s="5">
        <f>Fig1B!V10-Fig1B!S10</f>
        <v>10.109999999999992</v>
      </c>
      <c r="Y10" s="5"/>
      <c r="Z10" s="5" t="s">
        <v>38</v>
      </c>
      <c r="AA10" s="5">
        <v>24.61</v>
      </c>
      <c r="AB10" s="5">
        <v>8.164965809277086E-3</v>
      </c>
      <c r="AC10" s="5" t="s">
        <v>39</v>
      </c>
      <c r="AD10" s="5">
        <v>35</v>
      </c>
      <c r="AE10" s="5">
        <v>0</v>
      </c>
      <c r="AF10" s="5">
        <f>Fig1B!AD10-Fig1B!AA10</f>
        <v>10.39</v>
      </c>
      <c r="AG10" s="5"/>
      <c r="AH10" s="5" t="s">
        <v>38</v>
      </c>
      <c r="AI10" s="5">
        <v>22.5</v>
      </c>
      <c r="AJ10" s="5">
        <v>8.1649658092785363E-3</v>
      </c>
      <c r="AK10" s="5" t="s">
        <v>39</v>
      </c>
      <c r="AL10" s="5">
        <v>31.766666666666666</v>
      </c>
      <c r="AM10" s="5">
        <v>0.29227080289043783</v>
      </c>
      <c r="AN10" s="5">
        <f t="shared" si="2"/>
        <v>9.2666666666666657</v>
      </c>
      <c r="AO10" s="5"/>
      <c r="AP10" s="14"/>
      <c r="AQ10" s="14">
        <f>POWER(2,-Fig1B!P10)</f>
        <v>1.8884329005418206E-2</v>
      </c>
      <c r="AR10" s="14">
        <f>POWER(2,-Fig1B!X10)</f>
        <v>9.0487115418982065E-4</v>
      </c>
      <c r="AS10" s="14">
        <f>POWER(2,-Fig1B!AF10)</f>
        <v>7.4524375437527322E-4</v>
      </c>
      <c r="AT10" s="14">
        <f>POWER(2,-Fig1B!AN10)</f>
        <v>1.6235115159038836E-3</v>
      </c>
      <c r="AU10" s="14"/>
      <c r="AV10" s="5"/>
      <c r="AW10" s="5">
        <f>AQ10/0.056068</f>
        <v>0.33681117581183928</v>
      </c>
      <c r="AX10" s="5">
        <f>AR10/0.023357</f>
        <v>3.8740897983038092E-2</v>
      </c>
      <c r="AY10" s="5">
        <f t="shared" si="4"/>
        <v>2.9291869914915229E-2</v>
      </c>
      <c r="AZ10" s="5">
        <f>AT10/0.027521</f>
        <v>5.8991734163143912E-2</v>
      </c>
      <c r="BA10" s="2"/>
    </row>
    <row r="11" spans="1:53">
      <c r="A11" s="3" t="s">
        <v>6</v>
      </c>
      <c r="B11" s="13" t="s">
        <v>14</v>
      </c>
      <c r="C11" s="13">
        <v>24.783333333333331</v>
      </c>
      <c r="D11" s="13">
        <v>9.428090415820432E-3</v>
      </c>
      <c r="E11" s="13" t="s">
        <v>15</v>
      </c>
      <c r="F11" s="13">
        <v>31.37</v>
      </c>
      <c r="G11" s="13">
        <v>0.10801234497346478</v>
      </c>
      <c r="H11" s="3">
        <f t="shared" si="0"/>
        <v>6.5866666666666696</v>
      </c>
      <c r="I11" s="4"/>
      <c r="J11" s="9" t="s">
        <v>14</v>
      </c>
      <c r="K11" s="9">
        <v>24.823333333333334</v>
      </c>
      <c r="L11" s="9">
        <v>5.7348835113617672E-2</v>
      </c>
      <c r="M11" s="9" t="s">
        <v>15</v>
      </c>
      <c r="N11" s="9">
        <v>32.076666666666668</v>
      </c>
      <c r="O11" s="9">
        <v>0.40672130780452348</v>
      </c>
      <c r="P11" s="9">
        <f t="shared" si="1"/>
        <v>7.2533333333333339</v>
      </c>
      <c r="Q11" s="5"/>
      <c r="R11" s="6" t="s">
        <v>32</v>
      </c>
      <c r="S11" s="6">
        <v>24.82</v>
      </c>
      <c r="T11" s="6">
        <v>0.05</v>
      </c>
      <c r="U11" s="6" t="s">
        <v>33</v>
      </c>
      <c r="V11" s="6">
        <v>31.37</v>
      </c>
      <c r="W11" s="6">
        <v>0.23</v>
      </c>
      <c r="X11" s="5">
        <f>Fig1B!V11-Fig1B!S11</f>
        <v>6.5500000000000007</v>
      </c>
      <c r="Y11" s="5"/>
      <c r="Z11" s="5" t="s">
        <v>32</v>
      </c>
      <c r="AA11" s="5">
        <v>24.76</v>
      </c>
      <c r="AB11" s="5">
        <v>3.741657386773925E-2</v>
      </c>
      <c r="AC11" s="5" t="s">
        <v>33</v>
      </c>
      <c r="AD11" s="5">
        <v>31.439999999999998</v>
      </c>
      <c r="AE11" s="5">
        <v>0.19595917942265442</v>
      </c>
      <c r="AF11" s="5">
        <f>Fig1B!AD11-Fig1B!AA11</f>
        <v>6.6799999999999962</v>
      </c>
      <c r="AG11" s="5"/>
      <c r="AH11" s="5" t="s">
        <v>32</v>
      </c>
      <c r="AI11" s="5">
        <v>22.843333333333334</v>
      </c>
      <c r="AJ11" s="5">
        <v>2.6246692913372446E-2</v>
      </c>
      <c r="AK11" s="5" t="s">
        <v>33</v>
      </c>
      <c r="AL11" s="5">
        <v>31.053333333333331</v>
      </c>
      <c r="AM11" s="5">
        <v>8.9938250421546434E-2</v>
      </c>
      <c r="AN11" s="5">
        <f t="shared" si="2"/>
        <v>8.2099999999999973</v>
      </c>
      <c r="AO11" s="5"/>
      <c r="AP11" s="14">
        <f>POWER(2,-Fig1B!H11)</f>
        <v>1.0404369370483705E-2</v>
      </c>
      <c r="AQ11" s="14"/>
      <c r="AR11" s="14">
        <f>POWER(2,-Fig1B!X11)</f>
        <v>1.0672189505893713E-2</v>
      </c>
      <c r="AS11" s="14">
        <f>POWER(2,-Fig1B!AF11)</f>
        <v>9.7525824132938688E-3</v>
      </c>
      <c r="AT11" s="14">
        <f>POWER(2,-Fig1B!AN11)</f>
        <v>3.3770985597963536E-3</v>
      </c>
      <c r="AU11" s="14"/>
      <c r="AV11" s="5">
        <f>AP11/0.093861</f>
        <v>0.11084869509683154</v>
      </c>
      <c r="AW11" s="5"/>
      <c r="AX11" s="5">
        <f>AR11/0.023357</f>
        <v>0.45691610677286093</v>
      </c>
      <c r="AY11" s="5">
        <f t="shared" si="4"/>
        <v>0.38332609123865535</v>
      </c>
      <c r="AZ11" s="5">
        <f>AT11/0.027521</f>
        <v>0.12270987826737231</v>
      </c>
      <c r="BA11" s="2"/>
    </row>
    <row r="12" spans="1:53">
      <c r="A12" s="3"/>
      <c r="B12" s="13" t="s">
        <v>16</v>
      </c>
      <c r="C12" s="13">
        <v>24.919999999999998</v>
      </c>
      <c r="D12" s="13">
        <v>6.3770421565697316E-2</v>
      </c>
      <c r="E12" s="13" t="s">
        <v>17</v>
      </c>
      <c r="F12" s="13">
        <v>31.11</v>
      </c>
      <c r="G12" s="13">
        <v>0.24993332444207311</v>
      </c>
      <c r="H12" s="3">
        <f t="shared" si="0"/>
        <v>6.1900000000000013</v>
      </c>
      <c r="I12" s="4"/>
      <c r="J12" s="5" t="s">
        <v>16</v>
      </c>
      <c r="K12" s="5">
        <v>25.66333333333333</v>
      </c>
      <c r="L12" s="5">
        <v>2.4944382578493993E-2</v>
      </c>
      <c r="M12" s="5" t="s">
        <v>17</v>
      </c>
      <c r="N12" s="5">
        <v>32.590000000000003</v>
      </c>
      <c r="O12" s="5">
        <v>8.981462390205229E-2</v>
      </c>
      <c r="P12" s="5">
        <f t="shared" si="1"/>
        <v>6.926666666666673</v>
      </c>
      <c r="Q12" s="5"/>
      <c r="R12" s="8" t="s">
        <v>34</v>
      </c>
      <c r="S12" s="8">
        <v>23.66</v>
      </c>
      <c r="T12" s="8">
        <v>0.01</v>
      </c>
      <c r="U12" s="8" t="s">
        <v>35</v>
      </c>
      <c r="V12" s="8">
        <v>31.1</v>
      </c>
      <c r="W12" s="8">
        <v>0.32</v>
      </c>
      <c r="X12" s="18">
        <f>Fig1B!V12-Fig1B!S12</f>
        <v>7.4400000000000013</v>
      </c>
      <c r="Y12" s="5"/>
      <c r="Z12" s="5" t="s">
        <v>34</v>
      </c>
      <c r="AA12" s="5">
        <v>23.616666666666664</v>
      </c>
      <c r="AB12" s="5">
        <v>1.699673171197582E-2</v>
      </c>
      <c r="AC12" s="5" t="s">
        <v>35</v>
      </c>
      <c r="AD12" s="5">
        <v>31.22</v>
      </c>
      <c r="AE12" s="5">
        <v>0.17146428199482294</v>
      </c>
      <c r="AF12" s="5">
        <f>Fig1B!AD12-Fig1B!AA12</f>
        <v>7.6033333333333353</v>
      </c>
      <c r="AG12" s="5"/>
      <c r="AH12" s="5" t="s">
        <v>34</v>
      </c>
      <c r="AI12" s="5">
        <v>22.08</v>
      </c>
      <c r="AJ12" s="5">
        <v>1.6329931618555622E-2</v>
      </c>
      <c r="AK12" s="5" t="s">
        <v>35</v>
      </c>
      <c r="AL12" s="5">
        <v>31.346666666666668</v>
      </c>
      <c r="AM12" s="5">
        <v>0.18080068829760854</v>
      </c>
      <c r="AN12" s="5">
        <f t="shared" si="2"/>
        <v>9.2666666666666693</v>
      </c>
      <c r="AO12" s="5"/>
      <c r="AP12" s="14">
        <f>POWER(2,-Fig1B!H12)</f>
        <v>1.3696964395563033E-2</v>
      </c>
      <c r="AQ12" s="14">
        <f>POWER(2,-Fig1B!P12)</f>
        <v>8.2198816265680614E-3</v>
      </c>
      <c r="AR12" s="14"/>
      <c r="AS12" s="14">
        <f>POWER(2,-Fig1B!AF12)</f>
        <v>5.1424324978266885E-3</v>
      </c>
      <c r="AT12" s="14">
        <f>POWER(2,-Fig1B!AN12)</f>
        <v>1.6235115159038791E-3</v>
      </c>
      <c r="AU12" s="14"/>
      <c r="AV12" s="5">
        <f>AP12/0.093861</f>
        <v>0.1459281745939531</v>
      </c>
      <c r="AW12" s="5">
        <f>AQ12/0.056068</f>
        <v>0.14660557941371302</v>
      </c>
      <c r="AX12" s="5"/>
      <c r="AY12" s="5">
        <f t="shared" si="4"/>
        <v>0.20212375197809482</v>
      </c>
      <c r="AZ12" s="5">
        <f>AT12/0.027521</f>
        <v>5.8991734163143746E-2</v>
      </c>
      <c r="BA12" s="2"/>
    </row>
    <row r="13" spans="1:53">
      <c r="A13" s="3"/>
      <c r="B13" s="13" t="s">
        <v>36</v>
      </c>
      <c r="C13" s="13">
        <v>24.346666666666664</v>
      </c>
      <c r="D13" s="13">
        <v>8.3798700599843373E-2</v>
      </c>
      <c r="E13" s="13" t="s">
        <v>37</v>
      </c>
      <c r="F13" s="13">
        <v>31.50333333333333</v>
      </c>
      <c r="G13" s="13">
        <v>3.3993463423952798E-2</v>
      </c>
      <c r="H13" s="3">
        <f t="shared" si="0"/>
        <v>7.1566666666666663</v>
      </c>
      <c r="I13" s="4"/>
      <c r="J13" s="8" t="s">
        <v>36</v>
      </c>
      <c r="K13" s="8">
        <v>25.253333333333334</v>
      </c>
      <c r="L13" s="8">
        <v>4.1096093353127174E-2</v>
      </c>
      <c r="M13" s="8" t="s">
        <v>37</v>
      </c>
      <c r="N13" s="8">
        <v>32.943333333333335</v>
      </c>
      <c r="O13" s="8">
        <v>0.35367907612536076</v>
      </c>
      <c r="P13" s="8">
        <f t="shared" si="1"/>
        <v>7.6900000000000013</v>
      </c>
      <c r="Q13" s="5"/>
      <c r="R13" s="6" t="s">
        <v>38</v>
      </c>
      <c r="S13" s="6">
        <v>23.08</v>
      </c>
      <c r="T13" s="6">
        <v>0.02</v>
      </c>
      <c r="U13" s="6" t="s">
        <v>39</v>
      </c>
      <c r="V13" s="6">
        <v>32.51</v>
      </c>
      <c r="W13" s="6">
        <v>0.18</v>
      </c>
      <c r="X13" s="5">
        <f>Fig1B!V13-Fig1B!S13</f>
        <v>9.43</v>
      </c>
      <c r="Y13" s="5"/>
      <c r="Z13" s="5" t="s">
        <v>38</v>
      </c>
      <c r="AA13" s="5">
        <v>23.023333333333337</v>
      </c>
      <c r="AB13" s="5">
        <v>1.8856180831640864E-2</v>
      </c>
      <c r="AC13" s="5" t="s">
        <v>39</v>
      </c>
      <c r="AD13" s="5">
        <v>32.910000000000004</v>
      </c>
      <c r="AE13" s="5">
        <v>0.18184242262647732</v>
      </c>
      <c r="AF13" s="5">
        <f>Fig1B!AD13-Fig1B!AA13</f>
        <v>9.8866666666666667</v>
      </c>
      <c r="AG13" s="5"/>
      <c r="AH13" s="5" t="s">
        <v>38</v>
      </c>
      <c r="AI13" s="5">
        <v>21.933333333333334</v>
      </c>
      <c r="AJ13" s="5">
        <v>3.3993463423952333E-2</v>
      </c>
      <c r="AK13" s="5" t="s">
        <v>39</v>
      </c>
      <c r="AL13" s="5">
        <v>31.293333333333333</v>
      </c>
      <c r="AM13" s="5">
        <v>0.20417857108151408</v>
      </c>
      <c r="AN13" s="5">
        <f t="shared" si="2"/>
        <v>9.36</v>
      </c>
      <c r="AO13" s="5"/>
      <c r="AP13" s="14">
        <f>POWER(2,-Fig1B!H13)</f>
        <v>7.008557881014307E-3</v>
      </c>
      <c r="AQ13" s="14"/>
      <c r="AR13" s="14">
        <f>POWER(2,-Fig1B!X13)</f>
        <v>1.449730049442431E-3</v>
      </c>
      <c r="AS13" s="14">
        <f>POWER(2,-Fig1B!AF13)</f>
        <v>1.0563717442188523E-3</v>
      </c>
      <c r="AT13" s="14">
        <f>POWER(2,-Fig1B!AN13)</f>
        <v>1.5218058196494143E-3</v>
      </c>
      <c r="AU13" s="14"/>
      <c r="AV13" s="5">
        <f>AP13/0.093861</f>
        <v>7.4669541993099442E-2</v>
      </c>
      <c r="AW13" s="5"/>
      <c r="AX13" s="5">
        <f>AR13/0.023357</f>
        <v>6.2068332809968367E-2</v>
      </c>
      <c r="AY13" s="5">
        <f t="shared" si="4"/>
        <v>4.1520782337035309E-2</v>
      </c>
      <c r="AZ13" s="5">
        <f>AT13/0.027521</f>
        <v>5.5296167277693917E-2</v>
      </c>
      <c r="BA13" s="2"/>
    </row>
    <row r="15" spans="1:53">
      <c r="B15" s="16" t="s">
        <v>465</v>
      </c>
      <c r="AV15" s="1" t="s">
        <v>40</v>
      </c>
    </row>
    <row r="16" spans="1:53">
      <c r="B16" s="17" t="s">
        <v>466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AE310-C4A4-4CF9-A52B-4D7EB93457A3}">
  <dimension ref="A1:F209"/>
  <sheetViews>
    <sheetView workbookViewId="0">
      <selection activeCell="A18" sqref="A18"/>
    </sheetView>
  </sheetViews>
  <sheetFormatPr defaultRowHeight="14.4"/>
  <cols>
    <col min="1" max="1" width="30.21875" customWidth="1"/>
    <col min="2" max="2" width="16.6640625" customWidth="1"/>
    <col min="3" max="3" width="22.77734375" customWidth="1"/>
    <col min="4" max="4" width="23.109375" customWidth="1"/>
  </cols>
  <sheetData>
    <row r="1" spans="1:5">
      <c r="A1" t="s">
        <v>67</v>
      </c>
    </row>
    <row r="2" spans="1:5">
      <c r="A2" t="s">
        <v>68</v>
      </c>
    </row>
    <row r="4" spans="1:5">
      <c r="B4" t="s">
        <v>45</v>
      </c>
      <c r="C4" t="s">
        <v>46</v>
      </c>
      <c r="D4" t="s">
        <v>47</v>
      </c>
      <c r="E4" t="s">
        <v>48</v>
      </c>
    </row>
    <row r="5" spans="1:5">
      <c r="A5" t="s">
        <v>59</v>
      </c>
      <c r="B5">
        <v>1</v>
      </c>
      <c r="C5">
        <v>1.0049999999999999</v>
      </c>
      <c r="D5">
        <v>0.997</v>
      </c>
      <c r="E5">
        <v>1.0589999999999999</v>
      </c>
    </row>
    <row r="6" spans="1:5">
      <c r="A6" t="s">
        <v>60</v>
      </c>
      <c r="B6">
        <v>1</v>
      </c>
      <c r="C6">
        <v>0.92800000000000005</v>
      </c>
      <c r="D6">
        <v>0.87</v>
      </c>
      <c r="E6">
        <v>0.89100000000000001</v>
      </c>
    </row>
    <row r="7" spans="1:5">
      <c r="A7" t="s">
        <v>61</v>
      </c>
      <c r="B7">
        <v>1</v>
      </c>
      <c r="C7">
        <v>1.091</v>
      </c>
      <c r="D7">
        <v>1.0029999999999999</v>
      </c>
      <c r="E7">
        <v>0.95399999999999996</v>
      </c>
    </row>
    <row r="8" spans="1:5">
      <c r="B8" t="s">
        <v>41</v>
      </c>
      <c r="C8" t="s">
        <v>43</v>
      </c>
      <c r="D8" t="s">
        <v>42</v>
      </c>
      <c r="E8" t="s">
        <v>44</v>
      </c>
    </row>
    <row r="9" spans="1:5">
      <c r="A9" t="s">
        <v>59</v>
      </c>
      <c r="B9">
        <v>1</v>
      </c>
      <c r="C9">
        <v>1.393</v>
      </c>
      <c r="D9">
        <v>1.052</v>
      </c>
      <c r="E9">
        <v>1.3680000000000001</v>
      </c>
    </row>
    <row r="10" spans="1:5">
      <c r="A10" t="s">
        <v>60</v>
      </c>
      <c r="B10">
        <v>1</v>
      </c>
      <c r="C10">
        <v>1.1040000000000001</v>
      </c>
      <c r="D10">
        <v>0.79</v>
      </c>
      <c r="E10">
        <v>1.032</v>
      </c>
    </row>
    <row r="11" spans="1:5">
      <c r="A11" t="s">
        <v>61</v>
      </c>
      <c r="B11">
        <v>1</v>
      </c>
      <c r="C11">
        <v>1.669</v>
      </c>
      <c r="D11">
        <v>0.995</v>
      </c>
      <c r="E11">
        <v>1.1279999999999999</v>
      </c>
    </row>
    <row r="12" spans="1:5">
      <c r="B12" t="s">
        <v>69</v>
      </c>
      <c r="C12" t="s">
        <v>49</v>
      </c>
      <c r="D12" t="s">
        <v>50</v>
      </c>
      <c r="E12" t="s">
        <v>51</v>
      </c>
    </row>
    <row r="13" spans="1:5">
      <c r="A13" t="s">
        <v>59</v>
      </c>
      <c r="B13">
        <v>1</v>
      </c>
      <c r="C13">
        <v>1.3859999999999999</v>
      </c>
      <c r="D13">
        <v>0.66700000000000004</v>
      </c>
      <c r="E13">
        <v>1.0109999999999999</v>
      </c>
    </row>
    <row r="14" spans="1:5">
      <c r="A14" t="s">
        <v>60</v>
      </c>
      <c r="B14">
        <v>1</v>
      </c>
      <c r="C14">
        <v>1.532</v>
      </c>
      <c r="D14">
        <v>0.751</v>
      </c>
      <c r="E14">
        <v>1.0620000000000001</v>
      </c>
    </row>
    <row r="15" spans="1:5">
      <c r="A15" t="s">
        <v>61</v>
      </c>
      <c r="B15">
        <v>1</v>
      </c>
      <c r="C15">
        <v>1.831</v>
      </c>
      <c r="D15">
        <v>0.749</v>
      </c>
      <c r="E15">
        <v>0.95799999999999996</v>
      </c>
    </row>
    <row r="17" spans="1:6" ht="15.6">
      <c r="A17" t="s">
        <v>87</v>
      </c>
      <c r="B17" t="s">
        <v>72</v>
      </c>
      <c r="C17" t="s">
        <v>73</v>
      </c>
      <c r="D17" s="22" t="s">
        <v>74</v>
      </c>
      <c r="E17" s="23" t="s">
        <v>85</v>
      </c>
      <c r="F17" t="s">
        <v>65</v>
      </c>
    </row>
    <row r="18" spans="1:6">
      <c r="A18" t="s">
        <v>77</v>
      </c>
    </row>
    <row r="19" spans="1:6">
      <c r="A19" s="19" t="s">
        <v>66</v>
      </c>
      <c r="B19" s="24">
        <v>1096000000</v>
      </c>
      <c r="C19" s="25">
        <v>150700000</v>
      </c>
      <c r="D19" s="26">
        <f t="shared" ref="D19:D31" si="0">C19/B19</f>
        <v>0.13750000000000001</v>
      </c>
    </row>
    <row r="20" spans="1:6">
      <c r="A20" s="19" t="s">
        <v>66</v>
      </c>
      <c r="B20" s="24">
        <v>1096000000</v>
      </c>
      <c r="C20" s="27">
        <v>153000000</v>
      </c>
      <c r="D20" s="26">
        <f t="shared" si="0"/>
        <v>0.13959854014598541</v>
      </c>
    </row>
    <row r="21" spans="1:6">
      <c r="A21" s="19" t="s">
        <v>66</v>
      </c>
      <c r="B21" s="28">
        <v>1063000000</v>
      </c>
      <c r="C21" s="29">
        <v>156400000</v>
      </c>
      <c r="D21" s="26">
        <f t="shared" si="0"/>
        <v>0.1471307619943556</v>
      </c>
      <c r="E21" s="26">
        <f>AVERAGE(D19:D21)</f>
        <v>0.14140976738011368</v>
      </c>
      <c r="F21">
        <f>STDEV(D19:D21)</f>
        <v>5.0644152888775747E-3</v>
      </c>
    </row>
    <row r="22" spans="1:6">
      <c r="A22" s="20" t="s">
        <v>75</v>
      </c>
      <c r="B22" s="30">
        <v>210200000</v>
      </c>
      <c r="C22" s="31">
        <v>28830000</v>
      </c>
      <c r="D22" s="26">
        <f t="shared" si="0"/>
        <v>0.13715509039010465</v>
      </c>
    </row>
    <row r="23" spans="1:6">
      <c r="A23" s="20" t="s">
        <v>75</v>
      </c>
      <c r="B23" s="32">
        <v>171000000</v>
      </c>
      <c r="C23" s="33">
        <v>24530000</v>
      </c>
      <c r="D23" s="26">
        <f t="shared" si="0"/>
        <v>0.14345029239766083</v>
      </c>
    </row>
    <row r="24" spans="1:6">
      <c r="A24" s="20" t="s">
        <v>75</v>
      </c>
      <c r="B24" s="34">
        <v>167500000</v>
      </c>
      <c r="C24" s="33">
        <v>24380000</v>
      </c>
      <c r="D24" s="26">
        <f t="shared" si="0"/>
        <v>0.14555223880597015</v>
      </c>
      <c r="E24" s="26">
        <f>AVERAGE(D22:D24)</f>
        <v>0.14205254053124519</v>
      </c>
      <c r="F24">
        <f>STDEV(D22:D24)</f>
        <v>4.3695890069398273E-3</v>
      </c>
    </row>
    <row r="25" spans="1:6">
      <c r="A25" s="35"/>
      <c r="D25" s="26"/>
    </row>
    <row r="26" spans="1:6">
      <c r="A26" s="21" t="s">
        <v>76</v>
      </c>
      <c r="B26" s="36">
        <v>232900000</v>
      </c>
      <c r="C26" s="37">
        <v>32240000</v>
      </c>
      <c r="D26" s="26">
        <f t="shared" si="0"/>
        <v>0.13842851009016746</v>
      </c>
    </row>
    <row r="27" spans="1:6">
      <c r="A27" s="21" t="s">
        <v>76</v>
      </c>
      <c r="B27" s="38">
        <v>261100000</v>
      </c>
      <c r="C27" s="39">
        <v>36510000</v>
      </c>
      <c r="D27" s="26">
        <f t="shared" si="0"/>
        <v>0.13983148219073152</v>
      </c>
    </row>
    <row r="28" spans="1:6">
      <c r="A28" s="21" t="s">
        <v>76</v>
      </c>
      <c r="B28" s="40">
        <v>249800000</v>
      </c>
      <c r="C28" s="39">
        <v>36110000</v>
      </c>
      <c r="D28" s="26">
        <f t="shared" si="0"/>
        <v>0.14455564451561248</v>
      </c>
      <c r="E28" s="26">
        <f>AVERAGE(D26:D28)</f>
        <v>0.14093854559883714</v>
      </c>
      <c r="F28">
        <f>STDEV(D26:D28)</f>
        <v>3.210083504995347E-3</v>
      </c>
    </row>
    <row r="29" spans="1:6">
      <c r="A29" s="1" t="s">
        <v>92</v>
      </c>
      <c r="B29" s="41">
        <v>413100000</v>
      </c>
      <c r="C29" s="42">
        <v>59610000</v>
      </c>
      <c r="D29" s="26">
        <f t="shared" si="0"/>
        <v>0.14429920116194625</v>
      </c>
    </row>
    <row r="30" spans="1:6">
      <c r="A30" s="1" t="s">
        <v>92</v>
      </c>
      <c r="B30" s="43">
        <v>392100000</v>
      </c>
      <c r="C30" s="42">
        <v>60570000</v>
      </c>
      <c r="D30" s="26">
        <f t="shared" si="0"/>
        <v>0.15447589900535577</v>
      </c>
    </row>
    <row r="31" spans="1:6">
      <c r="A31" s="1" t="s">
        <v>92</v>
      </c>
      <c r="B31" s="44">
        <v>381300000</v>
      </c>
      <c r="C31" s="45">
        <v>57360000</v>
      </c>
      <c r="D31" s="26">
        <f t="shared" si="0"/>
        <v>0.15043273013375294</v>
      </c>
      <c r="E31" s="26">
        <f>AVERAGE(D29:D31)</f>
        <v>0.14973594343368499</v>
      </c>
      <c r="F31">
        <f>STDEV(D29:D31)</f>
        <v>5.1240051256861265E-3</v>
      </c>
    </row>
    <row r="33" spans="1:6">
      <c r="A33" s="59" t="s">
        <v>80</v>
      </c>
    </row>
    <row r="34" spans="1:6">
      <c r="A34" s="19" t="s">
        <v>66</v>
      </c>
      <c r="E34">
        <v>0.14140976738011368</v>
      </c>
      <c r="F34">
        <v>5.0644152888775747E-3</v>
      </c>
    </row>
    <row r="35" spans="1:6">
      <c r="A35" s="20" t="s">
        <v>75</v>
      </c>
      <c r="E35">
        <v>0.14205254053124519</v>
      </c>
      <c r="F35">
        <v>4.3695890069398273E-3</v>
      </c>
    </row>
    <row r="36" spans="1:6">
      <c r="A36" s="21" t="s">
        <v>76</v>
      </c>
      <c r="E36">
        <v>0.14093854559883714</v>
      </c>
      <c r="F36">
        <v>3.210083504995347E-3</v>
      </c>
    </row>
    <row r="37" spans="1:6">
      <c r="A37" s="1" t="s">
        <v>92</v>
      </c>
      <c r="E37">
        <v>0.14973594343368499</v>
      </c>
      <c r="F37">
        <v>5.1240051256861265E-3</v>
      </c>
    </row>
    <row r="39" spans="1:6">
      <c r="A39" t="s">
        <v>86</v>
      </c>
    </row>
    <row r="40" spans="1:6">
      <c r="A40" s="19" t="s">
        <v>66</v>
      </c>
      <c r="B40" s="46">
        <v>985600000</v>
      </c>
      <c r="C40" s="47">
        <v>162400000</v>
      </c>
      <c r="D40" s="26">
        <f t="shared" ref="D40:D52" si="1">C40/B40</f>
        <v>0.16477272727272727</v>
      </c>
    </row>
    <row r="41" spans="1:6">
      <c r="A41" s="19" t="s">
        <v>66</v>
      </c>
      <c r="B41" s="48">
        <v>958400000</v>
      </c>
      <c r="C41" s="49">
        <v>158700000</v>
      </c>
      <c r="D41" s="26">
        <f t="shared" si="1"/>
        <v>0.16558848080133556</v>
      </c>
    </row>
    <row r="42" spans="1:6">
      <c r="A42" s="19" t="s">
        <v>66</v>
      </c>
      <c r="B42" s="50">
        <v>966099968</v>
      </c>
      <c r="C42" s="24">
        <v>166200000</v>
      </c>
      <c r="D42" s="26">
        <f t="shared" si="1"/>
        <v>0.1720318864558745</v>
      </c>
      <c r="E42" s="26">
        <f>AVERAGE(D40:D42)</f>
        <v>0.16746436484331242</v>
      </c>
      <c r="F42">
        <f>STDEV(D40:D42)</f>
        <v>3.9765630531622834E-3</v>
      </c>
    </row>
    <row r="43" spans="1:6">
      <c r="A43" s="20" t="s">
        <v>75</v>
      </c>
      <c r="B43" s="37">
        <v>185600000</v>
      </c>
      <c r="C43" s="32">
        <v>27530000</v>
      </c>
      <c r="D43" s="26">
        <f t="shared" si="1"/>
        <v>0.14832974137931035</v>
      </c>
    </row>
    <row r="44" spans="1:6">
      <c r="A44" s="20" t="s">
        <v>75</v>
      </c>
      <c r="B44" s="51">
        <v>159300000</v>
      </c>
      <c r="C44" s="51">
        <v>24930000</v>
      </c>
      <c r="D44" s="26">
        <f t="shared" si="1"/>
        <v>0.15649717514124295</v>
      </c>
    </row>
    <row r="45" spans="1:6">
      <c r="A45" s="20" t="s">
        <v>75</v>
      </c>
      <c r="B45" s="52">
        <v>154900000</v>
      </c>
      <c r="C45" s="51">
        <v>25030000</v>
      </c>
      <c r="D45" s="26">
        <f t="shared" si="1"/>
        <v>0.16158812136862491</v>
      </c>
      <c r="E45" s="26">
        <f>AVERAGE(D43:D45)</f>
        <v>0.15547167929639272</v>
      </c>
      <c r="F45">
        <f>STDEV(D43:D45)</f>
        <v>6.688414706125659E-3</v>
      </c>
    </row>
    <row r="46" spans="1:6">
      <c r="A46" s="35"/>
      <c r="D46" s="26"/>
    </row>
    <row r="47" spans="1:6">
      <c r="A47" s="21" t="s">
        <v>76</v>
      </c>
      <c r="B47" s="37">
        <v>185300000</v>
      </c>
      <c r="C47" s="34">
        <v>27080000</v>
      </c>
      <c r="D47" s="26">
        <f t="shared" si="1"/>
        <v>0.14614139233675122</v>
      </c>
    </row>
    <row r="48" spans="1:6">
      <c r="A48" s="21" t="s">
        <v>76</v>
      </c>
      <c r="B48" s="30">
        <v>214100000</v>
      </c>
      <c r="C48" s="53">
        <v>30940000</v>
      </c>
      <c r="D48" s="26">
        <f t="shared" si="1"/>
        <v>0.14451191032227931</v>
      </c>
    </row>
    <row r="49" spans="1:6">
      <c r="A49" s="21" t="s">
        <v>76</v>
      </c>
      <c r="B49" s="39">
        <v>213400000</v>
      </c>
      <c r="C49" s="54">
        <v>31280000</v>
      </c>
      <c r="D49" s="26">
        <f t="shared" si="1"/>
        <v>0.14657919400187441</v>
      </c>
      <c r="E49" s="26">
        <f>AVERAGE(D47:D49)</f>
        <v>0.14574416555363498</v>
      </c>
      <c r="F49">
        <f>STDEV(D47:D49)</f>
        <v>1.0893839042774253E-3</v>
      </c>
    </row>
    <row r="50" spans="1:6">
      <c r="A50" s="1" t="s">
        <v>92</v>
      </c>
      <c r="B50" s="55">
        <v>366100000</v>
      </c>
      <c r="C50" s="45">
        <v>53230000</v>
      </c>
      <c r="D50" s="26">
        <f t="shared" si="1"/>
        <v>0.14539743239552036</v>
      </c>
    </row>
    <row r="51" spans="1:6">
      <c r="A51" s="1" t="s">
        <v>92</v>
      </c>
      <c r="B51" s="45">
        <v>329000000</v>
      </c>
      <c r="C51" s="56">
        <v>49520000</v>
      </c>
      <c r="D51" s="26">
        <f t="shared" si="1"/>
        <v>0.15051671732522795</v>
      </c>
    </row>
    <row r="52" spans="1:6">
      <c r="A52" s="1" t="s">
        <v>92</v>
      </c>
      <c r="B52" s="57">
        <v>312900000</v>
      </c>
      <c r="C52" s="58">
        <v>47500000</v>
      </c>
      <c r="D52" s="26">
        <f t="shared" si="1"/>
        <v>0.15180568871844038</v>
      </c>
      <c r="E52" s="26">
        <f>AVERAGE(D50:D52)</f>
        <v>0.14923994614639624</v>
      </c>
      <c r="F52">
        <f>STDEV(D50:D52)</f>
        <v>3.3895494918030952E-3</v>
      </c>
    </row>
    <row r="54" spans="1:6">
      <c r="A54" s="59" t="s">
        <v>81</v>
      </c>
    </row>
    <row r="55" spans="1:6">
      <c r="A55" s="19" t="s">
        <v>66</v>
      </c>
      <c r="E55">
        <v>0.16746436484331242</v>
      </c>
      <c r="F55">
        <v>3.9765630531622834E-3</v>
      </c>
    </row>
    <row r="56" spans="1:6">
      <c r="A56" s="20" t="s">
        <v>75</v>
      </c>
      <c r="E56">
        <v>0.15547167929639272</v>
      </c>
      <c r="F56">
        <v>6.688414706125659E-3</v>
      </c>
    </row>
    <row r="57" spans="1:6">
      <c r="A57" s="21" t="s">
        <v>76</v>
      </c>
      <c r="E57" s="26">
        <v>0.14574416555363498</v>
      </c>
      <c r="F57">
        <v>1.0893839042774253E-3</v>
      </c>
    </row>
    <row r="58" spans="1:6">
      <c r="A58" s="1" t="s">
        <v>92</v>
      </c>
      <c r="E58">
        <v>0.14923994614639624</v>
      </c>
      <c r="F58">
        <v>3.3895494918030952E-3</v>
      </c>
    </row>
    <row r="60" spans="1:6">
      <c r="A60" t="s">
        <v>84</v>
      </c>
    </row>
    <row r="61" spans="1:6">
      <c r="A61" s="19" t="s">
        <v>66</v>
      </c>
      <c r="B61" s="60">
        <v>1867000064</v>
      </c>
      <c r="C61" s="61">
        <v>198000000</v>
      </c>
      <c r="D61" s="26">
        <f t="shared" ref="D61:D73" si="2">C61/B61</f>
        <v>0.10605248699123772</v>
      </c>
    </row>
    <row r="62" spans="1:6">
      <c r="A62" s="19" t="s">
        <v>66</v>
      </c>
      <c r="B62" s="24">
        <v>2050000000</v>
      </c>
      <c r="C62" s="24">
        <v>209400000</v>
      </c>
      <c r="D62" s="26">
        <f t="shared" si="2"/>
        <v>0.10214634146341463</v>
      </c>
    </row>
    <row r="63" spans="1:6">
      <c r="A63" s="19" t="s">
        <v>66</v>
      </c>
      <c r="B63" s="62">
        <v>1888999936</v>
      </c>
      <c r="C63" s="63">
        <v>195900000</v>
      </c>
      <c r="D63" s="26">
        <f t="shared" si="2"/>
        <v>0.10370566788626932</v>
      </c>
      <c r="E63" s="26">
        <f>AVERAGE(D61:D63)</f>
        <v>0.10396816544697389</v>
      </c>
      <c r="F63">
        <f>STDEV(D61:D63)</f>
        <v>1.9662583625162204E-3</v>
      </c>
    </row>
    <row r="64" spans="1:6">
      <c r="A64" s="20" t="s">
        <v>75</v>
      </c>
      <c r="B64" s="52">
        <v>281500000</v>
      </c>
      <c r="C64" s="31">
        <v>30240000</v>
      </c>
      <c r="D64" s="26">
        <f t="shared" si="2"/>
        <v>0.10742451154529307</v>
      </c>
    </row>
    <row r="65" spans="1:6">
      <c r="A65" s="20" t="s">
        <v>75</v>
      </c>
      <c r="B65" s="64">
        <v>244400000</v>
      </c>
      <c r="C65" s="52">
        <v>28550000</v>
      </c>
      <c r="D65" s="26">
        <f t="shared" si="2"/>
        <v>0.11681669394435353</v>
      </c>
    </row>
    <row r="66" spans="1:6">
      <c r="A66" s="20" t="s">
        <v>75</v>
      </c>
      <c r="B66" s="65">
        <v>232900000</v>
      </c>
      <c r="C66" s="66">
        <v>27040000</v>
      </c>
      <c r="D66" s="26">
        <f t="shared" si="2"/>
        <v>0.11610133104336626</v>
      </c>
      <c r="E66" s="26">
        <f>AVERAGE(D64:D66)</f>
        <v>0.11344751217767095</v>
      </c>
      <c r="F66">
        <f>STDEV(D64:D66)</f>
        <v>5.2283208091360904E-3</v>
      </c>
    </row>
    <row r="67" spans="1:6">
      <c r="A67" s="35"/>
      <c r="D67" s="26"/>
    </row>
    <row r="68" spans="1:6">
      <c r="A68" s="21" t="s">
        <v>76</v>
      </c>
      <c r="B68" s="53">
        <v>351700000</v>
      </c>
      <c r="C68" s="30">
        <v>38710000</v>
      </c>
      <c r="D68" s="26">
        <f t="shared" si="2"/>
        <v>0.11006539664486778</v>
      </c>
    </row>
    <row r="69" spans="1:6">
      <c r="A69" s="21" t="s">
        <v>76</v>
      </c>
      <c r="B69" s="67">
        <v>407200000</v>
      </c>
      <c r="C69" s="30">
        <v>40350000</v>
      </c>
      <c r="D69" s="26">
        <f t="shared" si="2"/>
        <v>9.9091355599214143E-2</v>
      </c>
    </row>
    <row r="70" spans="1:6">
      <c r="A70" s="21" t="s">
        <v>76</v>
      </c>
      <c r="B70" s="68">
        <v>365400000</v>
      </c>
      <c r="C70" s="68">
        <v>37940000</v>
      </c>
      <c r="D70" s="26">
        <f t="shared" si="2"/>
        <v>0.10383141762452107</v>
      </c>
      <c r="E70" s="26">
        <f>AVERAGE(D68:D70)</f>
        <v>0.104329389956201</v>
      </c>
      <c r="F70">
        <f>STDEV(D68:D70)</f>
        <v>5.5039419101460142E-3</v>
      </c>
    </row>
    <row r="71" spans="1:6">
      <c r="A71" s="1" t="s">
        <v>92</v>
      </c>
      <c r="B71" s="58">
        <v>554000000</v>
      </c>
      <c r="C71" s="69">
        <v>53900000</v>
      </c>
      <c r="D71" s="26">
        <f t="shared" si="2"/>
        <v>9.7292418772563172E-2</v>
      </c>
    </row>
    <row r="72" spans="1:6">
      <c r="A72" s="1" t="s">
        <v>92</v>
      </c>
      <c r="B72" s="70">
        <v>541400000</v>
      </c>
      <c r="C72" s="69">
        <v>53630000</v>
      </c>
      <c r="D72" s="26">
        <f t="shared" si="2"/>
        <v>9.9057997783524199E-2</v>
      </c>
    </row>
    <row r="73" spans="1:6">
      <c r="A73" s="1" t="s">
        <v>92</v>
      </c>
      <c r="B73" s="71">
        <v>508900000</v>
      </c>
      <c r="C73" s="71">
        <v>51450000</v>
      </c>
      <c r="D73" s="26">
        <f t="shared" si="2"/>
        <v>0.10110041265474554</v>
      </c>
      <c r="E73" s="26">
        <f>AVERAGE(D71:D73)</f>
        <v>9.915027640361096E-2</v>
      </c>
      <c r="F73">
        <f>STDEV(D71:D73)</f>
        <v>1.9056733349339854E-3</v>
      </c>
    </row>
    <row r="75" spans="1:6">
      <c r="A75" s="59" t="s">
        <v>83</v>
      </c>
    </row>
    <row r="76" spans="1:6">
      <c r="A76" s="19" t="s">
        <v>66</v>
      </c>
      <c r="E76">
        <v>0.10396816544697389</v>
      </c>
      <c r="F76">
        <v>1.9662583625162204E-3</v>
      </c>
    </row>
    <row r="77" spans="1:6">
      <c r="A77" s="20" t="s">
        <v>75</v>
      </c>
      <c r="E77">
        <v>0.11344751217767095</v>
      </c>
      <c r="F77">
        <v>5.2283208091360904E-3</v>
      </c>
    </row>
    <row r="78" spans="1:6">
      <c r="A78" s="21" t="s">
        <v>76</v>
      </c>
      <c r="E78">
        <v>0.104329389956201</v>
      </c>
      <c r="F78">
        <v>5.5039419101460142E-3</v>
      </c>
    </row>
    <row r="79" spans="1:6">
      <c r="A79" s="1" t="s">
        <v>92</v>
      </c>
      <c r="E79">
        <v>9.915027640361096E-2</v>
      </c>
      <c r="F79">
        <v>1.9056733349339854E-3</v>
      </c>
    </row>
    <row r="82" spans="1:6" ht="15.6">
      <c r="A82" t="s">
        <v>70</v>
      </c>
      <c r="B82" t="s">
        <v>72</v>
      </c>
      <c r="C82" t="s">
        <v>73</v>
      </c>
      <c r="D82" s="22" t="s">
        <v>74</v>
      </c>
      <c r="E82" s="23" t="s">
        <v>85</v>
      </c>
      <c r="F82" t="s">
        <v>65</v>
      </c>
    </row>
    <row r="83" spans="1:6">
      <c r="A83" t="s">
        <v>77</v>
      </c>
    </row>
    <row r="84" spans="1:6">
      <c r="A84" s="19" t="s">
        <v>70</v>
      </c>
      <c r="B84" s="84">
        <v>1056000000</v>
      </c>
      <c r="C84" s="85">
        <v>42770000</v>
      </c>
      <c r="D84" s="26">
        <f t="shared" ref="D84:D96" si="3">C84/B84</f>
        <v>4.0501893939393942E-2</v>
      </c>
    </row>
    <row r="85" spans="1:6">
      <c r="A85" s="19" t="s">
        <v>70</v>
      </c>
      <c r="B85" s="84">
        <v>1053000000</v>
      </c>
      <c r="C85" s="86">
        <v>50620000</v>
      </c>
      <c r="D85" s="26">
        <f t="shared" si="3"/>
        <v>4.8072174738841407E-2</v>
      </c>
    </row>
    <row r="86" spans="1:6">
      <c r="A86" s="19" t="s">
        <v>70</v>
      </c>
      <c r="B86" s="87">
        <v>1019000000</v>
      </c>
      <c r="C86" s="88">
        <v>52650000</v>
      </c>
      <c r="D86" s="26">
        <f t="shared" si="3"/>
        <v>5.1668302257114822E-2</v>
      </c>
      <c r="E86" s="26">
        <f>AVERAGE(D84:D86)</f>
        <v>4.6747456978450057E-2</v>
      </c>
      <c r="F86">
        <f>STDEV(D84:D86)</f>
        <v>5.6998532032008263E-3</v>
      </c>
    </row>
    <row r="87" spans="1:6">
      <c r="A87" s="20" t="s">
        <v>88</v>
      </c>
      <c r="B87" s="37">
        <v>190800000</v>
      </c>
      <c r="C87" s="30">
        <v>11120000</v>
      </c>
      <c r="D87" s="26">
        <f t="shared" si="3"/>
        <v>5.8280922431865827E-2</v>
      </c>
    </row>
    <row r="88" spans="1:6">
      <c r="A88" s="20" t="s">
        <v>88</v>
      </c>
      <c r="B88" s="51">
        <v>167600000</v>
      </c>
      <c r="C88" s="67">
        <v>11400000</v>
      </c>
      <c r="D88" s="26">
        <f t="shared" si="3"/>
        <v>6.8019093078758947E-2</v>
      </c>
    </row>
    <row r="89" spans="1:6">
      <c r="A89" s="20" t="s">
        <v>88</v>
      </c>
      <c r="B89" s="33">
        <v>148400000</v>
      </c>
      <c r="C89" s="67">
        <v>10300000</v>
      </c>
      <c r="D89" s="26">
        <f t="shared" si="3"/>
        <v>6.9407008086253372E-2</v>
      </c>
      <c r="E89" s="26">
        <f>AVERAGE(D87:D89)</f>
        <v>6.5235674532292717E-2</v>
      </c>
      <c r="F89">
        <f>STDEV(D87:D89)</f>
        <v>6.0628384112395095E-3</v>
      </c>
    </row>
    <row r="90" spans="1:6">
      <c r="A90" s="35"/>
      <c r="D90" s="26"/>
    </row>
    <row r="91" spans="1:6">
      <c r="A91" s="21" t="s">
        <v>89</v>
      </c>
      <c r="B91" s="30">
        <v>228000000</v>
      </c>
      <c r="C91" s="30">
        <v>11650000</v>
      </c>
      <c r="D91" s="26">
        <f t="shared" si="3"/>
        <v>5.1096491228070175E-2</v>
      </c>
    </row>
    <row r="92" spans="1:6">
      <c r="A92" s="21" t="s">
        <v>89</v>
      </c>
      <c r="B92" s="89">
        <v>258900000</v>
      </c>
      <c r="C92" s="30">
        <v>11310000</v>
      </c>
      <c r="D92" s="26">
        <f t="shared" si="3"/>
        <v>4.3684820393974505E-2</v>
      </c>
    </row>
    <row r="93" spans="1:6">
      <c r="A93" s="21" t="s">
        <v>89</v>
      </c>
      <c r="B93" s="54">
        <v>242300000</v>
      </c>
      <c r="C93" s="89">
        <v>12840000</v>
      </c>
      <c r="D93" s="26">
        <f t="shared" si="3"/>
        <v>5.299215848122163E-2</v>
      </c>
      <c r="E93" s="26">
        <f>AVERAGE(D91:D93)</f>
        <v>4.9257823367755436E-2</v>
      </c>
      <c r="F93">
        <f>STDEV(D91:D93)</f>
        <v>4.9185526522541184E-3</v>
      </c>
    </row>
    <row r="94" spans="1:6">
      <c r="A94" s="1" t="s">
        <v>93</v>
      </c>
      <c r="B94" s="45">
        <v>348300000</v>
      </c>
      <c r="C94" s="80">
        <v>20890000</v>
      </c>
      <c r="D94" s="26">
        <f t="shared" si="3"/>
        <v>5.9977031294860754E-2</v>
      </c>
    </row>
    <row r="95" spans="1:6">
      <c r="A95" s="1" t="s">
        <v>93</v>
      </c>
      <c r="B95" s="90">
        <v>341600000</v>
      </c>
      <c r="C95" s="91">
        <v>22430000</v>
      </c>
      <c r="D95" s="26">
        <f t="shared" si="3"/>
        <v>6.5661592505854807E-2</v>
      </c>
    </row>
    <row r="96" spans="1:6">
      <c r="A96" s="1" t="s">
        <v>93</v>
      </c>
      <c r="B96" s="90">
        <v>337300000</v>
      </c>
      <c r="C96" s="91">
        <v>22480000</v>
      </c>
      <c r="D96" s="26">
        <f t="shared" si="3"/>
        <v>6.66469018677735E-2</v>
      </c>
      <c r="E96" s="26">
        <f>AVERAGE(D94:D96)</f>
        <v>6.4095175222829689E-2</v>
      </c>
      <c r="F96">
        <f>STDEV(D94:D96)</f>
        <v>3.6002834184646771E-3</v>
      </c>
    </row>
    <row r="98" spans="1:6">
      <c r="A98" s="59" t="s">
        <v>80</v>
      </c>
    </row>
    <row r="99" spans="1:6">
      <c r="A99" s="19" t="s">
        <v>70</v>
      </c>
      <c r="E99">
        <v>4.6747456978450057E-2</v>
      </c>
      <c r="F99">
        <v>5.6998532032008263E-3</v>
      </c>
    </row>
    <row r="100" spans="1:6">
      <c r="A100" s="20" t="s">
        <v>88</v>
      </c>
      <c r="E100">
        <v>6.5235674532292717E-2</v>
      </c>
      <c r="F100">
        <v>6.0628384112395095E-3</v>
      </c>
    </row>
    <row r="101" spans="1:6">
      <c r="A101" s="21" t="s">
        <v>89</v>
      </c>
      <c r="E101" s="26">
        <v>4.9257823367755436E-2</v>
      </c>
      <c r="F101">
        <v>4.9185526522541184E-3</v>
      </c>
    </row>
    <row r="102" spans="1:6">
      <c r="A102" s="1" t="s">
        <v>94</v>
      </c>
      <c r="E102">
        <v>6.4095175222829689E-2</v>
      </c>
      <c r="F102">
        <v>3.6002834184646771E-3</v>
      </c>
    </row>
    <row r="104" spans="1:6">
      <c r="A104" t="s">
        <v>86</v>
      </c>
    </row>
    <row r="105" spans="1:6">
      <c r="A105" s="19" t="s">
        <v>70</v>
      </c>
      <c r="B105" s="92">
        <v>777900032</v>
      </c>
      <c r="C105" s="93">
        <v>54280000</v>
      </c>
      <c r="D105" s="26">
        <f t="shared" ref="D105:D117" si="4">C105/B105</f>
        <v>6.9777603505741984E-2</v>
      </c>
    </row>
    <row r="106" spans="1:6">
      <c r="A106" s="19" t="s">
        <v>70</v>
      </c>
      <c r="B106" s="88">
        <v>851400000</v>
      </c>
      <c r="C106" s="94">
        <v>68000000</v>
      </c>
      <c r="D106" s="26">
        <f t="shared" si="4"/>
        <v>7.9868451961475212E-2</v>
      </c>
    </row>
    <row r="107" spans="1:6">
      <c r="A107" s="19" t="s">
        <v>70</v>
      </c>
      <c r="B107" s="95">
        <v>926800000</v>
      </c>
      <c r="C107" s="24">
        <v>68490000</v>
      </c>
      <c r="D107" s="26">
        <f t="shared" si="4"/>
        <v>7.389943892965041E-2</v>
      </c>
      <c r="E107" s="26">
        <f>AVERAGE(D105:D107)</f>
        <v>7.4515164798955869E-2</v>
      </c>
      <c r="F107">
        <f>STDEV(D105:D107)</f>
        <v>5.0735238640162508E-3</v>
      </c>
    </row>
    <row r="108" spans="1:6">
      <c r="A108" s="20" t="s">
        <v>88</v>
      </c>
      <c r="B108" s="39">
        <v>176600000</v>
      </c>
      <c r="C108" s="39">
        <v>12850000</v>
      </c>
      <c r="D108" s="26">
        <f t="shared" si="4"/>
        <v>7.2763306908267267E-2</v>
      </c>
    </row>
    <row r="109" spans="1:6">
      <c r="A109" s="20" t="s">
        <v>88</v>
      </c>
      <c r="B109" s="37">
        <v>156700000</v>
      </c>
      <c r="C109" s="67">
        <v>13380000</v>
      </c>
      <c r="D109" s="26">
        <f t="shared" si="4"/>
        <v>8.5386088066368854E-2</v>
      </c>
    </row>
    <row r="110" spans="1:6">
      <c r="A110" s="20" t="s">
        <v>88</v>
      </c>
      <c r="B110" s="34">
        <v>141400000</v>
      </c>
      <c r="C110" s="39">
        <v>12600000</v>
      </c>
      <c r="D110" s="26">
        <f t="shared" si="4"/>
        <v>8.9108910891089105E-2</v>
      </c>
      <c r="E110" s="26">
        <f>AVERAGE(D108:D110)</f>
        <v>8.241943528857508E-2</v>
      </c>
      <c r="F110">
        <f>STDEV(D108:D110)</f>
        <v>8.5671152623741417E-3</v>
      </c>
    </row>
    <row r="111" spans="1:6">
      <c r="A111" s="35"/>
      <c r="D111" s="26"/>
    </row>
    <row r="112" spans="1:6">
      <c r="A112" s="21" t="s">
        <v>89</v>
      </c>
      <c r="B112" s="96">
        <v>212400000</v>
      </c>
      <c r="C112" s="53">
        <v>11920000</v>
      </c>
      <c r="D112" s="26">
        <f t="shared" si="4"/>
        <v>5.6120527306967982E-2</v>
      </c>
    </row>
    <row r="113" spans="1:6">
      <c r="A113" s="21" t="s">
        <v>89</v>
      </c>
      <c r="B113" s="57">
        <v>260200000</v>
      </c>
      <c r="C113" s="96">
        <v>15500000</v>
      </c>
      <c r="D113" s="26">
        <f t="shared" si="4"/>
        <v>5.9569561875480397E-2</v>
      </c>
    </row>
    <row r="114" spans="1:6">
      <c r="A114" s="21" t="s">
        <v>89</v>
      </c>
      <c r="B114" s="70">
        <v>247500000</v>
      </c>
      <c r="C114" s="96">
        <v>15180000</v>
      </c>
      <c r="D114" s="26">
        <f>C114/B114</f>
        <v>6.133333333333333E-2</v>
      </c>
      <c r="E114" s="26">
        <f>AVERAGE(D112:D114)</f>
        <v>5.9007807505260572E-2</v>
      </c>
      <c r="F114">
        <f>STDEV(D112:D114)</f>
        <v>2.6514171015654116E-3</v>
      </c>
    </row>
    <row r="115" spans="1:6">
      <c r="A115" s="1" t="s">
        <v>93</v>
      </c>
      <c r="B115" s="91">
        <v>359200000</v>
      </c>
      <c r="C115" s="81">
        <v>26670000</v>
      </c>
      <c r="D115" s="26">
        <f t="shared" si="4"/>
        <v>7.4248329621380851E-2</v>
      </c>
    </row>
    <row r="116" spans="1:6">
      <c r="A116" s="1" t="s">
        <v>93</v>
      </c>
      <c r="B116" s="97">
        <v>325700000</v>
      </c>
      <c r="C116" s="43">
        <v>24740000</v>
      </c>
      <c r="D116" s="26">
        <f t="shared" si="4"/>
        <v>7.5959471906662579E-2</v>
      </c>
    </row>
    <row r="117" spans="1:6">
      <c r="A117" s="1" t="s">
        <v>93</v>
      </c>
      <c r="B117" s="98">
        <v>309000000</v>
      </c>
      <c r="C117" s="99">
        <v>25030000</v>
      </c>
      <c r="D117" s="26">
        <f t="shared" si="4"/>
        <v>8.1003236245954693E-2</v>
      </c>
      <c r="E117" s="26">
        <f>AVERAGE(D115:D117)</f>
        <v>7.7070345924666037E-2</v>
      </c>
      <c r="F117">
        <f>STDEV(D115:D117)</f>
        <v>3.5117975012213137E-3</v>
      </c>
    </row>
    <row r="119" spans="1:6">
      <c r="A119" s="59" t="s">
        <v>81</v>
      </c>
    </row>
    <row r="120" spans="1:6">
      <c r="A120" s="19" t="s">
        <v>70</v>
      </c>
      <c r="E120">
        <v>7.4515164798955869E-2</v>
      </c>
      <c r="F120">
        <v>5.0735238640162508E-3</v>
      </c>
    </row>
    <row r="121" spans="1:6">
      <c r="A121" s="20" t="s">
        <v>88</v>
      </c>
      <c r="E121">
        <v>8.241943528857508E-2</v>
      </c>
      <c r="F121">
        <v>8.5671152623741417E-3</v>
      </c>
    </row>
    <row r="122" spans="1:6">
      <c r="A122" s="21" t="s">
        <v>89</v>
      </c>
      <c r="E122" s="26">
        <v>5.9007807505260572E-2</v>
      </c>
      <c r="F122">
        <v>2.6514171015654116E-3</v>
      </c>
    </row>
    <row r="123" spans="1:6">
      <c r="A123" s="1" t="s">
        <v>94</v>
      </c>
      <c r="E123">
        <v>7.7070345924666037E-2</v>
      </c>
      <c r="F123">
        <v>3.5117975012213137E-3</v>
      </c>
    </row>
    <row r="125" spans="1:6">
      <c r="A125" t="s">
        <v>84</v>
      </c>
    </row>
    <row r="126" spans="1:6">
      <c r="A126" s="19" t="s">
        <v>70</v>
      </c>
      <c r="B126" s="72">
        <v>760899968</v>
      </c>
      <c r="C126" s="73">
        <v>56310000</v>
      </c>
      <c r="D126" s="26">
        <f t="shared" ref="D126:D138" si="5">C126/B126</f>
        <v>7.4004471504985E-2</v>
      </c>
    </row>
    <row r="127" spans="1:6">
      <c r="A127" s="19" t="s">
        <v>70</v>
      </c>
      <c r="B127" s="74">
        <v>620499968</v>
      </c>
      <c r="C127" s="75">
        <v>43770000</v>
      </c>
      <c r="D127" s="26">
        <f t="shared" si="5"/>
        <v>7.0539890825586635E-2</v>
      </c>
    </row>
    <row r="128" spans="1:6">
      <c r="A128" s="19" t="s">
        <v>70</v>
      </c>
      <c r="B128" s="76">
        <v>666499968</v>
      </c>
      <c r="C128" s="77">
        <v>48310000</v>
      </c>
      <c r="D128" s="26">
        <f t="shared" si="5"/>
        <v>7.2483124260255022E-2</v>
      </c>
      <c r="E128" s="26">
        <f>AVERAGE(D126:D128)</f>
        <v>7.2342495530275552E-2</v>
      </c>
      <c r="F128">
        <f>STDEV(D126:D128)</f>
        <v>1.7365661953368894E-3</v>
      </c>
    </row>
    <row r="129" spans="1:6">
      <c r="A129" s="20" t="s">
        <v>88</v>
      </c>
      <c r="B129" s="66">
        <v>113200000</v>
      </c>
      <c r="C129" s="39">
        <v>15160000</v>
      </c>
      <c r="D129" s="26">
        <f t="shared" si="5"/>
        <v>0.13392226148409894</v>
      </c>
    </row>
    <row r="130" spans="1:6">
      <c r="A130" s="20" t="s">
        <v>88</v>
      </c>
      <c r="B130" s="78">
        <v>108700000</v>
      </c>
      <c r="C130" s="32">
        <v>13640000</v>
      </c>
      <c r="D130" s="26">
        <f t="shared" si="5"/>
        <v>0.12548298068077277</v>
      </c>
    </row>
    <row r="131" spans="1:6">
      <c r="A131" s="20" t="s">
        <v>88</v>
      </c>
      <c r="B131" s="66">
        <v>114400000</v>
      </c>
      <c r="C131" s="39">
        <v>14980000</v>
      </c>
      <c r="D131" s="26">
        <f t="shared" si="5"/>
        <v>0.13094405594405595</v>
      </c>
      <c r="E131" s="26">
        <f>AVERAGE(D129:D131)</f>
        <v>0.13011643270297588</v>
      </c>
      <c r="F131">
        <f>STDEV(D129:D131)</f>
        <v>4.2800800566378814E-3</v>
      </c>
    </row>
    <row r="132" spans="1:6">
      <c r="A132" s="35"/>
      <c r="D132" s="26"/>
    </row>
    <row r="133" spans="1:6">
      <c r="A133" s="21" t="s">
        <v>89</v>
      </c>
      <c r="B133" s="32">
        <v>176300000</v>
      </c>
      <c r="C133" s="79">
        <v>13950000</v>
      </c>
      <c r="D133" s="26">
        <f t="shared" si="5"/>
        <v>7.9126488939308001E-2</v>
      </c>
    </row>
    <row r="134" spans="1:6">
      <c r="A134" s="21" t="s">
        <v>89</v>
      </c>
      <c r="B134" s="68">
        <v>200000000</v>
      </c>
      <c r="C134" s="68">
        <v>14770000</v>
      </c>
      <c r="D134" s="26">
        <f t="shared" si="5"/>
        <v>7.3849999999999999E-2</v>
      </c>
    </row>
    <row r="135" spans="1:6">
      <c r="A135" s="21" t="s">
        <v>89</v>
      </c>
      <c r="B135" s="53">
        <v>193900000</v>
      </c>
      <c r="C135" s="30">
        <v>15430000</v>
      </c>
      <c r="D135" s="26">
        <f t="shared" si="5"/>
        <v>7.9577101598762245E-2</v>
      </c>
      <c r="E135" s="26">
        <f>AVERAGE(D133:D135)</f>
        <v>7.7517863512690077E-2</v>
      </c>
      <c r="F135">
        <f>STDEV(D133:D135)</f>
        <v>3.1844434369301543E-3</v>
      </c>
    </row>
    <row r="136" spans="1:6">
      <c r="A136" s="1" t="s">
        <v>93</v>
      </c>
      <c r="B136" s="42">
        <v>349400000</v>
      </c>
      <c r="C136" s="80">
        <v>28630000</v>
      </c>
      <c r="D136" s="26">
        <f t="shared" si="5"/>
        <v>8.1940469376073272E-2</v>
      </c>
    </row>
    <row r="137" spans="1:6">
      <c r="A137" s="1" t="s">
        <v>93</v>
      </c>
      <c r="B137" s="42">
        <v>349700000</v>
      </c>
      <c r="C137" s="81">
        <v>32090000</v>
      </c>
      <c r="D137" s="26">
        <f t="shared" si="5"/>
        <v>9.176436945953674E-2</v>
      </c>
    </row>
    <row r="138" spans="1:6">
      <c r="A138" s="1" t="s">
        <v>93</v>
      </c>
      <c r="B138" s="82">
        <v>338000000</v>
      </c>
      <c r="C138" s="83">
        <v>30410000</v>
      </c>
      <c r="D138" s="26">
        <f t="shared" si="5"/>
        <v>8.997041420118343E-2</v>
      </c>
      <c r="E138" s="26">
        <f>AVERAGE(D136:D138)</f>
        <v>8.7891751012264471E-2</v>
      </c>
      <c r="F138">
        <f>STDEV(D136:D138)</f>
        <v>5.2314322801880371E-3</v>
      </c>
    </row>
    <row r="140" spans="1:6">
      <c r="A140" s="59" t="s">
        <v>83</v>
      </c>
    </row>
    <row r="141" spans="1:6">
      <c r="A141" s="19" t="s">
        <v>70</v>
      </c>
      <c r="E141">
        <v>7.2342495530275552E-2</v>
      </c>
      <c r="F141">
        <v>1.7365661953368894E-3</v>
      </c>
    </row>
    <row r="142" spans="1:6">
      <c r="A142" s="20" t="s">
        <v>88</v>
      </c>
      <c r="E142">
        <v>0.13011643270297588</v>
      </c>
      <c r="F142">
        <v>4.2800800566378814E-3</v>
      </c>
    </row>
    <row r="143" spans="1:6">
      <c r="A143" s="21" t="s">
        <v>89</v>
      </c>
      <c r="E143" s="26">
        <v>7.7517863512690077E-2</v>
      </c>
      <c r="F143">
        <v>3.1844434369301543E-3</v>
      </c>
    </row>
    <row r="144" spans="1:6">
      <c r="A144" s="1" t="s">
        <v>94</v>
      </c>
      <c r="E144">
        <v>8.7891751012264471E-2</v>
      </c>
      <c r="F144">
        <v>5.2314322801880371E-3</v>
      </c>
    </row>
    <row r="147" spans="1:6" ht="15.6">
      <c r="A147" t="s">
        <v>71</v>
      </c>
      <c r="B147" t="s">
        <v>72</v>
      </c>
      <c r="C147" t="s">
        <v>73</v>
      </c>
      <c r="D147" s="22" t="s">
        <v>74</v>
      </c>
      <c r="E147" s="23" t="s">
        <v>85</v>
      </c>
      <c r="F147" t="s">
        <v>65</v>
      </c>
    </row>
    <row r="148" spans="1:6">
      <c r="A148" t="s">
        <v>77</v>
      </c>
    </row>
    <row r="149" spans="1:6">
      <c r="A149" s="19" t="s">
        <v>71</v>
      </c>
      <c r="B149" s="84">
        <v>1056000000</v>
      </c>
      <c r="C149" s="85">
        <v>42770000</v>
      </c>
      <c r="D149" s="26">
        <f t="shared" ref="D149:D154" si="6">C149/B149</f>
        <v>4.0501893939393942E-2</v>
      </c>
    </row>
    <row r="150" spans="1:6">
      <c r="A150" s="19" t="s">
        <v>71</v>
      </c>
      <c r="B150" s="84">
        <v>1053000000</v>
      </c>
      <c r="C150" s="86">
        <v>50620000</v>
      </c>
      <c r="D150" s="26">
        <f t="shared" si="6"/>
        <v>4.8072174738841407E-2</v>
      </c>
    </row>
    <row r="151" spans="1:6">
      <c r="A151" s="19" t="s">
        <v>71</v>
      </c>
      <c r="B151" s="87">
        <v>1019000000</v>
      </c>
      <c r="C151" s="88">
        <v>52650000</v>
      </c>
      <c r="D151" s="26">
        <f t="shared" si="6"/>
        <v>5.1668302257114822E-2</v>
      </c>
      <c r="E151" s="26">
        <f>AVERAGE(D149:D151)</f>
        <v>4.6747456978450057E-2</v>
      </c>
      <c r="F151">
        <f>STDEV(D149:D151)</f>
        <v>5.6998532032008263E-3</v>
      </c>
    </row>
    <row r="152" spans="1:6">
      <c r="A152" s="20" t="s">
        <v>90</v>
      </c>
      <c r="B152" s="37">
        <v>190800000</v>
      </c>
      <c r="C152" s="30">
        <v>11120000</v>
      </c>
      <c r="D152" s="26">
        <f t="shared" si="6"/>
        <v>5.8280922431865827E-2</v>
      </c>
    </row>
    <row r="153" spans="1:6">
      <c r="A153" s="20" t="s">
        <v>90</v>
      </c>
      <c r="B153" s="51">
        <v>167600000</v>
      </c>
      <c r="C153" s="67">
        <v>11400000</v>
      </c>
      <c r="D153" s="26">
        <f t="shared" si="6"/>
        <v>6.8019093078758947E-2</v>
      </c>
    </row>
    <row r="154" spans="1:6">
      <c r="A154" s="20" t="s">
        <v>90</v>
      </c>
      <c r="B154" s="33">
        <v>148400000</v>
      </c>
      <c r="C154" s="67">
        <v>10300000</v>
      </c>
      <c r="D154" s="26">
        <f t="shared" si="6"/>
        <v>6.9407008086253372E-2</v>
      </c>
      <c r="E154" s="26">
        <f>AVERAGE(D152:D154)</f>
        <v>6.5235674532292717E-2</v>
      </c>
      <c r="F154">
        <f>STDEV(D152:D154)</f>
        <v>6.0628384112395095E-3</v>
      </c>
    </row>
    <row r="155" spans="1:6">
      <c r="A155" s="35"/>
      <c r="D155" s="26"/>
    </row>
    <row r="156" spans="1:6">
      <c r="A156" s="21" t="s">
        <v>91</v>
      </c>
      <c r="B156" s="30">
        <v>228000000</v>
      </c>
      <c r="C156" s="30">
        <v>11650000</v>
      </c>
      <c r="D156" s="26">
        <f t="shared" ref="D156:D161" si="7">C156/B156</f>
        <v>5.1096491228070175E-2</v>
      </c>
    </row>
    <row r="157" spans="1:6">
      <c r="A157" s="21" t="s">
        <v>91</v>
      </c>
      <c r="B157" s="89">
        <v>258900000</v>
      </c>
      <c r="C157" s="30">
        <v>11310000</v>
      </c>
      <c r="D157" s="26">
        <f t="shared" si="7"/>
        <v>4.3684820393974505E-2</v>
      </c>
    </row>
    <row r="158" spans="1:6">
      <c r="A158" s="21" t="s">
        <v>91</v>
      </c>
      <c r="B158" s="54">
        <v>242300000</v>
      </c>
      <c r="C158" s="89">
        <v>12840000</v>
      </c>
      <c r="D158" s="26">
        <f t="shared" si="7"/>
        <v>5.299215848122163E-2</v>
      </c>
      <c r="E158" s="26">
        <f>AVERAGE(D156:D158)</f>
        <v>4.9257823367755436E-2</v>
      </c>
      <c r="F158">
        <f>STDEV(D156:D158)</f>
        <v>4.9185526522541184E-3</v>
      </c>
    </row>
    <row r="159" spans="1:6">
      <c r="A159" s="1" t="s">
        <v>95</v>
      </c>
      <c r="B159" s="45">
        <v>348300000</v>
      </c>
      <c r="C159" s="80">
        <v>20890000</v>
      </c>
      <c r="D159" s="26">
        <f t="shared" si="7"/>
        <v>5.9977031294860754E-2</v>
      </c>
    </row>
    <row r="160" spans="1:6">
      <c r="A160" s="1" t="s">
        <v>95</v>
      </c>
      <c r="B160" s="90">
        <v>341600000</v>
      </c>
      <c r="C160" s="91">
        <v>22430000</v>
      </c>
      <c r="D160" s="26">
        <f t="shared" si="7"/>
        <v>6.5661592505854807E-2</v>
      </c>
    </row>
    <row r="161" spans="1:6">
      <c r="A161" s="1" t="s">
        <v>95</v>
      </c>
      <c r="B161" s="90">
        <v>337300000</v>
      </c>
      <c r="C161" s="91">
        <v>22480000</v>
      </c>
      <c r="D161" s="26">
        <f t="shared" si="7"/>
        <v>6.66469018677735E-2</v>
      </c>
      <c r="E161" s="26">
        <f>AVERAGE(D159:D161)</f>
        <v>6.4095175222829689E-2</v>
      </c>
      <c r="F161">
        <f>STDEV(D159:D161)</f>
        <v>3.6002834184646771E-3</v>
      </c>
    </row>
    <row r="163" spans="1:6">
      <c r="A163" s="59" t="s">
        <v>80</v>
      </c>
    </row>
    <row r="164" spans="1:6">
      <c r="A164" s="19" t="s">
        <v>71</v>
      </c>
      <c r="E164">
        <v>4.6747456978450057E-2</v>
      </c>
      <c r="F164">
        <v>5.6998532032008263E-3</v>
      </c>
    </row>
    <row r="165" spans="1:6">
      <c r="A165" s="20" t="s">
        <v>90</v>
      </c>
      <c r="E165">
        <v>6.5235674532292717E-2</v>
      </c>
      <c r="F165">
        <v>6.0628384112395095E-3</v>
      </c>
    </row>
    <row r="166" spans="1:6">
      <c r="A166" s="21" t="s">
        <v>91</v>
      </c>
      <c r="E166" s="26">
        <v>4.9257823367755436E-2</v>
      </c>
      <c r="F166">
        <v>4.9185526522541184E-3</v>
      </c>
    </row>
    <row r="167" spans="1:6">
      <c r="A167" s="1" t="s">
        <v>96</v>
      </c>
      <c r="E167">
        <v>6.4095175222829689E-2</v>
      </c>
      <c r="F167">
        <v>3.6002834184646771E-3</v>
      </c>
    </row>
    <row r="169" spans="1:6">
      <c r="A169" t="s">
        <v>86</v>
      </c>
    </row>
    <row r="170" spans="1:6">
      <c r="A170" s="19" t="s">
        <v>71</v>
      </c>
      <c r="B170" s="92">
        <v>777900032</v>
      </c>
      <c r="C170" s="93">
        <v>54280000</v>
      </c>
      <c r="D170" s="26">
        <f t="shared" ref="D170:D175" si="8">C170/B170</f>
        <v>6.9777603505741984E-2</v>
      </c>
    </row>
    <row r="171" spans="1:6">
      <c r="A171" s="19" t="s">
        <v>71</v>
      </c>
      <c r="B171" s="88">
        <v>851400000</v>
      </c>
      <c r="C171" s="94">
        <v>68000000</v>
      </c>
      <c r="D171" s="26">
        <f t="shared" si="8"/>
        <v>7.9868451961475212E-2</v>
      </c>
    </row>
    <row r="172" spans="1:6">
      <c r="A172" s="19" t="s">
        <v>71</v>
      </c>
      <c r="B172" s="95">
        <v>926800000</v>
      </c>
      <c r="C172" s="24">
        <v>68490000</v>
      </c>
      <c r="D172" s="26">
        <f t="shared" si="8"/>
        <v>7.389943892965041E-2</v>
      </c>
      <c r="E172" s="26">
        <f>AVERAGE(D170:D172)</f>
        <v>7.4515164798955869E-2</v>
      </c>
      <c r="F172">
        <f>STDEV(D170:D172)</f>
        <v>5.0735238640162508E-3</v>
      </c>
    </row>
    <row r="173" spans="1:6">
      <c r="A173" s="20" t="s">
        <v>90</v>
      </c>
      <c r="B173" s="39">
        <v>176600000</v>
      </c>
      <c r="C173" s="39">
        <v>12850000</v>
      </c>
      <c r="D173" s="26">
        <f t="shared" si="8"/>
        <v>7.2763306908267267E-2</v>
      </c>
    </row>
    <row r="174" spans="1:6">
      <c r="A174" s="20" t="s">
        <v>90</v>
      </c>
      <c r="B174" s="37">
        <v>156700000</v>
      </c>
      <c r="C174" s="67">
        <v>13380000</v>
      </c>
      <c r="D174" s="26">
        <f t="shared" si="8"/>
        <v>8.5386088066368854E-2</v>
      </c>
    </row>
    <row r="175" spans="1:6">
      <c r="A175" s="20" t="s">
        <v>90</v>
      </c>
      <c r="B175" s="34">
        <v>141400000</v>
      </c>
      <c r="C175" s="39">
        <v>12600000</v>
      </c>
      <c r="D175" s="26">
        <f t="shared" si="8"/>
        <v>8.9108910891089105E-2</v>
      </c>
      <c r="E175" s="26">
        <f>AVERAGE(D173:D175)</f>
        <v>8.241943528857508E-2</v>
      </c>
      <c r="F175">
        <f>STDEV(D173:D175)</f>
        <v>8.5671152623741417E-3</v>
      </c>
    </row>
    <row r="176" spans="1:6">
      <c r="A176" s="35"/>
      <c r="D176" s="26"/>
    </row>
    <row r="177" spans="1:6">
      <c r="A177" s="21" t="s">
        <v>91</v>
      </c>
      <c r="B177" s="96">
        <v>212400000</v>
      </c>
      <c r="C177" s="53">
        <v>11920000</v>
      </c>
      <c r="D177" s="26">
        <f t="shared" ref="D177:D178" si="9">C177/B177</f>
        <v>5.6120527306967982E-2</v>
      </c>
    </row>
    <row r="178" spans="1:6">
      <c r="A178" s="21" t="s">
        <v>91</v>
      </c>
      <c r="B178" s="57">
        <v>260200000</v>
      </c>
      <c r="C178" s="96">
        <v>15500000</v>
      </c>
      <c r="D178" s="26">
        <f t="shared" si="9"/>
        <v>5.9569561875480397E-2</v>
      </c>
    </row>
    <row r="179" spans="1:6">
      <c r="A179" s="21" t="s">
        <v>91</v>
      </c>
      <c r="B179" s="70">
        <v>247500000</v>
      </c>
      <c r="C179" s="96">
        <v>15180000</v>
      </c>
      <c r="D179" s="26">
        <f>C179/B179</f>
        <v>6.133333333333333E-2</v>
      </c>
      <c r="E179" s="26">
        <f>AVERAGE(D177:D179)</f>
        <v>5.9007807505260572E-2</v>
      </c>
      <c r="F179">
        <f>STDEV(D177:D179)</f>
        <v>2.6514171015654116E-3</v>
      </c>
    </row>
    <row r="180" spans="1:6">
      <c r="A180" s="1" t="s">
        <v>95</v>
      </c>
      <c r="B180" s="91">
        <v>359200000</v>
      </c>
      <c r="C180" s="81">
        <v>26670000</v>
      </c>
      <c r="D180" s="26">
        <f t="shared" ref="D180:D182" si="10">C180/B180</f>
        <v>7.4248329621380851E-2</v>
      </c>
    </row>
    <row r="181" spans="1:6">
      <c r="A181" s="1" t="s">
        <v>95</v>
      </c>
      <c r="B181" s="97">
        <v>325700000</v>
      </c>
      <c r="C181" s="43">
        <v>24740000</v>
      </c>
      <c r="D181" s="26">
        <f t="shared" si="10"/>
        <v>7.5959471906662579E-2</v>
      </c>
    </row>
    <row r="182" spans="1:6">
      <c r="A182" s="1" t="s">
        <v>95</v>
      </c>
      <c r="B182" s="98">
        <v>309000000</v>
      </c>
      <c r="C182" s="99">
        <v>25030000</v>
      </c>
      <c r="D182" s="26">
        <f t="shared" si="10"/>
        <v>8.1003236245954693E-2</v>
      </c>
      <c r="E182" s="26">
        <f>AVERAGE(D180:D182)</f>
        <v>7.7070345924666037E-2</v>
      </c>
      <c r="F182">
        <f>STDEV(D180:D182)</f>
        <v>3.5117975012213137E-3</v>
      </c>
    </row>
    <row r="184" spans="1:6">
      <c r="A184" s="59" t="s">
        <v>81</v>
      </c>
    </row>
    <row r="185" spans="1:6">
      <c r="A185" s="19" t="s">
        <v>71</v>
      </c>
      <c r="E185">
        <v>7.4515164798955869E-2</v>
      </c>
      <c r="F185">
        <v>5.0735238640162508E-3</v>
      </c>
    </row>
    <row r="186" spans="1:6">
      <c r="A186" s="20" t="s">
        <v>90</v>
      </c>
      <c r="E186">
        <v>8.241943528857508E-2</v>
      </c>
      <c r="F186">
        <v>8.5671152623741417E-3</v>
      </c>
    </row>
    <row r="187" spans="1:6">
      <c r="A187" s="21" t="s">
        <v>91</v>
      </c>
      <c r="E187" s="26">
        <v>5.9007807505260572E-2</v>
      </c>
      <c r="F187">
        <v>2.6514171015654116E-3</v>
      </c>
    </row>
    <row r="188" spans="1:6">
      <c r="A188" s="1" t="s">
        <v>96</v>
      </c>
      <c r="E188">
        <v>7.7070345924666037E-2</v>
      </c>
      <c r="F188">
        <v>3.5117975012213137E-3</v>
      </c>
    </row>
    <row r="190" spans="1:6">
      <c r="A190" t="s">
        <v>84</v>
      </c>
    </row>
    <row r="191" spans="1:6">
      <c r="A191" s="19" t="s">
        <v>71</v>
      </c>
      <c r="B191" s="72">
        <v>760899968</v>
      </c>
      <c r="C191" s="73">
        <v>56310000</v>
      </c>
      <c r="D191" s="26">
        <f t="shared" ref="D191:D196" si="11">C191/B191</f>
        <v>7.4004471504985E-2</v>
      </c>
    </row>
    <row r="192" spans="1:6">
      <c r="A192" s="19" t="s">
        <v>71</v>
      </c>
      <c r="B192" s="74">
        <v>620499968</v>
      </c>
      <c r="C192" s="75">
        <v>43770000</v>
      </c>
      <c r="D192" s="26">
        <f t="shared" si="11"/>
        <v>7.0539890825586635E-2</v>
      </c>
    </row>
    <row r="193" spans="1:6">
      <c r="A193" s="19" t="s">
        <v>71</v>
      </c>
      <c r="B193" s="76">
        <v>666499968</v>
      </c>
      <c r="C193" s="77">
        <v>48310000</v>
      </c>
      <c r="D193" s="26">
        <f t="shared" si="11"/>
        <v>7.2483124260255022E-2</v>
      </c>
      <c r="E193" s="26">
        <f>AVERAGE(D191:D193)</f>
        <v>7.2342495530275552E-2</v>
      </c>
      <c r="F193">
        <f>STDEV(D191:D193)</f>
        <v>1.7365661953368894E-3</v>
      </c>
    </row>
    <row r="194" spans="1:6">
      <c r="A194" s="20" t="s">
        <v>90</v>
      </c>
      <c r="B194" s="66">
        <v>113200000</v>
      </c>
      <c r="C194" s="39">
        <v>15160000</v>
      </c>
      <c r="D194" s="26">
        <f t="shared" si="11"/>
        <v>0.13392226148409894</v>
      </c>
    </row>
    <row r="195" spans="1:6">
      <c r="A195" s="20" t="s">
        <v>90</v>
      </c>
      <c r="B195" s="78">
        <v>108700000</v>
      </c>
      <c r="C195" s="32">
        <v>13640000</v>
      </c>
      <c r="D195" s="26">
        <f t="shared" si="11"/>
        <v>0.12548298068077277</v>
      </c>
    </row>
    <row r="196" spans="1:6">
      <c r="A196" s="20" t="s">
        <v>90</v>
      </c>
      <c r="B196" s="66">
        <v>114400000</v>
      </c>
      <c r="C196" s="39">
        <v>14980000</v>
      </c>
      <c r="D196" s="26">
        <f t="shared" si="11"/>
        <v>0.13094405594405595</v>
      </c>
      <c r="E196" s="26">
        <f>AVERAGE(D194:D196)</f>
        <v>0.13011643270297588</v>
      </c>
      <c r="F196">
        <f>STDEV(D194:D196)</f>
        <v>4.2800800566378814E-3</v>
      </c>
    </row>
    <row r="197" spans="1:6">
      <c r="A197" s="35"/>
      <c r="D197" s="26"/>
    </row>
    <row r="198" spans="1:6">
      <c r="A198" s="21" t="s">
        <v>91</v>
      </c>
      <c r="B198" s="32">
        <v>176300000</v>
      </c>
      <c r="C198" s="79">
        <v>13950000</v>
      </c>
      <c r="D198" s="26">
        <f t="shared" ref="D198:D203" si="12">C198/B198</f>
        <v>7.9126488939308001E-2</v>
      </c>
    </row>
    <row r="199" spans="1:6">
      <c r="A199" s="21" t="s">
        <v>91</v>
      </c>
      <c r="B199" s="68">
        <v>200000000</v>
      </c>
      <c r="C199" s="68">
        <v>14770000</v>
      </c>
      <c r="D199" s="26">
        <f t="shared" si="12"/>
        <v>7.3849999999999999E-2</v>
      </c>
    </row>
    <row r="200" spans="1:6">
      <c r="A200" s="21" t="s">
        <v>91</v>
      </c>
      <c r="B200" s="53">
        <v>193900000</v>
      </c>
      <c r="C200" s="30">
        <v>15430000</v>
      </c>
      <c r="D200" s="26">
        <f t="shared" si="12"/>
        <v>7.9577101598762245E-2</v>
      </c>
      <c r="E200" s="26">
        <f>AVERAGE(D198:D200)</f>
        <v>7.7517863512690077E-2</v>
      </c>
      <c r="F200">
        <f>STDEV(D198:D200)</f>
        <v>3.1844434369301543E-3</v>
      </c>
    </row>
    <row r="201" spans="1:6">
      <c r="A201" s="1" t="s">
        <v>95</v>
      </c>
      <c r="B201" s="42">
        <v>349400000</v>
      </c>
      <c r="C201" s="80">
        <v>28630000</v>
      </c>
      <c r="D201" s="26">
        <f t="shared" si="12"/>
        <v>8.1940469376073272E-2</v>
      </c>
    </row>
    <row r="202" spans="1:6">
      <c r="A202" s="1" t="s">
        <v>95</v>
      </c>
      <c r="B202" s="42">
        <v>349700000</v>
      </c>
      <c r="C202" s="81">
        <v>32090000</v>
      </c>
      <c r="D202" s="26">
        <f t="shared" si="12"/>
        <v>9.176436945953674E-2</v>
      </c>
    </row>
    <row r="203" spans="1:6">
      <c r="A203" s="1" t="s">
        <v>95</v>
      </c>
      <c r="B203" s="82">
        <v>338000000</v>
      </c>
      <c r="C203" s="83">
        <v>30410000</v>
      </c>
      <c r="D203" s="26">
        <f t="shared" si="12"/>
        <v>8.997041420118343E-2</v>
      </c>
      <c r="E203" s="26">
        <f>AVERAGE(D201:D203)</f>
        <v>8.7891751012264471E-2</v>
      </c>
      <c r="F203">
        <f>STDEV(D201:D203)</f>
        <v>5.2314322801880371E-3</v>
      </c>
    </row>
    <row r="205" spans="1:6">
      <c r="A205" s="59" t="s">
        <v>83</v>
      </c>
    </row>
    <row r="206" spans="1:6">
      <c r="A206" s="19" t="s">
        <v>71</v>
      </c>
      <c r="E206">
        <v>7.2342495530275552E-2</v>
      </c>
      <c r="F206">
        <v>1.7365661953368894E-3</v>
      </c>
    </row>
    <row r="207" spans="1:6">
      <c r="A207" s="20" t="s">
        <v>90</v>
      </c>
      <c r="E207">
        <v>0.13011643270297588</v>
      </c>
      <c r="F207">
        <v>4.2800800566378814E-3</v>
      </c>
    </row>
    <row r="208" spans="1:6">
      <c r="A208" s="21" t="s">
        <v>91</v>
      </c>
      <c r="E208" s="26">
        <v>7.7517863512690077E-2</v>
      </c>
      <c r="F208">
        <v>3.1844434369301543E-3</v>
      </c>
    </row>
    <row r="209" spans="1:6">
      <c r="A209" s="1" t="s">
        <v>96</v>
      </c>
      <c r="E209">
        <v>8.7891751012264471E-2</v>
      </c>
      <c r="F209">
        <v>5.2314322801880371E-3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07324-6FBB-4A64-B7A0-DCF566F7868D}">
  <dimension ref="A1"/>
  <sheetViews>
    <sheetView topLeftCell="A13" workbookViewId="0"/>
  </sheetViews>
  <sheetFormatPr defaultRowHeight="14.4"/>
  <sheetData>
    <row r="1" spans="1:1">
      <c r="A1" t="s">
        <v>64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AF604-A8D3-4624-B346-87FD78E3C8CB}">
  <dimension ref="A1:S228"/>
  <sheetViews>
    <sheetView workbookViewId="0">
      <selection activeCell="A2" sqref="A2"/>
    </sheetView>
  </sheetViews>
  <sheetFormatPr defaultRowHeight="14.4"/>
  <cols>
    <col min="2" max="4" width="9" bestFit="1" customWidth="1"/>
    <col min="6" max="6" width="9.6640625" bestFit="1" customWidth="1"/>
    <col min="8" max="8" width="9" bestFit="1" customWidth="1"/>
    <col min="10" max="14" width="9" bestFit="1" customWidth="1"/>
  </cols>
  <sheetData>
    <row r="1" spans="1:19">
      <c r="A1" t="s">
        <v>63</v>
      </c>
    </row>
    <row r="2" spans="1:19">
      <c r="A2" t="s">
        <v>458</v>
      </c>
      <c r="Q2" s="1" t="s">
        <v>464</v>
      </c>
      <c r="R2" s="1">
        <f>AVERAGE(R7:R216)</f>
        <v>1857.4233493150682</v>
      </c>
      <c r="S2" s="1">
        <f>AVERAGE(S7:S216)</f>
        <v>36.090753424657564</v>
      </c>
    </row>
    <row r="3" spans="1:19">
      <c r="A3" t="s">
        <v>0</v>
      </c>
      <c r="B3" t="s">
        <v>459</v>
      </c>
      <c r="C3" t="s">
        <v>460</v>
      </c>
      <c r="D3" t="s">
        <v>462</v>
      </c>
      <c r="F3" t="s">
        <v>463</v>
      </c>
      <c r="H3" t="s">
        <v>5</v>
      </c>
      <c r="J3" t="s">
        <v>0</v>
      </c>
      <c r="K3" t="s">
        <v>3</v>
      </c>
      <c r="L3" t="s">
        <v>1</v>
      </c>
      <c r="M3" t="s">
        <v>2</v>
      </c>
      <c r="N3" t="s">
        <v>4</v>
      </c>
      <c r="O3" t="s">
        <v>461</v>
      </c>
      <c r="R3" t="s">
        <v>3</v>
      </c>
      <c r="S3" t="s">
        <v>2</v>
      </c>
    </row>
    <row r="4" spans="1:19">
      <c r="A4" s="140" t="s">
        <v>105</v>
      </c>
      <c r="B4" s="140">
        <v>119.07899999999999</v>
      </c>
      <c r="C4" s="140">
        <v>8.4469999999999992</v>
      </c>
      <c r="D4" s="140">
        <v>4020129</v>
      </c>
      <c r="E4" s="140"/>
      <c r="F4" s="140">
        <v>-3649180</v>
      </c>
      <c r="G4" s="140"/>
      <c r="H4" s="140">
        <f>F4/D4</f>
        <v>-0.90772709034958832</v>
      </c>
    </row>
    <row r="5" spans="1:19">
      <c r="A5" s="140" t="s">
        <v>106</v>
      </c>
      <c r="B5" s="140">
        <v>121.77200000000001</v>
      </c>
      <c r="C5" s="140">
        <v>8.2989999999999995</v>
      </c>
      <c r="D5" s="140">
        <v>10370847</v>
      </c>
      <c r="E5" s="140"/>
      <c r="F5" s="140">
        <v>1272078</v>
      </c>
      <c r="G5" s="140"/>
      <c r="H5" s="140">
        <f>F5/D5</f>
        <v>0.12265902678922946</v>
      </c>
    </row>
    <row r="6" spans="1:19">
      <c r="A6" s="140" t="s">
        <v>107</v>
      </c>
      <c r="B6" s="140">
        <v>120.87</v>
      </c>
      <c r="C6" s="140">
        <v>8.1750000000000007</v>
      </c>
      <c r="D6" s="140">
        <v>10851352</v>
      </c>
      <c r="E6" s="140"/>
      <c r="F6" s="140">
        <v>4944716</v>
      </c>
      <c r="G6" s="140"/>
      <c r="H6" s="140">
        <f>F6/D6</f>
        <v>0.45567741236299403</v>
      </c>
    </row>
    <row r="7" spans="1:19">
      <c r="A7" t="s">
        <v>108</v>
      </c>
      <c r="B7">
        <v>121.411</v>
      </c>
      <c r="C7">
        <v>8.0920000000000005</v>
      </c>
      <c r="D7">
        <v>7061989</v>
      </c>
      <c r="F7">
        <v>6044124</v>
      </c>
      <c r="H7">
        <f>F7/D7</f>
        <v>0.85586709353413037</v>
      </c>
      <c r="J7">
        <v>6</v>
      </c>
      <c r="K7">
        <v>766.71500000000003</v>
      </c>
      <c r="L7">
        <v>9.2149999999999999</v>
      </c>
      <c r="M7">
        <v>85.652000000000001</v>
      </c>
      <c r="N7">
        <v>0.85399999999999998</v>
      </c>
      <c r="O7" t="s">
        <v>290</v>
      </c>
      <c r="R7">
        <v>766.71500000000003</v>
      </c>
      <c r="S7">
        <v>85.652000000000001</v>
      </c>
    </row>
    <row r="8" spans="1:19">
      <c r="A8" s="140" t="s">
        <v>109</v>
      </c>
      <c r="B8" s="140">
        <v>125.11499999999999</v>
      </c>
      <c r="C8" s="140">
        <v>8.968</v>
      </c>
      <c r="D8" s="140">
        <v>6771884</v>
      </c>
      <c r="E8" s="140"/>
      <c r="F8" s="140">
        <v>4853016</v>
      </c>
      <c r="G8" s="140"/>
      <c r="H8" s="140">
        <f>F8/D8</f>
        <v>0.71664192712101982</v>
      </c>
      <c r="I8" s="140"/>
      <c r="J8" s="140">
        <v>7</v>
      </c>
      <c r="K8" s="140">
        <v>1216.4069999999999</v>
      </c>
      <c r="L8" s="140">
        <v>45.540999999999997</v>
      </c>
      <c r="M8" s="140">
        <v>49.442</v>
      </c>
      <c r="N8" s="140">
        <v>1.2909999999999999</v>
      </c>
      <c r="O8" s="140" t="s">
        <v>291</v>
      </c>
      <c r="R8" s="140"/>
      <c r="S8" s="140"/>
    </row>
    <row r="10" spans="1:19">
      <c r="A10" t="s">
        <v>110</v>
      </c>
      <c r="B10">
        <v>119.486</v>
      </c>
      <c r="C10">
        <v>8.4770000000000003</v>
      </c>
      <c r="D10">
        <v>7302534</v>
      </c>
      <c r="F10">
        <v>6041900</v>
      </c>
      <c r="H10">
        <f>F10/D10</f>
        <v>0.82737033473586019</v>
      </c>
      <c r="J10">
        <v>9</v>
      </c>
      <c r="K10">
        <v>1413.5139999999999</v>
      </c>
      <c r="L10">
        <v>43.728999999999999</v>
      </c>
      <c r="M10">
        <v>37.32</v>
      </c>
      <c r="N10">
        <v>1.0149999999999999</v>
      </c>
      <c r="O10" t="s">
        <v>292</v>
      </c>
      <c r="R10">
        <v>1413.5139999999999</v>
      </c>
      <c r="S10">
        <v>37.32</v>
      </c>
    </row>
    <row r="11" spans="1:19">
      <c r="A11" t="s">
        <v>111</v>
      </c>
      <c r="B11">
        <v>119.30800000000001</v>
      </c>
      <c r="C11">
        <v>8.0749999999999993</v>
      </c>
      <c r="D11">
        <v>6961659</v>
      </c>
      <c r="F11">
        <v>5506312</v>
      </c>
      <c r="H11">
        <f>F11/D11</f>
        <v>0.79094824954798848</v>
      </c>
      <c r="J11">
        <v>10</v>
      </c>
      <c r="K11">
        <v>719.03200000000004</v>
      </c>
      <c r="L11">
        <v>5.5170000000000003</v>
      </c>
      <c r="M11">
        <v>114.71</v>
      </c>
      <c r="N11">
        <v>0.249</v>
      </c>
      <c r="O11" t="s">
        <v>293</v>
      </c>
      <c r="R11">
        <v>719.03200000000004</v>
      </c>
      <c r="S11">
        <v>114.71</v>
      </c>
    </row>
    <row r="12" spans="1:19">
      <c r="A12" t="s">
        <v>112</v>
      </c>
      <c r="B12">
        <v>120.004</v>
      </c>
      <c r="C12">
        <v>7.851</v>
      </c>
      <c r="D12">
        <v>5638252</v>
      </c>
      <c r="F12">
        <v>5591696</v>
      </c>
      <c r="H12">
        <f>F12/D12</f>
        <v>0.99174283093412641</v>
      </c>
      <c r="J12">
        <v>11</v>
      </c>
      <c r="K12">
        <v>1619.3979999999999</v>
      </c>
      <c r="L12">
        <v>57.707999999999998</v>
      </c>
      <c r="M12">
        <v>31.581</v>
      </c>
      <c r="N12">
        <v>1.179</v>
      </c>
      <c r="O12" t="s">
        <v>294</v>
      </c>
      <c r="R12">
        <v>1619.3979999999999</v>
      </c>
      <c r="S12">
        <v>31.581</v>
      </c>
    </row>
    <row r="13" spans="1:19">
      <c r="A13" t="s">
        <v>113</v>
      </c>
      <c r="B13">
        <v>121.003</v>
      </c>
      <c r="C13">
        <v>7.76</v>
      </c>
      <c r="D13">
        <v>6249495</v>
      </c>
      <c r="F13">
        <v>6062876</v>
      </c>
      <c r="H13">
        <f>F13/D13</f>
        <v>0.97013854719461334</v>
      </c>
      <c r="J13">
        <v>12</v>
      </c>
      <c r="K13">
        <v>1717.856</v>
      </c>
      <c r="L13">
        <v>60.384999999999998</v>
      </c>
      <c r="M13">
        <v>33.451999999999998</v>
      </c>
      <c r="N13">
        <v>1.4490000000000001</v>
      </c>
      <c r="O13" t="s">
        <v>295</v>
      </c>
      <c r="R13">
        <v>1717.856</v>
      </c>
      <c r="S13">
        <v>33.451999999999998</v>
      </c>
    </row>
    <row r="14" spans="1:19">
      <c r="A14" t="s">
        <v>114</v>
      </c>
      <c r="B14">
        <v>122.402</v>
      </c>
      <c r="C14">
        <v>7.7350000000000003</v>
      </c>
      <c r="D14">
        <v>6603864</v>
      </c>
      <c r="F14">
        <v>6233838</v>
      </c>
      <c r="H14">
        <f>F14/D14</f>
        <v>0.94396825858315681</v>
      </c>
      <c r="J14">
        <v>13</v>
      </c>
      <c r="K14">
        <v>1729.55</v>
      </c>
      <c r="L14">
        <v>55.795000000000002</v>
      </c>
      <c r="M14">
        <v>34.417999999999999</v>
      </c>
      <c r="N14">
        <v>1.5469999999999999</v>
      </c>
      <c r="O14" t="s">
        <v>296</v>
      </c>
      <c r="R14">
        <v>1729.55</v>
      </c>
      <c r="S14">
        <v>34.417999999999999</v>
      </c>
    </row>
    <row r="15" spans="1:19">
      <c r="A15" t="s">
        <v>115</v>
      </c>
      <c r="B15">
        <v>121.699</v>
      </c>
      <c r="C15">
        <v>7.4290000000000003</v>
      </c>
      <c r="D15">
        <v>6071796</v>
      </c>
      <c r="F15">
        <v>5856676</v>
      </c>
      <c r="H15">
        <f>F15/D15</f>
        <v>0.96457061469127092</v>
      </c>
      <c r="J15">
        <v>14</v>
      </c>
      <c r="K15">
        <v>1838.3009999999999</v>
      </c>
      <c r="L15">
        <v>58.975000000000001</v>
      </c>
      <c r="M15">
        <v>36.036999999999999</v>
      </c>
      <c r="N15">
        <v>1.804</v>
      </c>
      <c r="O15" t="s">
        <v>297</v>
      </c>
      <c r="R15">
        <v>1838.3009999999999</v>
      </c>
      <c r="S15">
        <v>36.036999999999999</v>
      </c>
    </row>
    <row r="16" spans="1:19">
      <c r="A16" t="s">
        <v>116</v>
      </c>
      <c r="B16">
        <v>117.53400000000001</v>
      </c>
      <c r="C16">
        <v>7.7770000000000001</v>
      </c>
      <c r="D16">
        <v>6523171</v>
      </c>
      <c r="F16">
        <v>6066440</v>
      </c>
      <c r="H16">
        <f>F16/D16</f>
        <v>0.92998328573633893</v>
      </c>
      <c r="J16">
        <v>15</v>
      </c>
      <c r="K16">
        <v>1735.4190000000001</v>
      </c>
      <c r="L16">
        <v>57.219000000000001</v>
      </c>
      <c r="M16">
        <v>32.491999999999997</v>
      </c>
      <c r="N16">
        <v>1.357</v>
      </c>
      <c r="O16" t="s">
        <v>298</v>
      </c>
      <c r="R16">
        <v>1735.4190000000001</v>
      </c>
      <c r="S16">
        <v>32.491999999999997</v>
      </c>
    </row>
    <row r="17" spans="1:19">
      <c r="A17" t="s">
        <v>117</v>
      </c>
      <c r="B17">
        <v>121.411</v>
      </c>
      <c r="C17">
        <v>8.0920000000000005</v>
      </c>
      <c r="D17">
        <v>7061989</v>
      </c>
      <c r="F17">
        <v>6044124</v>
      </c>
      <c r="H17">
        <f>F17/D17</f>
        <v>0.85586709353413037</v>
      </c>
      <c r="J17">
        <v>16</v>
      </c>
      <c r="K17">
        <v>1799.8489999999999</v>
      </c>
      <c r="L17">
        <v>54.795000000000002</v>
      </c>
      <c r="M17">
        <v>36.823999999999998</v>
      </c>
      <c r="N17">
        <v>1.9970000000000001</v>
      </c>
      <c r="O17" t="s">
        <v>299</v>
      </c>
      <c r="R17">
        <v>1799.8489999999999</v>
      </c>
      <c r="S17">
        <v>36.823999999999998</v>
      </c>
    </row>
    <row r="18" spans="1:19">
      <c r="A18" t="s">
        <v>118</v>
      </c>
      <c r="B18">
        <v>121.627</v>
      </c>
      <c r="C18">
        <v>7.9329999999999998</v>
      </c>
      <c r="D18">
        <v>4650210</v>
      </c>
      <c r="F18">
        <v>5056422</v>
      </c>
      <c r="H18">
        <f>F18/D18</f>
        <v>1.0873534743592226</v>
      </c>
      <c r="J18">
        <v>17</v>
      </c>
      <c r="K18">
        <v>1714.616</v>
      </c>
      <c r="L18">
        <v>68.298000000000002</v>
      </c>
      <c r="M18">
        <v>51.713000000000001</v>
      </c>
      <c r="N18">
        <v>3.4969999999999999</v>
      </c>
      <c r="O18" t="s">
        <v>300</v>
      </c>
      <c r="R18">
        <v>1714.616</v>
      </c>
      <c r="S18">
        <v>51.713000000000001</v>
      </c>
    </row>
    <row r="19" spans="1:19">
      <c r="A19" t="s">
        <v>119</v>
      </c>
      <c r="B19">
        <v>122.133</v>
      </c>
      <c r="C19">
        <v>8.8510000000000009</v>
      </c>
      <c r="D19">
        <v>5014844</v>
      </c>
      <c r="F19">
        <v>5043252</v>
      </c>
      <c r="H19">
        <f>F19/D19</f>
        <v>1.0056647823940286</v>
      </c>
      <c r="J19">
        <v>18</v>
      </c>
      <c r="K19">
        <v>1807.88</v>
      </c>
      <c r="L19">
        <v>75.56</v>
      </c>
      <c r="M19">
        <v>34.170999999999999</v>
      </c>
      <c r="N19">
        <v>2.4140000000000001</v>
      </c>
      <c r="O19" t="s">
        <v>301</v>
      </c>
      <c r="R19">
        <v>1807.88</v>
      </c>
      <c r="S19">
        <v>34.170999999999999</v>
      </c>
    </row>
    <row r="20" spans="1:19">
      <c r="A20" t="s">
        <v>120</v>
      </c>
      <c r="B20">
        <v>119.149</v>
      </c>
      <c r="C20">
        <v>7.7389999999999999</v>
      </c>
      <c r="D20">
        <v>6280677</v>
      </c>
      <c r="F20">
        <v>5836366</v>
      </c>
      <c r="H20">
        <f>F20/D20</f>
        <v>0.92925746698962552</v>
      </c>
      <c r="J20">
        <v>19</v>
      </c>
      <c r="K20">
        <v>1869.635</v>
      </c>
      <c r="L20">
        <v>50.198999999999998</v>
      </c>
      <c r="M20">
        <v>28.646000000000001</v>
      </c>
      <c r="N20">
        <v>1.2869999999999999</v>
      </c>
      <c r="O20" t="s">
        <v>302</v>
      </c>
      <c r="R20">
        <v>1869.635</v>
      </c>
      <c r="S20">
        <v>28.646000000000001</v>
      </c>
    </row>
    <row r="21" spans="1:19">
      <c r="A21" t="s">
        <v>121</v>
      </c>
      <c r="B21">
        <v>118.29600000000001</v>
      </c>
      <c r="C21">
        <v>8.1150000000000002</v>
      </c>
      <c r="D21">
        <v>7857967</v>
      </c>
      <c r="F21">
        <v>7426238</v>
      </c>
      <c r="H21">
        <f>F21/D21</f>
        <v>0.9450584355979097</v>
      </c>
      <c r="J21">
        <v>20</v>
      </c>
      <c r="K21">
        <v>1888.1379999999999</v>
      </c>
      <c r="L21">
        <v>47.226999999999997</v>
      </c>
      <c r="M21">
        <v>31.030999999999999</v>
      </c>
      <c r="N21">
        <v>1.2050000000000001</v>
      </c>
      <c r="O21" t="s">
        <v>303</v>
      </c>
      <c r="R21">
        <v>1888.1379999999999</v>
      </c>
      <c r="S21">
        <v>31.030999999999999</v>
      </c>
    </row>
    <row r="22" spans="1:19">
      <c r="A22" t="s">
        <v>122</v>
      </c>
      <c r="B22">
        <v>106.69499999999999</v>
      </c>
      <c r="C22">
        <v>7.819</v>
      </c>
      <c r="D22">
        <v>3881395</v>
      </c>
      <c r="F22">
        <v>3592261</v>
      </c>
      <c r="H22">
        <f>F22/D22</f>
        <v>0.92550771050099256</v>
      </c>
      <c r="J22">
        <v>21</v>
      </c>
      <c r="K22">
        <v>1965.691</v>
      </c>
      <c r="L22">
        <v>146.422</v>
      </c>
      <c r="M22">
        <v>36.618000000000002</v>
      </c>
      <c r="N22">
        <v>2.67</v>
      </c>
      <c r="O22" t="s">
        <v>304</v>
      </c>
      <c r="R22">
        <v>1965.691</v>
      </c>
      <c r="S22">
        <v>36.618000000000002</v>
      </c>
    </row>
    <row r="23" spans="1:19">
      <c r="A23" t="s">
        <v>123</v>
      </c>
      <c r="B23">
        <v>111.309</v>
      </c>
      <c r="C23">
        <v>7.8550000000000004</v>
      </c>
      <c r="D23">
        <v>4285024</v>
      </c>
      <c r="F23">
        <v>3712207</v>
      </c>
      <c r="H23">
        <f>F23/D23</f>
        <v>0.86632116879625409</v>
      </c>
      <c r="J23">
        <v>22</v>
      </c>
      <c r="K23">
        <v>1945.7329999999999</v>
      </c>
      <c r="L23">
        <v>71.102999999999994</v>
      </c>
      <c r="M23">
        <v>34.524999999999999</v>
      </c>
      <c r="N23">
        <v>1.2050000000000001</v>
      </c>
      <c r="O23" t="s">
        <v>305</v>
      </c>
      <c r="R23">
        <v>1945.7329999999999</v>
      </c>
      <c r="S23">
        <v>34.524999999999999</v>
      </c>
    </row>
    <row r="24" spans="1:19">
      <c r="A24" s="140" t="s">
        <v>124</v>
      </c>
      <c r="B24" s="140">
        <v>121.105</v>
      </c>
      <c r="C24" s="140">
        <v>7.0430000000000001</v>
      </c>
      <c r="D24" s="140">
        <v>5146985</v>
      </c>
      <c r="E24" s="140"/>
      <c r="F24" s="140">
        <v>3354507</v>
      </c>
      <c r="G24" s="140"/>
      <c r="H24" s="140">
        <f>F24/D24</f>
        <v>0.65174213641578516</v>
      </c>
      <c r="I24" s="140"/>
      <c r="J24" s="140">
        <v>23</v>
      </c>
      <c r="K24" s="140">
        <v>2012.0550000000001</v>
      </c>
      <c r="L24" s="140">
        <v>54.420999999999999</v>
      </c>
      <c r="M24" s="140">
        <v>33.015000000000001</v>
      </c>
      <c r="N24" s="140">
        <v>1.298</v>
      </c>
      <c r="O24" s="140" t="s">
        <v>306</v>
      </c>
      <c r="R24" s="140"/>
      <c r="S24" s="140"/>
    </row>
    <row r="25" spans="1:19">
      <c r="A25" t="s">
        <v>125</v>
      </c>
      <c r="B25">
        <v>125.608</v>
      </c>
      <c r="C25">
        <v>8.1820000000000004</v>
      </c>
      <c r="D25">
        <v>7742668</v>
      </c>
      <c r="F25">
        <v>6744865</v>
      </c>
      <c r="H25">
        <f>F25/D25</f>
        <v>0.87112930581551473</v>
      </c>
    </row>
    <row r="26" spans="1:19">
      <c r="A26" t="s">
        <v>126</v>
      </c>
      <c r="B26">
        <v>125.85899999999999</v>
      </c>
      <c r="C26">
        <v>8.532</v>
      </c>
      <c r="D26">
        <v>7225395</v>
      </c>
      <c r="F26">
        <v>6310428</v>
      </c>
      <c r="H26">
        <f>F26/D26</f>
        <v>0.87336789199760012</v>
      </c>
      <c r="J26">
        <v>25</v>
      </c>
      <c r="K26">
        <v>2201.4389999999999</v>
      </c>
      <c r="L26">
        <v>29.945</v>
      </c>
      <c r="M26">
        <v>36.496000000000002</v>
      </c>
      <c r="N26">
        <v>0.91900000000000004</v>
      </c>
      <c r="O26" t="s">
        <v>307</v>
      </c>
      <c r="R26">
        <v>2201.4389999999999</v>
      </c>
      <c r="S26">
        <v>36.496000000000002</v>
      </c>
    </row>
    <row r="27" spans="1:19">
      <c r="A27" t="s">
        <v>127</v>
      </c>
      <c r="B27">
        <v>122.795</v>
      </c>
      <c r="C27">
        <v>8.8030000000000008</v>
      </c>
      <c r="D27">
        <v>6151217</v>
      </c>
      <c r="F27">
        <v>5004323</v>
      </c>
      <c r="H27">
        <f>F27/D27</f>
        <v>0.81355006659657758</v>
      </c>
      <c r="J27">
        <v>26</v>
      </c>
      <c r="K27">
        <v>2234.5039999999999</v>
      </c>
      <c r="L27">
        <v>75.912000000000006</v>
      </c>
      <c r="M27">
        <v>34.409999999999997</v>
      </c>
      <c r="N27">
        <v>1.964</v>
      </c>
      <c r="O27" t="s">
        <v>308</v>
      </c>
      <c r="R27">
        <v>2234.5039999999999</v>
      </c>
      <c r="S27">
        <v>34.409999999999997</v>
      </c>
    </row>
    <row r="28" spans="1:19">
      <c r="A28" t="s">
        <v>128</v>
      </c>
      <c r="B28">
        <v>130.506</v>
      </c>
      <c r="C28">
        <v>9.1989999999999998</v>
      </c>
      <c r="D28">
        <v>3302082</v>
      </c>
      <c r="F28">
        <v>2599640</v>
      </c>
      <c r="H28">
        <f>F28/D28</f>
        <v>0.78727299927742556</v>
      </c>
      <c r="J28">
        <v>27</v>
      </c>
      <c r="K28">
        <v>1871.5160000000001</v>
      </c>
      <c r="L28">
        <v>122.956</v>
      </c>
      <c r="M28">
        <v>34.031999999999996</v>
      </c>
      <c r="N28">
        <v>2.7269999999999999</v>
      </c>
      <c r="O28" t="s">
        <v>309</v>
      </c>
      <c r="R28">
        <v>1871.5160000000001</v>
      </c>
      <c r="S28">
        <v>34.031999999999996</v>
      </c>
    </row>
    <row r="29" spans="1:19">
      <c r="A29" t="s">
        <v>129</v>
      </c>
      <c r="B29">
        <v>128.27600000000001</v>
      </c>
      <c r="C29">
        <v>8.4689999999999994</v>
      </c>
      <c r="D29">
        <v>2133001</v>
      </c>
      <c r="F29">
        <v>2283893</v>
      </c>
      <c r="H29">
        <f>F29/D29</f>
        <v>1.0707416452219198</v>
      </c>
      <c r="J29">
        <v>28</v>
      </c>
      <c r="K29">
        <v>1582.5139999999999</v>
      </c>
      <c r="L29">
        <v>115.17700000000001</v>
      </c>
      <c r="M29">
        <v>27.216000000000001</v>
      </c>
      <c r="N29">
        <v>7.2720000000000002</v>
      </c>
      <c r="O29" t="s">
        <v>310</v>
      </c>
      <c r="R29">
        <v>1582.5139999999999</v>
      </c>
      <c r="S29">
        <v>27.216000000000001</v>
      </c>
    </row>
    <row r="32" spans="1:19">
      <c r="A32" t="s">
        <v>130</v>
      </c>
      <c r="B32">
        <v>120.373</v>
      </c>
      <c r="C32">
        <v>7.7119999999999997</v>
      </c>
      <c r="D32">
        <v>5857096</v>
      </c>
      <c r="F32">
        <v>5777683</v>
      </c>
      <c r="H32">
        <f>F32/D32</f>
        <v>0.98644157445942493</v>
      </c>
      <c r="J32">
        <v>31</v>
      </c>
      <c r="K32">
        <v>1823.8820000000001</v>
      </c>
      <c r="L32">
        <v>96.322000000000003</v>
      </c>
      <c r="M32">
        <v>26.981999999999999</v>
      </c>
      <c r="N32">
        <v>2.7989999999999999</v>
      </c>
      <c r="O32" t="s">
        <v>311</v>
      </c>
      <c r="R32">
        <v>1823.8820000000001</v>
      </c>
      <c r="S32">
        <v>26.981999999999999</v>
      </c>
    </row>
    <row r="33" spans="1:19">
      <c r="A33" t="s">
        <v>131</v>
      </c>
      <c r="B33">
        <v>125.786</v>
      </c>
      <c r="C33">
        <v>8.984</v>
      </c>
      <c r="D33">
        <v>5690102</v>
      </c>
      <c r="F33">
        <v>5731028</v>
      </c>
      <c r="H33">
        <f>F33/D33</f>
        <v>1.0071924896952638</v>
      </c>
      <c r="J33">
        <v>32</v>
      </c>
      <c r="K33">
        <v>1848.8589999999999</v>
      </c>
      <c r="L33">
        <v>104.13500000000001</v>
      </c>
      <c r="M33">
        <v>38.204000000000001</v>
      </c>
      <c r="N33">
        <v>2.7440000000000002</v>
      </c>
      <c r="O33" t="s">
        <v>312</v>
      </c>
      <c r="R33">
        <v>1848.8589999999999</v>
      </c>
      <c r="S33">
        <v>38.204000000000001</v>
      </c>
    </row>
    <row r="34" spans="1:19">
      <c r="A34" t="s">
        <v>132</v>
      </c>
      <c r="B34">
        <v>127.95399999999999</v>
      </c>
      <c r="C34">
        <v>9.2569999999999997</v>
      </c>
      <c r="D34">
        <v>6371802</v>
      </c>
      <c r="F34">
        <v>5851853</v>
      </c>
      <c r="H34">
        <f>F34/D34</f>
        <v>0.91839843736512838</v>
      </c>
      <c r="J34">
        <v>33</v>
      </c>
      <c r="K34">
        <v>1724.835</v>
      </c>
      <c r="L34">
        <v>74.138999999999996</v>
      </c>
      <c r="M34">
        <v>32.863999999999997</v>
      </c>
      <c r="N34">
        <v>2.1789999999999998</v>
      </c>
      <c r="O34" t="s">
        <v>313</v>
      </c>
      <c r="R34">
        <v>1724.835</v>
      </c>
      <c r="S34">
        <v>32.863999999999997</v>
      </c>
    </row>
    <row r="35" spans="1:19">
      <c r="A35" t="s">
        <v>133</v>
      </c>
      <c r="B35">
        <v>126.532</v>
      </c>
      <c r="C35">
        <v>9.3919999999999995</v>
      </c>
      <c r="D35">
        <v>3947505</v>
      </c>
      <c r="F35">
        <v>4397402</v>
      </c>
      <c r="H35">
        <f>F35/D35</f>
        <v>1.1139699633059363</v>
      </c>
      <c r="J35">
        <v>34</v>
      </c>
      <c r="K35">
        <v>2035.077</v>
      </c>
      <c r="L35">
        <v>111.259</v>
      </c>
      <c r="M35">
        <v>39.371000000000002</v>
      </c>
      <c r="N35">
        <v>3.1280000000000001</v>
      </c>
      <c r="O35" t="s">
        <v>314</v>
      </c>
      <c r="R35">
        <v>2035.077</v>
      </c>
      <c r="S35">
        <v>39.371000000000002</v>
      </c>
    </row>
    <row r="36" spans="1:19">
      <c r="A36" t="s">
        <v>134</v>
      </c>
      <c r="B36">
        <v>114.851</v>
      </c>
      <c r="C36">
        <v>8.4160000000000004</v>
      </c>
      <c r="D36">
        <v>8224803</v>
      </c>
      <c r="F36">
        <v>7775534</v>
      </c>
      <c r="H36">
        <f>F36/D36</f>
        <v>0.9453763208675029</v>
      </c>
      <c r="J36">
        <v>35</v>
      </c>
      <c r="K36">
        <v>2116.9569999999999</v>
      </c>
      <c r="L36">
        <v>34.284999999999997</v>
      </c>
      <c r="M36">
        <v>36.469000000000001</v>
      </c>
      <c r="N36">
        <v>1.0780000000000001</v>
      </c>
      <c r="O36" t="s">
        <v>315</v>
      </c>
      <c r="R36">
        <v>2116.9569999999999</v>
      </c>
      <c r="S36">
        <v>36.469000000000001</v>
      </c>
    </row>
    <row r="37" spans="1:19">
      <c r="A37" t="s">
        <v>135</v>
      </c>
      <c r="B37">
        <v>107.622</v>
      </c>
      <c r="C37">
        <v>8.1229999999999993</v>
      </c>
      <c r="D37">
        <v>8092016</v>
      </c>
      <c r="F37">
        <v>7733576</v>
      </c>
      <c r="H37">
        <f>F37/D37</f>
        <v>0.95570448699063371</v>
      </c>
      <c r="J37">
        <v>36</v>
      </c>
      <c r="K37">
        <v>1992.241</v>
      </c>
      <c r="L37">
        <v>75.302000000000007</v>
      </c>
      <c r="M37">
        <v>38.088000000000001</v>
      </c>
      <c r="N37">
        <v>2.2770000000000001</v>
      </c>
      <c r="O37" t="s">
        <v>316</v>
      </c>
      <c r="R37">
        <v>1992.241</v>
      </c>
      <c r="S37">
        <v>38.088000000000001</v>
      </c>
    </row>
    <row r="41" spans="1:19">
      <c r="A41" t="s">
        <v>136</v>
      </c>
      <c r="B41">
        <v>112.277</v>
      </c>
      <c r="C41">
        <v>8.891</v>
      </c>
      <c r="D41">
        <v>2136575</v>
      </c>
      <c r="F41">
        <v>2319034</v>
      </c>
      <c r="H41">
        <f>F41/D41</f>
        <v>1.085397891485204</v>
      </c>
      <c r="J41">
        <v>40</v>
      </c>
      <c r="K41">
        <v>1864.6469999999999</v>
      </c>
      <c r="L41">
        <v>272.97500000000002</v>
      </c>
      <c r="M41">
        <v>44.78</v>
      </c>
      <c r="N41">
        <v>5.0270000000000001</v>
      </c>
      <c r="O41" t="s">
        <v>317</v>
      </c>
      <c r="R41">
        <v>1864.6469999999999</v>
      </c>
      <c r="S41">
        <v>44.78</v>
      </c>
    </row>
    <row r="42" spans="1:19">
      <c r="A42" t="s">
        <v>137</v>
      </c>
      <c r="B42">
        <v>120.992</v>
      </c>
      <c r="C42">
        <v>7.476</v>
      </c>
      <c r="D42">
        <v>5524257</v>
      </c>
      <c r="F42">
        <v>4455052</v>
      </c>
      <c r="H42">
        <f>F42/D42</f>
        <v>0.80645270486148635</v>
      </c>
      <c r="J42">
        <v>41</v>
      </c>
      <c r="K42">
        <v>1892.0989999999999</v>
      </c>
      <c r="L42">
        <v>53.399000000000001</v>
      </c>
      <c r="M42">
        <v>37.917999999999999</v>
      </c>
      <c r="N42">
        <v>0.98499999999999999</v>
      </c>
      <c r="O42" t="s">
        <v>318</v>
      </c>
      <c r="R42">
        <v>1892.0989999999999</v>
      </c>
      <c r="S42">
        <v>37.917999999999999</v>
      </c>
    </row>
    <row r="43" spans="1:19">
      <c r="A43" s="140" t="s">
        <v>138</v>
      </c>
      <c r="B43" s="140">
        <v>127.854</v>
      </c>
      <c r="C43" s="140">
        <v>7.4050000000000002</v>
      </c>
      <c r="D43" s="140">
        <v>7536506</v>
      </c>
      <c r="E43" s="140"/>
      <c r="F43" s="140">
        <v>4866968</v>
      </c>
      <c r="G43" s="140"/>
      <c r="H43" s="140">
        <f>F43/D43</f>
        <v>0.6457857261707215</v>
      </c>
    </row>
    <row r="44" spans="1:19">
      <c r="A44" s="140" t="s">
        <v>139</v>
      </c>
      <c r="B44" s="140">
        <v>112.258</v>
      </c>
      <c r="C44" s="140">
        <v>8.3550000000000004</v>
      </c>
      <c r="D44" s="140">
        <v>9826025</v>
      </c>
      <c r="E44" s="140"/>
      <c r="F44" s="140">
        <v>6510234</v>
      </c>
      <c r="G44" s="140"/>
      <c r="H44" s="140">
        <f>F44/D44</f>
        <v>0.66255011563679111</v>
      </c>
      <c r="I44" s="140"/>
      <c r="J44" s="140">
        <v>43</v>
      </c>
      <c r="K44" s="140">
        <v>1286.2180000000001</v>
      </c>
      <c r="L44" s="140">
        <v>23.47</v>
      </c>
      <c r="M44" s="140">
        <v>61.438000000000002</v>
      </c>
      <c r="N44" s="140">
        <v>0.81299999999999994</v>
      </c>
      <c r="O44" s="140" t="s">
        <v>319</v>
      </c>
      <c r="R44" s="140"/>
      <c r="S44" s="140"/>
    </row>
    <row r="45" spans="1:19">
      <c r="A45" t="s">
        <v>140</v>
      </c>
      <c r="B45">
        <v>116.57599999999999</v>
      </c>
      <c r="C45">
        <v>8.3729999999999993</v>
      </c>
      <c r="D45">
        <v>5935133</v>
      </c>
      <c r="F45">
        <v>4868280</v>
      </c>
      <c r="H45">
        <f>F45/D45</f>
        <v>0.82024783606365692</v>
      </c>
      <c r="J45">
        <v>44</v>
      </c>
      <c r="K45">
        <v>1987.1289999999999</v>
      </c>
      <c r="L45">
        <v>131.93100000000001</v>
      </c>
      <c r="M45">
        <v>30.442</v>
      </c>
      <c r="N45">
        <v>3.782</v>
      </c>
      <c r="O45" t="s">
        <v>320</v>
      </c>
      <c r="R45">
        <v>1987.1289999999999</v>
      </c>
      <c r="S45">
        <v>30.442</v>
      </c>
    </row>
    <row r="49" spans="1:19">
      <c r="A49" t="s">
        <v>141</v>
      </c>
      <c r="B49">
        <v>123.98399999999999</v>
      </c>
      <c r="C49">
        <v>8.57</v>
      </c>
      <c r="D49">
        <v>8445370</v>
      </c>
      <c r="F49">
        <v>6505837</v>
      </c>
      <c r="H49">
        <f>F49/D49</f>
        <v>0.77034363207295831</v>
      </c>
      <c r="J49">
        <v>48</v>
      </c>
      <c r="K49">
        <v>1822.0909999999999</v>
      </c>
      <c r="L49">
        <v>52.975999999999999</v>
      </c>
      <c r="M49">
        <v>42.173999999999999</v>
      </c>
      <c r="N49">
        <v>1.4670000000000001</v>
      </c>
      <c r="O49" t="s">
        <v>321</v>
      </c>
      <c r="R49">
        <v>1822.0909999999999</v>
      </c>
      <c r="S49">
        <v>42.173999999999999</v>
      </c>
    </row>
    <row r="50" spans="1:19">
      <c r="A50" t="s">
        <v>142</v>
      </c>
      <c r="B50">
        <v>109.461</v>
      </c>
      <c r="C50">
        <v>9.0640000000000001</v>
      </c>
      <c r="D50">
        <v>1230244</v>
      </c>
      <c r="F50">
        <v>1474152</v>
      </c>
      <c r="H50">
        <f>F50/D50</f>
        <v>1.198259857394143</v>
      </c>
      <c r="J50">
        <v>49</v>
      </c>
      <c r="K50">
        <v>1748.386</v>
      </c>
      <c r="L50">
        <v>173.05799999999999</v>
      </c>
      <c r="M50">
        <v>40.472999999999999</v>
      </c>
      <c r="N50">
        <v>4.3789999999999996</v>
      </c>
      <c r="O50" t="s">
        <v>322</v>
      </c>
      <c r="R50">
        <v>1748.386</v>
      </c>
      <c r="S50">
        <v>40.472999999999999</v>
      </c>
    </row>
    <row r="51" spans="1:19">
      <c r="A51" t="s">
        <v>143</v>
      </c>
      <c r="B51">
        <v>112.80800000000001</v>
      </c>
      <c r="C51">
        <v>7.774</v>
      </c>
      <c r="D51">
        <v>2580914</v>
      </c>
      <c r="F51">
        <v>2223293</v>
      </c>
      <c r="H51">
        <f>F51/D51</f>
        <v>0.86143629737372107</v>
      </c>
      <c r="J51">
        <v>50</v>
      </c>
      <c r="K51">
        <v>1775.665</v>
      </c>
      <c r="L51">
        <v>166.99299999999999</v>
      </c>
      <c r="M51">
        <v>38.094000000000001</v>
      </c>
      <c r="N51">
        <v>5.3230000000000004</v>
      </c>
      <c r="O51" t="s">
        <v>323</v>
      </c>
      <c r="R51">
        <v>1775.665</v>
      </c>
      <c r="S51">
        <v>38.094000000000001</v>
      </c>
    </row>
    <row r="53" spans="1:19">
      <c r="A53" t="s">
        <v>144</v>
      </c>
      <c r="B53">
        <v>122.004</v>
      </c>
      <c r="C53">
        <v>9.6460000000000008</v>
      </c>
      <c r="D53">
        <v>4519028</v>
      </c>
      <c r="F53">
        <v>4098494</v>
      </c>
      <c r="H53">
        <f>F53/D53</f>
        <v>0.90694149272808222</v>
      </c>
      <c r="J53">
        <v>52</v>
      </c>
      <c r="K53">
        <v>1981.874</v>
      </c>
      <c r="L53">
        <v>107.88200000000001</v>
      </c>
      <c r="M53">
        <v>28.626999999999999</v>
      </c>
      <c r="N53">
        <v>2.9769999999999999</v>
      </c>
      <c r="O53" t="s">
        <v>324</v>
      </c>
      <c r="R53">
        <v>1981.874</v>
      </c>
      <c r="S53">
        <v>28.626999999999999</v>
      </c>
    </row>
    <row r="55" spans="1:19">
      <c r="A55" t="s">
        <v>145</v>
      </c>
      <c r="B55">
        <v>127.202</v>
      </c>
      <c r="C55">
        <v>7.4669999999999996</v>
      </c>
      <c r="D55">
        <v>4446750</v>
      </c>
      <c r="F55">
        <v>4322864</v>
      </c>
      <c r="H55">
        <f>F55/D55</f>
        <v>0.9721401023219205</v>
      </c>
      <c r="J55">
        <v>54</v>
      </c>
      <c r="K55">
        <v>2096.623</v>
      </c>
      <c r="L55">
        <v>147.41</v>
      </c>
      <c r="M55">
        <v>31.524999999999999</v>
      </c>
      <c r="N55">
        <v>3.7010000000000001</v>
      </c>
      <c r="O55" t="s">
        <v>325</v>
      </c>
      <c r="R55">
        <v>2096.623</v>
      </c>
      <c r="S55">
        <v>31.524999999999999</v>
      </c>
    </row>
    <row r="56" spans="1:19">
      <c r="A56" t="s">
        <v>146</v>
      </c>
      <c r="B56">
        <v>109.43600000000001</v>
      </c>
      <c r="C56">
        <v>9.1649999999999991</v>
      </c>
      <c r="D56">
        <v>1763237</v>
      </c>
      <c r="F56">
        <v>1549415</v>
      </c>
      <c r="H56">
        <f>F56/D56</f>
        <v>0.87873326160918808</v>
      </c>
      <c r="J56">
        <v>55</v>
      </c>
      <c r="K56">
        <v>1765.7059999999999</v>
      </c>
      <c r="L56">
        <v>128.071</v>
      </c>
      <c r="M56">
        <v>40.360999999999997</v>
      </c>
      <c r="N56">
        <v>7.2480000000000002</v>
      </c>
      <c r="O56" t="s">
        <v>326</v>
      </c>
      <c r="R56">
        <v>1765.7059999999999</v>
      </c>
      <c r="S56">
        <v>40.360999999999997</v>
      </c>
    </row>
    <row r="57" spans="1:19">
      <c r="A57" t="s">
        <v>147</v>
      </c>
      <c r="B57">
        <v>109.898</v>
      </c>
      <c r="C57">
        <v>8.3350000000000009</v>
      </c>
      <c r="D57">
        <v>3398920</v>
      </c>
      <c r="F57">
        <v>3745152</v>
      </c>
      <c r="H57">
        <f>F57/D57</f>
        <v>1.1018652983888999</v>
      </c>
      <c r="J57">
        <v>56</v>
      </c>
      <c r="K57">
        <v>2096.806</v>
      </c>
      <c r="L57">
        <v>108.161</v>
      </c>
      <c r="M57">
        <v>33.026000000000003</v>
      </c>
      <c r="N57">
        <v>5.6239999999999997</v>
      </c>
      <c r="O57" t="s">
        <v>327</v>
      </c>
      <c r="R57">
        <v>2096.806</v>
      </c>
      <c r="S57">
        <v>33.026000000000003</v>
      </c>
    </row>
    <row r="58" spans="1:19">
      <c r="A58" t="s">
        <v>148</v>
      </c>
      <c r="B58">
        <v>116.929</v>
      </c>
      <c r="C58">
        <v>7.5919999999999996</v>
      </c>
      <c r="D58">
        <v>3586626</v>
      </c>
      <c r="F58">
        <v>3489624</v>
      </c>
      <c r="H58">
        <f>F58/D58</f>
        <v>0.97295452606432897</v>
      </c>
      <c r="J58">
        <v>57</v>
      </c>
      <c r="K58">
        <v>2133.8690000000001</v>
      </c>
      <c r="L58">
        <v>101.01</v>
      </c>
      <c r="M58">
        <v>24.065999999999999</v>
      </c>
      <c r="N58">
        <v>3.3559999999999999</v>
      </c>
      <c r="O58" t="s">
        <v>328</v>
      </c>
      <c r="R58">
        <v>2133.8690000000001</v>
      </c>
      <c r="S58">
        <v>24.065999999999999</v>
      </c>
    </row>
    <row r="60" spans="1:19">
      <c r="A60" t="s">
        <v>149</v>
      </c>
      <c r="B60">
        <v>120.002</v>
      </c>
      <c r="C60">
        <v>8.5579999999999998</v>
      </c>
      <c r="D60">
        <v>5800294</v>
      </c>
      <c r="F60">
        <v>5964314</v>
      </c>
      <c r="H60">
        <f>F60/D60</f>
        <v>1.028277876948996</v>
      </c>
      <c r="J60">
        <v>59</v>
      </c>
      <c r="K60">
        <v>1802.742</v>
      </c>
      <c r="L60">
        <v>50.220999999999997</v>
      </c>
      <c r="M60">
        <v>38.445</v>
      </c>
      <c r="N60">
        <v>1.901</v>
      </c>
      <c r="O60" t="s">
        <v>329</v>
      </c>
      <c r="R60">
        <v>1802.742</v>
      </c>
      <c r="S60">
        <v>38.445</v>
      </c>
    </row>
    <row r="61" spans="1:19">
      <c r="A61" t="s">
        <v>150</v>
      </c>
      <c r="B61">
        <v>112.88500000000001</v>
      </c>
      <c r="C61">
        <v>8.2750000000000004</v>
      </c>
      <c r="D61">
        <v>3341869</v>
      </c>
      <c r="F61">
        <v>3146284</v>
      </c>
      <c r="H61">
        <f>F61/D61</f>
        <v>0.94147436658947437</v>
      </c>
      <c r="J61">
        <v>60</v>
      </c>
      <c r="K61">
        <v>1802.6379999999999</v>
      </c>
      <c r="L61">
        <v>107.768</v>
      </c>
      <c r="M61">
        <v>31.850999999999999</v>
      </c>
      <c r="N61">
        <v>3.1749999999999998</v>
      </c>
      <c r="O61" t="s">
        <v>330</v>
      </c>
      <c r="R61">
        <v>1802.6379999999999</v>
      </c>
      <c r="S61">
        <v>31.850999999999999</v>
      </c>
    </row>
    <row r="62" spans="1:19">
      <c r="A62" t="s">
        <v>151</v>
      </c>
      <c r="B62">
        <v>116.11</v>
      </c>
      <c r="C62">
        <v>6.34</v>
      </c>
      <c r="D62">
        <v>4731302</v>
      </c>
      <c r="F62">
        <v>3793950</v>
      </c>
      <c r="H62">
        <f>F62/D62</f>
        <v>0.80188286437855794</v>
      </c>
      <c r="J62">
        <v>61</v>
      </c>
      <c r="K62">
        <v>1840.761</v>
      </c>
      <c r="L62">
        <v>84.646000000000001</v>
      </c>
      <c r="M62">
        <v>30.126999999999999</v>
      </c>
      <c r="N62">
        <v>2.3039999999999998</v>
      </c>
      <c r="O62" t="s">
        <v>331</v>
      </c>
      <c r="R62">
        <v>1840.761</v>
      </c>
      <c r="S62">
        <v>30.126999999999999</v>
      </c>
    </row>
    <row r="63" spans="1:19">
      <c r="A63" t="s">
        <v>152</v>
      </c>
      <c r="B63">
        <v>117.426</v>
      </c>
      <c r="C63">
        <v>7.3280000000000003</v>
      </c>
      <c r="D63">
        <v>3472688</v>
      </c>
      <c r="F63">
        <v>3680644</v>
      </c>
      <c r="H63">
        <f>F63/D63</f>
        <v>1.0598832950152735</v>
      </c>
      <c r="J63">
        <v>62</v>
      </c>
      <c r="K63">
        <v>2161.4769999999999</v>
      </c>
      <c r="L63">
        <v>91.02</v>
      </c>
      <c r="M63">
        <v>34.575000000000003</v>
      </c>
      <c r="N63">
        <v>3.7050000000000001</v>
      </c>
      <c r="O63" t="s">
        <v>332</v>
      </c>
      <c r="R63">
        <v>2161.4769999999999</v>
      </c>
      <c r="S63">
        <v>34.575000000000003</v>
      </c>
    </row>
    <row r="65" spans="1:19">
      <c r="A65" t="s">
        <v>153</v>
      </c>
      <c r="B65">
        <v>117.062</v>
      </c>
      <c r="C65">
        <v>8.6240000000000006</v>
      </c>
      <c r="D65">
        <v>3681687</v>
      </c>
      <c r="F65">
        <v>3417813</v>
      </c>
      <c r="H65">
        <f>F65/D65</f>
        <v>0.9283279648704521</v>
      </c>
      <c r="J65">
        <v>64</v>
      </c>
      <c r="K65">
        <v>1605.1769999999999</v>
      </c>
      <c r="L65">
        <v>145.387</v>
      </c>
      <c r="M65">
        <v>22.213000000000001</v>
      </c>
      <c r="N65">
        <v>4.1559999999999997</v>
      </c>
      <c r="O65" t="s">
        <v>333</v>
      </c>
      <c r="R65">
        <v>1605.1769999999999</v>
      </c>
      <c r="S65">
        <v>22.213000000000001</v>
      </c>
    </row>
    <row r="66" spans="1:19">
      <c r="A66" t="s">
        <v>154</v>
      </c>
      <c r="B66">
        <v>115.876</v>
      </c>
      <c r="C66">
        <v>6.5129999999999999</v>
      </c>
      <c r="D66">
        <v>4210382</v>
      </c>
      <c r="F66">
        <v>4478168</v>
      </c>
      <c r="H66">
        <f>F66/D66</f>
        <v>1.0636013549364405</v>
      </c>
      <c r="J66">
        <v>65</v>
      </c>
      <c r="K66">
        <v>1891.037</v>
      </c>
      <c r="L66">
        <v>110.164</v>
      </c>
      <c r="M66">
        <v>31.925999999999998</v>
      </c>
      <c r="N66">
        <v>3.1259999999999999</v>
      </c>
      <c r="O66" t="s">
        <v>334</v>
      </c>
      <c r="R66">
        <v>1891.037</v>
      </c>
      <c r="S66">
        <v>31.925999999999998</v>
      </c>
    </row>
    <row r="67" spans="1:19">
      <c r="A67" t="s">
        <v>155</v>
      </c>
      <c r="B67">
        <v>115.45699999999999</v>
      </c>
      <c r="C67">
        <v>6.8659999999999997</v>
      </c>
      <c r="D67">
        <v>2697506</v>
      </c>
      <c r="F67">
        <v>2201473</v>
      </c>
      <c r="H67">
        <f>F67/D67</f>
        <v>0.81611421809627116</v>
      </c>
      <c r="J67">
        <v>66</v>
      </c>
      <c r="K67">
        <v>2231.3850000000002</v>
      </c>
      <c r="L67">
        <v>117.258</v>
      </c>
      <c r="M67">
        <v>48.573</v>
      </c>
      <c r="N67">
        <v>3.9889999999999999</v>
      </c>
      <c r="O67" t="s">
        <v>335</v>
      </c>
      <c r="R67">
        <v>2231.3850000000002</v>
      </c>
      <c r="S67">
        <v>48.573</v>
      </c>
    </row>
    <row r="68" spans="1:19">
      <c r="A68" t="s">
        <v>156</v>
      </c>
      <c r="B68">
        <v>119.46299999999999</v>
      </c>
      <c r="C68">
        <v>8.7189999999999994</v>
      </c>
      <c r="D68">
        <v>5758423</v>
      </c>
      <c r="F68">
        <v>5432908</v>
      </c>
      <c r="H68">
        <f>F68/D68</f>
        <v>0.94347150252768852</v>
      </c>
      <c r="J68">
        <v>67</v>
      </c>
      <c r="K68">
        <v>2026.4739999999999</v>
      </c>
      <c r="L68">
        <v>109.70099999999999</v>
      </c>
      <c r="M68">
        <v>29.574999999999999</v>
      </c>
      <c r="N68">
        <v>2.0489999999999999</v>
      </c>
      <c r="O68" t="s">
        <v>336</v>
      </c>
      <c r="R68">
        <v>2026.4739999999999</v>
      </c>
      <c r="S68">
        <v>29.574999999999999</v>
      </c>
    </row>
    <row r="70" spans="1:19">
      <c r="A70" t="s">
        <v>157</v>
      </c>
      <c r="B70">
        <v>114.672</v>
      </c>
      <c r="C70">
        <v>6.1959999999999997</v>
      </c>
      <c r="D70">
        <v>6460767</v>
      </c>
      <c r="F70">
        <v>6033730</v>
      </c>
      <c r="H70">
        <f>F70/D70</f>
        <v>0.93390304897235887</v>
      </c>
      <c r="J70">
        <v>69</v>
      </c>
      <c r="K70">
        <v>2020.2470000000001</v>
      </c>
      <c r="L70">
        <v>72.343000000000004</v>
      </c>
      <c r="M70">
        <v>42.226999999999997</v>
      </c>
      <c r="N70">
        <v>2.58</v>
      </c>
      <c r="O70" t="s">
        <v>337</v>
      </c>
      <c r="R70">
        <v>2020.2470000000001</v>
      </c>
      <c r="S70">
        <v>42.226999999999997</v>
      </c>
    </row>
    <row r="71" spans="1:19">
      <c r="A71" t="s">
        <v>158</v>
      </c>
      <c r="B71">
        <v>114.944</v>
      </c>
      <c r="C71">
        <v>7.9089999999999998</v>
      </c>
      <c r="D71">
        <v>3731322</v>
      </c>
      <c r="F71">
        <v>3195471</v>
      </c>
      <c r="H71">
        <f>F71/D71</f>
        <v>0.85639111285490777</v>
      </c>
      <c r="J71">
        <v>70</v>
      </c>
      <c r="K71">
        <v>2364.9810000000002</v>
      </c>
      <c r="L71">
        <v>187.203</v>
      </c>
      <c r="M71">
        <v>32.348999999999997</v>
      </c>
      <c r="N71">
        <v>4.3789999999999996</v>
      </c>
      <c r="O71" t="s">
        <v>338</v>
      </c>
      <c r="R71">
        <v>2364.9810000000002</v>
      </c>
      <c r="S71">
        <v>32.348999999999997</v>
      </c>
    </row>
    <row r="72" spans="1:19">
      <c r="A72" t="s">
        <v>159</v>
      </c>
      <c r="B72">
        <v>119.551</v>
      </c>
      <c r="C72">
        <v>8.7739999999999991</v>
      </c>
      <c r="D72">
        <v>7156332</v>
      </c>
      <c r="F72">
        <v>6226304</v>
      </c>
      <c r="H72">
        <f>F72/D72</f>
        <v>0.87004124459290033</v>
      </c>
      <c r="J72">
        <v>71</v>
      </c>
      <c r="K72">
        <v>1873.3969999999999</v>
      </c>
      <c r="L72">
        <v>58.573999999999998</v>
      </c>
      <c r="M72">
        <v>29.378</v>
      </c>
      <c r="N72">
        <v>1.887</v>
      </c>
      <c r="O72" t="s">
        <v>339</v>
      </c>
      <c r="R72">
        <v>1873.3969999999999</v>
      </c>
      <c r="S72">
        <v>29.378</v>
      </c>
    </row>
    <row r="73" spans="1:19">
      <c r="A73" t="s">
        <v>160</v>
      </c>
      <c r="B73">
        <v>116.997</v>
      </c>
      <c r="C73">
        <v>7.23</v>
      </c>
      <c r="D73">
        <v>5921216</v>
      </c>
      <c r="F73">
        <v>5288272</v>
      </c>
      <c r="H73">
        <f>F73/D73</f>
        <v>0.89310574044250368</v>
      </c>
      <c r="J73">
        <v>72</v>
      </c>
      <c r="K73">
        <v>1712.6410000000001</v>
      </c>
      <c r="L73">
        <v>51.802999999999997</v>
      </c>
      <c r="M73">
        <v>41.851999999999997</v>
      </c>
      <c r="N73">
        <v>2.8010000000000002</v>
      </c>
      <c r="O73" t="s">
        <v>340</v>
      </c>
      <c r="R73">
        <v>1712.6410000000001</v>
      </c>
      <c r="S73">
        <v>41.851999999999997</v>
      </c>
    </row>
    <row r="74" spans="1:19">
      <c r="A74" t="s">
        <v>161</v>
      </c>
      <c r="B74">
        <v>105.479</v>
      </c>
      <c r="C74">
        <v>6.5629999999999997</v>
      </c>
      <c r="D74">
        <v>3303162</v>
      </c>
      <c r="F74">
        <v>2823118</v>
      </c>
      <c r="H74">
        <f>F74/D74</f>
        <v>0.85467137246069069</v>
      </c>
      <c r="J74">
        <v>73</v>
      </c>
      <c r="K74">
        <v>1828.5440000000001</v>
      </c>
      <c r="L74">
        <v>86.686000000000007</v>
      </c>
      <c r="M74">
        <v>32.003999999999998</v>
      </c>
      <c r="N74">
        <v>2.585</v>
      </c>
      <c r="O74" t="s">
        <v>341</v>
      </c>
      <c r="R74">
        <v>1828.5440000000001</v>
      </c>
      <c r="S74">
        <v>32.003999999999998</v>
      </c>
    </row>
    <row r="75" spans="1:19">
      <c r="A75" t="s">
        <v>162</v>
      </c>
      <c r="B75">
        <v>107.22799999999999</v>
      </c>
      <c r="C75">
        <v>7.2510000000000003</v>
      </c>
      <c r="D75">
        <v>7693170</v>
      </c>
      <c r="F75">
        <v>7069897</v>
      </c>
      <c r="H75">
        <f>F75/D75</f>
        <v>0.91898359193934365</v>
      </c>
      <c r="J75">
        <v>74</v>
      </c>
      <c r="K75">
        <v>1560.2049999999999</v>
      </c>
      <c r="L75">
        <v>45.838999999999999</v>
      </c>
      <c r="M75">
        <v>36.167999999999999</v>
      </c>
      <c r="N75">
        <v>1.6819999999999999</v>
      </c>
      <c r="O75" t="s">
        <v>342</v>
      </c>
      <c r="R75">
        <v>1560.2049999999999</v>
      </c>
      <c r="S75">
        <v>36.167999999999999</v>
      </c>
    </row>
    <row r="76" spans="1:19">
      <c r="A76" s="140" t="s">
        <v>163</v>
      </c>
      <c r="B76" s="140">
        <v>119.08</v>
      </c>
      <c r="C76" s="140">
        <v>8.6300000000000008</v>
      </c>
      <c r="D76" s="140">
        <v>9857945</v>
      </c>
      <c r="E76" s="140"/>
      <c r="F76" s="140">
        <v>6798957</v>
      </c>
      <c r="G76" s="140"/>
      <c r="H76" s="140">
        <f>F76/D76</f>
        <v>0.68969313584119207</v>
      </c>
      <c r="I76" s="140"/>
      <c r="J76" s="140">
        <v>75</v>
      </c>
      <c r="K76" s="140">
        <v>1397.1410000000001</v>
      </c>
      <c r="L76" s="140">
        <v>34.366999999999997</v>
      </c>
      <c r="M76" s="140">
        <v>45.465000000000003</v>
      </c>
      <c r="N76" s="140">
        <v>0.86399999999999999</v>
      </c>
      <c r="O76" s="140" t="s">
        <v>343</v>
      </c>
      <c r="R76" s="140"/>
      <c r="S76" s="140"/>
    </row>
    <row r="77" spans="1:19">
      <c r="A77" t="s">
        <v>164</v>
      </c>
      <c r="B77">
        <v>126.146</v>
      </c>
      <c r="C77">
        <v>9.0150000000000006</v>
      </c>
      <c r="D77">
        <v>8056015</v>
      </c>
      <c r="F77">
        <v>7477723</v>
      </c>
      <c r="H77">
        <f>F77/D77</f>
        <v>0.92821612174257373</v>
      </c>
      <c r="J77">
        <v>76</v>
      </c>
      <c r="K77">
        <v>1887.835</v>
      </c>
      <c r="L77">
        <v>34.655000000000001</v>
      </c>
      <c r="M77">
        <v>34.707999999999998</v>
      </c>
      <c r="N77">
        <v>1.0349999999999999</v>
      </c>
      <c r="O77" t="s">
        <v>344</v>
      </c>
      <c r="R77">
        <v>1887.835</v>
      </c>
      <c r="S77">
        <v>34.707999999999998</v>
      </c>
    </row>
    <row r="78" spans="1:19">
      <c r="A78" t="s">
        <v>165</v>
      </c>
      <c r="B78">
        <v>124.65600000000001</v>
      </c>
      <c r="C78">
        <v>9.4420000000000002</v>
      </c>
      <c r="D78">
        <v>4555854</v>
      </c>
      <c r="F78">
        <v>4742424</v>
      </c>
      <c r="H78">
        <f>F78/D78</f>
        <v>1.0409517074076562</v>
      </c>
      <c r="J78">
        <v>77</v>
      </c>
      <c r="K78">
        <v>2044.5619999999999</v>
      </c>
      <c r="L78">
        <v>140.179</v>
      </c>
      <c r="M78">
        <v>33.603999999999999</v>
      </c>
      <c r="N78">
        <v>2.8410000000000002</v>
      </c>
      <c r="O78" t="s">
        <v>345</v>
      </c>
      <c r="R78">
        <v>2044.5619999999999</v>
      </c>
      <c r="S78">
        <v>33.603999999999999</v>
      </c>
    </row>
    <row r="79" spans="1:19">
      <c r="A79" t="s">
        <v>166</v>
      </c>
      <c r="B79">
        <v>117.265</v>
      </c>
      <c r="C79">
        <v>8.2590000000000003</v>
      </c>
      <c r="D79">
        <v>4320601</v>
      </c>
      <c r="F79">
        <v>4511398</v>
      </c>
      <c r="H79">
        <f>F79/D79</f>
        <v>1.0441598286904994</v>
      </c>
      <c r="J79">
        <v>78</v>
      </c>
      <c r="K79">
        <v>1632.614</v>
      </c>
      <c r="L79">
        <v>200.53899999999999</v>
      </c>
      <c r="M79">
        <v>29.667000000000002</v>
      </c>
      <c r="N79">
        <v>4.6360000000000001</v>
      </c>
      <c r="O79" t="s">
        <v>346</v>
      </c>
      <c r="R79">
        <v>1632.614</v>
      </c>
      <c r="S79">
        <v>29.667000000000002</v>
      </c>
    </row>
    <row r="80" spans="1:19">
      <c r="A80" t="s">
        <v>167</v>
      </c>
      <c r="B80">
        <v>126.27500000000001</v>
      </c>
      <c r="C80">
        <v>8.9209999999999994</v>
      </c>
      <c r="D80">
        <v>8252158</v>
      </c>
      <c r="F80">
        <v>8333598</v>
      </c>
      <c r="H80">
        <f>F80/D80</f>
        <v>1.009868933677712</v>
      </c>
      <c r="J80">
        <v>79</v>
      </c>
      <c r="K80">
        <v>2002.62</v>
      </c>
      <c r="L80">
        <v>88.087999999999994</v>
      </c>
      <c r="M80">
        <v>32.546999999999997</v>
      </c>
      <c r="N80">
        <v>1.9730000000000001</v>
      </c>
      <c r="O80" t="s">
        <v>347</v>
      </c>
      <c r="R80">
        <v>2002.62</v>
      </c>
      <c r="S80">
        <v>32.546999999999997</v>
      </c>
    </row>
    <row r="81" spans="1:19">
      <c r="A81" t="s">
        <v>168</v>
      </c>
      <c r="B81">
        <v>126.27500000000001</v>
      </c>
      <c r="C81">
        <v>8.9209999999999994</v>
      </c>
      <c r="D81">
        <v>8252158</v>
      </c>
      <c r="F81">
        <v>8333598</v>
      </c>
      <c r="H81">
        <f>F81/D81</f>
        <v>1.009868933677712</v>
      </c>
      <c r="J81">
        <v>80</v>
      </c>
      <c r="K81">
        <v>1915.9849999999999</v>
      </c>
      <c r="L81">
        <v>72.789000000000001</v>
      </c>
      <c r="M81">
        <v>38.360999999999997</v>
      </c>
      <c r="N81">
        <v>1.786</v>
      </c>
      <c r="O81" t="s">
        <v>348</v>
      </c>
      <c r="R81">
        <v>1915.9849999999999</v>
      </c>
      <c r="S81">
        <v>38.360999999999997</v>
      </c>
    </row>
    <row r="82" spans="1:19">
      <c r="A82" t="s">
        <v>169</v>
      </c>
      <c r="B82">
        <v>125.334</v>
      </c>
      <c r="C82">
        <v>9.1880000000000006</v>
      </c>
      <c r="D82">
        <v>4427890</v>
      </c>
      <c r="F82">
        <v>4477472</v>
      </c>
      <c r="H82">
        <f>F82/D82</f>
        <v>1.0111976584784175</v>
      </c>
      <c r="J82">
        <v>81</v>
      </c>
      <c r="K82">
        <v>1965.6479999999999</v>
      </c>
      <c r="L82">
        <v>98.614000000000004</v>
      </c>
      <c r="M82">
        <v>34.393999999999998</v>
      </c>
      <c r="N82">
        <v>1.732</v>
      </c>
      <c r="O82" t="s">
        <v>349</v>
      </c>
      <c r="R82">
        <v>1965.6479999999999</v>
      </c>
      <c r="S82">
        <v>34.393999999999998</v>
      </c>
    </row>
    <row r="83" spans="1:19">
      <c r="A83" t="s">
        <v>170</v>
      </c>
      <c r="B83">
        <v>125.378</v>
      </c>
      <c r="C83">
        <v>6.81</v>
      </c>
      <c r="D83">
        <v>3691696</v>
      </c>
      <c r="F83">
        <v>2891631</v>
      </c>
      <c r="H83">
        <f>F83/D83</f>
        <v>0.78327982585781708</v>
      </c>
      <c r="J83">
        <v>82</v>
      </c>
      <c r="K83">
        <v>1670.5260000000001</v>
      </c>
      <c r="L83">
        <v>115.245</v>
      </c>
      <c r="M83">
        <v>38.781999999999996</v>
      </c>
      <c r="N83">
        <v>4.194</v>
      </c>
      <c r="O83" t="s">
        <v>350</v>
      </c>
      <c r="R83">
        <v>1670.5260000000001</v>
      </c>
      <c r="S83">
        <v>38.781999999999996</v>
      </c>
    </row>
    <row r="84" spans="1:19">
      <c r="A84" t="s">
        <v>171</v>
      </c>
      <c r="B84">
        <v>111.572</v>
      </c>
      <c r="C84">
        <v>8.52</v>
      </c>
      <c r="D84">
        <v>1112416</v>
      </c>
      <c r="F84">
        <v>1004666</v>
      </c>
      <c r="H84">
        <f>F84/D84</f>
        <v>0.90313875384748155</v>
      </c>
      <c r="J84">
        <v>83</v>
      </c>
      <c r="K84">
        <v>1773.268</v>
      </c>
      <c r="L84">
        <v>232.58199999999999</v>
      </c>
      <c r="M84">
        <v>32.207999999999998</v>
      </c>
      <c r="N84">
        <v>6.2169999999999996</v>
      </c>
      <c r="O84" t="s">
        <v>351</v>
      </c>
      <c r="R84">
        <v>1773.268</v>
      </c>
      <c r="S84">
        <v>32.207999999999998</v>
      </c>
    </row>
    <row r="88" spans="1:19">
      <c r="A88" t="s">
        <v>172</v>
      </c>
      <c r="B88">
        <v>108.645</v>
      </c>
      <c r="C88">
        <v>7.97</v>
      </c>
      <c r="D88">
        <v>1989457</v>
      </c>
      <c r="F88">
        <v>2175949</v>
      </c>
      <c r="H88">
        <f>F88/D88</f>
        <v>1.0937401512070881</v>
      </c>
      <c r="J88">
        <v>87</v>
      </c>
      <c r="K88">
        <v>1866.971</v>
      </c>
      <c r="L88">
        <v>216.69800000000001</v>
      </c>
      <c r="M88">
        <v>30.498999999999999</v>
      </c>
      <c r="N88">
        <v>5.8140000000000001</v>
      </c>
      <c r="O88" t="s">
        <v>352</v>
      </c>
      <c r="R88">
        <v>1866.971</v>
      </c>
      <c r="S88">
        <v>30.498999999999999</v>
      </c>
    </row>
    <row r="89" spans="1:19">
      <c r="A89" t="s">
        <v>173</v>
      </c>
      <c r="B89">
        <v>122.24299999999999</v>
      </c>
      <c r="C89">
        <v>7.2629999999999999</v>
      </c>
      <c r="D89">
        <v>1176388</v>
      </c>
      <c r="F89">
        <v>913046</v>
      </c>
      <c r="H89">
        <f>F89/D89</f>
        <v>0.77614358527968663</v>
      </c>
      <c r="J89">
        <v>88</v>
      </c>
      <c r="K89">
        <v>1626.902</v>
      </c>
      <c r="L89">
        <v>60.015000000000001</v>
      </c>
      <c r="M89">
        <v>34.838000000000001</v>
      </c>
      <c r="N89">
        <v>1.837</v>
      </c>
      <c r="O89" t="s">
        <v>353</v>
      </c>
      <c r="R89">
        <v>1626.902</v>
      </c>
      <c r="S89">
        <v>34.838000000000001</v>
      </c>
    </row>
    <row r="90" spans="1:19">
      <c r="A90" t="s">
        <v>174</v>
      </c>
      <c r="B90">
        <v>118.114</v>
      </c>
      <c r="C90">
        <v>9.2759999999999998</v>
      </c>
      <c r="D90">
        <v>3622847</v>
      </c>
      <c r="F90">
        <v>3778741</v>
      </c>
      <c r="H90">
        <f>F90/D90</f>
        <v>1.0430307987061005</v>
      </c>
      <c r="J90">
        <v>89</v>
      </c>
      <c r="K90">
        <v>1991.914</v>
      </c>
      <c r="L90">
        <v>93.004000000000005</v>
      </c>
      <c r="M90">
        <v>31.178000000000001</v>
      </c>
      <c r="N90">
        <v>2.7669999999999999</v>
      </c>
      <c r="O90" t="s">
        <v>354</v>
      </c>
      <c r="R90">
        <v>1991.914</v>
      </c>
      <c r="S90">
        <v>31.178000000000001</v>
      </c>
    </row>
    <row r="91" spans="1:19">
      <c r="A91" t="s">
        <v>175</v>
      </c>
      <c r="B91">
        <v>116.57599999999999</v>
      </c>
      <c r="C91">
        <v>8.3729999999999993</v>
      </c>
      <c r="D91">
        <v>5935133</v>
      </c>
      <c r="F91">
        <v>4868280</v>
      </c>
      <c r="H91">
        <f>F91/D91</f>
        <v>0.82024783606365692</v>
      </c>
      <c r="J91">
        <v>90</v>
      </c>
      <c r="K91">
        <v>1828.4860000000001</v>
      </c>
      <c r="L91">
        <v>48.137999999999998</v>
      </c>
      <c r="M91">
        <v>43.292999999999999</v>
      </c>
      <c r="N91">
        <v>1.1339999999999999</v>
      </c>
      <c r="O91" t="s">
        <v>355</v>
      </c>
      <c r="R91">
        <v>1828.4860000000001</v>
      </c>
      <c r="S91">
        <v>43.292999999999999</v>
      </c>
    </row>
    <row r="92" spans="1:19">
      <c r="A92" s="140" t="s">
        <v>176</v>
      </c>
      <c r="B92" s="140">
        <v>109.246</v>
      </c>
      <c r="C92" s="140">
        <v>10.064</v>
      </c>
      <c r="D92" s="140">
        <v>562428</v>
      </c>
      <c r="E92" s="140"/>
      <c r="F92" s="140">
        <v>1183288</v>
      </c>
      <c r="G92" s="140"/>
      <c r="H92" s="140">
        <f>F92/D92</f>
        <v>2.1038924093395064</v>
      </c>
      <c r="I92" s="140"/>
      <c r="J92" s="140">
        <v>91</v>
      </c>
      <c r="K92" s="140">
        <v>2131.145</v>
      </c>
      <c r="L92" s="140">
        <v>251.53100000000001</v>
      </c>
      <c r="M92" s="140">
        <v>41.561</v>
      </c>
      <c r="N92" s="140">
        <v>13.702999999999999</v>
      </c>
      <c r="O92" s="140" t="s">
        <v>356</v>
      </c>
      <c r="R92" s="140"/>
      <c r="S92" s="140"/>
    </row>
    <row r="93" spans="1:19">
      <c r="A93" t="s">
        <v>177</v>
      </c>
      <c r="B93">
        <v>114.29</v>
      </c>
      <c r="C93">
        <v>6.944</v>
      </c>
      <c r="D93">
        <v>4868883</v>
      </c>
      <c r="F93">
        <v>4944975</v>
      </c>
      <c r="H93">
        <f>F93/D93</f>
        <v>1.0156282252007287</v>
      </c>
      <c r="J93">
        <v>92</v>
      </c>
      <c r="K93">
        <v>1708.586</v>
      </c>
      <c r="L93">
        <v>103.301</v>
      </c>
      <c r="M93">
        <v>30.334</v>
      </c>
      <c r="N93">
        <v>2.99</v>
      </c>
      <c r="O93" t="s">
        <v>357</v>
      </c>
      <c r="R93">
        <v>1708.586</v>
      </c>
      <c r="S93">
        <v>30.334</v>
      </c>
    </row>
    <row r="94" spans="1:19">
      <c r="A94" t="s">
        <v>178</v>
      </c>
      <c r="B94">
        <v>119.20699999999999</v>
      </c>
      <c r="C94">
        <v>8.5749999999999993</v>
      </c>
      <c r="D94">
        <v>5034737</v>
      </c>
      <c r="F94">
        <v>5006969</v>
      </c>
      <c r="H94">
        <f>F94/D94</f>
        <v>0.99448471687796203</v>
      </c>
      <c r="J94">
        <v>93</v>
      </c>
      <c r="K94">
        <v>1742.2190000000001</v>
      </c>
      <c r="L94">
        <v>118.514</v>
      </c>
      <c r="M94">
        <v>37.232999999999997</v>
      </c>
      <c r="N94">
        <v>4.5049999999999999</v>
      </c>
      <c r="O94" t="s">
        <v>358</v>
      </c>
      <c r="R94">
        <v>1742.2190000000001</v>
      </c>
      <c r="S94">
        <v>37.232999999999997</v>
      </c>
    </row>
    <row r="95" spans="1:19">
      <c r="A95" t="s">
        <v>179</v>
      </c>
      <c r="B95">
        <v>112.59399999999999</v>
      </c>
      <c r="C95">
        <v>8.1809999999999992</v>
      </c>
      <c r="D95">
        <v>2611452</v>
      </c>
      <c r="F95">
        <v>3104595</v>
      </c>
      <c r="H95">
        <f>F95/D95</f>
        <v>1.188838623110821</v>
      </c>
      <c r="J95">
        <v>94</v>
      </c>
      <c r="K95">
        <v>2001.981</v>
      </c>
      <c r="L95">
        <v>122.511</v>
      </c>
      <c r="M95">
        <v>44.408999999999999</v>
      </c>
      <c r="N95">
        <v>3.7690000000000001</v>
      </c>
      <c r="O95" t="s">
        <v>359</v>
      </c>
      <c r="R95">
        <v>2001.981</v>
      </c>
      <c r="S95">
        <v>44.408999999999999</v>
      </c>
    </row>
    <row r="96" spans="1:19">
      <c r="A96" t="s">
        <v>180</v>
      </c>
      <c r="B96">
        <v>119.42700000000001</v>
      </c>
      <c r="C96">
        <v>8.1080000000000005</v>
      </c>
      <c r="D96">
        <v>4659181</v>
      </c>
      <c r="F96">
        <v>4796678</v>
      </c>
      <c r="H96">
        <f>F96/D96</f>
        <v>1.029510980577917</v>
      </c>
      <c r="J96">
        <v>95</v>
      </c>
      <c r="K96">
        <v>1989.3219999999999</v>
      </c>
      <c r="L96">
        <v>101.71299999999999</v>
      </c>
      <c r="M96">
        <v>32.581000000000003</v>
      </c>
      <c r="N96">
        <v>3.48</v>
      </c>
      <c r="O96" t="s">
        <v>360</v>
      </c>
      <c r="R96">
        <v>1989.3219999999999</v>
      </c>
      <c r="S96">
        <v>32.581000000000003</v>
      </c>
    </row>
    <row r="97" spans="1:19">
      <c r="A97" t="s">
        <v>181</v>
      </c>
      <c r="B97">
        <v>123.827</v>
      </c>
      <c r="C97">
        <v>9.0299999999999994</v>
      </c>
      <c r="D97">
        <v>5165962</v>
      </c>
      <c r="F97">
        <v>5286886</v>
      </c>
      <c r="H97">
        <f>F97/D97</f>
        <v>1.0234078376883144</v>
      </c>
      <c r="J97">
        <v>96</v>
      </c>
      <c r="K97">
        <v>2000.3779999999999</v>
      </c>
      <c r="L97">
        <v>95.296000000000006</v>
      </c>
      <c r="M97">
        <v>37.939</v>
      </c>
      <c r="N97">
        <v>2.2810000000000001</v>
      </c>
      <c r="O97" t="s">
        <v>361</v>
      </c>
      <c r="R97">
        <v>2000.3779999999999</v>
      </c>
      <c r="S97">
        <v>37.939</v>
      </c>
    </row>
    <row r="98" spans="1:19">
      <c r="A98" t="s">
        <v>182</v>
      </c>
      <c r="B98">
        <v>128.10400000000001</v>
      </c>
      <c r="C98">
        <v>9.0269999999999992</v>
      </c>
      <c r="D98">
        <v>5205071</v>
      </c>
      <c r="F98">
        <v>4324292</v>
      </c>
      <c r="H98">
        <f>F98/D98</f>
        <v>0.83078444078860791</v>
      </c>
      <c r="J98">
        <v>97</v>
      </c>
      <c r="K98">
        <v>2133.8389999999999</v>
      </c>
      <c r="L98">
        <v>116.15300000000001</v>
      </c>
      <c r="M98">
        <v>32.274000000000001</v>
      </c>
      <c r="N98">
        <v>2.4300000000000002</v>
      </c>
      <c r="O98" t="s">
        <v>362</v>
      </c>
      <c r="R98">
        <v>2133.8389999999999</v>
      </c>
      <c r="S98">
        <v>32.274000000000001</v>
      </c>
    </row>
    <row r="99" spans="1:19">
      <c r="A99" t="s">
        <v>183</v>
      </c>
      <c r="B99">
        <v>110.33199999999999</v>
      </c>
      <c r="C99">
        <v>8.8979999999999997</v>
      </c>
      <c r="D99">
        <v>5156407</v>
      </c>
      <c r="F99">
        <v>4586944</v>
      </c>
      <c r="H99">
        <f>F99/D99</f>
        <v>0.88956205357722928</v>
      </c>
      <c r="J99">
        <v>98</v>
      </c>
      <c r="K99">
        <v>2075.08</v>
      </c>
      <c r="L99">
        <v>105.86499999999999</v>
      </c>
      <c r="M99">
        <v>28.504000000000001</v>
      </c>
      <c r="N99">
        <v>2.048</v>
      </c>
      <c r="O99" t="s">
        <v>363</v>
      </c>
      <c r="R99">
        <v>2075.08</v>
      </c>
      <c r="S99">
        <v>28.504000000000001</v>
      </c>
    </row>
    <row r="100" spans="1:19">
      <c r="A100" t="s">
        <v>184</v>
      </c>
      <c r="B100">
        <v>112.58799999999999</v>
      </c>
      <c r="C100">
        <v>7.8559999999999999</v>
      </c>
      <c r="D100">
        <v>4970640</v>
      </c>
      <c r="F100">
        <v>4499356</v>
      </c>
      <c r="H100">
        <f>F100/D100</f>
        <v>0.90518645486295524</v>
      </c>
      <c r="J100">
        <v>99</v>
      </c>
      <c r="K100">
        <v>1767.9639999999999</v>
      </c>
      <c r="L100">
        <v>77.174999999999997</v>
      </c>
      <c r="M100">
        <v>35.646999999999998</v>
      </c>
      <c r="N100">
        <v>1.7649999999999999</v>
      </c>
      <c r="O100" t="s">
        <v>364</v>
      </c>
      <c r="R100">
        <v>1767.9639999999999</v>
      </c>
      <c r="S100">
        <v>35.646999999999998</v>
      </c>
    </row>
    <row r="101" spans="1:19">
      <c r="A101" t="s">
        <v>185</v>
      </c>
      <c r="B101">
        <v>120.55800000000001</v>
      </c>
      <c r="C101">
        <v>9.0220000000000002</v>
      </c>
      <c r="D101">
        <v>3015748</v>
      </c>
      <c r="F101">
        <v>2393828</v>
      </c>
      <c r="H101">
        <f>F101/D101</f>
        <v>0.79377587251985249</v>
      </c>
      <c r="J101">
        <v>100</v>
      </c>
      <c r="K101">
        <v>1775.1790000000001</v>
      </c>
      <c r="L101">
        <v>171.70699999999999</v>
      </c>
      <c r="M101">
        <v>30.058</v>
      </c>
      <c r="N101">
        <v>2.7349999999999999</v>
      </c>
      <c r="O101" t="s">
        <v>365</v>
      </c>
      <c r="R101">
        <v>1775.1790000000001</v>
      </c>
      <c r="S101">
        <v>30.058</v>
      </c>
    </row>
    <row r="102" spans="1:19">
      <c r="A102" t="s">
        <v>186</v>
      </c>
      <c r="B102">
        <v>118.807</v>
      </c>
      <c r="C102">
        <v>8.17</v>
      </c>
      <c r="D102">
        <v>3501528</v>
      </c>
      <c r="F102">
        <v>3200933</v>
      </c>
      <c r="H102">
        <f>F102/D102</f>
        <v>0.91415319254908145</v>
      </c>
      <c r="J102">
        <v>101</v>
      </c>
      <c r="K102">
        <v>1753.8979999999999</v>
      </c>
      <c r="L102">
        <v>156.084</v>
      </c>
      <c r="M102">
        <v>28.443999999999999</v>
      </c>
      <c r="N102">
        <v>2.476</v>
      </c>
      <c r="O102" t="s">
        <v>366</v>
      </c>
      <c r="R102">
        <v>1753.8979999999999</v>
      </c>
      <c r="S102">
        <v>28.443999999999999</v>
      </c>
    </row>
    <row r="103" spans="1:19">
      <c r="A103" t="s">
        <v>187</v>
      </c>
      <c r="B103">
        <v>108.89400000000001</v>
      </c>
      <c r="C103">
        <v>7.8230000000000004</v>
      </c>
      <c r="D103">
        <v>6205046</v>
      </c>
      <c r="F103">
        <v>5853472</v>
      </c>
      <c r="H103">
        <f>F103/D103</f>
        <v>0.94334062954569553</v>
      </c>
      <c r="J103">
        <v>102</v>
      </c>
      <c r="K103">
        <v>1855.77</v>
      </c>
      <c r="L103">
        <v>78.891000000000005</v>
      </c>
      <c r="M103">
        <v>35.15</v>
      </c>
      <c r="N103">
        <v>1.5089999999999999</v>
      </c>
      <c r="O103" t="s">
        <v>367</v>
      </c>
      <c r="R103">
        <v>1855.77</v>
      </c>
      <c r="S103">
        <v>35.15</v>
      </c>
    </row>
    <row r="104" spans="1:19">
      <c r="A104" t="s">
        <v>188</v>
      </c>
      <c r="B104">
        <v>121.42700000000001</v>
      </c>
      <c r="C104">
        <v>6.7249999999999996</v>
      </c>
      <c r="D104">
        <v>5689328</v>
      </c>
      <c r="F104">
        <v>5398972</v>
      </c>
      <c r="H104">
        <f>F104/D104</f>
        <v>0.94896479865460381</v>
      </c>
      <c r="J104">
        <v>103</v>
      </c>
      <c r="K104">
        <v>1897.6279999999999</v>
      </c>
      <c r="L104">
        <v>79.150999999999996</v>
      </c>
      <c r="M104">
        <v>36.890999999999998</v>
      </c>
      <c r="N104">
        <v>2.36</v>
      </c>
      <c r="O104" t="s">
        <v>368</v>
      </c>
      <c r="R104">
        <v>1897.6279999999999</v>
      </c>
      <c r="S104">
        <v>36.890999999999998</v>
      </c>
    </row>
    <row r="105" spans="1:19">
      <c r="A105" t="s">
        <v>189</v>
      </c>
      <c r="B105">
        <v>114.99299999999999</v>
      </c>
      <c r="C105">
        <v>8.141</v>
      </c>
      <c r="D105">
        <v>6159076</v>
      </c>
      <c r="F105">
        <v>6796940</v>
      </c>
      <c r="H105">
        <f>F105/D105</f>
        <v>1.103564885382158</v>
      </c>
      <c r="J105">
        <v>104</v>
      </c>
      <c r="K105">
        <v>1911.261</v>
      </c>
      <c r="L105">
        <v>50.521999999999998</v>
      </c>
      <c r="M105">
        <v>38.728000000000002</v>
      </c>
      <c r="N105">
        <v>1.456</v>
      </c>
      <c r="O105" t="s">
        <v>369</v>
      </c>
      <c r="R105">
        <v>1911.261</v>
      </c>
      <c r="S105">
        <v>38.728000000000002</v>
      </c>
    </row>
    <row r="106" spans="1:19">
      <c r="A106" s="140" t="s">
        <v>190</v>
      </c>
      <c r="B106" s="140">
        <v>122.82299999999999</v>
      </c>
      <c r="C106" s="140">
        <v>7.923</v>
      </c>
      <c r="D106" s="140">
        <v>4443173</v>
      </c>
      <c r="E106" s="140"/>
      <c r="F106" s="140">
        <v>-5147994</v>
      </c>
      <c r="G106" s="140"/>
      <c r="H106" s="140">
        <f>F106/D106</f>
        <v>-1.1586301051073187</v>
      </c>
    </row>
    <row r="107" spans="1:19">
      <c r="A107" t="s">
        <v>191</v>
      </c>
      <c r="B107">
        <v>123.87</v>
      </c>
      <c r="C107">
        <v>8.0670000000000002</v>
      </c>
      <c r="D107">
        <v>5928426</v>
      </c>
      <c r="F107">
        <v>5548926</v>
      </c>
      <c r="H107">
        <f>F107/D107</f>
        <v>0.93598638154545577</v>
      </c>
      <c r="J107">
        <v>106</v>
      </c>
      <c r="K107">
        <v>1786.117</v>
      </c>
      <c r="L107">
        <v>54.058999999999997</v>
      </c>
      <c r="M107">
        <v>36.601999999999997</v>
      </c>
      <c r="N107">
        <v>1.9179999999999999</v>
      </c>
      <c r="O107" t="s">
        <v>370</v>
      </c>
      <c r="R107">
        <v>1786.117</v>
      </c>
      <c r="S107">
        <v>36.601999999999997</v>
      </c>
    </row>
    <row r="108" spans="1:19">
      <c r="A108" t="s">
        <v>192</v>
      </c>
      <c r="B108">
        <v>118.782</v>
      </c>
      <c r="C108">
        <v>7.8630000000000004</v>
      </c>
      <c r="D108">
        <v>5930382</v>
      </c>
      <c r="F108">
        <v>6543020</v>
      </c>
      <c r="H108">
        <f>F108/D108</f>
        <v>1.1033049810282036</v>
      </c>
      <c r="J108">
        <v>107</v>
      </c>
      <c r="K108">
        <v>1701.212</v>
      </c>
      <c r="L108">
        <v>55.334000000000003</v>
      </c>
      <c r="M108">
        <v>31.015999999999998</v>
      </c>
      <c r="N108">
        <v>1.617</v>
      </c>
      <c r="O108" t="s">
        <v>371</v>
      </c>
      <c r="R108">
        <v>1701.212</v>
      </c>
      <c r="S108">
        <v>31.015999999999998</v>
      </c>
    </row>
    <row r="109" spans="1:19">
      <c r="A109" t="s">
        <v>193</v>
      </c>
      <c r="B109">
        <v>118.072</v>
      </c>
      <c r="C109">
        <v>7.9870000000000001</v>
      </c>
      <c r="D109">
        <v>10791757</v>
      </c>
      <c r="F109">
        <v>9933443</v>
      </c>
      <c r="H109">
        <f>F109/D109</f>
        <v>0.9204657777227564</v>
      </c>
    </row>
    <row r="110" spans="1:19">
      <c r="A110" t="s">
        <v>194</v>
      </c>
      <c r="B110">
        <v>107.989</v>
      </c>
      <c r="C110">
        <v>8.016</v>
      </c>
      <c r="D110">
        <v>3742242</v>
      </c>
      <c r="F110">
        <v>4047075</v>
      </c>
      <c r="H110">
        <f>F110/D110</f>
        <v>1.081457318901343</v>
      </c>
      <c r="J110">
        <v>109</v>
      </c>
      <c r="K110">
        <v>2211.665</v>
      </c>
      <c r="L110">
        <v>140.846</v>
      </c>
      <c r="M110">
        <v>34.158999999999999</v>
      </c>
      <c r="N110">
        <v>3.4830000000000001</v>
      </c>
      <c r="O110" t="s">
        <v>372</v>
      </c>
      <c r="R110">
        <v>2211.665</v>
      </c>
      <c r="S110">
        <v>34.158999999999999</v>
      </c>
    </row>
    <row r="111" spans="1:19">
      <c r="A111" t="s">
        <v>195</v>
      </c>
      <c r="B111">
        <v>119.78700000000001</v>
      </c>
      <c r="C111">
        <v>8.4160000000000004</v>
      </c>
      <c r="D111">
        <v>5107242</v>
      </c>
      <c r="F111">
        <v>4038693</v>
      </c>
      <c r="H111">
        <f>F111/D111</f>
        <v>0.79077768392412184</v>
      </c>
      <c r="J111">
        <v>110</v>
      </c>
      <c r="K111">
        <v>2174.9299999999998</v>
      </c>
      <c r="L111">
        <v>108.968</v>
      </c>
      <c r="M111">
        <v>31.271000000000001</v>
      </c>
      <c r="N111">
        <v>2.17</v>
      </c>
      <c r="O111" t="s">
        <v>373</v>
      </c>
      <c r="R111">
        <v>2174.9299999999998</v>
      </c>
      <c r="S111">
        <v>31.271000000000001</v>
      </c>
    </row>
    <row r="112" spans="1:19">
      <c r="A112" t="s">
        <v>196</v>
      </c>
      <c r="B112">
        <v>119.3</v>
      </c>
      <c r="C112">
        <v>7.2939999999999996</v>
      </c>
      <c r="D112">
        <v>4602990</v>
      </c>
      <c r="F112">
        <v>4947804</v>
      </c>
      <c r="H112">
        <f>F112/D112</f>
        <v>1.074910873149844</v>
      </c>
      <c r="J112">
        <v>111</v>
      </c>
      <c r="K112">
        <v>1916.3530000000001</v>
      </c>
      <c r="L112">
        <v>69.046999999999997</v>
      </c>
      <c r="M112">
        <v>31.978999999999999</v>
      </c>
      <c r="N112">
        <v>1.746</v>
      </c>
      <c r="O112" t="s">
        <v>374</v>
      </c>
      <c r="R112">
        <v>1916.3530000000001</v>
      </c>
      <c r="S112">
        <v>31.978999999999999</v>
      </c>
    </row>
    <row r="113" spans="1:19">
      <c r="A113" s="140" t="s">
        <v>197</v>
      </c>
      <c r="B113" s="140">
        <v>122.13</v>
      </c>
      <c r="C113" s="140">
        <v>8.1530000000000005</v>
      </c>
      <c r="D113" s="140">
        <v>6534796</v>
      </c>
      <c r="E113" s="140"/>
      <c r="F113" s="140">
        <v>3905879</v>
      </c>
      <c r="G113" s="140"/>
      <c r="H113" s="140">
        <f>F113/D113</f>
        <v>0.59770480975993745</v>
      </c>
    </row>
    <row r="114" spans="1:19">
      <c r="A114" t="s">
        <v>198</v>
      </c>
      <c r="B114">
        <v>121.85</v>
      </c>
      <c r="C114">
        <v>8.0440000000000005</v>
      </c>
      <c r="D114">
        <v>6241651</v>
      </c>
      <c r="F114">
        <v>5583412</v>
      </c>
      <c r="H114">
        <f>F114/D114</f>
        <v>0.89454088349380634</v>
      </c>
      <c r="J114">
        <v>113</v>
      </c>
      <c r="K114">
        <v>1922.2950000000001</v>
      </c>
      <c r="L114">
        <v>68.739999999999995</v>
      </c>
      <c r="M114">
        <v>30.975999999999999</v>
      </c>
      <c r="N114">
        <v>2.1459999999999999</v>
      </c>
      <c r="O114" t="s">
        <v>375</v>
      </c>
      <c r="R114">
        <v>1922.2950000000001</v>
      </c>
      <c r="S114">
        <v>30.975999999999999</v>
      </c>
    </row>
    <row r="116" spans="1:19">
      <c r="A116" t="s">
        <v>199</v>
      </c>
      <c r="B116">
        <v>130.839</v>
      </c>
      <c r="C116">
        <v>7.8250000000000002</v>
      </c>
      <c r="D116">
        <v>5487060</v>
      </c>
      <c r="F116">
        <v>4255097</v>
      </c>
      <c r="H116">
        <f>F116/D116</f>
        <v>0.77547848939140451</v>
      </c>
      <c r="J116">
        <v>115</v>
      </c>
      <c r="K116">
        <v>2115.14</v>
      </c>
      <c r="L116">
        <v>59.893000000000001</v>
      </c>
      <c r="M116">
        <v>34.064</v>
      </c>
      <c r="N116">
        <v>1.9059999999999999</v>
      </c>
      <c r="O116" t="s">
        <v>376</v>
      </c>
      <c r="R116">
        <v>2115.14</v>
      </c>
      <c r="S116">
        <v>34.064</v>
      </c>
    </row>
    <row r="117" spans="1:19">
      <c r="A117" t="s">
        <v>200</v>
      </c>
      <c r="B117">
        <v>111.571</v>
      </c>
      <c r="C117">
        <v>7.4829999999999997</v>
      </c>
      <c r="D117">
        <v>4034756</v>
      </c>
      <c r="F117">
        <v>3419616</v>
      </c>
      <c r="H117">
        <f>F117/D117</f>
        <v>0.84753972730940852</v>
      </c>
      <c r="J117">
        <v>116</v>
      </c>
      <c r="K117">
        <v>2055.5300000000002</v>
      </c>
      <c r="L117">
        <v>65.165999999999997</v>
      </c>
      <c r="M117">
        <v>40.673999999999999</v>
      </c>
      <c r="N117">
        <v>2.161</v>
      </c>
      <c r="O117" t="s">
        <v>377</v>
      </c>
      <c r="R117">
        <v>2055.5300000000002</v>
      </c>
      <c r="S117">
        <v>40.673999999999999</v>
      </c>
    </row>
    <row r="119" spans="1:19">
      <c r="A119" t="s">
        <v>201</v>
      </c>
      <c r="B119">
        <v>112.371</v>
      </c>
      <c r="C119">
        <v>8.6630000000000003</v>
      </c>
      <c r="D119">
        <v>1858624</v>
      </c>
      <c r="F119">
        <v>1992122</v>
      </c>
      <c r="H119">
        <f>F119/D119</f>
        <v>1.0718262542612169</v>
      </c>
      <c r="J119">
        <v>118</v>
      </c>
      <c r="K119">
        <v>1982.347</v>
      </c>
      <c r="L119">
        <v>189.29300000000001</v>
      </c>
      <c r="M119">
        <v>39.701999999999998</v>
      </c>
      <c r="N119">
        <v>4.4470000000000001</v>
      </c>
      <c r="O119" t="s">
        <v>378</v>
      </c>
      <c r="R119">
        <v>1982.347</v>
      </c>
      <c r="S119">
        <v>39.701999999999998</v>
      </c>
    </row>
    <row r="120" spans="1:19">
      <c r="A120" t="s">
        <v>202</v>
      </c>
      <c r="B120">
        <v>117.12</v>
      </c>
      <c r="C120">
        <v>7.8360000000000003</v>
      </c>
      <c r="D120">
        <v>6295094</v>
      </c>
      <c r="F120">
        <v>6035178</v>
      </c>
      <c r="H120">
        <f>F120/D120</f>
        <v>0.95871133933822117</v>
      </c>
      <c r="J120">
        <v>119</v>
      </c>
      <c r="K120">
        <v>2040.009</v>
      </c>
      <c r="L120">
        <v>52.936</v>
      </c>
      <c r="M120">
        <v>31.190999999999999</v>
      </c>
      <c r="N120">
        <v>1.077</v>
      </c>
      <c r="O120" t="s">
        <v>379</v>
      </c>
      <c r="R120">
        <v>2040.009</v>
      </c>
      <c r="S120">
        <v>31.190999999999999</v>
      </c>
    </row>
    <row r="122" spans="1:19">
      <c r="A122" t="s">
        <v>203</v>
      </c>
      <c r="B122">
        <v>124.20399999999999</v>
      </c>
      <c r="C122">
        <v>8.5440000000000005</v>
      </c>
      <c r="D122">
        <v>6101923</v>
      </c>
      <c r="F122">
        <v>5569952</v>
      </c>
      <c r="H122">
        <f>F122/D122</f>
        <v>0.91281912275851396</v>
      </c>
      <c r="J122">
        <v>121</v>
      </c>
      <c r="K122">
        <v>2174.1799999999998</v>
      </c>
      <c r="L122">
        <v>96.688999999999993</v>
      </c>
      <c r="M122">
        <v>61.113999999999997</v>
      </c>
      <c r="N122">
        <v>5.0190000000000001</v>
      </c>
      <c r="O122" t="s">
        <v>380</v>
      </c>
      <c r="R122">
        <v>2174.1799999999998</v>
      </c>
      <c r="S122">
        <v>61.113999999999997</v>
      </c>
    </row>
    <row r="123" spans="1:19">
      <c r="A123" t="s">
        <v>204</v>
      </c>
      <c r="B123">
        <v>126.039</v>
      </c>
      <c r="C123">
        <v>7.657</v>
      </c>
      <c r="D123">
        <v>5688294</v>
      </c>
      <c r="F123">
        <v>5551418</v>
      </c>
      <c r="H123">
        <f>F123/D123</f>
        <v>0.97593724937564763</v>
      </c>
      <c r="J123">
        <v>122</v>
      </c>
      <c r="K123">
        <v>1859.4549999999999</v>
      </c>
      <c r="L123">
        <v>67.126999999999995</v>
      </c>
      <c r="M123">
        <v>41.228000000000002</v>
      </c>
      <c r="N123">
        <v>2.992</v>
      </c>
      <c r="O123" t="s">
        <v>381</v>
      </c>
      <c r="R123">
        <v>1859.4549999999999</v>
      </c>
      <c r="S123">
        <v>41.228000000000002</v>
      </c>
    </row>
    <row r="124" spans="1:19">
      <c r="A124" t="s">
        <v>205</v>
      </c>
      <c r="B124">
        <v>128.471</v>
      </c>
      <c r="C124">
        <v>10.618</v>
      </c>
      <c r="D124">
        <v>4280350</v>
      </c>
      <c r="F124">
        <v>3308162</v>
      </c>
      <c r="H124">
        <f>F124/D124</f>
        <v>0.77287184459214786</v>
      </c>
      <c r="J124">
        <v>123</v>
      </c>
      <c r="K124">
        <v>1967.9639999999999</v>
      </c>
      <c r="L124">
        <v>92.867000000000004</v>
      </c>
      <c r="M124">
        <v>38.817</v>
      </c>
      <c r="N124">
        <v>4.7050000000000001</v>
      </c>
      <c r="O124" t="s">
        <v>382</v>
      </c>
      <c r="R124">
        <v>1967.9639999999999</v>
      </c>
      <c r="S124">
        <v>38.817</v>
      </c>
    </row>
    <row r="125" spans="1:19">
      <c r="A125" t="s">
        <v>206</v>
      </c>
      <c r="B125">
        <v>120.584</v>
      </c>
      <c r="C125">
        <v>9.1270000000000007</v>
      </c>
      <c r="D125">
        <v>5572824</v>
      </c>
      <c r="F125">
        <v>6398604</v>
      </c>
      <c r="H125">
        <f>F125/D125</f>
        <v>1.1481798097338083</v>
      </c>
      <c r="J125">
        <v>124</v>
      </c>
      <c r="K125">
        <v>1702.163</v>
      </c>
      <c r="L125">
        <v>60.603999999999999</v>
      </c>
      <c r="M125">
        <v>32.384</v>
      </c>
      <c r="N125">
        <v>1.587</v>
      </c>
      <c r="O125" t="s">
        <v>383</v>
      </c>
      <c r="R125">
        <v>1702.163</v>
      </c>
      <c r="S125">
        <v>32.384</v>
      </c>
    </row>
    <row r="126" spans="1:19">
      <c r="A126" t="s">
        <v>207</v>
      </c>
      <c r="B126">
        <v>121.499</v>
      </c>
      <c r="C126">
        <v>8.8979999999999997</v>
      </c>
      <c r="D126">
        <v>12012630</v>
      </c>
      <c r="F126">
        <v>10878420</v>
      </c>
      <c r="H126">
        <f>F126/D126</f>
        <v>0.90558187507648202</v>
      </c>
      <c r="J126">
        <v>125</v>
      </c>
      <c r="K126">
        <v>1906.7929999999999</v>
      </c>
      <c r="L126">
        <v>33.880000000000003</v>
      </c>
      <c r="M126">
        <v>39.255000000000003</v>
      </c>
      <c r="N126">
        <v>1.1910000000000001</v>
      </c>
      <c r="O126" t="s">
        <v>384</v>
      </c>
      <c r="R126">
        <v>1906.7929999999999</v>
      </c>
      <c r="S126">
        <v>39.255000000000003</v>
      </c>
    </row>
    <row r="127" spans="1:19">
      <c r="A127" t="s">
        <v>208</v>
      </c>
      <c r="B127">
        <v>119.681</v>
      </c>
      <c r="C127">
        <v>8.3230000000000004</v>
      </c>
      <c r="D127">
        <v>2618924</v>
      </c>
      <c r="F127">
        <v>2538352</v>
      </c>
      <c r="H127">
        <f>F127/D127</f>
        <v>0.96923469333207068</v>
      </c>
      <c r="J127">
        <v>126</v>
      </c>
      <c r="K127">
        <v>1838.0160000000001</v>
      </c>
      <c r="L127">
        <v>192.89500000000001</v>
      </c>
      <c r="M127">
        <v>28.827999999999999</v>
      </c>
      <c r="N127">
        <v>4.4619999999999997</v>
      </c>
      <c r="O127" t="s">
        <v>385</v>
      </c>
      <c r="R127">
        <v>1838.0160000000001</v>
      </c>
      <c r="S127">
        <v>28.827999999999999</v>
      </c>
    </row>
    <row r="131" spans="1:19">
      <c r="A131" s="140" t="s">
        <v>209</v>
      </c>
      <c r="B131" s="140">
        <v>116.13500000000001</v>
      </c>
      <c r="C131" s="140">
        <v>8.7970000000000006</v>
      </c>
      <c r="D131" s="140">
        <v>991727</v>
      </c>
      <c r="E131" s="140"/>
      <c r="F131" s="140">
        <v>1818730</v>
      </c>
      <c r="G131" s="140"/>
      <c r="H131" s="140">
        <f>F131/D131</f>
        <v>1.8339018701719323</v>
      </c>
      <c r="I131" s="140"/>
      <c r="J131" s="140">
        <v>130</v>
      </c>
      <c r="K131" s="140">
        <v>1956.241</v>
      </c>
      <c r="L131" s="140">
        <v>356.20600000000002</v>
      </c>
      <c r="M131" s="140">
        <v>37.231000000000002</v>
      </c>
      <c r="N131" s="140">
        <v>11.085000000000001</v>
      </c>
      <c r="O131" s="140" t="s">
        <v>386</v>
      </c>
      <c r="R131" s="140"/>
      <c r="S131" s="140"/>
    </row>
    <row r="132" spans="1:19">
      <c r="A132" t="s">
        <v>210</v>
      </c>
      <c r="B132">
        <v>120.212</v>
      </c>
      <c r="C132">
        <v>7.9539999999999997</v>
      </c>
      <c r="D132">
        <v>5053346</v>
      </c>
      <c r="F132">
        <v>4399695</v>
      </c>
      <c r="H132">
        <f>F132/D132</f>
        <v>0.87064986248715204</v>
      </c>
      <c r="J132">
        <v>131</v>
      </c>
      <c r="K132">
        <v>1783.5540000000001</v>
      </c>
      <c r="L132">
        <v>98.938000000000002</v>
      </c>
      <c r="M132">
        <v>30.335000000000001</v>
      </c>
      <c r="N132">
        <v>2.9729999999999999</v>
      </c>
      <c r="O132" t="s">
        <v>387</v>
      </c>
      <c r="R132">
        <v>1783.5540000000001</v>
      </c>
      <c r="S132">
        <v>30.335000000000001</v>
      </c>
    </row>
    <row r="133" spans="1:19">
      <c r="A133" t="s">
        <v>211</v>
      </c>
      <c r="B133">
        <v>121.334</v>
      </c>
      <c r="C133">
        <v>9.0890000000000004</v>
      </c>
      <c r="D133">
        <v>5141086</v>
      </c>
      <c r="F133">
        <v>4936041</v>
      </c>
      <c r="H133">
        <f>F133/D133</f>
        <v>0.96011640342137827</v>
      </c>
      <c r="J133">
        <v>132</v>
      </c>
      <c r="K133">
        <v>2050.2939999999999</v>
      </c>
      <c r="L133">
        <v>69.408000000000001</v>
      </c>
      <c r="M133">
        <v>36.640999999999998</v>
      </c>
      <c r="N133">
        <v>2.0750000000000002</v>
      </c>
      <c r="O133" t="s">
        <v>388</v>
      </c>
      <c r="R133">
        <v>2050.2939999999999</v>
      </c>
      <c r="S133">
        <v>36.640999999999998</v>
      </c>
    </row>
    <row r="134" spans="1:19">
      <c r="A134" t="s">
        <v>212</v>
      </c>
      <c r="B134">
        <v>114.511</v>
      </c>
      <c r="C134">
        <v>9.4250000000000007</v>
      </c>
      <c r="D134">
        <v>4017638</v>
      </c>
      <c r="F134">
        <v>3945636</v>
      </c>
      <c r="H134">
        <f>F134/D134</f>
        <v>0.98207852474513635</v>
      </c>
      <c r="J134">
        <v>133</v>
      </c>
      <c r="K134">
        <v>1991.663</v>
      </c>
      <c r="L134">
        <v>75.113</v>
      </c>
      <c r="M134">
        <v>30.783000000000001</v>
      </c>
      <c r="N134">
        <v>1.827</v>
      </c>
      <c r="O134" t="s">
        <v>389</v>
      </c>
      <c r="R134">
        <v>1991.663</v>
      </c>
      <c r="S134">
        <v>30.783000000000001</v>
      </c>
    </row>
    <row r="135" spans="1:19">
      <c r="A135" t="s">
        <v>213</v>
      </c>
      <c r="B135">
        <v>121.499</v>
      </c>
      <c r="C135">
        <v>8.8979999999999997</v>
      </c>
      <c r="D135">
        <v>12012630</v>
      </c>
      <c r="F135">
        <v>10878420</v>
      </c>
      <c r="H135">
        <f>F135/D135</f>
        <v>0.90558187507648202</v>
      </c>
      <c r="J135">
        <v>134</v>
      </c>
      <c r="K135">
        <v>2138.654</v>
      </c>
      <c r="L135">
        <v>163.73599999999999</v>
      </c>
      <c r="M135">
        <v>38.273000000000003</v>
      </c>
      <c r="N135">
        <v>5.1660000000000004</v>
      </c>
      <c r="O135" t="s">
        <v>390</v>
      </c>
      <c r="R135">
        <v>2138.654</v>
      </c>
      <c r="S135">
        <v>38.273000000000003</v>
      </c>
    </row>
    <row r="136" spans="1:19">
      <c r="A136" t="s">
        <v>214</v>
      </c>
      <c r="B136">
        <v>125.85899999999999</v>
      </c>
      <c r="C136">
        <v>8.9060000000000006</v>
      </c>
      <c r="D136">
        <v>6252726</v>
      </c>
      <c r="F136">
        <v>5630950</v>
      </c>
      <c r="H136">
        <f>F136/D136</f>
        <v>0.9005592120940531</v>
      </c>
      <c r="J136">
        <v>135</v>
      </c>
      <c r="K136">
        <v>2075.19</v>
      </c>
      <c r="L136">
        <v>25.940999999999999</v>
      </c>
      <c r="M136">
        <v>30.972999999999999</v>
      </c>
      <c r="N136">
        <v>0.498</v>
      </c>
      <c r="O136" t="s">
        <v>391</v>
      </c>
      <c r="R136">
        <v>2075.19</v>
      </c>
      <c r="S136">
        <v>30.972999999999999</v>
      </c>
    </row>
    <row r="137" spans="1:19">
      <c r="A137" t="s">
        <v>215</v>
      </c>
      <c r="B137">
        <v>108.887</v>
      </c>
      <c r="C137">
        <v>8.4209999999999994</v>
      </c>
      <c r="D137">
        <v>2627035</v>
      </c>
      <c r="F137">
        <v>3126194</v>
      </c>
      <c r="H137">
        <f>F137/D137</f>
        <v>1.1900085076902287</v>
      </c>
      <c r="J137">
        <v>136</v>
      </c>
      <c r="K137">
        <v>1955.2570000000001</v>
      </c>
      <c r="L137">
        <v>116.521</v>
      </c>
      <c r="M137">
        <v>41.418999999999997</v>
      </c>
      <c r="N137">
        <v>3.5720000000000001</v>
      </c>
      <c r="O137" t="s">
        <v>392</v>
      </c>
      <c r="R137">
        <v>1955.2570000000001</v>
      </c>
      <c r="S137">
        <v>41.418999999999997</v>
      </c>
    </row>
    <row r="138" spans="1:19">
      <c r="A138" t="s">
        <v>216</v>
      </c>
      <c r="B138">
        <v>119.69199999999999</v>
      </c>
      <c r="C138">
        <v>8.1590000000000007</v>
      </c>
      <c r="D138">
        <v>5268786</v>
      </c>
      <c r="F138">
        <v>4457938</v>
      </c>
      <c r="H138">
        <f>F138/D138</f>
        <v>0.84610344773919455</v>
      </c>
      <c r="J138">
        <v>137</v>
      </c>
      <c r="K138">
        <v>1690.8109999999999</v>
      </c>
      <c r="L138">
        <v>105.26300000000001</v>
      </c>
      <c r="M138">
        <v>35.168999999999997</v>
      </c>
      <c r="N138">
        <v>3.2869999999999999</v>
      </c>
      <c r="O138" t="s">
        <v>393</v>
      </c>
      <c r="R138">
        <v>1690.8109999999999</v>
      </c>
      <c r="S138">
        <v>35.168999999999997</v>
      </c>
    </row>
    <row r="141" spans="1:19">
      <c r="A141" t="s">
        <v>217</v>
      </c>
      <c r="B141">
        <v>111.059</v>
      </c>
      <c r="C141">
        <v>7.93</v>
      </c>
      <c r="D141">
        <v>3809326</v>
      </c>
      <c r="F141">
        <v>3641689</v>
      </c>
      <c r="H141">
        <f>F141/D141</f>
        <v>0.95599300243665153</v>
      </c>
      <c r="J141">
        <v>140</v>
      </c>
      <c r="K141">
        <v>1718.143</v>
      </c>
      <c r="L141">
        <v>96.597999999999999</v>
      </c>
      <c r="M141">
        <v>37.948999999999998</v>
      </c>
      <c r="N141">
        <v>2.0990000000000002</v>
      </c>
      <c r="O141" t="s">
        <v>394</v>
      </c>
      <c r="R141">
        <v>1718.143</v>
      </c>
      <c r="S141">
        <v>37.948999999999998</v>
      </c>
    </row>
    <row r="142" spans="1:19">
      <c r="A142" t="s">
        <v>218</v>
      </c>
      <c r="B142">
        <v>122.29600000000001</v>
      </c>
      <c r="C142">
        <v>6.7270000000000003</v>
      </c>
      <c r="D142">
        <v>3366305</v>
      </c>
      <c r="F142">
        <v>3017220</v>
      </c>
      <c r="H142">
        <f>F142/D142</f>
        <v>0.89630024611554804</v>
      </c>
      <c r="J142">
        <v>141</v>
      </c>
      <c r="K142">
        <v>1832.9190000000001</v>
      </c>
      <c r="L142">
        <v>85.527000000000001</v>
      </c>
      <c r="M142">
        <v>41.747999999999998</v>
      </c>
      <c r="N142">
        <v>2.4780000000000002</v>
      </c>
      <c r="O142" t="s">
        <v>395</v>
      </c>
      <c r="R142">
        <v>1832.9190000000001</v>
      </c>
      <c r="S142">
        <v>41.747999999999998</v>
      </c>
    </row>
    <row r="143" spans="1:19">
      <c r="A143" t="s">
        <v>219</v>
      </c>
      <c r="B143">
        <v>116.36</v>
      </c>
      <c r="C143">
        <v>7.6920000000000002</v>
      </c>
      <c r="D143">
        <v>5155430</v>
      </c>
      <c r="F143">
        <v>4652965</v>
      </c>
      <c r="H143">
        <f>F143/D143</f>
        <v>0.90253674281291763</v>
      </c>
      <c r="J143">
        <v>142</v>
      </c>
      <c r="K143">
        <v>1766.9469999999999</v>
      </c>
      <c r="L143">
        <v>56.439</v>
      </c>
      <c r="M143">
        <v>36.146000000000001</v>
      </c>
      <c r="N143">
        <v>1.569</v>
      </c>
      <c r="O143" t="s">
        <v>396</v>
      </c>
      <c r="R143">
        <v>1766.9469999999999</v>
      </c>
      <c r="S143">
        <v>36.146000000000001</v>
      </c>
    </row>
    <row r="144" spans="1:19">
      <c r="A144" t="s">
        <v>220</v>
      </c>
      <c r="B144">
        <v>121.884</v>
      </c>
      <c r="C144">
        <v>8.9629999999999992</v>
      </c>
      <c r="D144">
        <v>5960222</v>
      </c>
      <c r="F144">
        <v>5824643</v>
      </c>
      <c r="H144">
        <f>F144/D144</f>
        <v>0.97725269293660533</v>
      </c>
      <c r="J144">
        <v>143</v>
      </c>
      <c r="K144">
        <v>1872.576</v>
      </c>
      <c r="L144">
        <v>63.072000000000003</v>
      </c>
      <c r="M144">
        <v>36.273000000000003</v>
      </c>
      <c r="N144">
        <v>1.4570000000000001</v>
      </c>
      <c r="O144" t="s">
        <v>397</v>
      </c>
      <c r="R144">
        <v>1872.576</v>
      </c>
      <c r="S144">
        <v>36.273000000000003</v>
      </c>
    </row>
    <row r="145" spans="1:19">
      <c r="A145" t="s">
        <v>221</v>
      </c>
      <c r="B145">
        <v>112.556</v>
      </c>
      <c r="C145">
        <v>8.4489999999999998</v>
      </c>
      <c r="D145">
        <v>4418484</v>
      </c>
      <c r="F145">
        <v>4281849</v>
      </c>
      <c r="H145">
        <f>F145/D145</f>
        <v>0.96907649773089599</v>
      </c>
      <c r="J145">
        <v>144</v>
      </c>
      <c r="K145">
        <v>1866.87</v>
      </c>
      <c r="L145">
        <v>79.515000000000001</v>
      </c>
      <c r="M145">
        <v>39.098999999999997</v>
      </c>
      <c r="N145">
        <v>1.984</v>
      </c>
      <c r="O145" t="s">
        <v>398</v>
      </c>
      <c r="R145">
        <v>1866.87</v>
      </c>
      <c r="S145">
        <v>39.098999999999997</v>
      </c>
    </row>
    <row r="146" spans="1:19">
      <c r="A146" t="s">
        <v>222</v>
      </c>
      <c r="B146">
        <v>124.736</v>
      </c>
      <c r="C146">
        <v>7.6059999999999999</v>
      </c>
      <c r="D146">
        <v>3857196</v>
      </c>
      <c r="F146">
        <v>3099664</v>
      </c>
      <c r="H146">
        <f>F146/D146</f>
        <v>0.80360552069430746</v>
      </c>
      <c r="J146">
        <v>145</v>
      </c>
      <c r="K146">
        <v>1698.146</v>
      </c>
      <c r="L146">
        <v>87.96</v>
      </c>
      <c r="M146">
        <v>33.348999999999997</v>
      </c>
      <c r="N146">
        <v>2.8450000000000002</v>
      </c>
      <c r="O146" t="s">
        <v>399</v>
      </c>
      <c r="R146">
        <v>1698.146</v>
      </c>
      <c r="S146">
        <v>33.348999999999997</v>
      </c>
    </row>
    <row r="147" spans="1:19">
      <c r="A147" s="140" t="s">
        <v>223</v>
      </c>
      <c r="B147" s="140">
        <v>121.292</v>
      </c>
      <c r="C147" s="140">
        <v>8.1270000000000007</v>
      </c>
      <c r="D147" s="140">
        <v>10567615</v>
      </c>
      <c r="E147" s="140"/>
      <c r="F147" s="140">
        <v>7497820</v>
      </c>
      <c r="G147" s="140"/>
      <c r="H147" s="140">
        <f>F147/D147</f>
        <v>0.70950919389095835</v>
      </c>
      <c r="I147" s="140"/>
      <c r="J147" s="140">
        <v>146</v>
      </c>
      <c r="K147" s="140">
        <v>1657.0940000000001</v>
      </c>
      <c r="L147" s="140">
        <v>49.009</v>
      </c>
      <c r="M147" s="140">
        <v>25.888000000000002</v>
      </c>
      <c r="N147" s="140">
        <v>1.482</v>
      </c>
      <c r="O147" s="140" t="s">
        <v>400</v>
      </c>
      <c r="R147" s="140"/>
      <c r="S147" s="140"/>
    </row>
    <row r="148" spans="1:19">
      <c r="A148" t="s">
        <v>224</v>
      </c>
      <c r="B148">
        <v>116.748</v>
      </c>
      <c r="C148">
        <v>8.2539999999999996</v>
      </c>
      <c r="D148">
        <v>5829328</v>
      </c>
      <c r="F148">
        <v>5106580</v>
      </c>
      <c r="H148">
        <f>F148/D148</f>
        <v>0.87601521135883931</v>
      </c>
      <c r="J148">
        <v>147</v>
      </c>
      <c r="K148">
        <v>2064.3780000000002</v>
      </c>
      <c r="L148">
        <v>66.004000000000005</v>
      </c>
      <c r="M148">
        <v>29.678000000000001</v>
      </c>
      <c r="N148">
        <v>1.71</v>
      </c>
      <c r="O148" t="s">
        <v>401</v>
      </c>
      <c r="R148">
        <v>2064.3780000000002</v>
      </c>
      <c r="S148">
        <v>29.678000000000001</v>
      </c>
    </row>
    <row r="149" spans="1:19">
      <c r="A149" t="s">
        <v>225</v>
      </c>
      <c r="B149">
        <v>119.069</v>
      </c>
      <c r="C149">
        <v>7.516</v>
      </c>
      <c r="D149">
        <v>5469768</v>
      </c>
      <c r="F149">
        <v>5044546</v>
      </c>
      <c r="H149">
        <f>F149/D149</f>
        <v>0.92225959126602808</v>
      </c>
      <c r="J149">
        <v>148</v>
      </c>
      <c r="K149">
        <v>2062.114</v>
      </c>
      <c r="L149">
        <v>57.718000000000004</v>
      </c>
      <c r="M149">
        <v>25.91</v>
      </c>
      <c r="N149">
        <v>1.405</v>
      </c>
      <c r="O149" t="s">
        <v>402</v>
      </c>
      <c r="R149">
        <v>2062.114</v>
      </c>
      <c r="S149">
        <v>25.91</v>
      </c>
    </row>
    <row r="150" spans="1:19">
      <c r="A150" t="s">
        <v>226</v>
      </c>
      <c r="B150">
        <v>121.318</v>
      </c>
      <c r="C150">
        <v>7.6020000000000003</v>
      </c>
      <c r="D150">
        <v>4611288</v>
      </c>
      <c r="F150">
        <v>3711242</v>
      </c>
      <c r="H150">
        <f>F150/D150</f>
        <v>0.80481678871499673</v>
      </c>
      <c r="J150">
        <v>149</v>
      </c>
      <c r="K150">
        <v>2003.0719999999999</v>
      </c>
      <c r="L150">
        <v>81.676000000000002</v>
      </c>
      <c r="M150">
        <v>34.720999999999997</v>
      </c>
      <c r="N150">
        <v>2.6829999999999998</v>
      </c>
      <c r="O150" t="s">
        <v>403</v>
      </c>
      <c r="R150">
        <v>2003.0719999999999</v>
      </c>
      <c r="S150">
        <v>34.720999999999997</v>
      </c>
    </row>
    <row r="151" spans="1:19">
      <c r="A151" t="s">
        <v>227</v>
      </c>
      <c r="B151">
        <v>112.9</v>
      </c>
      <c r="C151">
        <v>7.5469999999999997</v>
      </c>
      <c r="D151">
        <v>5510015</v>
      </c>
      <c r="F151">
        <v>4234054</v>
      </c>
      <c r="H151">
        <f>F151/D151</f>
        <v>0.76842876108322755</v>
      </c>
      <c r="J151">
        <v>150</v>
      </c>
      <c r="K151">
        <v>2120.86</v>
      </c>
      <c r="L151">
        <v>70.323999999999998</v>
      </c>
      <c r="M151">
        <v>42.896999999999998</v>
      </c>
      <c r="N151">
        <v>3.875</v>
      </c>
      <c r="O151" t="s">
        <v>404</v>
      </c>
      <c r="R151">
        <v>2120.86</v>
      </c>
      <c r="S151">
        <v>42.896999999999998</v>
      </c>
    </row>
    <row r="152" spans="1:19">
      <c r="A152" t="s">
        <v>228</v>
      </c>
      <c r="B152">
        <v>123.14</v>
      </c>
      <c r="C152">
        <v>7.4880000000000004</v>
      </c>
      <c r="D152">
        <v>3922885</v>
      </c>
      <c r="F152">
        <v>3261890</v>
      </c>
      <c r="H152">
        <f>F152/D152</f>
        <v>0.83150283528576541</v>
      </c>
      <c r="J152">
        <v>151</v>
      </c>
      <c r="K152">
        <v>2206.9859999999999</v>
      </c>
      <c r="L152">
        <v>52.207000000000001</v>
      </c>
      <c r="M152">
        <v>30.608000000000001</v>
      </c>
      <c r="N152">
        <v>1.6120000000000001</v>
      </c>
      <c r="O152" t="s">
        <v>405</v>
      </c>
      <c r="R152">
        <v>2206.9859999999999</v>
      </c>
      <c r="S152">
        <v>30.608000000000001</v>
      </c>
    </row>
    <row r="154" spans="1:19">
      <c r="A154" t="s">
        <v>229</v>
      </c>
      <c r="B154">
        <v>114.529</v>
      </c>
      <c r="C154">
        <v>7.6870000000000003</v>
      </c>
      <c r="D154">
        <v>5281880</v>
      </c>
      <c r="F154">
        <v>4286074</v>
      </c>
      <c r="H154">
        <f>F154/D154</f>
        <v>0.81146750778132026</v>
      </c>
      <c r="J154">
        <v>153</v>
      </c>
      <c r="K154">
        <v>1894.1869999999999</v>
      </c>
      <c r="L154">
        <v>45.448999999999998</v>
      </c>
      <c r="M154">
        <v>34.744999999999997</v>
      </c>
      <c r="N154">
        <v>1.8560000000000001</v>
      </c>
      <c r="O154" t="s">
        <v>406</v>
      </c>
      <c r="R154">
        <v>1894.1869999999999</v>
      </c>
      <c r="S154">
        <v>34.744999999999997</v>
      </c>
    </row>
    <row r="155" spans="1:19">
      <c r="A155" t="s">
        <v>230</v>
      </c>
      <c r="B155">
        <v>104.33799999999999</v>
      </c>
      <c r="C155">
        <v>7.5789999999999997</v>
      </c>
      <c r="D155">
        <v>6822394</v>
      </c>
      <c r="F155">
        <v>5579549</v>
      </c>
      <c r="H155">
        <f>F155/D155</f>
        <v>0.81782860972262816</v>
      </c>
      <c r="J155">
        <v>154</v>
      </c>
      <c r="K155">
        <v>1655.954</v>
      </c>
      <c r="L155">
        <v>40.600999999999999</v>
      </c>
      <c r="M155">
        <v>37.671999999999997</v>
      </c>
      <c r="N155">
        <v>1.873</v>
      </c>
      <c r="O155" t="s">
        <v>407</v>
      </c>
      <c r="R155">
        <v>1655.954</v>
      </c>
      <c r="S155">
        <v>37.671999999999997</v>
      </c>
    </row>
    <row r="157" spans="1:19">
      <c r="A157" t="s">
        <v>231</v>
      </c>
      <c r="B157">
        <v>108.38800000000001</v>
      </c>
      <c r="C157">
        <v>8.5399999999999991</v>
      </c>
      <c r="D157">
        <v>4874476</v>
      </c>
      <c r="F157">
        <v>4365896</v>
      </c>
      <c r="H157">
        <f>F157/D157</f>
        <v>0.8956646827269229</v>
      </c>
      <c r="J157">
        <v>156</v>
      </c>
      <c r="K157">
        <v>1320.393</v>
      </c>
      <c r="L157">
        <v>76.03</v>
      </c>
      <c r="M157">
        <v>56.094000000000001</v>
      </c>
      <c r="N157">
        <v>2.278</v>
      </c>
      <c r="O157" t="s">
        <v>408</v>
      </c>
      <c r="R157">
        <v>1320.393</v>
      </c>
      <c r="S157">
        <v>56.094000000000001</v>
      </c>
    </row>
    <row r="158" spans="1:19">
      <c r="A158" t="s">
        <v>232</v>
      </c>
      <c r="B158">
        <v>122.22799999999999</v>
      </c>
      <c r="C158">
        <v>7.5960000000000001</v>
      </c>
      <c r="D158">
        <v>6254312</v>
      </c>
      <c r="F158">
        <v>5794161</v>
      </c>
      <c r="H158">
        <f>F158/D158</f>
        <v>0.9264265997602934</v>
      </c>
      <c r="J158">
        <v>157</v>
      </c>
      <c r="K158">
        <v>1843.183</v>
      </c>
      <c r="L158">
        <v>56.927</v>
      </c>
      <c r="M158">
        <v>37.213999999999999</v>
      </c>
      <c r="N158">
        <v>1.2909999999999999</v>
      </c>
      <c r="O158" t="s">
        <v>409</v>
      </c>
      <c r="R158">
        <v>1843.183</v>
      </c>
      <c r="S158">
        <v>37.213999999999999</v>
      </c>
    </row>
    <row r="159" spans="1:19">
      <c r="A159" t="s">
        <v>233</v>
      </c>
      <c r="B159">
        <v>127.21899999999999</v>
      </c>
      <c r="C159">
        <v>8.9280000000000008</v>
      </c>
      <c r="D159">
        <v>4440850</v>
      </c>
      <c r="F159">
        <v>4369972</v>
      </c>
      <c r="H159">
        <f>F159/D159</f>
        <v>0.98403954197957599</v>
      </c>
      <c r="J159">
        <v>158</v>
      </c>
      <c r="K159">
        <v>1936.5930000000001</v>
      </c>
      <c r="L159">
        <v>88.063999999999993</v>
      </c>
      <c r="M159">
        <v>39.351999999999997</v>
      </c>
      <c r="N159">
        <v>2.8460000000000001</v>
      </c>
      <c r="O159" t="s">
        <v>410</v>
      </c>
      <c r="R159">
        <v>1936.5930000000001</v>
      </c>
      <c r="S159">
        <v>39.351999999999997</v>
      </c>
    </row>
    <row r="160" spans="1:19">
      <c r="A160" t="s">
        <v>234</v>
      </c>
      <c r="B160">
        <v>116.001</v>
      </c>
      <c r="C160">
        <v>7.524</v>
      </c>
      <c r="D160">
        <v>4332445</v>
      </c>
      <c r="F160">
        <v>3274901</v>
      </c>
      <c r="H160">
        <f>F160/D160</f>
        <v>0.75590134439098478</v>
      </c>
      <c r="J160">
        <v>159</v>
      </c>
      <c r="K160">
        <v>2042.049</v>
      </c>
      <c r="L160">
        <v>77.995000000000005</v>
      </c>
      <c r="M160">
        <v>35.533000000000001</v>
      </c>
      <c r="N160">
        <v>2.6469999999999998</v>
      </c>
      <c r="O160" t="s">
        <v>411</v>
      </c>
      <c r="R160">
        <v>2042.049</v>
      </c>
      <c r="S160">
        <v>35.533000000000001</v>
      </c>
    </row>
    <row r="161" spans="1:19">
      <c r="A161" t="s">
        <v>235</v>
      </c>
      <c r="B161">
        <v>124.71599999999999</v>
      </c>
      <c r="C161">
        <v>8.6709999999999994</v>
      </c>
      <c r="D161">
        <v>6623118</v>
      </c>
      <c r="F161">
        <v>5520084</v>
      </c>
      <c r="H161">
        <f>F161/D161</f>
        <v>0.83345699110298199</v>
      </c>
      <c r="J161">
        <v>160</v>
      </c>
      <c r="K161">
        <v>1825.992</v>
      </c>
      <c r="L161">
        <v>49.988999999999997</v>
      </c>
      <c r="M161">
        <v>37.405999999999999</v>
      </c>
      <c r="N161">
        <v>1.492</v>
      </c>
      <c r="O161" t="s">
        <v>412</v>
      </c>
      <c r="R161">
        <v>1825.992</v>
      </c>
      <c r="S161">
        <v>37.405999999999999</v>
      </c>
    </row>
    <row r="162" spans="1:19">
      <c r="A162" t="s">
        <v>236</v>
      </c>
      <c r="B162">
        <v>121.01900000000001</v>
      </c>
      <c r="C162">
        <v>8.4619999999999997</v>
      </c>
      <c r="D162">
        <v>4816451</v>
      </c>
      <c r="F162">
        <v>3683508</v>
      </c>
      <c r="H162">
        <f>F162/D162</f>
        <v>0.76477638825766103</v>
      </c>
      <c r="J162">
        <v>161</v>
      </c>
      <c r="K162">
        <v>2124.5619999999999</v>
      </c>
      <c r="L162">
        <v>77.040999999999997</v>
      </c>
      <c r="M162">
        <v>34.411000000000001</v>
      </c>
      <c r="N162">
        <v>2.6139999999999999</v>
      </c>
      <c r="O162" t="s">
        <v>413</v>
      </c>
      <c r="R162">
        <v>2124.5619999999999</v>
      </c>
      <c r="S162">
        <v>34.411000000000001</v>
      </c>
    </row>
    <row r="163" spans="1:19">
      <c r="A163" t="s">
        <v>237</v>
      </c>
      <c r="B163">
        <v>123.78400000000001</v>
      </c>
      <c r="C163">
        <v>8.5299999999999994</v>
      </c>
      <c r="D163">
        <v>7818038</v>
      </c>
      <c r="F163">
        <v>6310920</v>
      </c>
      <c r="H163">
        <f>F163/D163</f>
        <v>0.80722554686994363</v>
      </c>
      <c r="J163">
        <v>162</v>
      </c>
      <c r="K163">
        <v>1815.11</v>
      </c>
      <c r="L163">
        <v>31.803000000000001</v>
      </c>
      <c r="M163">
        <v>40.753999999999998</v>
      </c>
      <c r="N163">
        <v>1.121</v>
      </c>
      <c r="O163" t="s">
        <v>414</v>
      </c>
      <c r="R163">
        <v>1815.11</v>
      </c>
      <c r="S163">
        <v>40.753999999999998</v>
      </c>
    </row>
    <row r="164" spans="1:19">
      <c r="A164" t="s">
        <v>238</v>
      </c>
      <c r="B164">
        <v>125.697</v>
      </c>
      <c r="C164">
        <v>9.0510000000000002</v>
      </c>
      <c r="D164">
        <v>4602091</v>
      </c>
      <c r="F164">
        <v>4588934</v>
      </c>
      <c r="H164">
        <f>F164/D164</f>
        <v>0.997141082173299</v>
      </c>
      <c r="J164">
        <v>163</v>
      </c>
      <c r="K164">
        <v>2042.2650000000001</v>
      </c>
      <c r="L164">
        <v>66.436999999999998</v>
      </c>
      <c r="M164">
        <v>40.524000000000001</v>
      </c>
      <c r="N164">
        <v>2.085</v>
      </c>
      <c r="O164" t="s">
        <v>415</v>
      </c>
      <c r="R164">
        <v>2042.2650000000001</v>
      </c>
      <c r="S164">
        <v>40.524000000000001</v>
      </c>
    </row>
    <row r="166" spans="1:19">
      <c r="A166" t="s">
        <v>239</v>
      </c>
      <c r="B166">
        <v>117</v>
      </c>
      <c r="C166">
        <v>8.077</v>
      </c>
      <c r="D166">
        <v>5396620</v>
      </c>
      <c r="F166">
        <v>5057800</v>
      </c>
      <c r="H166">
        <f>F166/D166</f>
        <v>0.9372162575834504</v>
      </c>
      <c r="J166">
        <v>165</v>
      </c>
      <c r="K166">
        <v>1951.5419999999999</v>
      </c>
      <c r="L166">
        <v>71.241</v>
      </c>
      <c r="M166">
        <v>30.238</v>
      </c>
      <c r="N166">
        <v>1.6779999999999999</v>
      </c>
      <c r="O166" t="s">
        <v>416</v>
      </c>
      <c r="R166">
        <v>1951.5419999999999</v>
      </c>
      <c r="S166">
        <v>30.238</v>
      </c>
    </row>
    <row r="168" spans="1:19">
      <c r="A168" s="140" t="s">
        <v>240</v>
      </c>
      <c r="B168" s="140">
        <v>106.202</v>
      </c>
      <c r="C168" s="140">
        <v>8.1300000000000008</v>
      </c>
      <c r="D168" s="140">
        <v>3417432</v>
      </c>
      <c r="E168" s="140"/>
      <c r="F168" s="140">
        <v>2259931</v>
      </c>
      <c r="G168" s="140"/>
      <c r="H168" s="140">
        <f>F168/D168</f>
        <v>0.66129508941216675</v>
      </c>
      <c r="I168" s="140"/>
      <c r="J168" s="140">
        <v>167</v>
      </c>
      <c r="K168" s="140">
        <v>1452.9639999999999</v>
      </c>
      <c r="L168" s="140">
        <v>88.915000000000006</v>
      </c>
      <c r="M168" s="140">
        <v>45.737000000000002</v>
      </c>
      <c r="N168" s="140">
        <v>2.0339999999999998</v>
      </c>
      <c r="O168" s="140" t="s">
        <v>417</v>
      </c>
      <c r="P168" s="140"/>
      <c r="R168" s="140"/>
      <c r="S168" s="140"/>
    </row>
    <row r="170" spans="1:19">
      <c r="A170" s="140" t="s">
        <v>241</v>
      </c>
      <c r="B170" s="140">
        <v>126.913</v>
      </c>
      <c r="C170" s="140">
        <v>8.2530000000000001</v>
      </c>
      <c r="D170" s="140">
        <v>3235997</v>
      </c>
      <c r="E170" s="140"/>
      <c r="F170" s="140">
        <v>1096189</v>
      </c>
      <c r="G170" s="140"/>
      <c r="H170" s="140">
        <f>F170/D170</f>
        <v>0.33874845990277497</v>
      </c>
      <c r="I170" s="140"/>
      <c r="J170" s="140">
        <v>169</v>
      </c>
      <c r="K170" s="140">
        <v>1382.9449999999999</v>
      </c>
      <c r="L170" s="140">
        <v>50.372999999999998</v>
      </c>
      <c r="M170" s="140">
        <v>49.241999999999997</v>
      </c>
      <c r="N170" s="140">
        <v>1.7430000000000001</v>
      </c>
      <c r="O170" s="140" t="s">
        <v>418</v>
      </c>
      <c r="P170" s="140"/>
      <c r="R170" s="140"/>
      <c r="S170" s="140"/>
    </row>
    <row r="172" spans="1:19">
      <c r="A172" s="140" t="s">
        <v>242</v>
      </c>
      <c r="B172" s="140">
        <v>109.24</v>
      </c>
      <c r="C172" s="140">
        <v>8.0690000000000008</v>
      </c>
      <c r="D172" s="140">
        <v>5782662</v>
      </c>
      <c r="E172" s="140"/>
      <c r="F172" s="140">
        <v>3442655</v>
      </c>
      <c r="G172" s="140"/>
      <c r="H172" s="140">
        <f>F172/D172</f>
        <v>0.59534086550450294</v>
      </c>
      <c r="I172" s="140"/>
      <c r="J172" s="140">
        <v>171</v>
      </c>
      <c r="K172" s="140">
        <v>1621.76</v>
      </c>
      <c r="L172" s="140">
        <v>27.478999999999999</v>
      </c>
      <c r="M172" s="140">
        <v>59.829000000000001</v>
      </c>
      <c r="N172" s="140">
        <v>1.1120000000000001</v>
      </c>
      <c r="O172" s="140" t="s">
        <v>419</v>
      </c>
      <c r="P172" s="140"/>
      <c r="R172" s="140"/>
      <c r="S172" s="140"/>
    </row>
    <row r="173" spans="1:19">
      <c r="A173" t="s">
        <v>243</v>
      </c>
      <c r="B173">
        <v>118.404</v>
      </c>
      <c r="C173">
        <v>8.6270000000000007</v>
      </c>
      <c r="D173">
        <v>5740650</v>
      </c>
      <c r="F173">
        <v>4844548</v>
      </c>
      <c r="H173">
        <f>F173/D173</f>
        <v>0.84390234555320387</v>
      </c>
      <c r="J173">
        <v>172</v>
      </c>
      <c r="K173">
        <v>1749.327</v>
      </c>
      <c r="L173">
        <v>67.233999999999995</v>
      </c>
      <c r="M173">
        <v>32.409999999999997</v>
      </c>
      <c r="N173">
        <v>1.954</v>
      </c>
      <c r="O173" t="s">
        <v>420</v>
      </c>
      <c r="R173">
        <v>1749.327</v>
      </c>
      <c r="S173">
        <v>32.409999999999997</v>
      </c>
    </row>
    <row r="174" spans="1:19">
      <c r="A174" t="s">
        <v>244</v>
      </c>
      <c r="B174">
        <v>121.10299999999999</v>
      </c>
      <c r="C174">
        <v>9.4239999999999995</v>
      </c>
      <c r="D174">
        <v>6165692</v>
      </c>
      <c r="F174">
        <v>5755000</v>
      </c>
      <c r="H174">
        <f>F174/D174</f>
        <v>0.93339076943836963</v>
      </c>
    </row>
    <row r="175" spans="1:19">
      <c r="A175" t="s">
        <v>245</v>
      </c>
      <c r="B175">
        <v>126.09099999999999</v>
      </c>
      <c r="C175">
        <v>9.1050000000000004</v>
      </c>
      <c r="D175">
        <v>4944334</v>
      </c>
      <c r="F175">
        <v>4712484</v>
      </c>
      <c r="H175">
        <f>F175/D175</f>
        <v>0.95310794133244237</v>
      </c>
      <c r="J175">
        <v>174</v>
      </c>
      <c r="K175">
        <v>1846.7360000000001</v>
      </c>
      <c r="L175">
        <v>65.543999999999997</v>
      </c>
      <c r="M175">
        <v>36.204000000000001</v>
      </c>
      <c r="N175">
        <v>2.3010000000000002</v>
      </c>
      <c r="O175" t="s">
        <v>421</v>
      </c>
      <c r="R175">
        <v>1846.7360000000001</v>
      </c>
      <c r="S175">
        <v>36.204000000000001</v>
      </c>
    </row>
    <row r="176" spans="1:19">
      <c r="A176" t="s">
        <v>246</v>
      </c>
      <c r="B176">
        <v>121.59699999999999</v>
      </c>
      <c r="C176">
        <v>8.8390000000000004</v>
      </c>
      <c r="D176">
        <v>3961627</v>
      </c>
      <c r="F176">
        <v>4028057</v>
      </c>
      <c r="H176">
        <f>F176/D176</f>
        <v>1.0167683630993023</v>
      </c>
      <c r="J176">
        <v>175</v>
      </c>
      <c r="K176">
        <v>2277.9169999999999</v>
      </c>
      <c r="L176">
        <v>85.662999999999997</v>
      </c>
      <c r="M176">
        <v>34.86</v>
      </c>
      <c r="N176">
        <v>2.427</v>
      </c>
      <c r="O176" t="s">
        <v>422</v>
      </c>
      <c r="R176">
        <v>2277.9169999999999</v>
      </c>
      <c r="S176">
        <v>34.86</v>
      </c>
    </row>
    <row r="177" spans="1:19">
      <c r="A177" t="s">
        <v>247</v>
      </c>
      <c r="B177">
        <v>123.93</v>
      </c>
      <c r="C177">
        <v>9.1479999999999997</v>
      </c>
      <c r="D177">
        <v>5460758</v>
      </c>
      <c r="F177">
        <v>5513748</v>
      </c>
      <c r="H177">
        <f>F177/D177</f>
        <v>1.0097037810501766</v>
      </c>
      <c r="J177">
        <v>176</v>
      </c>
      <c r="K177">
        <v>2022.932</v>
      </c>
      <c r="L177">
        <v>66.879000000000005</v>
      </c>
      <c r="M177">
        <v>43.387</v>
      </c>
      <c r="N177">
        <v>2.2149999999999999</v>
      </c>
      <c r="O177" t="s">
        <v>423</v>
      </c>
      <c r="R177">
        <v>2022.932</v>
      </c>
      <c r="S177">
        <v>43.387</v>
      </c>
    </row>
    <row r="178" spans="1:19">
      <c r="A178" t="s">
        <v>248</v>
      </c>
      <c r="B178">
        <v>123.938</v>
      </c>
      <c r="C178">
        <v>8.5830000000000002</v>
      </c>
      <c r="D178">
        <v>8314634</v>
      </c>
      <c r="F178">
        <v>6395672</v>
      </c>
      <c r="H178">
        <f>F178/D178</f>
        <v>0.76920667824945754</v>
      </c>
      <c r="J178">
        <v>177</v>
      </c>
      <c r="K178">
        <v>2142.4560000000001</v>
      </c>
      <c r="L178">
        <v>52.798000000000002</v>
      </c>
      <c r="M178">
        <v>38.988</v>
      </c>
      <c r="N178">
        <v>1.7669999999999999</v>
      </c>
      <c r="O178" t="s">
        <v>424</v>
      </c>
      <c r="R178">
        <v>2142.4560000000001</v>
      </c>
      <c r="S178">
        <v>38.988</v>
      </c>
    </row>
    <row r="179" spans="1:19">
      <c r="A179" t="s">
        <v>249</v>
      </c>
      <c r="B179">
        <v>125.187</v>
      </c>
      <c r="C179">
        <v>8.7449999999999992</v>
      </c>
      <c r="D179">
        <v>5091559</v>
      </c>
      <c r="F179">
        <v>5063027</v>
      </c>
      <c r="H179">
        <f>F179/D179</f>
        <v>0.99439621538314693</v>
      </c>
      <c r="J179">
        <v>178</v>
      </c>
      <c r="K179">
        <v>1995.615</v>
      </c>
      <c r="L179">
        <v>77.802999999999997</v>
      </c>
      <c r="M179">
        <v>35.505000000000003</v>
      </c>
      <c r="N179">
        <v>2.1030000000000002</v>
      </c>
      <c r="O179" t="s">
        <v>425</v>
      </c>
      <c r="R179">
        <v>1995.615</v>
      </c>
      <c r="S179">
        <v>35.505000000000003</v>
      </c>
    </row>
    <row r="180" spans="1:19">
      <c r="A180" t="s">
        <v>250</v>
      </c>
      <c r="B180">
        <v>112.24299999999999</v>
      </c>
      <c r="C180">
        <v>9.1370000000000005</v>
      </c>
      <c r="D180">
        <v>2806612</v>
      </c>
      <c r="F180">
        <v>2433888</v>
      </c>
      <c r="H180">
        <f>F180/D180</f>
        <v>0.86719788841492873</v>
      </c>
      <c r="J180">
        <v>179</v>
      </c>
      <c r="K180">
        <v>1928.069</v>
      </c>
      <c r="L180">
        <v>113.099</v>
      </c>
      <c r="M180">
        <v>37.267000000000003</v>
      </c>
      <c r="N180">
        <v>2.827</v>
      </c>
      <c r="O180" t="s">
        <v>426</v>
      </c>
      <c r="R180">
        <v>1928.069</v>
      </c>
      <c r="S180">
        <v>37.267000000000003</v>
      </c>
    </row>
    <row r="181" spans="1:19">
      <c r="A181" s="140" t="s">
        <v>251</v>
      </c>
      <c r="B181" s="140">
        <v>109.52</v>
      </c>
      <c r="C181" s="140">
        <v>8.0129999999999999</v>
      </c>
      <c r="D181" s="140">
        <v>6939579</v>
      </c>
      <c r="E181" s="140"/>
      <c r="F181" s="140">
        <v>3184828</v>
      </c>
      <c r="G181" s="140"/>
      <c r="H181" s="140">
        <f>F181/D181</f>
        <v>0.45893677411842992</v>
      </c>
      <c r="I181" s="140"/>
      <c r="J181" s="140">
        <v>180</v>
      </c>
      <c r="K181" s="140">
        <v>1158.192</v>
      </c>
      <c r="L181" s="140">
        <v>17.536999999999999</v>
      </c>
      <c r="M181" s="140">
        <v>26.864000000000001</v>
      </c>
      <c r="N181" s="140">
        <v>1.5249999999999999</v>
      </c>
      <c r="O181" s="140" t="s">
        <v>427</v>
      </c>
      <c r="P181" s="140"/>
      <c r="R181" s="140"/>
      <c r="S181" s="140"/>
    </row>
    <row r="182" spans="1:19">
      <c r="A182" s="140" t="s">
        <v>252</v>
      </c>
      <c r="B182" s="140">
        <v>120.991</v>
      </c>
      <c r="C182" s="140">
        <v>9.032</v>
      </c>
      <c r="D182" s="140">
        <v>927630</v>
      </c>
      <c r="E182" s="140"/>
      <c r="F182" s="140">
        <v>1369558</v>
      </c>
      <c r="G182" s="140"/>
      <c r="H182" s="140">
        <f>F182/D182</f>
        <v>1.476405463385186</v>
      </c>
      <c r="I182" s="140"/>
      <c r="J182" s="140">
        <v>181</v>
      </c>
      <c r="K182" s="140">
        <v>1386.961</v>
      </c>
      <c r="L182" s="140">
        <v>297.37200000000001</v>
      </c>
      <c r="M182" s="140">
        <v>27.927</v>
      </c>
      <c r="N182" s="140">
        <v>7.7770000000000001</v>
      </c>
      <c r="O182" s="140" t="s">
        <v>428</v>
      </c>
      <c r="R182" s="140"/>
      <c r="S182" s="140"/>
    </row>
    <row r="183" spans="1:19">
      <c r="A183" t="s">
        <v>253</v>
      </c>
      <c r="B183">
        <v>118.015</v>
      </c>
      <c r="C183">
        <v>8.5259999999999998</v>
      </c>
      <c r="D183">
        <v>3830773</v>
      </c>
      <c r="F183">
        <v>4312527</v>
      </c>
      <c r="H183">
        <f>F183/D183</f>
        <v>1.1257589525664924</v>
      </c>
      <c r="J183">
        <v>182</v>
      </c>
      <c r="K183">
        <v>1684.318</v>
      </c>
      <c r="L183">
        <v>97.460999999999999</v>
      </c>
      <c r="M183">
        <v>27.452000000000002</v>
      </c>
      <c r="N183">
        <v>2.16</v>
      </c>
      <c r="O183" t="s">
        <v>429</v>
      </c>
      <c r="R183">
        <v>1684.318</v>
      </c>
      <c r="S183">
        <v>27.452000000000002</v>
      </c>
    </row>
    <row r="184" spans="1:19">
      <c r="A184" t="s">
        <v>254</v>
      </c>
      <c r="B184">
        <v>119.056</v>
      </c>
      <c r="C184">
        <v>7.9050000000000002</v>
      </c>
      <c r="D184">
        <v>4175488</v>
      </c>
      <c r="F184">
        <v>3940625</v>
      </c>
      <c r="H184">
        <f>F184/D184</f>
        <v>0.94375196384231019</v>
      </c>
    </row>
    <row r="185" spans="1:19">
      <c r="A185" t="s">
        <v>255</v>
      </c>
      <c r="B185">
        <v>120.532</v>
      </c>
      <c r="C185">
        <v>7.3129999999999997</v>
      </c>
      <c r="D185">
        <v>3188423</v>
      </c>
      <c r="F185">
        <v>2758936</v>
      </c>
      <c r="H185">
        <f>F185/D185</f>
        <v>0.86529798586950346</v>
      </c>
      <c r="J185">
        <v>184</v>
      </c>
      <c r="K185">
        <v>2003.2449999999999</v>
      </c>
      <c r="L185">
        <v>119.259</v>
      </c>
      <c r="M185">
        <v>29.344000000000001</v>
      </c>
      <c r="N185">
        <v>2.6779999999999999</v>
      </c>
      <c r="O185" t="s">
        <v>430</v>
      </c>
      <c r="R185">
        <v>2003.2449999999999</v>
      </c>
      <c r="S185">
        <v>29.344000000000001</v>
      </c>
    </row>
    <row r="186" spans="1:19">
      <c r="A186" t="s">
        <v>256</v>
      </c>
      <c r="B186">
        <v>120.62</v>
      </c>
      <c r="C186">
        <v>8.6289999999999996</v>
      </c>
      <c r="D186">
        <v>2931614</v>
      </c>
      <c r="F186">
        <v>3431362</v>
      </c>
      <c r="H186">
        <f>F186/D186</f>
        <v>1.1704685541820989</v>
      </c>
      <c r="J186">
        <v>185</v>
      </c>
      <c r="K186">
        <v>1888.598</v>
      </c>
      <c r="L186">
        <v>145.358</v>
      </c>
      <c r="M186">
        <v>29.030999999999999</v>
      </c>
      <c r="N186">
        <v>3.1779999999999999</v>
      </c>
      <c r="O186" t="s">
        <v>431</v>
      </c>
      <c r="R186">
        <v>1888.598</v>
      </c>
      <c r="S186">
        <v>29.030999999999999</v>
      </c>
    </row>
    <row r="187" spans="1:19">
      <c r="A187" t="s">
        <v>257</v>
      </c>
      <c r="B187">
        <v>116.54900000000001</v>
      </c>
      <c r="C187">
        <v>8.1419999999999995</v>
      </c>
      <c r="D187">
        <v>1868110</v>
      </c>
      <c r="F187">
        <v>1959862</v>
      </c>
      <c r="H187">
        <f>F187/D187</f>
        <v>1.0491148808153696</v>
      </c>
      <c r="J187">
        <v>186</v>
      </c>
      <c r="K187">
        <v>1839.567</v>
      </c>
      <c r="L187">
        <v>210.119</v>
      </c>
      <c r="M187">
        <v>24.41</v>
      </c>
      <c r="N187">
        <v>5.1790000000000003</v>
      </c>
      <c r="O187" t="s">
        <v>432</v>
      </c>
      <c r="R187">
        <v>1839.567</v>
      </c>
      <c r="S187">
        <v>24.41</v>
      </c>
    </row>
    <row r="188" spans="1:19">
      <c r="A188" t="s">
        <v>258</v>
      </c>
      <c r="B188">
        <v>123.60299999999999</v>
      </c>
      <c r="C188">
        <v>7.3789999999999996</v>
      </c>
      <c r="D188">
        <v>3829004</v>
      </c>
      <c r="F188">
        <v>3506002</v>
      </c>
      <c r="H188">
        <f>F188/D188</f>
        <v>0.91564333701401202</v>
      </c>
      <c r="J188">
        <v>187</v>
      </c>
      <c r="K188">
        <v>1856.3389999999999</v>
      </c>
      <c r="L188">
        <v>100.59099999999999</v>
      </c>
      <c r="M188">
        <v>32.515000000000001</v>
      </c>
      <c r="N188">
        <v>2.8769999999999998</v>
      </c>
      <c r="O188" t="s">
        <v>433</v>
      </c>
      <c r="R188">
        <v>1856.3389999999999</v>
      </c>
      <c r="S188">
        <v>32.515000000000001</v>
      </c>
    </row>
    <row r="189" spans="1:19">
      <c r="A189" t="s">
        <v>259</v>
      </c>
      <c r="B189">
        <v>118.422</v>
      </c>
      <c r="C189">
        <v>7.9340000000000002</v>
      </c>
      <c r="D189">
        <v>12224081</v>
      </c>
      <c r="F189">
        <v>8885032</v>
      </c>
      <c r="H189">
        <f>F189/D189</f>
        <v>0.72684662348032547</v>
      </c>
      <c r="J189">
        <v>188</v>
      </c>
      <c r="K189">
        <v>1270.2850000000001</v>
      </c>
      <c r="L189">
        <v>24.317</v>
      </c>
      <c r="M189">
        <v>46.451999999999998</v>
      </c>
      <c r="N189">
        <v>0.86799999999999999</v>
      </c>
      <c r="O189" t="s">
        <v>434</v>
      </c>
      <c r="R189">
        <v>1270.2850000000001</v>
      </c>
      <c r="S189">
        <v>46.451999999999998</v>
      </c>
    </row>
    <row r="190" spans="1:19">
      <c r="A190" s="140" t="s">
        <v>260</v>
      </c>
      <c r="B190" s="140">
        <v>116.498</v>
      </c>
      <c r="C190" s="140">
        <v>7.1619999999999999</v>
      </c>
      <c r="D190" s="140">
        <v>1718485</v>
      </c>
      <c r="E190" s="140"/>
      <c r="F190" s="140">
        <v>2450034</v>
      </c>
      <c r="G190" s="140"/>
      <c r="H190" s="140">
        <f>F190/D190</f>
        <v>1.425694143387926</v>
      </c>
      <c r="I190" s="140"/>
      <c r="J190" s="140">
        <v>189</v>
      </c>
      <c r="K190" s="140">
        <v>2035.5619999999999</v>
      </c>
      <c r="L190" s="140">
        <v>251.21700000000001</v>
      </c>
      <c r="M190" s="140">
        <v>25.565000000000001</v>
      </c>
      <c r="N190" s="140">
        <v>6.14</v>
      </c>
      <c r="O190" s="140" t="s">
        <v>435</v>
      </c>
      <c r="R190" s="140"/>
      <c r="S190" s="140"/>
    </row>
    <row r="191" spans="1:19">
      <c r="A191" t="s">
        <v>261</v>
      </c>
      <c r="B191">
        <v>120.373</v>
      </c>
      <c r="C191">
        <v>7.7119999999999997</v>
      </c>
      <c r="D191">
        <v>5857096</v>
      </c>
      <c r="F191">
        <v>5777683</v>
      </c>
      <c r="H191">
        <f>F191/D191</f>
        <v>0.98644157445942493</v>
      </c>
      <c r="J191">
        <v>190</v>
      </c>
      <c r="K191">
        <v>1757.046</v>
      </c>
      <c r="L191">
        <v>65.92</v>
      </c>
      <c r="M191">
        <v>33.904000000000003</v>
      </c>
      <c r="N191">
        <v>2.4409999999999998</v>
      </c>
      <c r="O191" t="s">
        <v>436</v>
      </c>
      <c r="R191">
        <v>1757.046</v>
      </c>
      <c r="S191">
        <v>33.904000000000003</v>
      </c>
    </row>
    <row r="192" spans="1:19">
      <c r="A192" t="s">
        <v>262</v>
      </c>
      <c r="B192">
        <v>117.64400000000001</v>
      </c>
      <c r="C192">
        <v>8.3279999999999994</v>
      </c>
      <c r="D192">
        <v>3601985</v>
      </c>
      <c r="F192">
        <v>4278700</v>
      </c>
      <c r="H192">
        <f>F192/D192</f>
        <v>1.1878727979155939</v>
      </c>
      <c r="J192">
        <v>191</v>
      </c>
      <c r="K192">
        <v>1949.463</v>
      </c>
      <c r="L192">
        <v>80.17</v>
      </c>
      <c r="M192">
        <v>27.72</v>
      </c>
      <c r="N192">
        <v>2.2080000000000002</v>
      </c>
      <c r="O192" t="s">
        <v>437</v>
      </c>
      <c r="R192">
        <v>1949.463</v>
      </c>
      <c r="S192">
        <v>27.72</v>
      </c>
    </row>
    <row r="194" spans="1:19">
      <c r="A194" t="s">
        <v>263</v>
      </c>
      <c r="B194">
        <v>120.13200000000001</v>
      </c>
      <c r="C194">
        <v>8.1959999999999997</v>
      </c>
      <c r="D194">
        <v>3335180</v>
      </c>
      <c r="F194">
        <v>2467529</v>
      </c>
      <c r="H194">
        <f>F194/D194</f>
        <v>0.73984882375164163</v>
      </c>
      <c r="J194">
        <v>193</v>
      </c>
      <c r="K194">
        <v>1536.8710000000001</v>
      </c>
      <c r="L194">
        <v>115.82899999999999</v>
      </c>
      <c r="M194">
        <v>27.506</v>
      </c>
      <c r="N194">
        <v>3.367</v>
      </c>
      <c r="O194" t="s">
        <v>438</v>
      </c>
      <c r="R194">
        <v>1536.8710000000001</v>
      </c>
      <c r="S194">
        <v>27.506</v>
      </c>
    </row>
    <row r="195" spans="1:19">
      <c r="A195" t="s">
        <v>264</v>
      </c>
      <c r="B195">
        <v>107.559</v>
      </c>
      <c r="C195">
        <v>7.7350000000000003</v>
      </c>
      <c r="D195">
        <v>5884842</v>
      </c>
      <c r="F195">
        <v>4116689</v>
      </c>
      <c r="H195">
        <f>F195/D195</f>
        <v>0.69954112616787334</v>
      </c>
      <c r="J195">
        <v>194</v>
      </c>
      <c r="K195">
        <v>1340.9680000000001</v>
      </c>
      <c r="L195">
        <v>46.271999999999998</v>
      </c>
      <c r="M195">
        <v>40.301000000000002</v>
      </c>
      <c r="N195">
        <v>1.5640000000000001</v>
      </c>
      <c r="O195" t="s">
        <v>439</v>
      </c>
      <c r="R195">
        <v>1340.9680000000001</v>
      </c>
      <c r="S195">
        <v>40.301000000000002</v>
      </c>
    </row>
    <row r="196" spans="1:19">
      <c r="A196" t="s">
        <v>265</v>
      </c>
      <c r="B196">
        <v>116.76300000000001</v>
      </c>
      <c r="C196">
        <v>7.992</v>
      </c>
      <c r="D196">
        <v>4419962</v>
      </c>
      <c r="F196">
        <v>3208921</v>
      </c>
      <c r="H196">
        <f>F196/D196</f>
        <v>0.72600646792890977</v>
      </c>
      <c r="J196">
        <v>195</v>
      </c>
      <c r="K196">
        <v>1477.635</v>
      </c>
      <c r="L196">
        <v>79.72</v>
      </c>
      <c r="M196">
        <v>30.728000000000002</v>
      </c>
      <c r="N196">
        <v>2.0840000000000001</v>
      </c>
      <c r="O196" t="s">
        <v>440</v>
      </c>
      <c r="R196">
        <v>1477.635</v>
      </c>
      <c r="S196">
        <v>30.728000000000002</v>
      </c>
    </row>
    <row r="197" spans="1:19">
      <c r="A197" t="s">
        <v>266</v>
      </c>
      <c r="B197">
        <v>112.79600000000001</v>
      </c>
      <c r="C197">
        <v>8.0969999999999995</v>
      </c>
      <c r="D197">
        <v>4608616</v>
      </c>
      <c r="F197">
        <v>3184630</v>
      </c>
      <c r="H197">
        <f>F197/D197</f>
        <v>0.69101656549384893</v>
      </c>
      <c r="J197">
        <v>196</v>
      </c>
      <c r="K197">
        <v>1416.72</v>
      </c>
      <c r="L197">
        <v>75.507000000000005</v>
      </c>
      <c r="M197">
        <v>43.716000000000001</v>
      </c>
      <c r="N197">
        <v>1.95</v>
      </c>
      <c r="O197" t="s">
        <v>441</v>
      </c>
      <c r="R197">
        <v>1416.72</v>
      </c>
      <c r="S197">
        <v>43.716000000000001</v>
      </c>
    </row>
    <row r="199" spans="1:19">
      <c r="A199" s="140" t="s">
        <v>267</v>
      </c>
      <c r="B199" s="140">
        <v>122.54600000000001</v>
      </c>
      <c r="C199" s="140">
        <v>8.4359999999999999</v>
      </c>
      <c r="D199" s="140">
        <v>864023</v>
      </c>
      <c r="E199" s="140"/>
      <c r="F199" s="140">
        <v>1342855</v>
      </c>
      <c r="G199" s="140"/>
      <c r="H199" s="140">
        <f>F199/D199</f>
        <v>1.5541889509885731</v>
      </c>
      <c r="I199" s="140"/>
      <c r="J199" s="140">
        <v>198</v>
      </c>
      <c r="K199" s="140">
        <v>1370.8969999999999</v>
      </c>
      <c r="L199" s="140">
        <v>198.19900000000001</v>
      </c>
      <c r="M199" s="140">
        <v>30.931000000000001</v>
      </c>
      <c r="N199" s="140">
        <v>5.62</v>
      </c>
      <c r="O199" s="140" t="s">
        <v>442</v>
      </c>
      <c r="R199" s="140"/>
      <c r="S199" s="140"/>
    </row>
    <row r="201" spans="1:19">
      <c r="A201" t="s">
        <v>268</v>
      </c>
      <c r="B201">
        <v>105.82</v>
      </c>
      <c r="C201">
        <v>8.2140000000000004</v>
      </c>
      <c r="D201">
        <v>2417562</v>
      </c>
      <c r="F201">
        <v>1895668</v>
      </c>
      <c r="H201">
        <f>F201/D201</f>
        <v>0.7841238404640708</v>
      </c>
      <c r="J201">
        <v>200</v>
      </c>
      <c r="K201">
        <v>1409.548</v>
      </c>
      <c r="L201">
        <v>165.55699999999999</v>
      </c>
      <c r="M201">
        <v>27.648</v>
      </c>
      <c r="N201">
        <v>4.4130000000000003</v>
      </c>
      <c r="O201" t="s">
        <v>443</v>
      </c>
      <c r="R201">
        <v>1409.548</v>
      </c>
      <c r="S201">
        <v>27.648</v>
      </c>
    </row>
    <row r="203" spans="1:19">
      <c r="A203" s="140" t="s">
        <v>269</v>
      </c>
      <c r="B203" s="140">
        <v>119.554</v>
      </c>
      <c r="C203" s="140">
        <v>8.5579999999999998</v>
      </c>
      <c r="D203" s="140">
        <v>7321120</v>
      </c>
      <c r="E203" s="140"/>
      <c r="F203" s="140">
        <v>5411496</v>
      </c>
      <c r="G203" s="140"/>
      <c r="H203" s="140">
        <f>F203/D203</f>
        <v>0.73916231396289089</v>
      </c>
      <c r="I203" s="140"/>
      <c r="J203" s="140">
        <v>202</v>
      </c>
      <c r="K203" s="140">
        <v>1528.287</v>
      </c>
      <c r="L203" s="140">
        <v>25.449000000000002</v>
      </c>
      <c r="M203" s="140">
        <v>35.695</v>
      </c>
      <c r="N203" s="140">
        <v>0.83099999999999996</v>
      </c>
      <c r="O203" s="140" t="s">
        <v>444</v>
      </c>
      <c r="R203" s="140"/>
      <c r="S203" s="140"/>
    </row>
    <row r="205" spans="1:19">
      <c r="A205" t="s">
        <v>270</v>
      </c>
      <c r="B205">
        <v>125.116</v>
      </c>
      <c r="C205">
        <v>8.234</v>
      </c>
      <c r="D205">
        <v>4139912</v>
      </c>
      <c r="F205">
        <v>3305338</v>
      </c>
      <c r="H205">
        <f>F205/D205</f>
        <v>0.79840779224292691</v>
      </c>
      <c r="J205">
        <v>204</v>
      </c>
      <c r="K205">
        <v>1980.154</v>
      </c>
      <c r="L205">
        <v>87.192999999999998</v>
      </c>
      <c r="M205">
        <v>33.085000000000001</v>
      </c>
      <c r="N205">
        <v>3.4079999999999999</v>
      </c>
      <c r="O205" t="s">
        <v>445</v>
      </c>
      <c r="R205">
        <v>1980.154</v>
      </c>
      <c r="S205">
        <v>33.085000000000001</v>
      </c>
    </row>
    <row r="206" spans="1:19">
      <c r="A206" t="s">
        <v>271</v>
      </c>
      <c r="B206">
        <v>126.581</v>
      </c>
      <c r="C206">
        <v>8.7579999999999991</v>
      </c>
      <c r="D206">
        <v>5031810</v>
      </c>
      <c r="F206">
        <v>5005198</v>
      </c>
      <c r="H206">
        <f>F206/D206</f>
        <v>0.99471124704629155</v>
      </c>
    </row>
    <row r="207" spans="1:19">
      <c r="A207" t="s">
        <v>272</v>
      </c>
      <c r="B207">
        <v>124.651</v>
      </c>
      <c r="C207">
        <v>8.6219999999999999</v>
      </c>
      <c r="D207">
        <v>5690805</v>
      </c>
      <c r="F207">
        <v>5016532</v>
      </c>
      <c r="H207">
        <f>F207/D207</f>
        <v>0.88151535679047166</v>
      </c>
      <c r="J207">
        <v>206</v>
      </c>
      <c r="K207">
        <v>1998.085</v>
      </c>
      <c r="L207">
        <v>63.404000000000003</v>
      </c>
      <c r="M207">
        <v>34.814999999999998</v>
      </c>
      <c r="N207">
        <v>1.73</v>
      </c>
      <c r="O207" t="s">
        <v>446</v>
      </c>
      <c r="R207">
        <v>1998.085</v>
      </c>
      <c r="S207">
        <v>34.814999999999998</v>
      </c>
    </row>
    <row r="208" spans="1:19">
      <c r="A208" t="s">
        <v>273</v>
      </c>
      <c r="B208">
        <v>120.90600000000001</v>
      </c>
      <c r="C208">
        <v>8.8000000000000007</v>
      </c>
      <c r="D208">
        <v>4108670</v>
      </c>
      <c r="F208">
        <v>3340309</v>
      </c>
      <c r="H208">
        <f>F208/D208</f>
        <v>0.8129903350719333</v>
      </c>
      <c r="J208">
        <v>207</v>
      </c>
      <c r="K208">
        <v>1785.125</v>
      </c>
      <c r="L208">
        <v>85.328000000000003</v>
      </c>
      <c r="M208">
        <v>36.363</v>
      </c>
      <c r="N208">
        <v>2.3170000000000002</v>
      </c>
      <c r="O208" t="s">
        <v>447</v>
      </c>
      <c r="R208">
        <v>1785.125</v>
      </c>
      <c r="S208">
        <v>36.363</v>
      </c>
    </row>
    <row r="209" spans="1:19">
      <c r="A209" t="s">
        <v>274</v>
      </c>
      <c r="B209">
        <v>125.27</v>
      </c>
      <c r="C209">
        <v>8.3490000000000002</v>
      </c>
      <c r="D209">
        <v>5830152</v>
      </c>
      <c r="F209">
        <v>5199598</v>
      </c>
      <c r="H209">
        <f>F209/D209</f>
        <v>0.89184604449420868</v>
      </c>
      <c r="J209">
        <v>208</v>
      </c>
      <c r="K209">
        <v>1974.6469999999999</v>
      </c>
      <c r="L209">
        <v>71.057000000000002</v>
      </c>
      <c r="M209">
        <v>34.363</v>
      </c>
      <c r="N209">
        <v>1.776</v>
      </c>
      <c r="O209" t="s">
        <v>448</v>
      </c>
      <c r="R209">
        <v>1974.6469999999999</v>
      </c>
      <c r="S209">
        <v>34.363</v>
      </c>
    </row>
    <row r="210" spans="1:19">
      <c r="A210" s="140" t="s">
        <v>275</v>
      </c>
      <c r="B210" s="140">
        <v>130.785</v>
      </c>
      <c r="C210" s="140">
        <v>8.16</v>
      </c>
      <c r="D210" s="140">
        <v>5102952</v>
      </c>
      <c r="E210" s="140"/>
      <c r="F210" s="140">
        <v>3123650</v>
      </c>
      <c r="G210" s="140"/>
      <c r="H210" s="140">
        <f>F210/D210</f>
        <v>0.6121260791792672</v>
      </c>
      <c r="I210" s="140"/>
      <c r="J210" s="140">
        <v>209</v>
      </c>
      <c r="K210" s="140">
        <v>1627.8240000000001</v>
      </c>
      <c r="L210" s="140">
        <v>51.023000000000003</v>
      </c>
      <c r="M210" s="140">
        <v>33.524999999999999</v>
      </c>
      <c r="N210" s="140">
        <v>2.31</v>
      </c>
      <c r="O210" s="140" t="s">
        <v>449</v>
      </c>
      <c r="R210" s="140"/>
      <c r="S210" s="140"/>
    </row>
    <row r="212" spans="1:19">
      <c r="A212" t="s">
        <v>276</v>
      </c>
      <c r="B212">
        <v>115.714</v>
      </c>
      <c r="C212">
        <v>8.5239999999999991</v>
      </c>
      <c r="D212">
        <v>1800420</v>
      </c>
      <c r="F212">
        <v>1761327</v>
      </c>
      <c r="H212">
        <f>F212/D212</f>
        <v>0.97828673309561098</v>
      </c>
      <c r="J212">
        <v>211</v>
      </c>
      <c r="K212">
        <v>1285.473</v>
      </c>
      <c r="L212">
        <v>55.652000000000001</v>
      </c>
      <c r="M212">
        <v>38.652999999999999</v>
      </c>
      <c r="N212">
        <v>2.4860000000000002</v>
      </c>
      <c r="O212" t="s">
        <v>450</v>
      </c>
      <c r="R212">
        <v>1285.473</v>
      </c>
      <c r="S212">
        <v>38.652999999999999</v>
      </c>
    </row>
    <row r="213" spans="1:19">
      <c r="A213" s="140" t="s">
        <v>277</v>
      </c>
      <c r="B213" s="140">
        <v>122.36499999999999</v>
      </c>
      <c r="C213" s="140">
        <v>7.2039999999999997</v>
      </c>
      <c r="D213" s="140">
        <v>1161501</v>
      </c>
      <c r="E213" s="140"/>
      <c r="F213" s="140">
        <v>637601</v>
      </c>
      <c r="G213" s="140"/>
      <c r="H213" s="140">
        <f>F213/D213</f>
        <v>0.54894571765327793</v>
      </c>
      <c r="I213" s="140"/>
      <c r="J213" s="140"/>
      <c r="K213" s="140"/>
      <c r="L213" s="140"/>
      <c r="M213" s="140"/>
      <c r="N213" s="140"/>
      <c r="O213" s="140"/>
      <c r="R213" s="140"/>
      <c r="S213" s="140"/>
    </row>
    <row r="214" spans="1:19">
      <c r="A214" s="140" t="s">
        <v>278</v>
      </c>
      <c r="B214" s="140">
        <v>117.935</v>
      </c>
      <c r="C214" s="140">
        <v>7.835</v>
      </c>
      <c r="D214" s="140">
        <v>6746962</v>
      </c>
      <c r="E214" s="140"/>
      <c r="F214" s="140">
        <v>4851720</v>
      </c>
      <c r="G214" s="140"/>
      <c r="H214" s="140">
        <f>F214/D214</f>
        <v>0.71909698024088475</v>
      </c>
      <c r="I214" s="140"/>
      <c r="J214" s="140">
        <v>213</v>
      </c>
      <c r="K214" s="140">
        <v>837.529</v>
      </c>
      <c r="L214" s="140">
        <v>13.505000000000001</v>
      </c>
      <c r="M214" s="140">
        <v>90.2</v>
      </c>
      <c r="N214" s="140">
        <v>1.796</v>
      </c>
      <c r="O214" s="140" t="s">
        <v>451</v>
      </c>
      <c r="R214" s="140"/>
      <c r="S214" s="140"/>
    </row>
    <row r="215" spans="1:19">
      <c r="A215" s="140" t="s">
        <v>279</v>
      </c>
      <c r="B215" s="140">
        <v>115.871</v>
      </c>
      <c r="C215" s="140">
        <v>7.7640000000000002</v>
      </c>
      <c r="D215" s="140">
        <v>3219113</v>
      </c>
      <c r="E215" s="140"/>
      <c r="F215" s="140">
        <v>2254680</v>
      </c>
      <c r="G215" s="140"/>
      <c r="H215" s="140">
        <f>F215/D215</f>
        <v>0.70040411753175491</v>
      </c>
      <c r="I215" s="140"/>
      <c r="J215" s="140">
        <v>214</v>
      </c>
      <c r="K215" s="140">
        <v>1420.4159999999999</v>
      </c>
      <c r="L215" s="140">
        <v>42.478999999999999</v>
      </c>
      <c r="M215" s="140">
        <v>36.331000000000003</v>
      </c>
      <c r="N215" s="140">
        <v>1.5880000000000001</v>
      </c>
      <c r="O215" s="140" t="s">
        <v>452</v>
      </c>
      <c r="R215" s="140"/>
      <c r="S215" s="140"/>
    </row>
    <row r="216" spans="1:19">
      <c r="A216" t="s">
        <v>280</v>
      </c>
      <c r="B216">
        <v>119.625</v>
      </c>
      <c r="C216">
        <v>7.7140000000000004</v>
      </c>
      <c r="D216">
        <v>5749424</v>
      </c>
      <c r="F216">
        <v>5000048</v>
      </c>
      <c r="H216">
        <f>F216/D216</f>
        <v>0.8696606825309805</v>
      </c>
      <c r="J216">
        <v>215</v>
      </c>
      <c r="K216">
        <v>1392.049</v>
      </c>
      <c r="L216">
        <v>48.030999999999999</v>
      </c>
      <c r="M216">
        <v>35.106999999999999</v>
      </c>
      <c r="N216">
        <v>1.4430000000000001</v>
      </c>
      <c r="O216" t="s">
        <v>453</v>
      </c>
      <c r="R216">
        <v>1392.049</v>
      </c>
      <c r="S216">
        <v>35.106999999999999</v>
      </c>
    </row>
    <row r="218" spans="1:19">
      <c r="A218" s="140" t="s">
        <v>281</v>
      </c>
      <c r="B218" s="140">
        <v>118.767</v>
      </c>
      <c r="C218" s="140">
        <v>7.6289999999999996</v>
      </c>
      <c r="D218" s="140">
        <v>5771178</v>
      </c>
      <c r="E218" s="140"/>
      <c r="F218" s="140">
        <v>3784608</v>
      </c>
      <c r="G218" s="140"/>
      <c r="H218" s="140">
        <f>F218/D218</f>
        <v>0.65577738201802127</v>
      </c>
      <c r="I218" s="140"/>
      <c r="J218" s="140">
        <v>217</v>
      </c>
      <c r="K218" s="140">
        <v>1181.3</v>
      </c>
      <c r="L218" s="140">
        <v>26.925000000000001</v>
      </c>
      <c r="M218" s="140">
        <v>38.04</v>
      </c>
      <c r="N218" s="140">
        <v>0.85399999999999998</v>
      </c>
      <c r="O218" s="140" t="s">
        <v>454</v>
      </c>
      <c r="R218" s="140"/>
      <c r="S218" s="140"/>
    </row>
    <row r="220" spans="1:19">
      <c r="A220" t="s">
        <v>282</v>
      </c>
      <c r="B220">
        <v>118.072</v>
      </c>
      <c r="C220">
        <v>7.9870000000000001</v>
      </c>
      <c r="D220">
        <v>10791757</v>
      </c>
      <c r="F220">
        <v>9933443</v>
      </c>
      <c r="H220">
        <f>F220/D220</f>
        <v>0.9204657777227564</v>
      </c>
    </row>
    <row r="221" spans="1:19">
      <c r="A221" s="140" t="s">
        <v>283</v>
      </c>
      <c r="B221" s="140">
        <v>121.297</v>
      </c>
      <c r="C221" s="140">
        <v>7.8979999999999997</v>
      </c>
      <c r="D221" s="140">
        <v>7854221</v>
      </c>
      <c r="E221" s="140"/>
      <c r="F221" s="140">
        <v>4409270</v>
      </c>
      <c r="G221" s="140"/>
      <c r="H221" s="140">
        <f>F221/D221</f>
        <v>0.56138858328534424</v>
      </c>
      <c r="I221" s="140"/>
      <c r="J221" s="140">
        <v>220</v>
      </c>
      <c r="K221" s="140">
        <v>826.18600000000004</v>
      </c>
      <c r="L221" s="140">
        <v>10.872999999999999</v>
      </c>
      <c r="M221" s="140">
        <v>83.695999999999998</v>
      </c>
      <c r="N221" s="140">
        <v>0.92</v>
      </c>
      <c r="O221" s="140" t="s">
        <v>455</v>
      </c>
      <c r="R221" s="140"/>
      <c r="S221" s="140"/>
    </row>
    <row r="222" spans="1:19">
      <c r="A222" s="140" t="s">
        <v>284</v>
      </c>
      <c r="B222" s="140">
        <v>118.569</v>
      </c>
      <c r="C222" s="140">
        <v>7.8159999999999998</v>
      </c>
      <c r="D222" s="140">
        <v>8930486</v>
      </c>
      <c r="E222" s="140"/>
      <c r="F222" s="140">
        <v>4205058</v>
      </c>
      <c r="G222" s="140"/>
      <c r="H222" s="140">
        <f>F222/D222</f>
        <v>0.47086552736323645</v>
      </c>
      <c r="I222" s="140"/>
      <c r="J222" s="140"/>
      <c r="K222" s="140"/>
      <c r="L222" s="140"/>
      <c r="M222" s="140"/>
      <c r="N222" s="140"/>
      <c r="O222" s="140"/>
      <c r="R222" s="140"/>
      <c r="S222" s="140"/>
    </row>
    <row r="223" spans="1:19">
      <c r="A223" s="140" t="s">
        <v>285</v>
      </c>
      <c r="B223" s="140">
        <v>111.61199999999999</v>
      </c>
      <c r="C223" s="140">
        <v>8.1029999999999998</v>
      </c>
      <c r="D223" s="140">
        <v>7491973</v>
      </c>
      <c r="E223" s="140"/>
      <c r="F223" s="140">
        <v>3653026</v>
      </c>
      <c r="G223" s="140"/>
      <c r="H223" s="140">
        <f>F223/D223</f>
        <v>0.48759198678372173</v>
      </c>
      <c r="I223" s="140"/>
      <c r="J223" s="140">
        <v>222</v>
      </c>
      <c r="K223" s="140">
        <v>757.67499999999995</v>
      </c>
      <c r="L223" s="140">
        <v>5.9109999999999996</v>
      </c>
      <c r="M223" s="140">
        <v>121.48</v>
      </c>
      <c r="N223" s="140">
        <v>0.875</v>
      </c>
      <c r="O223" s="140" t="s">
        <v>456</v>
      </c>
      <c r="R223" s="140"/>
      <c r="S223" s="140"/>
    </row>
    <row r="225" spans="1:19">
      <c r="A225" s="140" t="s">
        <v>286</v>
      </c>
      <c r="B225" s="140">
        <v>119.30800000000001</v>
      </c>
      <c r="C225" s="140">
        <v>8.0749999999999993</v>
      </c>
      <c r="D225" s="140">
        <v>6961659</v>
      </c>
      <c r="E225" s="140"/>
      <c r="F225" s="140">
        <v>5506312</v>
      </c>
      <c r="G225" s="140"/>
      <c r="H225" s="140">
        <f>F225/D225</f>
        <v>0.79094824954798848</v>
      </c>
      <c r="I225" s="140"/>
      <c r="J225" s="140">
        <v>224</v>
      </c>
      <c r="K225" s="140">
        <v>1177.3689999999999</v>
      </c>
      <c r="L225" s="140">
        <v>36.255000000000003</v>
      </c>
      <c r="M225" s="140">
        <v>53.154000000000003</v>
      </c>
      <c r="N225" s="140">
        <v>1.4510000000000001</v>
      </c>
      <c r="O225" s="140" t="s">
        <v>457</v>
      </c>
      <c r="R225" s="140"/>
      <c r="S225" s="140"/>
    </row>
    <row r="226" spans="1:19">
      <c r="A226" s="140" t="s">
        <v>287</v>
      </c>
      <c r="B226" s="140">
        <v>123.486</v>
      </c>
      <c r="C226" s="140">
        <v>7.9480000000000004</v>
      </c>
      <c r="D226" s="140">
        <v>8108092</v>
      </c>
      <c r="E226" s="140"/>
      <c r="F226" s="140">
        <v>1246205</v>
      </c>
      <c r="G226" s="140"/>
      <c r="H226" s="140">
        <f>F226/D226</f>
        <v>0.15369892201519172</v>
      </c>
      <c r="I226" s="140"/>
      <c r="J226" s="140"/>
      <c r="K226" s="140"/>
      <c r="L226" s="140"/>
      <c r="M226" s="140"/>
      <c r="N226" s="140"/>
      <c r="O226" s="140"/>
    </row>
    <row r="227" spans="1:19">
      <c r="A227" s="140" t="s">
        <v>288</v>
      </c>
      <c r="B227" s="140">
        <v>122.322</v>
      </c>
      <c r="C227" s="140">
        <v>8.1370000000000005</v>
      </c>
      <c r="D227" s="140">
        <v>9876300</v>
      </c>
      <c r="E227" s="140"/>
      <c r="F227" s="140">
        <v>-414451</v>
      </c>
      <c r="G227" s="140"/>
      <c r="H227" s="140">
        <f>F227/D227</f>
        <v>-4.1964197118354037E-2</v>
      </c>
      <c r="I227" s="140"/>
      <c r="J227" s="140"/>
      <c r="K227" s="140"/>
      <c r="L227" s="140"/>
      <c r="M227" s="140"/>
      <c r="N227" s="140"/>
      <c r="O227" s="140"/>
    </row>
    <row r="228" spans="1:19">
      <c r="A228" s="140" t="s">
        <v>289</v>
      </c>
      <c r="B228" s="140">
        <v>122.675</v>
      </c>
      <c r="C228" s="140">
        <v>7.8860000000000001</v>
      </c>
      <c r="D228" s="140">
        <v>9572950</v>
      </c>
      <c r="E228" s="140"/>
      <c r="F228" s="140">
        <v>-10844970</v>
      </c>
      <c r="G228" s="140"/>
      <c r="H228" s="140">
        <f>F228/D228</f>
        <v>-1.1328764905279982</v>
      </c>
      <c r="I228" s="140"/>
      <c r="J228" s="140"/>
      <c r="K228" s="140"/>
      <c r="L228" s="140"/>
      <c r="M228" s="140"/>
      <c r="N228" s="140"/>
      <c r="O228" s="14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7385D-E145-4B34-B7E3-2D10742EB2B3}">
  <dimension ref="A1:F101"/>
  <sheetViews>
    <sheetView workbookViewId="0">
      <selection activeCell="A2" sqref="A2"/>
    </sheetView>
  </sheetViews>
  <sheetFormatPr defaultRowHeight="14.4"/>
  <cols>
    <col min="1" max="1" width="45.21875" customWidth="1"/>
    <col min="2" max="2" width="30.77734375" customWidth="1"/>
    <col min="3" max="3" width="36.5546875" customWidth="1"/>
    <col min="4" max="4" width="40.33203125" customWidth="1"/>
    <col min="5" max="5" width="41.44140625" customWidth="1"/>
    <col min="6" max="6" width="40.88671875" customWidth="1"/>
  </cols>
  <sheetData>
    <row r="1" spans="1:6">
      <c r="A1" t="s">
        <v>62</v>
      </c>
    </row>
    <row r="2" spans="1:6">
      <c r="A2" t="s">
        <v>104</v>
      </c>
    </row>
    <row r="3" spans="1:6">
      <c r="A3" t="s">
        <v>52</v>
      </c>
      <c r="B3" t="s">
        <v>53</v>
      </c>
      <c r="C3" t="s">
        <v>54</v>
      </c>
      <c r="D3" t="s">
        <v>55</v>
      </c>
      <c r="E3" t="s">
        <v>56</v>
      </c>
      <c r="F3" t="s">
        <v>57</v>
      </c>
    </row>
    <row r="4" spans="1:6">
      <c r="A4">
        <v>1</v>
      </c>
      <c r="B4">
        <v>0.43</v>
      </c>
      <c r="C4">
        <v>1.72</v>
      </c>
      <c r="D4">
        <v>0.84</v>
      </c>
      <c r="E4">
        <v>0.58499999999999996</v>
      </c>
      <c r="F4">
        <v>0.94599999999999995</v>
      </c>
    </row>
    <row r="5" spans="1:6">
      <c r="A5">
        <v>1</v>
      </c>
      <c r="B5">
        <v>0.33900000000000002</v>
      </c>
      <c r="C5">
        <v>1.6</v>
      </c>
      <c r="D5">
        <v>0.42199999999999999</v>
      </c>
      <c r="E5">
        <v>0.34499999999999997</v>
      </c>
      <c r="F5">
        <v>0.497</v>
      </c>
    </row>
    <row r="6" spans="1:6">
      <c r="A6">
        <v>1</v>
      </c>
      <c r="B6">
        <v>0.371</v>
      </c>
      <c r="C6">
        <v>1.8</v>
      </c>
      <c r="D6">
        <v>0.39800000000000002</v>
      </c>
      <c r="E6">
        <v>0.40600000000000003</v>
      </c>
      <c r="F6">
        <v>0.54900000000000004</v>
      </c>
    </row>
    <row r="11" spans="1:6" ht="15.6">
      <c r="A11" t="s">
        <v>77</v>
      </c>
      <c r="B11" t="s">
        <v>72</v>
      </c>
      <c r="C11" t="s">
        <v>73</v>
      </c>
      <c r="D11" s="22" t="s">
        <v>97</v>
      </c>
      <c r="E11" s="23" t="s">
        <v>85</v>
      </c>
      <c r="F11" t="s">
        <v>65</v>
      </c>
    </row>
    <row r="12" spans="1:6">
      <c r="A12" s="100" t="s">
        <v>98</v>
      </c>
      <c r="B12" s="101">
        <v>369900000</v>
      </c>
      <c r="C12" s="50">
        <v>18500000</v>
      </c>
      <c r="D12" s="26">
        <f>C12/B12</f>
        <v>5.0013517166801837E-2</v>
      </c>
    </row>
    <row r="13" spans="1:6">
      <c r="A13" s="100" t="s">
        <v>98</v>
      </c>
      <c r="B13" s="77">
        <v>354400000</v>
      </c>
      <c r="C13" s="102">
        <v>18180000</v>
      </c>
      <c r="D13" s="26">
        <f t="shared" ref="D13:D31" si="0">C13/B13</f>
        <v>5.1297968397291199E-2</v>
      </c>
    </row>
    <row r="14" spans="1:6">
      <c r="A14" s="100" t="s">
        <v>98</v>
      </c>
      <c r="B14" s="72">
        <v>402600000</v>
      </c>
      <c r="C14" s="24">
        <v>21750000</v>
      </c>
      <c r="D14" s="26">
        <f t="shared" si="0"/>
        <v>5.4023845007451568E-2</v>
      </c>
      <c r="E14" s="26">
        <f>AVERAGE(D12:D14)</f>
        <v>5.1778443523848194E-2</v>
      </c>
      <c r="F14">
        <f>STDEV(D12:D14)</f>
        <v>2.0478829575448299E-3</v>
      </c>
    </row>
    <row r="15" spans="1:6">
      <c r="A15" s="103" t="s">
        <v>99</v>
      </c>
      <c r="B15" s="87">
        <v>513200000</v>
      </c>
      <c r="C15" s="104">
        <v>11160000</v>
      </c>
      <c r="D15" s="26">
        <f t="shared" si="0"/>
        <v>2.1745908028059237E-2</v>
      </c>
    </row>
    <row r="16" spans="1:6">
      <c r="A16" s="103" t="s">
        <v>99</v>
      </c>
      <c r="B16" s="49">
        <v>541699968</v>
      </c>
      <c r="C16" s="105">
        <v>12300000</v>
      </c>
      <c r="D16" s="26">
        <f t="shared" si="0"/>
        <v>2.2706296338566519E-2</v>
      </c>
    </row>
    <row r="17" spans="1:6">
      <c r="A17" s="103" t="s">
        <v>99</v>
      </c>
      <c r="B17" s="24">
        <v>599100032</v>
      </c>
      <c r="C17" s="106">
        <v>13430000</v>
      </c>
      <c r="D17" s="26">
        <f t="shared" si="0"/>
        <v>2.2416957574123448E-2</v>
      </c>
      <c r="E17" s="26">
        <f>AVERAGE(D15:D17)</f>
        <v>2.2289720646916398E-2</v>
      </c>
      <c r="F17">
        <f>STDEV(D15:D17)</f>
        <v>4.9267469335615018E-4</v>
      </c>
    </row>
    <row r="18" spans="1:6">
      <c r="D18" s="26"/>
    </row>
    <row r="19" spans="1:6">
      <c r="A19" s="107" t="s">
        <v>100</v>
      </c>
      <c r="B19" s="79">
        <v>99430000</v>
      </c>
      <c r="C19" s="108">
        <v>9271000</v>
      </c>
      <c r="D19" s="26">
        <f t="shared" si="0"/>
        <v>9.3241476415568736E-2</v>
      </c>
    </row>
    <row r="20" spans="1:6">
      <c r="A20" s="107" t="s">
        <v>100</v>
      </c>
      <c r="B20" s="79">
        <v>102200000</v>
      </c>
      <c r="C20" s="41">
        <v>8185000</v>
      </c>
      <c r="D20" s="26">
        <f t="shared" si="0"/>
        <v>8.0088062622309192E-2</v>
      </c>
    </row>
    <row r="21" spans="1:6">
      <c r="A21" s="107" t="s">
        <v>100</v>
      </c>
      <c r="B21" s="39">
        <v>111900000</v>
      </c>
      <c r="C21" s="109">
        <v>10500000</v>
      </c>
      <c r="D21" s="26">
        <f t="shared" si="0"/>
        <v>9.3833780160857902E-2</v>
      </c>
      <c r="E21" s="26">
        <f>AVERAGE(D19:D21)</f>
        <v>8.9054439732911939E-2</v>
      </c>
      <c r="F21">
        <f>STDEV(D19:D21)</f>
        <v>7.7707557418070089E-3</v>
      </c>
    </row>
    <row r="22" spans="1:6">
      <c r="A22" s="110" t="s">
        <v>101</v>
      </c>
      <c r="B22" s="96">
        <v>135100000</v>
      </c>
      <c r="C22" s="96">
        <v>5229000</v>
      </c>
      <c r="D22" s="26">
        <f t="shared" si="0"/>
        <v>3.8704663212435236E-2</v>
      </c>
    </row>
    <row r="23" spans="1:6">
      <c r="A23" s="110" t="s">
        <v>101</v>
      </c>
      <c r="B23" s="111">
        <v>149400000</v>
      </c>
      <c r="C23" s="82">
        <v>6483000</v>
      </c>
      <c r="D23" s="26">
        <f t="shared" si="0"/>
        <v>4.3393574297188757E-2</v>
      </c>
    </row>
    <row r="24" spans="1:6">
      <c r="A24" s="110" t="s">
        <v>101</v>
      </c>
      <c r="B24" s="38">
        <v>144300000</v>
      </c>
      <c r="C24" s="55">
        <v>6991000</v>
      </c>
      <c r="D24" s="26">
        <f t="shared" si="0"/>
        <v>4.8447678447678451E-2</v>
      </c>
      <c r="E24" s="26">
        <f>AVERAGE(D22:D24)</f>
        <v>4.3515305319100812E-2</v>
      </c>
      <c r="F24" s="26">
        <f>STDEV(D22:D24)</f>
        <v>4.8726481814119482E-3</v>
      </c>
    </row>
    <row r="25" spans="1:6">
      <c r="D25" s="26"/>
    </row>
    <row r="26" spans="1:6">
      <c r="A26" s="112" t="s">
        <v>102</v>
      </c>
      <c r="B26" s="51">
        <v>83140000</v>
      </c>
      <c r="C26" s="64">
        <v>2574000</v>
      </c>
      <c r="D26" s="26">
        <f t="shared" si="0"/>
        <v>3.0959826798171757E-2</v>
      </c>
    </row>
    <row r="27" spans="1:6">
      <c r="A27" s="112" t="s">
        <v>102</v>
      </c>
      <c r="B27" s="52">
        <v>79190000</v>
      </c>
      <c r="C27" s="113">
        <v>2303000</v>
      </c>
      <c r="D27" s="26">
        <f t="shared" si="0"/>
        <v>2.9081954792271752E-2</v>
      </c>
    </row>
    <row r="28" spans="1:6">
      <c r="A28" s="112" t="s">
        <v>102</v>
      </c>
      <c r="B28" s="32">
        <v>93650000</v>
      </c>
      <c r="C28" s="52">
        <v>2891000</v>
      </c>
      <c r="D28" s="26">
        <f t="shared" si="0"/>
        <v>3.0870261612386547E-2</v>
      </c>
      <c r="E28" s="26">
        <f>AVERAGE(D26:D28)</f>
        <v>3.0304014400943352E-2</v>
      </c>
      <c r="F28">
        <f>STDEV(D26:D28)</f>
        <v>1.0592817122872099E-3</v>
      </c>
    </row>
    <row r="29" spans="1:6">
      <c r="A29" s="20" t="s">
        <v>103</v>
      </c>
      <c r="B29" s="114">
        <v>182600000</v>
      </c>
      <c r="C29" s="115">
        <v>8596000</v>
      </c>
      <c r="D29" s="26">
        <f t="shared" si="0"/>
        <v>4.7075575027382258E-2</v>
      </c>
    </row>
    <row r="30" spans="1:6">
      <c r="A30" s="20" t="s">
        <v>103</v>
      </c>
      <c r="B30" s="114">
        <v>180900000</v>
      </c>
      <c r="C30" s="116">
        <v>8877000</v>
      </c>
      <c r="D30" s="26">
        <f t="shared" si="0"/>
        <v>4.9071310116086238E-2</v>
      </c>
    </row>
    <row r="31" spans="1:6">
      <c r="A31" s="20" t="s">
        <v>103</v>
      </c>
      <c r="B31" s="44">
        <v>208000000</v>
      </c>
      <c r="C31" s="109">
        <v>10570000</v>
      </c>
      <c r="D31" s="26">
        <f t="shared" si="0"/>
        <v>5.0817307692307689E-2</v>
      </c>
      <c r="E31" s="26">
        <f>AVERAGE(D29:D31)</f>
        <v>4.8988064278592064E-2</v>
      </c>
      <c r="F31">
        <f>STDEV(D29:D31)</f>
        <v>1.8722548533887083E-3</v>
      </c>
    </row>
    <row r="33" spans="1:6">
      <c r="A33" s="59" t="s">
        <v>78</v>
      </c>
    </row>
    <row r="34" spans="1:6">
      <c r="A34" s="100" t="s">
        <v>98</v>
      </c>
      <c r="E34" s="26">
        <v>5.1778443523848194E-2</v>
      </c>
      <c r="F34">
        <v>2.0478829575448299E-3</v>
      </c>
    </row>
    <row r="35" spans="1:6">
      <c r="A35" s="103" t="s">
        <v>99</v>
      </c>
      <c r="E35">
        <v>2.2289720646916398E-2</v>
      </c>
      <c r="F35">
        <v>4.9267469335615018E-4</v>
      </c>
    </row>
    <row r="36" spans="1:6">
      <c r="A36" s="107" t="s">
        <v>100</v>
      </c>
      <c r="E36">
        <v>8.9054439732911939E-2</v>
      </c>
      <c r="F36">
        <v>7.7707557418070089E-3</v>
      </c>
    </row>
    <row r="37" spans="1:6">
      <c r="A37" s="110" t="s">
        <v>101</v>
      </c>
      <c r="E37">
        <v>4.3515305319100812E-2</v>
      </c>
      <c r="F37">
        <v>4.8726481814119482E-3</v>
      </c>
    </row>
    <row r="38" spans="1:6">
      <c r="A38" s="112" t="s">
        <v>102</v>
      </c>
      <c r="E38">
        <v>3.0304014400943352E-2</v>
      </c>
      <c r="F38">
        <v>1.0592817122872099E-3</v>
      </c>
    </row>
    <row r="39" spans="1:6">
      <c r="A39" s="20" t="s">
        <v>103</v>
      </c>
      <c r="E39">
        <v>4.8988064278592064E-2</v>
      </c>
      <c r="F39">
        <v>1.8722548533887083E-3</v>
      </c>
    </row>
    <row r="42" spans="1:6" ht="15.6">
      <c r="A42" t="s">
        <v>79</v>
      </c>
      <c r="B42" t="s">
        <v>72</v>
      </c>
      <c r="C42" t="s">
        <v>73</v>
      </c>
      <c r="D42" s="22" t="s">
        <v>97</v>
      </c>
      <c r="E42" s="23" t="s">
        <v>85</v>
      </c>
      <c r="F42" t="s">
        <v>65</v>
      </c>
    </row>
    <row r="43" spans="1:6">
      <c r="A43" s="100" t="s">
        <v>98</v>
      </c>
      <c r="B43" s="117">
        <v>381300000</v>
      </c>
      <c r="C43" s="118">
        <v>24710000</v>
      </c>
      <c r="D43" s="26">
        <f>C43/B43</f>
        <v>6.4804615788093364E-2</v>
      </c>
    </row>
    <row r="44" spans="1:6">
      <c r="A44" s="100" t="s">
        <v>98</v>
      </c>
      <c r="B44" s="119">
        <v>400300000</v>
      </c>
      <c r="C44" s="24">
        <v>25970000</v>
      </c>
      <c r="D44" s="26">
        <f t="shared" ref="D44:D62" si="1">C44/B44</f>
        <v>6.4876342742942794E-2</v>
      </c>
    </row>
    <row r="45" spans="1:6">
      <c r="A45" s="100" t="s">
        <v>98</v>
      </c>
      <c r="B45" s="85">
        <v>396200000</v>
      </c>
      <c r="C45" s="120">
        <v>24920000</v>
      </c>
      <c r="D45" s="26">
        <f t="shared" si="1"/>
        <v>6.289752650176679E-2</v>
      </c>
      <c r="E45" s="26">
        <f>AVERAGE(D43:D45)</f>
        <v>6.4192828344267649E-2</v>
      </c>
      <c r="F45">
        <f>STDEV(D43:D45)</f>
        <v>1.1223374431972694E-3</v>
      </c>
    </row>
    <row r="46" spans="1:6">
      <c r="A46" s="103" t="s">
        <v>99</v>
      </c>
      <c r="B46" s="121">
        <v>480700000</v>
      </c>
      <c r="C46" s="108">
        <v>10090000</v>
      </c>
      <c r="D46" s="26">
        <f t="shared" si="1"/>
        <v>2.0990222592053256E-2</v>
      </c>
    </row>
    <row r="47" spans="1:6">
      <c r="A47" s="103" t="s">
        <v>99</v>
      </c>
      <c r="B47" s="24">
        <v>545000000</v>
      </c>
      <c r="C47" s="122">
        <v>12320000</v>
      </c>
      <c r="D47" s="26">
        <f t="shared" si="1"/>
        <v>2.2605504587155965E-2</v>
      </c>
    </row>
    <row r="48" spans="1:6">
      <c r="A48" s="103" t="s">
        <v>99</v>
      </c>
      <c r="B48" s="123">
        <v>512200000</v>
      </c>
      <c r="C48" s="108">
        <v>11090000</v>
      </c>
      <c r="D48" s="26">
        <f t="shared" si="1"/>
        <v>2.1651698555251855E-2</v>
      </c>
      <c r="E48" s="26">
        <f>AVERAGE(D46:D48)</f>
        <v>2.1749141911487024E-2</v>
      </c>
      <c r="F48">
        <f>STDEV(D46:D48)</f>
        <v>8.1203779880097149E-4</v>
      </c>
    </row>
    <row r="49" spans="1:6">
      <c r="D49" s="26"/>
    </row>
    <row r="50" spans="1:6">
      <c r="A50" s="107" t="s">
        <v>100</v>
      </c>
      <c r="B50" s="66">
        <v>56200000</v>
      </c>
      <c r="C50" s="96">
        <v>5775000</v>
      </c>
      <c r="D50" s="26">
        <f t="shared" si="1"/>
        <v>0.10275800711743772</v>
      </c>
    </row>
    <row r="51" spans="1:6">
      <c r="A51" s="107" t="s">
        <v>100</v>
      </c>
      <c r="B51" s="65">
        <v>62350000</v>
      </c>
      <c r="C51" s="111">
        <v>6496000</v>
      </c>
      <c r="D51" s="26">
        <f t="shared" si="1"/>
        <v>0.10418604651162791</v>
      </c>
    </row>
    <row r="52" spans="1:6">
      <c r="A52" s="107" t="s">
        <v>100</v>
      </c>
      <c r="B52" s="124">
        <v>70630000</v>
      </c>
      <c r="C52" s="57">
        <v>7145000</v>
      </c>
      <c r="D52" s="26">
        <f t="shared" si="1"/>
        <v>0.10116097975364576</v>
      </c>
      <c r="E52" s="26">
        <f>AVERAGE(D50:D52)</f>
        <v>0.10270167779423713</v>
      </c>
      <c r="F52">
        <f>STDEV(D50:D52)</f>
        <v>1.5133198495530763E-3</v>
      </c>
    </row>
    <row r="53" spans="1:6">
      <c r="A53" s="110" t="s">
        <v>101</v>
      </c>
      <c r="B53" s="31">
        <v>79530000</v>
      </c>
      <c r="C53" s="78">
        <v>2214000</v>
      </c>
      <c r="D53" s="26">
        <f t="shared" si="1"/>
        <v>2.7838551490003773E-2</v>
      </c>
    </row>
    <row r="54" spans="1:6">
      <c r="A54" s="110" t="s">
        <v>101</v>
      </c>
      <c r="B54" s="31">
        <v>78990000</v>
      </c>
      <c r="C54" s="125">
        <v>2098000</v>
      </c>
      <c r="D54" s="26">
        <f t="shared" si="1"/>
        <v>2.6560324091657171E-2</v>
      </c>
    </row>
    <row r="55" spans="1:6">
      <c r="A55" s="110" t="s">
        <v>101</v>
      </c>
      <c r="B55" s="33">
        <v>68660000</v>
      </c>
      <c r="C55" s="126">
        <v>1840000</v>
      </c>
      <c r="D55" s="26">
        <f t="shared" si="1"/>
        <v>2.6798718322167202E-2</v>
      </c>
      <c r="E55" s="26">
        <f>AVERAGE(D53:D55)</f>
        <v>2.7065864634609377E-2</v>
      </c>
      <c r="F55" s="26">
        <f>STDEV(D53:D55)</f>
        <v>6.7969970182395407E-4</v>
      </c>
    </row>
    <row r="56" spans="1:6">
      <c r="D56" s="26"/>
    </row>
    <row r="57" spans="1:6">
      <c r="A57" s="112" t="s">
        <v>102</v>
      </c>
      <c r="B57" s="127">
        <v>36330000</v>
      </c>
      <c r="C57" s="128">
        <v>820000</v>
      </c>
      <c r="D57" s="26">
        <f t="shared" si="1"/>
        <v>2.257087806220754E-2</v>
      </c>
    </row>
    <row r="58" spans="1:6">
      <c r="A58" s="112" t="s">
        <v>102</v>
      </c>
      <c r="B58" s="129">
        <v>45000000</v>
      </c>
      <c r="C58" s="130">
        <v>982900</v>
      </c>
      <c r="D58" s="26">
        <f t="shared" si="1"/>
        <v>2.1842222222222221E-2</v>
      </c>
    </row>
    <row r="59" spans="1:6">
      <c r="A59" s="112" t="s">
        <v>102</v>
      </c>
      <c r="B59" s="125">
        <v>43500000</v>
      </c>
      <c r="C59" s="130">
        <v>962200</v>
      </c>
      <c r="D59" s="26">
        <f t="shared" si="1"/>
        <v>2.2119540229885059E-2</v>
      </c>
      <c r="E59" s="26">
        <f>AVERAGE(D57:D59)</f>
        <v>2.2177546838104939E-2</v>
      </c>
      <c r="F59">
        <f>STDEV(D57:D59)</f>
        <v>3.6777494236837129E-4</v>
      </c>
    </row>
    <row r="60" spans="1:6">
      <c r="A60" s="20" t="s">
        <v>103</v>
      </c>
      <c r="B60" s="30">
        <v>105000000</v>
      </c>
      <c r="C60" s="124">
        <v>3287000</v>
      </c>
      <c r="D60" s="26">
        <f t="shared" si="1"/>
        <v>3.1304761904761905E-2</v>
      </c>
    </row>
    <row r="61" spans="1:6">
      <c r="A61" s="20" t="s">
        <v>103</v>
      </c>
      <c r="B61" s="89">
        <v>119300000</v>
      </c>
      <c r="C61" s="79">
        <v>4031000</v>
      </c>
      <c r="D61" s="26">
        <f t="shared" si="1"/>
        <v>3.3788767812238052E-2</v>
      </c>
    </row>
    <row r="62" spans="1:6">
      <c r="A62" s="20" t="s">
        <v>103</v>
      </c>
      <c r="B62" s="39">
        <v>100400000</v>
      </c>
      <c r="C62" s="64">
        <v>3073000</v>
      </c>
      <c r="D62" s="26">
        <f t="shared" si="1"/>
        <v>3.0607569721115536E-2</v>
      </c>
      <c r="E62" s="26">
        <f>AVERAGE(D60:D62)</f>
        <v>3.1900366479371833E-2</v>
      </c>
      <c r="F62">
        <f>STDEV(D60:D62)</f>
        <v>1.6721435137907834E-3</v>
      </c>
    </row>
    <row r="64" spans="1:6">
      <c r="A64" s="59" t="s">
        <v>81</v>
      </c>
    </row>
    <row r="65" spans="1:6">
      <c r="A65" s="100" t="s">
        <v>98</v>
      </c>
      <c r="E65" s="26">
        <v>6.4192828344267649E-2</v>
      </c>
      <c r="F65">
        <v>1.1223374431972694E-3</v>
      </c>
    </row>
    <row r="66" spans="1:6">
      <c r="A66" s="103" t="s">
        <v>99</v>
      </c>
      <c r="E66">
        <v>2.1749141911487024E-2</v>
      </c>
      <c r="F66">
        <v>8.1203779880097149E-4</v>
      </c>
    </row>
    <row r="67" spans="1:6">
      <c r="A67" s="107" t="s">
        <v>100</v>
      </c>
      <c r="E67">
        <v>0.10270167779423713</v>
      </c>
      <c r="F67">
        <v>1.5133198495530763E-3</v>
      </c>
    </row>
    <row r="68" spans="1:6">
      <c r="A68" s="110" t="s">
        <v>101</v>
      </c>
      <c r="E68">
        <v>2.7065864634609377E-2</v>
      </c>
      <c r="F68">
        <v>6.7969970182395407E-4</v>
      </c>
    </row>
    <row r="69" spans="1:6">
      <c r="A69" s="112" t="s">
        <v>102</v>
      </c>
      <c r="E69">
        <v>2.2177546838104939E-2</v>
      </c>
      <c r="F69">
        <v>3.6777494236837129E-4</v>
      </c>
    </row>
    <row r="70" spans="1:6">
      <c r="A70" s="20" t="s">
        <v>103</v>
      </c>
      <c r="E70">
        <v>3.1900366479371833E-2</v>
      </c>
      <c r="F70">
        <v>1.6721435137907834E-3</v>
      </c>
    </row>
    <row r="73" spans="1:6" ht="15.6">
      <c r="A73" t="s">
        <v>82</v>
      </c>
      <c r="B73" t="s">
        <v>72</v>
      </c>
      <c r="C73" t="s">
        <v>73</v>
      </c>
      <c r="D73" s="22" t="s">
        <v>97</v>
      </c>
      <c r="E73" s="23" t="s">
        <v>85</v>
      </c>
    </row>
    <row r="74" spans="1:6">
      <c r="A74" s="100" t="s">
        <v>98</v>
      </c>
      <c r="B74" s="131">
        <v>420100000</v>
      </c>
      <c r="C74" s="46">
        <v>32330000</v>
      </c>
      <c r="D74" s="26">
        <f>C74/B74</f>
        <v>7.6957867174482261E-2</v>
      </c>
    </row>
    <row r="75" spans="1:6">
      <c r="A75" s="100" t="s">
        <v>98</v>
      </c>
      <c r="B75" s="119">
        <v>453100000</v>
      </c>
      <c r="C75" s="24">
        <v>37270000</v>
      </c>
      <c r="D75" s="26">
        <f t="shared" ref="D75:D93" si="2">C75/B75</f>
        <v>8.2255572721253584E-2</v>
      </c>
    </row>
    <row r="76" spans="1:6">
      <c r="A76" s="100" t="s">
        <v>98</v>
      </c>
      <c r="B76" s="25">
        <v>480200000</v>
      </c>
      <c r="C76" s="24">
        <v>37290000</v>
      </c>
      <c r="D76" s="26">
        <f t="shared" si="2"/>
        <v>7.7655143690129116E-2</v>
      </c>
      <c r="E76" s="26">
        <f>AVERAGE(D74:D76)</f>
        <v>7.895619452862164E-2</v>
      </c>
      <c r="F76">
        <f>STDEV(D74:D76)</f>
        <v>2.8785362562124364E-3</v>
      </c>
    </row>
    <row r="77" spans="1:6">
      <c r="A77" s="103" t="s">
        <v>99</v>
      </c>
      <c r="B77" s="24">
        <v>619200000</v>
      </c>
      <c r="C77" s="132">
        <v>19410000</v>
      </c>
      <c r="D77" s="26">
        <f t="shared" si="2"/>
        <v>3.1346899224806199E-2</v>
      </c>
    </row>
    <row r="78" spans="1:6">
      <c r="A78" s="103" t="s">
        <v>99</v>
      </c>
      <c r="B78" s="28">
        <v>599600000</v>
      </c>
      <c r="C78" s="133">
        <v>17480000</v>
      </c>
      <c r="D78" s="26">
        <f t="shared" si="2"/>
        <v>2.9152768512341561E-2</v>
      </c>
    </row>
    <row r="79" spans="1:6">
      <c r="A79" s="103" t="s">
        <v>99</v>
      </c>
      <c r="B79" s="120">
        <v>592000000</v>
      </c>
      <c r="C79" s="134">
        <v>16160000</v>
      </c>
      <c r="D79" s="26">
        <f t="shared" si="2"/>
        <v>2.7297297297297296E-2</v>
      </c>
      <c r="E79" s="26">
        <f>AVERAGE(D77:D79)</f>
        <v>2.9265655011481689E-2</v>
      </c>
      <c r="F79">
        <f>STDEV(D77:D79)</f>
        <v>2.0271597036462226E-3</v>
      </c>
    </row>
    <row r="80" spans="1:6">
      <c r="D80" s="26"/>
    </row>
    <row r="81" spans="1:6">
      <c r="A81" s="107" t="s">
        <v>100</v>
      </c>
      <c r="B81" s="129">
        <v>52900000</v>
      </c>
      <c r="C81" s="54">
        <v>7543000</v>
      </c>
      <c r="D81" s="26">
        <f t="shared" si="2"/>
        <v>0.14258979206049149</v>
      </c>
    </row>
    <row r="82" spans="1:6">
      <c r="A82" s="107" t="s">
        <v>100</v>
      </c>
      <c r="B82" s="78">
        <v>59780000</v>
      </c>
      <c r="C82" s="89">
        <v>8435000</v>
      </c>
      <c r="D82" s="26">
        <f t="shared" si="2"/>
        <v>0.1411007025761124</v>
      </c>
    </row>
    <row r="83" spans="1:6">
      <c r="A83" s="107" t="s">
        <v>100</v>
      </c>
      <c r="B83" s="65">
        <v>70230000</v>
      </c>
      <c r="C83" s="58">
        <v>10020000</v>
      </c>
      <c r="D83" s="26">
        <f t="shared" si="2"/>
        <v>0.14267407090986758</v>
      </c>
      <c r="E83" s="26">
        <f>AVERAGE(D81:D83)</f>
        <v>0.14212152184882385</v>
      </c>
      <c r="F83">
        <f>STDEV(D81:D83)</f>
        <v>8.8505916286277188E-4</v>
      </c>
    </row>
    <row r="84" spans="1:6">
      <c r="A84" s="110" t="s">
        <v>101</v>
      </c>
      <c r="B84" s="33">
        <v>76410000</v>
      </c>
      <c r="C84" s="126">
        <v>2587000</v>
      </c>
      <c r="D84" s="26">
        <f t="shared" si="2"/>
        <v>3.3856825022902763E-2</v>
      </c>
    </row>
    <row r="85" spans="1:6">
      <c r="A85" s="110" t="s">
        <v>101</v>
      </c>
      <c r="B85" s="64">
        <v>71500000</v>
      </c>
      <c r="C85" s="135">
        <v>1971000</v>
      </c>
      <c r="D85" s="26">
        <f t="shared" si="2"/>
        <v>2.7566433566433568E-2</v>
      </c>
    </row>
    <row r="86" spans="1:6">
      <c r="A86" s="110" t="s">
        <v>101</v>
      </c>
      <c r="B86" s="66">
        <v>63500000</v>
      </c>
      <c r="C86" s="136">
        <v>2083000</v>
      </c>
      <c r="D86" s="26">
        <f t="shared" si="2"/>
        <v>3.2803149606299216E-2</v>
      </c>
      <c r="E86" s="26">
        <f>AVERAGE(D84:D86)</f>
        <v>3.1408802731878516E-2</v>
      </c>
      <c r="F86" s="26">
        <f>STDEV(D84:D86)</f>
        <v>3.3690367426848049E-3</v>
      </c>
    </row>
    <row r="87" spans="1:6">
      <c r="D87" s="26"/>
    </row>
    <row r="88" spans="1:6">
      <c r="A88" s="112" t="s">
        <v>102</v>
      </c>
      <c r="B88" s="130">
        <v>22860000</v>
      </c>
      <c r="C88" s="137">
        <v>760000</v>
      </c>
      <c r="D88" s="26">
        <f t="shared" si="2"/>
        <v>3.3245844269466314E-2</v>
      </c>
    </row>
    <row r="89" spans="1:6">
      <c r="A89" s="112" t="s">
        <v>102</v>
      </c>
      <c r="B89" s="138">
        <v>27150000</v>
      </c>
      <c r="C89" s="137">
        <v>862400</v>
      </c>
      <c r="D89" s="26">
        <f t="shared" si="2"/>
        <v>3.1764272559852667E-2</v>
      </c>
    </row>
    <row r="90" spans="1:6">
      <c r="A90" s="112" t="s">
        <v>102</v>
      </c>
      <c r="B90" s="135">
        <v>32050000</v>
      </c>
      <c r="C90" s="139">
        <v>998900</v>
      </c>
      <c r="D90" s="26">
        <f t="shared" si="2"/>
        <v>3.1166926677067084E-2</v>
      </c>
      <c r="E90" s="26">
        <f>AVERAGE(D88:D90)</f>
        <v>3.205901450212869E-2</v>
      </c>
      <c r="F90">
        <f>STDEV(D88:D90)</f>
        <v>1.0703406926765111E-3</v>
      </c>
    </row>
    <row r="91" spans="1:6">
      <c r="A91" s="20" t="s">
        <v>103</v>
      </c>
      <c r="B91" s="31">
        <v>89440000</v>
      </c>
      <c r="C91" s="113">
        <v>3945000</v>
      </c>
      <c r="D91" s="26">
        <f t="shared" si="2"/>
        <v>4.4107781753130591E-2</v>
      </c>
    </row>
    <row r="92" spans="1:6">
      <c r="A92" s="20" t="s">
        <v>103</v>
      </c>
      <c r="B92" s="51">
        <v>87290000</v>
      </c>
      <c r="C92" s="66">
        <v>3778000</v>
      </c>
      <c r="D92" s="26">
        <f t="shared" si="2"/>
        <v>4.3281017298659644E-2</v>
      </c>
    </row>
    <row r="93" spans="1:6">
      <c r="A93" s="20" t="s">
        <v>103</v>
      </c>
      <c r="B93" s="51">
        <v>85310000</v>
      </c>
      <c r="C93" s="78">
        <v>3644000</v>
      </c>
      <c r="D93" s="26">
        <f t="shared" si="2"/>
        <v>4.2714804829445549E-2</v>
      </c>
      <c r="E93" s="26">
        <f>AVERAGE(D91:D93)</f>
        <v>4.3367867960411921E-2</v>
      </c>
      <c r="F93">
        <f>STDEV(D91:D93)</f>
        <v>7.0053797581920451E-4</v>
      </c>
    </row>
    <row r="95" spans="1:6">
      <c r="A95" s="59" t="s">
        <v>83</v>
      </c>
    </row>
    <row r="96" spans="1:6">
      <c r="A96" s="100" t="s">
        <v>98</v>
      </c>
      <c r="E96" s="26">
        <v>7.895619452862164E-2</v>
      </c>
      <c r="F96">
        <v>2.8785362562124364E-3</v>
      </c>
    </row>
    <row r="97" spans="1:6">
      <c r="A97" s="103" t="s">
        <v>99</v>
      </c>
      <c r="E97" s="26">
        <v>2.9265655011481689E-2</v>
      </c>
      <c r="F97">
        <v>2.0271597036462226E-3</v>
      </c>
    </row>
    <row r="98" spans="1:6">
      <c r="A98" s="107" t="s">
        <v>100</v>
      </c>
      <c r="E98" s="26">
        <v>0.14212152184882385</v>
      </c>
      <c r="F98">
        <v>8.8505916286277188E-4</v>
      </c>
    </row>
    <row r="99" spans="1:6">
      <c r="A99" s="110" t="s">
        <v>101</v>
      </c>
      <c r="E99">
        <v>3.1408802731878516E-2</v>
      </c>
      <c r="F99">
        <v>3.3690367426848049E-3</v>
      </c>
    </row>
    <row r="100" spans="1:6">
      <c r="A100" s="112" t="s">
        <v>102</v>
      </c>
      <c r="E100">
        <v>3.205901450212869E-2</v>
      </c>
      <c r="F100">
        <v>1.0703406926765111E-3</v>
      </c>
    </row>
    <row r="101" spans="1:6">
      <c r="A101" s="20" t="s">
        <v>103</v>
      </c>
      <c r="E101">
        <v>4.3367867960411921E-2</v>
      </c>
      <c r="F101">
        <v>7.0053797581920451E-4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8E29-42A9-4CEC-8E72-31DDC55C15C4}">
  <dimension ref="A1"/>
  <sheetViews>
    <sheetView workbookViewId="0"/>
  </sheetViews>
  <sheetFormatPr defaultRowHeight="14.4"/>
  <sheetData>
    <row r="1" spans="1:1">
      <c r="A1" t="s">
        <v>64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053E29-205C-481F-BBDA-5206EB026B9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Fig1B</vt:lpstr>
      <vt:lpstr>Fig5</vt:lpstr>
      <vt:lpstr>FigS2</vt:lpstr>
      <vt:lpstr>FigS4B</vt:lpstr>
      <vt:lpstr>FigS6</vt:lpstr>
      <vt:lpstr>FigS8A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Malgosia Duszczyk</dc:creator>
  <cp:lastModifiedBy>Malgosia Duszczyk</cp:lastModifiedBy>
  <dcterms:created xsi:type="dcterms:W3CDTF">2022-05-14T23:17:45Z</dcterms:created>
  <dcterms:modified xsi:type="dcterms:W3CDTF">2022-08-21T12:38:14Z</dcterms:modified>
</cp:coreProperties>
</file>