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wazA\Desktop\2021 Manuscript rev\2022 Nat Comm rev final\Final revision\Revised Oct 4 2022\"/>
    </mc:Choice>
  </mc:AlternateContent>
  <bookViews>
    <workbookView xWindow="0" yWindow="0" windowWidth="23040" windowHeight="9030" firstSheet="13" activeTab="18"/>
  </bookViews>
  <sheets>
    <sheet name="Fig1c,e" sheetId="1" r:id="rId1"/>
    <sheet name="Fig1f, j" sheetId="3" r:id="rId2"/>
    <sheet name="Fig1h, i" sheetId="2" r:id="rId3"/>
    <sheet name="Fig2e" sheetId="5" r:id="rId4"/>
    <sheet name="Fig3b" sheetId="6" r:id="rId5"/>
    <sheet name="Fig3c, d" sheetId="7" r:id="rId6"/>
    <sheet name="Fig 3e" sheetId="8" r:id="rId7"/>
    <sheet name="Fig3f" sheetId="9" r:id="rId8"/>
    <sheet name="Fig3g" sheetId="16" r:id="rId9"/>
    <sheet name="Fig4a" sheetId="10" r:id="rId10"/>
    <sheet name="Fig4c" sheetId="11" r:id="rId11"/>
    <sheet name="Fig4d, e" sheetId="12" r:id="rId12"/>
    <sheet name="Fig. 4f (right panel), g" sheetId="14" r:id="rId13"/>
    <sheet name="Fig5a, b" sheetId="17" r:id="rId14"/>
    <sheet name="Fig5e, f" sheetId="18" r:id="rId15"/>
    <sheet name="Fig.S3a, c" sheetId="19" r:id="rId16"/>
    <sheet name="FigS4b" sheetId="20" r:id="rId17"/>
    <sheet name="Fig S5a-b" sheetId="13" r:id="rId18"/>
    <sheet name="Fig S6a, b" sheetId="2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7" l="1"/>
  <c r="D21" i="17"/>
  <c r="E21" i="17"/>
  <c r="F21" i="17"/>
  <c r="G21" i="17"/>
  <c r="H21" i="17"/>
  <c r="I21" i="17"/>
  <c r="J21" i="17"/>
  <c r="K21" i="17"/>
  <c r="C22" i="17"/>
  <c r="D22" i="17"/>
  <c r="E22" i="17"/>
  <c r="F22" i="17"/>
  <c r="F23" i="17" s="1"/>
  <c r="G22" i="17"/>
  <c r="H22" i="17"/>
  <c r="I22" i="17"/>
  <c r="J22" i="17"/>
  <c r="J23" i="17" s="1"/>
  <c r="K22" i="17"/>
  <c r="C23" i="17"/>
  <c r="D23" i="17"/>
  <c r="E23" i="17"/>
  <c r="G23" i="17"/>
  <c r="H23" i="17"/>
  <c r="I23" i="17"/>
  <c r="K23" i="17"/>
  <c r="E11" i="18"/>
  <c r="E12" i="18" s="1"/>
  <c r="D11" i="18"/>
  <c r="D12" i="18" s="1"/>
  <c r="C11" i="18"/>
  <c r="C12" i="18" s="1"/>
  <c r="E10" i="18"/>
  <c r="D10" i="18"/>
  <c r="C10" i="18"/>
  <c r="J21" i="13"/>
  <c r="J22" i="13" s="1"/>
  <c r="I21" i="13"/>
  <c r="I22" i="13" s="1"/>
  <c r="H21" i="13"/>
  <c r="H22" i="13" s="1"/>
  <c r="G21" i="13"/>
  <c r="G22" i="13" s="1"/>
  <c r="F21" i="13"/>
  <c r="F22" i="13" s="1"/>
  <c r="E21" i="13"/>
  <c r="E22" i="13" s="1"/>
  <c r="D21" i="13"/>
  <c r="D22" i="13" s="1"/>
  <c r="C21" i="13"/>
  <c r="C22" i="13" s="1"/>
  <c r="J20" i="13"/>
  <c r="I20" i="13"/>
  <c r="H20" i="13"/>
  <c r="G20" i="13"/>
  <c r="F20" i="13"/>
  <c r="E20" i="13"/>
  <c r="D20" i="13"/>
  <c r="C20" i="13"/>
  <c r="E9" i="14"/>
  <c r="E10" i="14" s="1"/>
  <c r="D9" i="14"/>
  <c r="D10" i="14" s="1"/>
  <c r="E8" i="14"/>
  <c r="D8" i="14"/>
  <c r="J10" i="19" l="1"/>
  <c r="I10" i="19"/>
  <c r="J9" i="19"/>
  <c r="I9" i="19"/>
  <c r="J8" i="19"/>
  <c r="I8" i="19"/>
  <c r="K11" i="24"/>
  <c r="J11" i="24"/>
  <c r="K10" i="24"/>
  <c r="J10" i="24"/>
  <c r="I10" i="24"/>
  <c r="I11" i="24" s="1"/>
  <c r="K9" i="24"/>
  <c r="J9" i="24"/>
  <c r="I9" i="24"/>
  <c r="E10" i="24"/>
  <c r="E11" i="24" s="1"/>
  <c r="D10" i="24"/>
  <c r="D11" i="24" s="1"/>
  <c r="C10" i="24"/>
  <c r="C11" i="24" s="1"/>
  <c r="E9" i="24"/>
  <c r="D9" i="24"/>
  <c r="C9" i="24"/>
  <c r="F10" i="13"/>
  <c r="F11" i="13" s="1"/>
  <c r="E10" i="13"/>
  <c r="E11" i="13" s="1"/>
  <c r="F9" i="13"/>
  <c r="E9" i="13"/>
  <c r="D10" i="20" l="1"/>
  <c r="D11" i="20" s="1"/>
  <c r="C10" i="20"/>
  <c r="C11" i="20" s="1"/>
  <c r="D9" i="20"/>
  <c r="C9" i="20"/>
  <c r="E9" i="19"/>
  <c r="E10" i="19" s="1"/>
  <c r="D9" i="19"/>
  <c r="D10" i="19" s="1"/>
  <c r="E8" i="19"/>
  <c r="D8" i="19"/>
  <c r="J11" i="18" l="1"/>
  <c r="J12" i="18" s="1"/>
  <c r="I11" i="18"/>
  <c r="I12" i="18" s="1"/>
  <c r="J10" i="18"/>
  <c r="I10" i="18"/>
  <c r="D10" i="17"/>
  <c r="E10" i="17"/>
  <c r="F10" i="17"/>
  <c r="G10" i="17"/>
  <c r="H10" i="17"/>
  <c r="I10" i="17"/>
  <c r="J10" i="17"/>
  <c r="K10" i="17"/>
  <c r="L10" i="17"/>
  <c r="M10" i="17"/>
  <c r="N10" i="17"/>
  <c r="D11" i="17"/>
  <c r="D12" i="17" s="1"/>
  <c r="E11" i="17"/>
  <c r="E12" i="17" s="1"/>
  <c r="F11" i="17"/>
  <c r="F12" i="17" s="1"/>
  <c r="G11" i="17"/>
  <c r="G12" i="17" s="1"/>
  <c r="H11" i="17"/>
  <c r="H12" i="17" s="1"/>
  <c r="I11" i="17"/>
  <c r="I12" i="17" s="1"/>
  <c r="J11" i="17"/>
  <c r="J12" i="17" s="1"/>
  <c r="K11" i="17"/>
  <c r="K12" i="17" s="1"/>
  <c r="L11" i="17"/>
  <c r="L12" i="17" s="1"/>
  <c r="M11" i="17"/>
  <c r="M12" i="17" s="1"/>
  <c r="N11" i="17"/>
  <c r="N12" i="17"/>
  <c r="C11" i="17"/>
  <c r="C12" i="17" s="1"/>
  <c r="C10" i="17"/>
  <c r="K9" i="16"/>
  <c r="K10" i="16" s="1"/>
  <c r="J9" i="16"/>
  <c r="J10" i="16" s="1"/>
  <c r="I9" i="16"/>
  <c r="I10" i="16" s="1"/>
  <c r="H9" i="16"/>
  <c r="H10" i="16" s="1"/>
  <c r="G9" i="16"/>
  <c r="G10" i="16" s="1"/>
  <c r="F9" i="16"/>
  <c r="F10" i="16" s="1"/>
  <c r="E9" i="16"/>
  <c r="E10" i="16" s="1"/>
  <c r="D9" i="16"/>
  <c r="D10" i="16" s="1"/>
  <c r="K8" i="16"/>
  <c r="J8" i="16"/>
  <c r="I8" i="16"/>
  <c r="H8" i="16"/>
  <c r="G8" i="16"/>
  <c r="F8" i="16"/>
  <c r="E8" i="16"/>
  <c r="D8" i="16"/>
  <c r="K20" i="14"/>
  <c r="K21" i="14" s="1"/>
  <c r="J20" i="14"/>
  <c r="J21" i="14" s="1"/>
  <c r="K19" i="14"/>
  <c r="J19" i="14"/>
  <c r="I20" i="14"/>
  <c r="I21" i="14" s="1"/>
  <c r="H20" i="14"/>
  <c r="H21" i="14" s="1"/>
  <c r="I19" i="14"/>
  <c r="H19" i="14"/>
  <c r="G20" i="14"/>
  <c r="G21" i="14" s="1"/>
  <c r="F20" i="14"/>
  <c r="F21" i="14" s="1"/>
  <c r="G19" i="14"/>
  <c r="F19" i="14"/>
  <c r="D21" i="14"/>
  <c r="E20" i="14"/>
  <c r="E21" i="14" s="1"/>
  <c r="D20" i="14"/>
  <c r="E19" i="14"/>
  <c r="D19" i="14"/>
  <c r="S11" i="12" l="1"/>
  <c r="V10" i="12"/>
  <c r="V11" i="12" s="1"/>
  <c r="U10" i="12"/>
  <c r="U11" i="12" s="1"/>
  <c r="T10" i="12"/>
  <c r="T11" i="12" s="1"/>
  <c r="S10" i="12"/>
  <c r="R10" i="12"/>
  <c r="R11" i="12" s="1"/>
  <c r="Q10" i="12"/>
  <c r="Q11" i="12" s="1"/>
  <c r="P10" i="12"/>
  <c r="P11" i="12" s="1"/>
  <c r="O10" i="12"/>
  <c r="O11" i="12" s="1"/>
  <c r="N10" i="12"/>
  <c r="N11" i="12" s="1"/>
  <c r="M10" i="12"/>
  <c r="M11" i="12" s="1"/>
  <c r="V9" i="12"/>
  <c r="U9" i="12"/>
  <c r="T9" i="12"/>
  <c r="S9" i="12"/>
  <c r="R9" i="12"/>
  <c r="Q9" i="12"/>
  <c r="P9" i="12"/>
  <c r="O9" i="12"/>
  <c r="N9" i="12"/>
  <c r="M9" i="12"/>
  <c r="D11" i="12"/>
  <c r="E11" i="12"/>
  <c r="F11" i="12"/>
  <c r="G11" i="12"/>
  <c r="H11" i="12"/>
  <c r="I11" i="12"/>
  <c r="J11" i="12"/>
  <c r="D12" i="12"/>
  <c r="D13" i="12" s="1"/>
  <c r="E12" i="12"/>
  <c r="E13" i="12" s="1"/>
  <c r="F12" i="12"/>
  <c r="F13" i="12" s="1"/>
  <c r="G12" i="12"/>
  <c r="H12" i="12"/>
  <c r="I12" i="12"/>
  <c r="I13" i="12" s="1"/>
  <c r="J12" i="12"/>
  <c r="J13" i="12" s="1"/>
  <c r="G13" i="12"/>
  <c r="H13" i="12"/>
  <c r="C13" i="12"/>
  <c r="C12" i="12"/>
  <c r="C11" i="12"/>
  <c r="D9" i="11"/>
  <c r="D10" i="11"/>
  <c r="D11" i="11" s="1"/>
  <c r="C10" i="11"/>
  <c r="C11" i="11" s="1"/>
  <c r="C9" i="11"/>
  <c r="K11" i="10"/>
  <c r="K12" i="10" s="1"/>
  <c r="J11" i="10"/>
  <c r="J12" i="10" s="1"/>
  <c r="K10" i="10"/>
  <c r="J10" i="10"/>
  <c r="G11" i="10"/>
  <c r="G12" i="10"/>
  <c r="F11" i="10"/>
  <c r="F12" i="10" s="1"/>
  <c r="F10" i="10"/>
  <c r="G10" i="10"/>
  <c r="P11" i="7"/>
  <c r="P9" i="7"/>
  <c r="D9" i="9"/>
  <c r="D10" i="9" s="1"/>
  <c r="C9" i="9"/>
  <c r="C10" i="9" s="1"/>
  <c r="D8" i="9"/>
  <c r="C8" i="9"/>
  <c r="C10" i="8"/>
  <c r="D9" i="8"/>
  <c r="D10" i="8" s="1"/>
  <c r="C9" i="8"/>
  <c r="D8" i="8"/>
  <c r="C8" i="8"/>
  <c r="X10" i="7"/>
  <c r="X11" i="7" s="1"/>
  <c r="W10" i="7"/>
  <c r="W11" i="7" s="1"/>
  <c r="X9" i="7"/>
  <c r="W9" i="7"/>
  <c r="V10" i="7"/>
  <c r="V11" i="7" s="1"/>
  <c r="U10" i="7"/>
  <c r="U11" i="7" s="1"/>
  <c r="V9" i="7"/>
  <c r="U9" i="7"/>
  <c r="T10" i="7"/>
  <c r="T11" i="7" s="1"/>
  <c r="S10" i="7"/>
  <c r="S11" i="7" s="1"/>
  <c r="T9" i="7"/>
  <c r="S9" i="7"/>
  <c r="R10" i="7"/>
  <c r="R11" i="7" s="1"/>
  <c r="Q10" i="7"/>
  <c r="Q11" i="7" s="1"/>
  <c r="R9" i="7"/>
  <c r="Q9" i="7"/>
  <c r="O11" i="7"/>
  <c r="P10" i="7"/>
  <c r="O10" i="7"/>
  <c r="O9" i="7"/>
  <c r="L12" i="7"/>
  <c r="L11" i="7"/>
  <c r="K11" i="7"/>
  <c r="K12" i="7" s="1"/>
  <c r="L10" i="7"/>
  <c r="K10" i="7"/>
  <c r="J11" i="7"/>
  <c r="J12" i="7" s="1"/>
  <c r="I11" i="7"/>
  <c r="I12" i="7" s="1"/>
  <c r="J10" i="7"/>
  <c r="I10" i="7"/>
  <c r="H11" i="7"/>
  <c r="H12" i="7" s="1"/>
  <c r="G11" i="7"/>
  <c r="G12" i="7" s="1"/>
  <c r="H10" i="7"/>
  <c r="G10" i="7"/>
  <c r="F11" i="7"/>
  <c r="F12" i="7" s="1"/>
  <c r="E11" i="7"/>
  <c r="E12" i="7" s="1"/>
  <c r="F10" i="7"/>
  <c r="E10" i="7"/>
  <c r="D10" i="7"/>
  <c r="D11" i="7"/>
  <c r="D12" i="7" s="1"/>
  <c r="C11" i="7"/>
  <c r="C12" i="7" s="1"/>
  <c r="C10" i="7"/>
  <c r="C9" i="6"/>
  <c r="C10" i="6" s="1"/>
  <c r="B9" i="6"/>
  <c r="B10" i="6" s="1"/>
  <c r="C8" i="6"/>
  <c r="B8" i="6"/>
  <c r="O9" i="5"/>
  <c r="O10" i="5" s="1"/>
  <c r="O8" i="5"/>
  <c r="N9" i="5"/>
  <c r="N10" i="5" s="1"/>
  <c r="N8" i="5"/>
  <c r="M9" i="5"/>
  <c r="M10" i="5" s="1"/>
  <c r="M8" i="5"/>
  <c r="L9" i="5"/>
  <c r="L10" i="5" s="1"/>
  <c r="L8" i="5"/>
  <c r="K9" i="5"/>
  <c r="K10" i="5" s="1"/>
  <c r="K8" i="5"/>
  <c r="J9" i="5"/>
  <c r="J10" i="5" s="1"/>
  <c r="J8" i="5"/>
  <c r="I9" i="5"/>
  <c r="I10" i="5" s="1"/>
  <c r="I8" i="5"/>
  <c r="H9" i="5"/>
  <c r="H10" i="5" s="1"/>
  <c r="H8" i="5"/>
  <c r="G9" i="5"/>
  <c r="G10" i="5" s="1"/>
  <c r="F9" i="5"/>
  <c r="F10" i="5" s="1"/>
  <c r="G8" i="5"/>
  <c r="F8" i="5"/>
  <c r="T11" i="3"/>
  <c r="T12" i="3" s="1"/>
  <c r="S11" i="3"/>
  <c r="S12" i="3" s="1"/>
  <c r="T10" i="3"/>
  <c r="S10" i="3"/>
  <c r="Q11" i="3"/>
  <c r="Q12" i="3" s="1"/>
  <c r="P11" i="3"/>
  <c r="P12" i="3" s="1"/>
  <c r="Q10" i="3"/>
  <c r="P10" i="3"/>
  <c r="N11" i="3"/>
  <c r="N12" i="3" s="1"/>
  <c r="M11" i="3"/>
  <c r="M12" i="3" s="1"/>
  <c r="N10" i="3"/>
  <c r="M10" i="3"/>
  <c r="K11" i="3"/>
  <c r="K12" i="3" s="1"/>
  <c r="J11" i="3"/>
  <c r="J12" i="3" s="1"/>
  <c r="K10" i="3"/>
  <c r="J10" i="3"/>
  <c r="H12" i="3"/>
  <c r="G12" i="3"/>
  <c r="H11" i="3"/>
  <c r="G11" i="3"/>
  <c r="H10" i="3"/>
  <c r="G10" i="3"/>
  <c r="H9" i="2"/>
  <c r="H10" i="2" s="1"/>
  <c r="H11" i="2" s="1"/>
  <c r="G9" i="2"/>
  <c r="G10" i="2" s="1"/>
  <c r="G11" i="2" s="1"/>
  <c r="B7" i="3"/>
  <c r="C8" i="3"/>
  <c r="C9" i="3" s="1"/>
  <c r="B8" i="3"/>
  <c r="B9" i="3" s="1"/>
  <c r="C7" i="3"/>
  <c r="I9" i="1"/>
  <c r="I8" i="1"/>
  <c r="H8" i="1"/>
  <c r="H9" i="1" s="1"/>
  <c r="I7" i="1"/>
  <c r="H7" i="1"/>
  <c r="D9" i="1"/>
  <c r="D10" i="1" s="1"/>
  <c r="E9" i="1"/>
  <c r="E10" i="1" s="1"/>
  <c r="C9" i="1"/>
  <c r="C10" i="1" s="1"/>
  <c r="D8" i="1"/>
  <c r="E8" i="1"/>
  <c r="C8" i="1"/>
  <c r="C10" i="2"/>
  <c r="C11" i="2" s="1"/>
  <c r="B10" i="2"/>
  <c r="B11" i="2" s="1"/>
  <c r="C9" i="2"/>
  <c r="B9" i="2"/>
</calcChain>
</file>

<file path=xl/sharedStrings.xml><?xml version="1.0" encoding="utf-8"?>
<sst xmlns="http://schemas.openxmlformats.org/spreadsheetml/2006/main" count="356" uniqueCount="82">
  <si>
    <t>WT</t>
  </si>
  <si>
    <t>CSA</t>
  </si>
  <si>
    <t>Avg</t>
  </si>
  <si>
    <t>SEM</t>
  </si>
  <si>
    <t>SD</t>
  </si>
  <si>
    <t>Tg</t>
  </si>
  <si>
    <t>D4</t>
  </si>
  <si>
    <t>D7</t>
  </si>
  <si>
    <t>D14</t>
  </si>
  <si>
    <t>% of CD45+CD11b+F4/80+CD206+ cells</t>
  </si>
  <si>
    <t>1c</t>
  </si>
  <si>
    <t>1e</t>
  </si>
  <si>
    <t>Fig. 1f</t>
  </si>
  <si>
    <t>Mrc1 expression levels (ratio to Tf2b)</t>
  </si>
  <si>
    <t>Fig.1h</t>
  </si>
  <si>
    <t>Fig.1i</t>
  </si>
  <si>
    <t>% of CN fibers</t>
  </si>
  <si>
    <t>Pax7</t>
  </si>
  <si>
    <t>Expression levels (ratio to Tf2b)</t>
  </si>
  <si>
    <t>Myf5</t>
  </si>
  <si>
    <t>MyoD</t>
  </si>
  <si>
    <t>MyoG</t>
  </si>
  <si>
    <t>Fst</t>
  </si>
  <si>
    <t>Fig. 1j</t>
  </si>
  <si>
    <r>
      <t xml:space="preserve">Fst </t>
    </r>
    <r>
      <rPr>
        <vertAlign val="superscript"/>
        <sz val="10"/>
        <rFont val="Arial"/>
        <family val="2"/>
      </rPr>
      <t>f/f</t>
    </r>
  </si>
  <si>
    <t>Fst KO</t>
  </si>
  <si>
    <t>Fig. 2e</t>
  </si>
  <si>
    <t>Fig. 3c</t>
  </si>
  <si>
    <r>
      <t xml:space="preserve">FAPs-Fst </t>
    </r>
    <r>
      <rPr>
        <vertAlign val="superscript"/>
        <sz val="10"/>
        <rFont val="Arial"/>
        <family val="2"/>
      </rPr>
      <t>f/f</t>
    </r>
  </si>
  <si>
    <t>FAPsFst KO</t>
  </si>
  <si>
    <t>Fig. 3d</t>
  </si>
  <si>
    <r>
      <t>Fst</t>
    </r>
    <r>
      <rPr>
        <vertAlign val="superscript"/>
        <sz val="10"/>
        <rFont val="Arial"/>
        <family val="2"/>
      </rPr>
      <t>f/f</t>
    </r>
  </si>
  <si>
    <t>Fig. 3e (right panel)</t>
  </si>
  <si>
    <t>Fig. 3b (right panel)</t>
  </si>
  <si>
    <t>% of MyoD+ myonuclei/DAPI</t>
  </si>
  <si>
    <t>Fstf/f</t>
  </si>
  <si>
    <t>Fibrotic index</t>
  </si>
  <si>
    <t>Fig. 3f (right panel)</t>
  </si>
  <si>
    <t>Fig. 4a (right panel)</t>
  </si>
  <si>
    <t>% of TGF-β1+cells/field</t>
  </si>
  <si>
    <t>% of p27+cells/field</t>
  </si>
  <si>
    <r>
      <t>Tgf-β1</t>
    </r>
    <r>
      <rPr>
        <vertAlign val="superscript"/>
        <sz val="10"/>
        <rFont val="Arial"/>
        <family val="2"/>
      </rPr>
      <t>f/f</t>
    </r>
  </si>
  <si>
    <t>Tgf-β1 KO</t>
  </si>
  <si>
    <t>Fig. 4c</t>
  </si>
  <si>
    <t>Fstl1</t>
  </si>
  <si>
    <t>Ccl2</t>
  </si>
  <si>
    <t>Ccl7</t>
  </si>
  <si>
    <t>Dpp4</t>
  </si>
  <si>
    <t>Fig. 4d</t>
  </si>
  <si>
    <r>
      <t>FAPs Tgf-β1</t>
    </r>
    <r>
      <rPr>
        <vertAlign val="superscript"/>
        <sz val="10"/>
        <rFont val="Arial"/>
        <family val="2"/>
      </rPr>
      <t>f/f</t>
    </r>
  </si>
  <si>
    <t>FAPs Tgf-β1 KO</t>
  </si>
  <si>
    <t>Col1a1</t>
  </si>
  <si>
    <t>Col3a1</t>
  </si>
  <si>
    <t>Col6a1</t>
  </si>
  <si>
    <t>Acta2</t>
  </si>
  <si>
    <t>Fig. 3g</t>
  </si>
  <si>
    <t>Con</t>
  </si>
  <si>
    <t>BMDM+TGF-b1</t>
  </si>
  <si>
    <t>BMDM+TGF-b1+Ly21</t>
  </si>
  <si>
    <t>BMDM</t>
  </si>
  <si>
    <t>BMDM+DT</t>
  </si>
  <si>
    <t>Relative myotube area</t>
  </si>
  <si>
    <t>Fusion index C2C12</t>
  </si>
  <si>
    <t>Fig. S3a (right panel)</t>
  </si>
  <si>
    <t>% of MyoG+ myonuclei/DAPI</t>
  </si>
  <si>
    <t>% of lineage negative FAPs+ cells</t>
  </si>
  <si>
    <t>Fig. S3c</t>
  </si>
  <si>
    <t>Fig. S4b</t>
  </si>
  <si>
    <t>1D11</t>
  </si>
  <si>
    <t>FAPs+ WT</t>
  </si>
  <si>
    <t>Fig. 4e</t>
  </si>
  <si>
    <t>Fig. 4f (right panel)</t>
  </si>
  <si>
    <t>Fig. 4g</t>
  </si>
  <si>
    <t>Supplementary Fig. 5a (right panel)</t>
  </si>
  <si>
    <t>Supplementary Fig. 5b</t>
  </si>
  <si>
    <t>Fig. 5a</t>
  </si>
  <si>
    <t>Fig. 5b</t>
  </si>
  <si>
    <t>Fig. 5e</t>
  </si>
  <si>
    <t>Fig. 5f</t>
  </si>
  <si>
    <t>Relative myotube numbers</t>
  </si>
  <si>
    <t>Supplementary Fig. 6a</t>
  </si>
  <si>
    <t>Supplementary Fig.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</si>
</sst>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8" xfId="0" applyFon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8" xfId="0" applyBorder="1"/>
    <xf numFmtId="0" fontId="1" fillId="0" borderId="0" xfId="0" applyFont="1" applyAlignment="1"/>
    <xf numFmtId="0" fontId="3" fillId="0" borderId="0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7" xfId="0" applyFont="1" applyFill="1" applyBorder="1"/>
    <xf numFmtId="0" fontId="3" fillId="0" borderId="8" xfId="0" applyFont="1" applyFill="1" applyBorder="1"/>
    <xf numFmtId="0" fontId="0" fillId="0" borderId="14" xfId="0" applyBorder="1"/>
    <xf numFmtId="0" fontId="3" fillId="0" borderId="1" xfId="0" applyFont="1" applyBorder="1"/>
    <xf numFmtId="0" fontId="3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3" fillId="0" borderId="14" xfId="0" applyFont="1" applyBorder="1"/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workbookViewId="0">
      <selection activeCell="G2" sqref="G2"/>
    </sheetView>
  </sheetViews>
  <sheetFormatPr defaultRowHeight="15" x14ac:dyDescent="0.25"/>
  <sheetData>
    <row r="2" spans="1:11" x14ac:dyDescent="0.25">
      <c r="A2" s="6" t="s">
        <v>10</v>
      </c>
      <c r="B2" s="57" t="s">
        <v>9</v>
      </c>
      <c r="C2" s="57"/>
      <c r="D2" s="57"/>
      <c r="E2" s="57"/>
      <c r="G2" s="6" t="s">
        <v>11</v>
      </c>
      <c r="H2" s="57" t="s">
        <v>9</v>
      </c>
      <c r="I2" s="57"/>
      <c r="J2" s="57"/>
      <c r="K2" s="57"/>
    </row>
    <row r="3" spans="1:11" x14ac:dyDescent="0.25">
      <c r="C3" s="2" t="s">
        <v>6</v>
      </c>
      <c r="D3" s="2" t="s">
        <v>7</v>
      </c>
      <c r="E3" s="2" t="s">
        <v>8</v>
      </c>
      <c r="H3" s="5" t="s">
        <v>0</v>
      </c>
      <c r="I3" s="5" t="s">
        <v>5</v>
      </c>
    </row>
    <row r="4" spans="1:11" x14ac:dyDescent="0.25">
      <c r="B4">
        <v>1</v>
      </c>
      <c r="C4" s="4">
        <v>14.9</v>
      </c>
      <c r="D4" s="4">
        <v>21.9</v>
      </c>
      <c r="E4" s="4">
        <v>14.7</v>
      </c>
      <c r="G4" s="4">
        <v>1</v>
      </c>
      <c r="H4" s="4">
        <v>21.9</v>
      </c>
      <c r="I4" s="4">
        <v>15.7</v>
      </c>
    </row>
    <row r="5" spans="1:11" x14ac:dyDescent="0.25">
      <c r="B5">
        <v>2</v>
      </c>
      <c r="C5" s="4">
        <v>10.7</v>
      </c>
      <c r="D5" s="4">
        <v>19.600000000000001</v>
      </c>
      <c r="E5" s="4">
        <v>15.3</v>
      </c>
      <c r="G5" s="4">
        <v>2</v>
      </c>
      <c r="H5" s="4">
        <v>18.5</v>
      </c>
      <c r="I5" s="4">
        <v>14.9</v>
      </c>
    </row>
    <row r="6" spans="1:11" x14ac:dyDescent="0.25">
      <c r="B6">
        <v>3</v>
      </c>
      <c r="C6" s="4">
        <v>15.3</v>
      </c>
      <c r="D6" s="4">
        <v>18.7</v>
      </c>
      <c r="E6" s="4">
        <v>12.1</v>
      </c>
      <c r="G6" s="4">
        <v>3</v>
      </c>
      <c r="H6" s="4">
        <v>18.7</v>
      </c>
      <c r="I6" s="4">
        <v>13</v>
      </c>
    </row>
    <row r="7" spans="1:11" x14ac:dyDescent="0.25">
      <c r="B7">
        <v>4</v>
      </c>
      <c r="C7" s="4">
        <v>14.8</v>
      </c>
      <c r="D7" s="4">
        <v>16.5</v>
      </c>
      <c r="E7" s="4">
        <v>15.1</v>
      </c>
      <c r="G7" t="s">
        <v>2</v>
      </c>
      <c r="H7">
        <f>AVERAGE(H4:H6)</f>
        <v>19.7</v>
      </c>
      <c r="I7">
        <f>AVERAGE(I4:I6)</f>
        <v>14.533333333333333</v>
      </c>
    </row>
    <row r="8" spans="1:11" x14ac:dyDescent="0.25">
      <c r="B8" t="s">
        <v>2</v>
      </c>
      <c r="C8">
        <f>AVERAGE(C4:C7)</f>
        <v>13.925000000000001</v>
      </c>
      <c r="D8">
        <f t="shared" ref="D8:E8" si="0">AVERAGE(D4:D7)</f>
        <v>19.175000000000001</v>
      </c>
      <c r="E8">
        <f t="shared" si="0"/>
        <v>14.3</v>
      </c>
      <c r="G8" s="3" t="s">
        <v>4</v>
      </c>
      <c r="H8" s="3">
        <f>STDEV(H4:H6)</f>
        <v>1.9078784028338907</v>
      </c>
      <c r="I8" s="3">
        <f>STDEV(I4:I6)</f>
        <v>1.3868429375143145</v>
      </c>
    </row>
    <row r="9" spans="1:11" x14ac:dyDescent="0.25">
      <c r="B9" s="3" t="s">
        <v>4</v>
      </c>
      <c r="C9" s="3">
        <f>STDEV(C4:C7)</f>
        <v>2.1608254595562975</v>
      </c>
      <c r="D9" s="3">
        <f t="shared" ref="D9:E9" si="1">STDEV(D4:D7)</f>
        <v>2.2351360883251199</v>
      </c>
      <c r="E9" s="3">
        <f t="shared" si="1"/>
        <v>1.4877275736280935</v>
      </c>
      <c r="G9" s="3" t="s">
        <v>3</v>
      </c>
      <c r="H9" s="3">
        <f>H8/SQRT(3)</f>
        <v>1.1015141094572201</v>
      </c>
      <c r="I9" s="3">
        <f>I8/SQRT(3)</f>
        <v>0.8006941432976209</v>
      </c>
    </row>
    <row r="10" spans="1:11" x14ac:dyDescent="0.25">
      <c r="B10" s="3" t="s">
        <v>3</v>
      </c>
      <c r="C10" s="3">
        <f>C9/SQRT(4)</f>
        <v>1.0804127297781487</v>
      </c>
      <c r="D10" s="3">
        <f t="shared" ref="D10:E10" si="2">D9/SQRT(4)</f>
        <v>1.1175680441625599</v>
      </c>
      <c r="E10" s="3">
        <f t="shared" si="2"/>
        <v>0.74386378681404675</v>
      </c>
    </row>
  </sheetData>
  <mergeCells count="2">
    <mergeCell ref="B2:E2"/>
    <mergeCell ref="H2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"/>
  <sheetViews>
    <sheetView workbookViewId="0">
      <selection activeCell="H19" sqref="H19"/>
    </sheetView>
  </sheetViews>
  <sheetFormatPr defaultRowHeight="15" x14ac:dyDescent="0.25"/>
  <cols>
    <col min="5" max="5" width="18.85546875" customWidth="1"/>
  </cols>
  <sheetData>
    <row r="2" spans="1:20" x14ac:dyDescent="0.25">
      <c r="A2" s="6" t="s">
        <v>12</v>
      </c>
      <c r="B2" s="6" t="s">
        <v>13</v>
      </c>
      <c r="F2" s="6" t="s">
        <v>23</v>
      </c>
      <c r="H2" s="6" t="s">
        <v>18</v>
      </c>
    </row>
    <row r="3" spans="1:20" x14ac:dyDescent="0.25">
      <c r="B3" s="5" t="s">
        <v>0</v>
      </c>
      <c r="C3" s="5" t="s">
        <v>5</v>
      </c>
      <c r="G3" s="57" t="s">
        <v>17</v>
      </c>
      <c r="H3" s="57"/>
      <c r="J3" s="57" t="s">
        <v>19</v>
      </c>
      <c r="K3" s="57"/>
      <c r="M3" s="57" t="s">
        <v>20</v>
      </c>
      <c r="N3" s="57"/>
      <c r="P3" s="57" t="s">
        <v>21</v>
      </c>
      <c r="Q3" s="57"/>
      <c r="S3" s="57" t="s">
        <v>22</v>
      </c>
      <c r="T3" s="57"/>
    </row>
    <row r="4" spans="1:20" x14ac:dyDescent="0.25">
      <c r="A4">
        <v>1</v>
      </c>
      <c r="B4" s="4">
        <v>1.128126</v>
      </c>
      <c r="C4" s="4">
        <v>0.533636</v>
      </c>
      <c r="G4" s="5" t="s">
        <v>0</v>
      </c>
      <c r="H4" s="5" t="s">
        <v>5</v>
      </c>
      <c r="I4" s="5"/>
      <c r="J4" s="5" t="s">
        <v>0</v>
      </c>
      <c r="K4" s="5" t="s">
        <v>5</v>
      </c>
      <c r="L4" s="5"/>
      <c r="M4" s="5" t="s">
        <v>0</v>
      </c>
      <c r="N4" s="5" t="s">
        <v>5</v>
      </c>
      <c r="O4" s="5"/>
      <c r="P4" s="5" t="s">
        <v>0</v>
      </c>
      <c r="Q4" s="5" t="s">
        <v>5</v>
      </c>
      <c r="R4" s="5"/>
      <c r="S4" s="5" t="s">
        <v>0</v>
      </c>
      <c r="T4" s="5" t="s">
        <v>5</v>
      </c>
    </row>
    <row r="5" spans="1:20" x14ac:dyDescent="0.25">
      <c r="A5">
        <v>2</v>
      </c>
      <c r="B5" s="4">
        <v>0.96187999999999996</v>
      </c>
      <c r="C5" s="4">
        <v>0.64484900000000001</v>
      </c>
      <c r="F5">
        <v>1</v>
      </c>
      <c r="G5" s="4">
        <v>1.224772</v>
      </c>
      <c r="H5" s="4">
        <v>1.7562679999999999</v>
      </c>
      <c r="I5">
        <v>1</v>
      </c>
      <c r="J5" s="4">
        <v>0.88495699999999999</v>
      </c>
      <c r="K5" s="4">
        <v>1.151632</v>
      </c>
      <c r="L5">
        <v>1</v>
      </c>
      <c r="M5" s="4">
        <v>0.75532900000000003</v>
      </c>
      <c r="N5" s="4">
        <v>2.0779740000000002</v>
      </c>
      <c r="O5">
        <v>1</v>
      </c>
      <c r="P5" s="4">
        <v>1.2555620000000001</v>
      </c>
      <c r="Q5" s="4">
        <v>1.943063</v>
      </c>
      <c r="R5">
        <v>1</v>
      </c>
      <c r="S5" s="4">
        <v>1.1740459999999999</v>
      </c>
      <c r="T5" s="4">
        <v>3.320703</v>
      </c>
    </row>
    <row r="6" spans="1:20" x14ac:dyDescent="0.25">
      <c r="A6">
        <v>3</v>
      </c>
      <c r="B6" s="4">
        <v>0.90999399999999997</v>
      </c>
      <c r="C6" s="4">
        <v>0.70413700000000001</v>
      </c>
      <c r="F6">
        <v>2</v>
      </c>
      <c r="G6" s="4">
        <v>1.073642</v>
      </c>
      <c r="H6" s="4">
        <v>0.54055500000000001</v>
      </c>
      <c r="I6">
        <v>2</v>
      </c>
      <c r="J6" s="4">
        <v>1.08951</v>
      </c>
      <c r="K6" s="4">
        <v>0.56788899999999998</v>
      </c>
      <c r="L6">
        <v>2</v>
      </c>
      <c r="M6" s="4">
        <v>1.210143</v>
      </c>
      <c r="N6" s="4">
        <v>1.2703070000000001</v>
      </c>
      <c r="O6">
        <v>2</v>
      </c>
      <c r="P6" s="4">
        <v>0.97828899999999996</v>
      </c>
      <c r="Q6" s="4">
        <v>1.6567229999999999</v>
      </c>
      <c r="R6">
        <v>2</v>
      </c>
      <c r="S6" s="4">
        <v>0.92754499999999995</v>
      </c>
      <c r="T6" s="4">
        <v>3.5344570000000002</v>
      </c>
    </row>
    <row r="7" spans="1:20" x14ac:dyDescent="0.25">
      <c r="A7" s="6" t="s">
        <v>2</v>
      </c>
      <c r="B7">
        <f>AVERAGE(B4:B6)</f>
        <v>1</v>
      </c>
      <c r="C7">
        <f>AVERAGE(C4:C6)</f>
        <v>0.62754066666666664</v>
      </c>
      <c r="F7">
        <v>3</v>
      </c>
      <c r="G7" s="4">
        <v>1.183052</v>
      </c>
      <c r="H7" s="4">
        <v>1.0087109999999999</v>
      </c>
      <c r="I7">
        <v>3</v>
      </c>
      <c r="J7" s="4">
        <v>1.4376169999999999</v>
      </c>
      <c r="K7" s="4">
        <v>1.067088</v>
      </c>
      <c r="L7">
        <v>3</v>
      </c>
      <c r="M7" s="4">
        <v>1.160847</v>
      </c>
      <c r="N7" s="4">
        <v>1.4291700000000001</v>
      </c>
      <c r="O7">
        <v>3</v>
      </c>
      <c r="P7" s="4">
        <v>0.79461800000000005</v>
      </c>
      <c r="Q7" s="4">
        <v>1.691535</v>
      </c>
      <c r="R7">
        <v>3</v>
      </c>
      <c r="S7" s="4">
        <v>1.118441</v>
      </c>
      <c r="T7" s="4">
        <v>2.8117899999999998</v>
      </c>
    </row>
    <row r="8" spans="1:20" x14ac:dyDescent="0.25">
      <c r="A8" s="7" t="s">
        <v>4</v>
      </c>
      <c r="B8" s="3">
        <f>STDEV(B4:B6)</f>
        <v>0.1139528110930134</v>
      </c>
      <c r="C8" s="3">
        <f>STDEV(C4:C6)</f>
        <v>8.6558255252363478E-2</v>
      </c>
      <c r="F8">
        <v>4</v>
      </c>
      <c r="G8" s="4">
        <v>0.51853499999999997</v>
      </c>
      <c r="H8" s="4">
        <v>1.0017430000000001</v>
      </c>
      <c r="I8">
        <v>4</v>
      </c>
      <c r="J8" s="4">
        <v>0.58791499999999997</v>
      </c>
      <c r="K8" s="4">
        <v>0.73391200000000001</v>
      </c>
      <c r="L8">
        <v>4</v>
      </c>
      <c r="M8" s="4">
        <v>0.87368100000000004</v>
      </c>
      <c r="N8" s="4">
        <v>1.2880400000000001</v>
      </c>
      <c r="O8">
        <v>4</v>
      </c>
      <c r="P8" s="4">
        <v>0.97153199999999995</v>
      </c>
      <c r="Q8" s="4">
        <v>2.2319930000000001</v>
      </c>
      <c r="R8">
        <v>4</v>
      </c>
      <c r="S8" s="4">
        <v>0.77996900000000002</v>
      </c>
      <c r="T8" s="4">
        <v>2.753924</v>
      </c>
    </row>
    <row r="9" spans="1:20" x14ac:dyDescent="0.25">
      <c r="A9" s="7" t="s">
        <v>3</v>
      </c>
      <c r="B9" s="3">
        <f>B8/SQRT(3)</f>
        <v>6.5790686159465872E-2</v>
      </c>
      <c r="C9" s="3">
        <f>C8/SQRT(3)</f>
        <v>4.9974431970536394E-2</v>
      </c>
      <c r="F9">
        <v>5</v>
      </c>
      <c r="G9" s="4"/>
      <c r="H9" s="4">
        <v>1.8056430000000001</v>
      </c>
      <c r="I9">
        <v>5</v>
      </c>
      <c r="J9" s="4"/>
      <c r="K9" s="4">
        <v>1.08951</v>
      </c>
      <c r="L9">
        <v>5</v>
      </c>
      <c r="M9" s="4"/>
      <c r="N9" s="4">
        <v>1.965883</v>
      </c>
      <c r="O9">
        <v>5</v>
      </c>
      <c r="P9" s="4"/>
      <c r="Q9" s="4">
        <v>1.633915</v>
      </c>
      <c r="R9">
        <v>5</v>
      </c>
      <c r="S9" s="4"/>
      <c r="T9" s="4">
        <v>2.1908470000000002</v>
      </c>
    </row>
    <row r="10" spans="1:20" x14ac:dyDescent="0.25">
      <c r="F10" s="6" t="s">
        <v>2</v>
      </c>
      <c r="G10">
        <f>AVERAGE(G5:G9)</f>
        <v>1.00000025</v>
      </c>
      <c r="H10">
        <f>AVERAGE(H5:H9)</f>
        <v>1.2225839999999999</v>
      </c>
      <c r="I10" s="6" t="s">
        <v>2</v>
      </c>
      <c r="J10">
        <f>AVERAGE(J5:J9)</f>
        <v>0.99999974999999997</v>
      </c>
      <c r="K10">
        <f>AVERAGE(K5:K9)</f>
        <v>0.9220062</v>
      </c>
      <c r="L10" s="6" t="s">
        <v>2</v>
      </c>
      <c r="M10">
        <f>AVERAGE(M5:M9)</f>
        <v>1</v>
      </c>
      <c r="N10">
        <f>AVERAGE(N5:N9)</f>
        <v>1.6062748</v>
      </c>
      <c r="O10" s="6" t="s">
        <v>2</v>
      </c>
      <c r="P10">
        <f>AVERAGE(P5:P9)</f>
        <v>1.00000025</v>
      </c>
      <c r="Q10">
        <f>AVERAGE(Q5:Q9)</f>
        <v>1.8314458000000002</v>
      </c>
      <c r="R10" s="6" t="s">
        <v>2</v>
      </c>
      <c r="S10">
        <f>AVERAGE(S5:S9)</f>
        <v>1.00000025</v>
      </c>
      <c r="T10">
        <f>AVERAGE(T5:T9)</f>
        <v>2.9223441999999999</v>
      </c>
    </row>
    <row r="11" spans="1:20" x14ac:dyDescent="0.25">
      <c r="F11" s="7" t="s">
        <v>4</v>
      </c>
      <c r="G11" s="3">
        <f>STDEV(G5:G9)</f>
        <v>0.32724210052943498</v>
      </c>
      <c r="H11" s="3">
        <f>STDEV(H5:H9)</f>
        <v>0.54416274532257392</v>
      </c>
      <c r="I11" s="7" t="s">
        <v>4</v>
      </c>
      <c r="J11" s="3">
        <f>STDEV(J5:J9)</f>
        <v>0.35710391478426839</v>
      </c>
      <c r="K11" s="3">
        <f>STDEV(K5:K9)</f>
        <v>0.25622874504083232</v>
      </c>
      <c r="L11" s="7" t="s">
        <v>4</v>
      </c>
      <c r="M11" s="3">
        <f>STDEV(M5:M9)</f>
        <v>0.22049355686731503</v>
      </c>
      <c r="N11" s="3">
        <f>STDEV(N5:N9)</f>
        <v>0.3864362992586246</v>
      </c>
      <c r="O11" s="7" t="s">
        <v>4</v>
      </c>
      <c r="P11" s="3">
        <f>STDEV(P5:P9)</f>
        <v>0.19041664520444854</v>
      </c>
      <c r="Q11" s="3">
        <f>STDEV(Q5:Q9)</f>
        <v>0.25593845183402814</v>
      </c>
      <c r="R11" s="7" t="s">
        <v>4</v>
      </c>
      <c r="S11" s="3">
        <f>STDEV(S5:S9)</f>
        <v>0.18072414391621863</v>
      </c>
      <c r="T11" s="3">
        <f>STDEV(T5:T9)</f>
        <v>0.52655663559934485</v>
      </c>
    </row>
    <row r="12" spans="1:20" x14ac:dyDescent="0.25">
      <c r="F12" s="7" t="s">
        <v>3</v>
      </c>
      <c r="G12" s="3">
        <f>G11/SQRT(4)</f>
        <v>0.16362105026471749</v>
      </c>
      <c r="H12" s="3">
        <f>H11/SQRT(5)</f>
        <v>0.24335697787283619</v>
      </c>
      <c r="I12" s="7" t="s">
        <v>3</v>
      </c>
      <c r="J12" s="3">
        <f>J11/SQRT(4)</f>
        <v>0.1785519573921342</v>
      </c>
      <c r="K12" s="3">
        <f>K11/SQRT(5)</f>
        <v>0.11458897834015264</v>
      </c>
      <c r="L12" s="7" t="s">
        <v>3</v>
      </c>
      <c r="M12" s="3">
        <f>M11/SQRT(4)</f>
        <v>0.11024677843365752</v>
      </c>
      <c r="N12" s="3">
        <f>N11/SQRT(5)</f>
        <v>0.17281956682314722</v>
      </c>
      <c r="O12" s="7" t="s">
        <v>3</v>
      </c>
      <c r="P12" s="3">
        <f>P11/SQRT(4)</f>
        <v>9.5208322602224268E-2</v>
      </c>
      <c r="Q12" s="3">
        <f>Q11/SQRT(5)</f>
        <v>0.11445915527138852</v>
      </c>
      <c r="R12" s="7" t="s">
        <v>3</v>
      </c>
      <c r="S12" s="3">
        <f>S11/SQRT(4)</f>
        <v>9.0362071958109316E-2</v>
      </c>
      <c r="T12" s="3">
        <f>T11/SQRT(5)</f>
        <v>0.23548328624074416</v>
      </c>
    </row>
  </sheetData>
  <mergeCells count="5">
    <mergeCell ref="G3:H3"/>
    <mergeCell ref="J3:K3"/>
    <mergeCell ref="M3:N3"/>
    <mergeCell ref="P3:Q3"/>
    <mergeCell ref="S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workbookViewId="0">
      <selection activeCell="F3" sqref="F3"/>
    </sheetView>
  </sheetViews>
  <sheetFormatPr defaultRowHeight="15" x14ac:dyDescent="0.25"/>
  <sheetData>
    <row r="3" spans="1:8" x14ac:dyDescent="0.25">
      <c r="A3" s="6" t="s">
        <v>14</v>
      </c>
      <c r="B3" s="6" t="s">
        <v>1</v>
      </c>
      <c r="F3" s="6" t="s">
        <v>15</v>
      </c>
      <c r="G3" s="6" t="s">
        <v>16</v>
      </c>
    </row>
    <row r="4" spans="1:8" x14ac:dyDescent="0.25">
      <c r="B4" s="2" t="s">
        <v>0</v>
      </c>
      <c r="C4" s="2" t="s">
        <v>5</v>
      </c>
      <c r="G4" s="5" t="s">
        <v>0</v>
      </c>
      <c r="H4" s="5" t="s">
        <v>5</v>
      </c>
    </row>
    <row r="5" spans="1:8" x14ac:dyDescent="0.25">
      <c r="A5">
        <v>1</v>
      </c>
      <c r="B5" s="1">
        <v>3820.2330000000002</v>
      </c>
      <c r="C5" s="1">
        <v>4694.1899999999996</v>
      </c>
      <c r="F5">
        <v>1</v>
      </c>
      <c r="G5" s="4">
        <v>38.62274</v>
      </c>
      <c r="H5" s="4">
        <v>44.334600000000002</v>
      </c>
    </row>
    <row r="6" spans="1:8" x14ac:dyDescent="0.25">
      <c r="A6">
        <v>2</v>
      </c>
      <c r="B6" s="1">
        <v>3260.6590000000001</v>
      </c>
      <c r="C6" s="1">
        <v>4713.6059999999998</v>
      </c>
      <c r="F6">
        <v>2</v>
      </c>
      <c r="G6" s="4">
        <v>43.517980000000001</v>
      </c>
      <c r="H6" s="4">
        <v>51.670259999999999</v>
      </c>
    </row>
    <row r="7" spans="1:8" x14ac:dyDescent="0.25">
      <c r="A7">
        <v>3</v>
      </c>
      <c r="B7" s="1">
        <v>4038.2809999999999</v>
      </c>
      <c r="C7" s="1">
        <v>4236.0039999999999</v>
      </c>
      <c r="F7">
        <v>3</v>
      </c>
      <c r="G7" s="4">
        <v>37.709029999999998</v>
      </c>
      <c r="H7" s="4">
        <v>48.397440000000003</v>
      </c>
    </row>
    <row r="8" spans="1:8" x14ac:dyDescent="0.25">
      <c r="A8">
        <v>4</v>
      </c>
      <c r="B8" s="1">
        <v>3910.0720000000001</v>
      </c>
      <c r="C8" s="1">
        <v>4453.4040000000005</v>
      </c>
      <c r="F8">
        <v>4</v>
      </c>
      <c r="G8" s="4">
        <v>43.5</v>
      </c>
      <c r="H8" s="4">
        <v>49.810209999999998</v>
      </c>
    </row>
    <row r="9" spans="1:8" x14ac:dyDescent="0.25">
      <c r="A9" t="s">
        <v>2</v>
      </c>
      <c r="B9">
        <f>AVERAGE(B5:B8)</f>
        <v>3757.3112499999997</v>
      </c>
      <c r="C9">
        <f>AVERAGE(C5:C8)</f>
        <v>4524.3009999999995</v>
      </c>
      <c r="F9" t="s">
        <v>2</v>
      </c>
      <c r="G9">
        <f>AVERAGE(G5:G8)</f>
        <v>40.8374375</v>
      </c>
      <c r="H9">
        <f>AVERAGE(H5:H8)</f>
        <v>48.553127500000002</v>
      </c>
    </row>
    <row r="10" spans="1:8" x14ac:dyDescent="0.25">
      <c r="A10" s="3" t="s">
        <v>4</v>
      </c>
      <c r="B10" s="3">
        <f>STDEV(B5:B9)</f>
        <v>297.02796636375416</v>
      </c>
      <c r="C10" s="3">
        <f>STDEV(C5:C9)</f>
        <v>195.473911407635</v>
      </c>
      <c r="F10" s="3" t="s">
        <v>4</v>
      </c>
      <c r="G10" s="3">
        <f>STDEV(G5:G9)</f>
        <v>2.691020515681505</v>
      </c>
      <c r="H10" s="3">
        <f>STDEV(H5:H9)</f>
        <v>2.698007797444022</v>
      </c>
    </row>
    <row r="11" spans="1:8" x14ac:dyDescent="0.25">
      <c r="A11" s="3" t="s">
        <v>3</v>
      </c>
      <c r="B11" s="3">
        <f>B10/SQRT(4)</f>
        <v>148.51398318187708</v>
      </c>
      <c r="C11" s="3">
        <f>C10/SQRT(4)</f>
        <v>97.7369557038175</v>
      </c>
      <c r="F11" s="3" t="s">
        <v>3</v>
      </c>
      <c r="G11" s="3">
        <f>G10/SQRT(4)</f>
        <v>1.3455102578407525</v>
      </c>
      <c r="H11" s="3">
        <f>H10/SQRT(4)</f>
        <v>1.349003898722011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workbookViewId="0">
      <selection activeCell="G15" sqref="G15"/>
    </sheetView>
  </sheetViews>
  <sheetFormatPr defaultRowHeight="15" x14ac:dyDescent="0.25"/>
  <cols>
    <col min="6" max="6" width="12.7109375" customWidth="1"/>
    <col min="15" max="15" width="11.140625" customWidth="1"/>
  </cols>
  <sheetData>
    <row r="2" spans="1:15" ht="15.75" thickBot="1" x14ac:dyDescent="0.3">
      <c r="B2" s="6" t="s">
        <v>18</v>
      </c>
    </row>
    <row r="3" spans="1:15" ht="15.75" thickBot="1" x14ac:dyDescent="0.3">
      <c r="A3" s="6" t="s">
        <v>26</v>
      </c>
      <c r="F3" s="58" t="s">
        <v>22</v>
      </c>
      <c r="G3" s="59"/>
      <c r="H3" s="58" t="s">
        <v>44</v>
      </c>
      <c r="I3" s="59"/>
      <c r="J3" s="58" t="s">
        <v>45</v>
      </c>
      <c r="K3" s="59"/>
      <c r="L3" s="58" t="s">
        <v>46</v>
      </c>
      <c r="M3" s="59"/>
      <c r="N3" s="58" t="s">
        <v>47</v>
      </c>
      <c r="O3" s="59"/>
    </row>
    <row r="4" spans="1:15" ht="15.75" thickBot="1" x14ac:dyDescent="0.3">
      <c r="F4" s="19" t="s">
        <v>69</v>
      </c>
      <c r="G4" s="20" t="s">
        <v>69</v>
      </c>
      <c r="H4" s="19" t="s">
        <v>69</v>
      </c>
      <c r="I4" s="20" t="s">
        <v>69</v>
      </c>
      <c r="J4" s="19" t="s">
        <v>69</v>
      </c>
      <c r="K4" s="20" t="s">
        <v>69</v>
      </c>
      <c r="L4" s="19" t="s">
        <v>69</v>
      </c>
      <c r="M4" s="20" t="s">
        <v>69</v>
      </c>
      <c r="N4" s="37" t="s">
        <v>69</v>
      </c>
      <c r="O4" s="38" t="s">
        <v>69</v>
      </c>
    </row>
    <row r="5" spans="1:15" x14ac:dyDescent="0.25">
      <c r="E5">
        <v>1</v>
      </c>
      <c r="F5" s="49">
        <v>0.75568900000000006</v>
      </c>
      <c r="G5" s="50">
        <v>1.5009380000000001</v>
      </c>
      <c r="H5" s="49">
        <v>1.1396409999999999</v>
      </c>
      <c r="I5" s="50">
        <v>1.956912</v>
      </c>
      <c r="J5" s="49">
        <v>0.90899399999999997</v>
      </c>
      <c r="K5" s="50">
        <v>1.4664649999999999</v>
      </c>
      <c r="L5" s="49">
        <v>0.98440399999999995</v>
      </c>
      <c r="M5" s="50">
        <v>2.309088</v>
      </c>
      <c r="N5" s="49">
        <v>0.86277800000000004</v>
      </c>
      <c r="O5" s="50">
        <v>1.587836</v>
      </c>
    </row>
    <row r="6" spans="1:15" x14ac:dyDescent="0.25">
      <c r="E6">
        <v>2</v>
      </c>
      <c r="F6" s="11">
        <v>1.0251710000000001</v>
      </c>
      <c r="G6" s="12">
        <v>1.4298500000000001</v>
      </c>
      <c r="H6" s="11">
        <v>0.75188200000000005</v>
      </c>
      <c r="I6" s="12">
        <v>2.5466120000000001</v>
      </c>
      <c r="J6" s="11">
        <v>1.5076929999999999</v>
      </c>
      <c r="K6" s="12">
        <v>0.52936799999999995</v>
      </c>
      <c r="L6" s="11">
        <v>1.289957</v>
      </c>
      <c r="M6" s="12">
        <v>1.4613719999999999</v>
      </c>
      <c r="N6" s="11">
        <v>0.73563500000000004</v>
      </c>
      <c r="O6" s="12">
        <v>1.491808</v>
      </c>
    </row>
    <row r="7" spans="1:15" ht="15.75" thickBot="1" x14ac:dyDescent="0.3">
      <c r="E7">
        <v>3</v>
      </c>
      <c r="F7" s="43">
        <v>1.2191399999999999</v>
      </c>
      <c r="G7" s="45">
        <v>1.873667</v>
      </c>
      <c r="H7" s="43">
        <v>1.1084769999999999</v>
      </c>
      <c r="I7" s="45">
        <v>3.4071820000000002</v>
      </c>
      <c r="J7" s="43">
        <v>0.58331299999999997</v>
      </c>
      <c r="K7" s="45">
        <v>1.158568</v>
      </c>
      <c r="L7" s="43">
        <v>0.72563900000000003</v>
      </c>
      <c r="M7" s="45">
        <v>2.1247940000000001</v>
      </c>
      <c r="N7" s="43">
        <v>1.4015869999999999</v>
      </c>
      <c r="O7" s="45">
        <v>2.276885</v>
      </c>
    </row>
    <row r="8" spans="1:15" x14ac:dyDescent="0.25">
      <c r="E8" s="52" t="s">
        <v>2</v>
      </c>
      <c r="F8" s="13">
        <f t="shared" ref="F8:O8" si="0">AVERAGE(F5:F7)</f>
        <v>1</v>
      </c>
      <c r="G8" s="14">
        <f t="shared" si="0"/>
        <v>1.601485</v>
      </c>
      <c r="H8" s="13">
        <f t="shared" si="0"/>
        <v>1</v>
      </c>
      <c r="I8" s="14">
        <f t="shared" si="0"/>
        <v>2.6369020000000005</v>
      </c>
      <c r="J8" s="13">
        <f t="shared" si="0"/>
        <v>1</v>
      </c>
      <c r="K8" s="14">
        <f t="shared" si="0"/>
        <v>1.0514669999999999</v>
      </c>
      <c r="L8" s="13">
        <f t="shared" si="0"/>
        <v>1</v>
      </c>
      <c r="M8" s="14">
        <f t="shared" si="0"/>
        <v>1.9650846666666666</v>
      </c>
      <c r="N8" s="13">
        <f t="shared" si="0"/>
        <v>1</v>
      </c>
      <c r="O8" s="14">
        <f t="shared" si="0"/>
        <v>1.7855096666666668</v>
      </c>
    </row>
    <row r="9" spans="1:15" x14ac:dyDescent="0.25">
      <c r="E9" s="29" t="s">
        <v>4</v>
      </c>
      <c r="F9" s="15">
        <f t="shared" ref="F9:O9" si="1">STDEV(F5:F7)</f>
        <v>0.23274855913839704</v>
      </c>
      <c r="G9" s="16">
        <f t="shared" si="1"/>
        <v>0.23838132640582488</v>
      </c>
      <c r="H9" s="15">
        <f t="shared" si="1"/>
        <v>0.2154407230933833</v>
      </c>
      <c r="I9" s="16">
        <f t="shared" si="1"/>
        <v>0.72933872878107819</v>
      </c>
      <c r="J9" s="15">
        <f t="shared" si="1"/>
        <v>0.46886156285944336</v>
      </c>
      <c r="K9" s="16">
        <f t="shared" si="1"/>
        <v>0.47764072795669366</v>
      </c>
      <c r="L9" s="15">
        <f t="shared" si="1"/>
        <v>0.28248208384426815</v>
      </c>
      <c r="M9" s="16">
        <f t="shared" si="1"/>
        <v>0.44585413256953804</v>
      </c>
      <c r="N9" s="15">
        <f t="shared" si="1"/>
        <v>0.35354691985505987</v>
      </c>
      <c r="O9" s="16">
        <f t="shared" si="1"/>
        <v>0.42824366060962732</v>
      </c>
    </row>
    <row r="10" spans="1:15" ht="15.75" thickBot="1" x14ac:dyDescent="0.3">
      <c r="E10" s="30" t="s">
        <v>3</v>
      </c>
      <c r="F10" s="17">
        <f t="shared" ref="F10:O10" si="2">F9/SQRT(3)</f>
        <v>0.13437744327205106</v>
      </c>
      <c r="G10" s="18">
        <f t="shared" si="2"/>
        <v>0.13762952297018305</v>
      </c>
      <c r="H10" s="17">
        <f t="shared" si="2"/>
        <v>0.12438475947237249</v>
      </c>
      <c r="I10" s="18">
        <f t="shared" si="2"/>
        <v>0.42108391139217499</v>
      </c>
      <c r="J10" s="17">
        <f t="shared" si="2"/>
        <v>0.27069734952956825</v>
      </c>
      <c r="K10" s="18">
        <f t="shared" si="2"/>
        <v>0.27576600286172592</v>
      </c>
      <c r="L10" s="17">
        <f t="shared" si="2"/>
        <v>0.16309110714873465</v>
      </c>
      <c r="M10" s="18">
        <f t="shared" si="2"/>
        <v>0.25741400345832988</v>
      </c>
      <c r="N10" s="17">
        <f t="shared" si="2"/>
        <v>0.20412040934948186</v>
      </c>
      <c r="O10" s="18">
        <f t="shared" si="2"/>
        <v>0.24724659273171909</v>
      </c>
    </row>
  </sheetData>
  <mergeCells count="5"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18" sqref="C18"/>
    </sheetView>
  </sheetViews>
  <sheetFormatPr defaultRowHeight="15" x14ac:dyDescent="0.25"/>
  <sheetData>
    <row r="2" spans="1:3" x14ac:dyDescent="0.25">
      <c r="A2" s="6" t="s">
        <v>33</v>
      </c>
      <c r="C2" s="6" t="s">
        <v>16</v>
      </c>
    </row>
    <row r="3" spans="1:3" ht="15.75" thickBot="1" x14ac:dyDescent="0.3"/>
    <row r="4" spans="1:3" ht="15.75" thickBot="1" x14ac:dyDescent="0.3">
      <c r="B4" s="37" t="s">
        <v>24</v>
      </c>
      <c r="C4" s="38" t="s">
        <v>25</v>
      </c>
    </row>
    <row r="5" spans="1:3" x14ac:dyDescent="0.25">
      <c r="A5">
        <v>1</v>
      </c>
      <c r="B5" s="49">
        <v>41.351849999999999</v>
      </c>
      <c r="C5" s="50">
        <v>26.69145</v>
      </c>
    </row>
    <row r="6" spans="1:3" x14ac:dyDescent="0.25">
      <c r="A6">
        <v>2</v>
      </c>
      <c r="B6" s="11">
        <v>36.90372</v>
      </c>
      <c r="C6" s="12">
        <v>26.421420000000001</v>
      </c>
    </row>
    <row r="7" spans="1:3" ht="15.75" thickBot="1" x14ac:dyDescent="0.3">
      <c r="A7">
        <v>3</v>
      </c>
      <c r="B7" s="43">
        <v>33.351979999999998</v>
      </c>
      <c r="C7" s="45">
        <v>30.889399999999998</v>
      </c>
    </row>
    <row r="8" spans="1:3" x14ac:dyDescent="0.25">
      <c r="A8" s="52" t="s">
        <v>2</v>
      </c>
      <c r="B8" s="48">
        <f>AVERAGE(B5:B7)</f>
        <v>37.202516666666668</v>
      </c>
      <c r="C8" s="35">
        <f>AVERAGE(C5:C7)</f>
        <v>28.000756666666664</v>
      </c>
    </row>
    <row r="9" spans="1:3" x14ac:dyDescent="0.25">
      <c r="A9" s="29" t="s">
        <v>4</v>
      </c>
      <c r="B9" s="32">
        <f>STDEV(B5:B7)</f>
        <v>4.0082963451113915</v>
      </c>
      <c r="C9" s="16">
        <f>STDEV(C5:C7)</f>
        <v>2.5052792819630563</v>
      </c>
    </row>
    <row r="10" spans="1:3" ht="15.75" thickBot="1" x14ac:dyDescent="0.3">
      <c r="A10" s="30" t="s">
        <v>3</v>
      </c>
      <c r="B10" s="33">
        <f>B9/SQRT(3)</f>
        <v>2.3141909738418551</v>
      </c>
      <c r="C10" s="18">
        <f>C9/SQRT(3)</f>
        <v>1.446423667836563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12"/>
  <sheetViews>
    <sheetView topLeftCell="F1" workbookViewId="0">
      <selection activeCell="C5" sqref="C5:L5"/>
    </sheetView>
  </sheetViews>
  <sheetFormatPr defaultRowHeight="15" x14ac:dyDescent="0.25"/>
  <sheetData>
    <row r="3" spans="2:24" ht="15.75" thickBot="1" x14ac:dyDescent="0.3">
      <c r="B3" s="6" t="s">
        <v>27</v>
      </c>
      <c r="D3" s="6" t="s">
        <v>18</v>
      </c>
      <c r="M3" s="6" t="s">
        <v>30</v>
      </c>
      <c r="O3" s="6" t="s">
        <v>18</v>
      </c>
    </row>
    <row r="4" spans="2:24" ht="15.75" thickBot="1" x14ac:dyDescent="0.3">
      <c r="C4" s="58" t="s">
        <v>17</v>
      </c>
      <c r="D4" s="59"/>
      <c r="E4" s="58" t="s">
        <v>19</v>
      </c>
      <c r="F4" s="59"/>
      <c r="G4" s="58" t="s">
        <v>20</v>
      </c>
      <c r="H4" s="59"/>
      <c r="I4" s="58" t="s">
        <v>21</v>
      </c>
      <c r="J4" s="59"/>
      <c r="K4" s="58" t="s">
        <v>22</v>
      </c>
      <c r="L4" s="59"/>
      <c r="M4" s="8"/>
      <c r="N4" s="8"/>
      <c r="O4" s="58" t="s">
        <v>22</v>
      </c>
      <c r="P4" s="59"/>
      <c r="Q4" s="58" t="s">
        <v>44</v>
      </c>
      <c r="R4" s="59"/>
      <c r="S4" s="58" t="s">
        <v>45</v>
      </c>
      <c r="T4" s="59"/>
      <c r="U4" s="58" t="s">
        <v>46</v>
      </c>
      <c r="V4" s="59"/>
      <c r="W4" s="58" t="s">
        <v>47</v>
      </c>
      <c r="X4" s="59"/>
    </row>
    <row r="5" spans="2:24" ht="15.75" thickBot="1" x14ac:dyDescent="0.3">
      <c r="C5" s="37" t="s">
        <v>24</v>
      </c>
      <c r="D5" s="38" t="s">
        <v>25</v>
      </c>
      <c r="E5" s="37" t="s">
        <v>24</v>
      </c>
      <c r="F5" s="38" t="s">
        <v>25</v>
      </c>
      <c r="G5" s="37" t="s">
        <v>24</v>
      </c>
      <c r="H5" s="38" t="s">
        <v>25</v>
      </c>
      <c r="I5" s="37" t="s">
        <v>24</v>
      </c>
      <c r="J5" s="38" t="s">
        <v>25</v>
      </c>
      <c r="K5" s="37" t="s">
        <v>24</v>
      </c>
      <c r="L5" s="38" t="s">
        <v>25</v>
      </c>
      <c r="M5" s="5"/>
      <c r="O5" s="37" t="s">
        <v>28</v>
      </c>
      <c r="P5" s="38" t="s">
        <v>29</v>
      </c>
      <c r="Q5" s="37" t="s">
        <v>28</v>
      </c>
      <c r="R5" s="38" t="s">
        <v>29</v>
      </c>
      <c r="S5" s="37" t="s">
        <v>28</v>
      </c>
      <c r="T5" s="38" t="s">
        <v>29</v>
      </c>
      <c r="U5" s="37" t="s">
        <v>28</v>
      </c>
      <c r="V5" s="38" t="s">
        <v>29</v>
      </c>
      <c r="W5" s="37" t="s">
        <v>28</v>
      </c>
      <c r="X5" s="38" t="s">
        <v>29</v>
      </c>
    </row>
    <row r="6" spans="2:24" x14ac:dyDescent="0.25">
      <c r="B6">
        <v>1</v>
      </c>
      <c r="C6" s="11">
        <v>1.318098</v>
      </c>
      <c r="D6" s="12">
        <v>1.0485949999999999</v>
      </c>
      <c r="E6" s="11">
        <v>1.1392389999999999</v>
      </c>
      <c r="F6" s="12">
        <v>0.41988599999999998</v>
      </c>
      <c r="G6" s="11">
        <v>0.96662000000000003</v>
      </c>
      <c r="H6" s="12">
        <v>0.503834</v>
      </c>
      <c r="I6" s="11">
        <v>1.0022800000000001</v>
      </c>
      <c r="J6" s="12">
        <v>0.54839499999999997</v>
      </c>
      <c r="K6" s="11">
        <v>0.84553199999999995</v>
      </c>
      <c r="L6" s="12">
        <v>0.425707</v>
      </c>
      <c r="M6" s="4"/>
      <c r="N6" s="4">
        <v>1</v>
      </c>
      <c r="O6" s="11">
        <v>1.1283799999999999</v>
      </c>
      <c r="P6" s="12">
        <v>5.3078E-2</v>
      </c>
      <c r="Q6" s="11">
        <v>1.1896640000000001</v>
      </c>
      <c r="R6" s="12">
        <v>1.2062710000000001</v>
      </c>
      <c r="S6" s="11">
        <v>0.94385600000000003</v>
      </c>
      <c r="T6" s="12">
        <v>1.2282789999999999</v>
      </c>
      <c r="U6" s="11">
        <v>0.95452599999999999</v>
      </c>
      <c r="V6" s="12">
        <v>0.39580399999999999</v>
      </c>
      <c r="W6" s="11">
        <v>1.2331380000000001</v>
      </c>
      <c r="X6" s="12">
        <v>0.26285399999999998</v>
      </c>
    </row>
    <row r="7" spans="2:24" x14ac:dyDescent="0.25">
      <c r="B7">
        <v>2</v>
      </c>
      <c r="C7" s="11">
        <v>1.187937</v>
      </c>
      <c r="D7" s="12">
        <v>1.0558890000000001</v>
      </c>
      <c r="E7" s="11">
        <v>0.87543400000000005</v>
      </c>
      <c r="F7" s="12">
        <v>0.58158799999999999</v>
      </c>
      <c r="G7" s="11">
        <v>1.4855750000000001</v>
      </c>
      <c r="H7" s="12">
        <v>0.44782899999999998</v>
      </c>
      <c r="I7" s="11">
        <v>0.84867599999999999</v>
      </c>
      <c r="J7" s="12">
        <v>0.600105</v>
      </c>
      <c r="K7" s="11">
        <v>1.255212</v>
      </c>
      <c r="L7" s="12">
        <v>0.48227599999999998</v>
      </c>
      <c r="M7" s="4"/>
      <c r="N7" s="4">
        <v>2</v>
      </c>
      <c r="O7" s="11">
        <v>0.94229600000000002</v>
      </c>
      <c r="P7" s="12">
        <v>0.153281</v>
      </c>
      <c r="Q7" s="11">
        <v>0.75291200000000003</v>
      </c>
      <c r="R7" s="12">
        <v>0.62009199999999998</v>
      </c>
      <c r="S7" s="11">
        <v>0.84477500000000005</v>
      </c>
      <c r="T7" s="12">
        <v>1.420736</v>
      </c>
      <c r="U7" s="11">
        <v>0.94138500000000003</v>
      </c>
      <c r="V7" s="12">
        <v>0.75936000000000003</v>
      </c>
      <c r="W7" s="11">
        <v>0.78585499999999997</v>
      </c>
      <c r="X7" s="12">
        <v>0.62517599999999995</v>
      </c>
    </row>
    <row r="8" spans="2:24" x14ac:dyDescent="0.25">
      <c r="B8">
        <v>3</v>
      </c>
      <c r="C8" s="11">
        <v>0.93203599999999998</v>
      </c>
      <c r="D8" s="12">
        <v>0.83419600000000005</v>
      </c>
      <c r="E8" s="11">
        <v>1.0852820000000001</v>
      </c>
      <c r="F8" s="12">
        <v>0.74126899999999996</v>
      </c>
      <c r="G8" s="11">
        <v>0.91447900000000004</v>
      </c>
      <c r="H8" s="12">
        <v>0.40924100000000002</v>
      </c>
      <c r="I8" s="11">
        <v>0.98165400000000003</v>
      </c>
      <c r="J8" s="12">
        <v>0.84867599999999999</v>
      </c>
      <c r="K8" s="11">
        <v>0.89374299999999995</v>
      </c>
      <c r="L8" s="12">
        <v>0.69156200000000001</v>
      </c>
      <c r="M8" s="4"/>
      <c r="N8" s="4">
        <v>3</v>
      </c>
      <c r="O8" s="11">
        <v>0.92932400000000004</v>
      </c>
      <c r="P8" s="12">
        <v>9.9046999999999996E-2</v>
      </c>
      <c r="Q8" s="11">
        <v>1.0574239999999999</v>
      </c>
      <c r="R8" s="12">
        <v>0.21923599999999999</v>
      </c>
      <c r="S8" s="11">
        <v>1.2113689999999999</v>
      </c>
      <c r="T8" s="12">
        <v>1.1224400000000001</v>
      </c>
      <c r="U8" s="11">
        <v>1.1040890000000001</v>
      </c>
      <c r="V8" s="12">
        <v>0.59578200000000003</v>
      </c>
      <c r="W8" s="11">
        <v>0.98100699999999996</v>
      </c>
      <c r="X8" s="12">
        <v>0.52207700000000001</v>
      </c>
    </row>
    <row r="9" spans="2:24" ht="15.75" thickBot="1" x14ac:dyDescent="0.3">
      <c r="B9">
        <v>4</v>
      </c>
      <c r="C9" s="11">
        <v>0.56192799999999998</v>
      </c>
      <c r="D9" s="12"/>
      <c r="E9" s="11">
        <v>0.90004600000000001</v>
      </c>
      <c r="F9" s="12"/>
      <c r="G9" s="11">
        <v>0.63332599999999994</v>
      </c>
      <c r="H9" s="12"/>
      <c r="I9" s="11">
        <v>1.1673899999999999</v>
      </c>
      <c r="J9" s="12"/>
      <c r="K9" s="11">
        <v>1.0055130000000001</v>
      </c>
      <c r="L9" s="12"/>
      <c r="M9" s="4"/>
      <c r="N9" s="6" t="s">
        <v>2</v>
      </c>
      <c r="O9" s="13">
        <f t="shared" ref="O9:X9" si="0">AVERAGE(O6:O8)</f>
        <v>1</v>
      </c>
      <c r="P9" s="14">
        <f t="shared" si="0"/>
        <v>0.101802</v>
      </c>
      <c r="Q9" s="13">
        <f t="shared" si="0"/>
        <v>1</v>
      </c>
      <c r="R9" s="14">
        <f t="shared" si="0"/>
        <v>0.68186633333333335</v>
      </c>
      <c r="S9" s="13">
        <f t="shared" si="0"/>
        <v>1</v>
      </c>
      <c r="T9" s="14">
        <f t="shared" si="0"/>
        <v>1.2571516666666667</v>
      </c>
      <c r="U9" s="13">
        <f t="shared" si="0"/>
        <v>1</v>
      </c>
      <c r="V9" s="14">
        <f t="shared" si="0"/>
        <v>0.5836486666666667</v>
      </c>
      <c r="W9" s="13">
        <f t="shared" si="0"/>
        <v>1</v>
      </c>
      <c r="X9" s="14">
        <f t="shared" si="0"/>
        <v>0.47003566666666668</v>
      </c>
    </row>
    <row r="10" spans="2:24" x14ac:dyDescent="0.25">
      <c r="B10" s="52" t="s">
        <v>2</v>
      </c>
      <c r="C10" s="34">
        <f t="shared" ref="C10:L10" si="1">AVERAGE(C6:C9)</f>
        <v>0.99999974999999997</v>
      </c>
      <c r="D10" s="35">
        <f t="shared" si="1"/>
        <v>0.9795600000000001</v>
      </c>
      <c r="E10" s="34">
        <f t="shared" si="1"/>
        <v>1.00000025</v>
      </c>
      <c r="F10" s="35">
        <f t="shared" si="1"/>
        <v>0.58091433333333331</v>
      </c>
      <c r="G10" s="34">
        <f t="shared" si="1"/>
        <v>1</v>
      </c>
      <c r="H10" s="35">
        <f t="shared" si="1"/>
        <v>0.45363466666666663</v>
      </c>
      <c r="I10" s="34">
        <f t="shared" si="1"/>
        <v>1</v>
      </c>
      <c r="J10" s="35">
        <f t="shared" si="1"/>
        <v>0.66572533333333328</v>
      </c>
      <c r="K10" s="34">
        <f t="shared" si="1"/>
        <v>0.99999999999999989</v>
      </c>
      <c r="L10" s="35">
        <f t="shared" si="1"/>
        <v>0.53318166666666666</v>
      </c>
      <c r="N10" s="7" t="s">
        <v>4</v>
      </c>
      <c r="O10" s="15">
        <f t="shared" ref="O10:X10" si="2">STDEV(O6:O8)</f>
        <v>0.11136936964892989</v>
      </c>
      <c r="P10" s="16">
        <f t="shared" si="2"/>
        <v>5.0158277691723027E-2</v>
      </c>
      <c r="Q10" s="15">
        <f t="shared" si="2"/>
        <v>0.22396699356824859</v>
      </c>
      <c r="R10" s="16">
        <f t="shared" si="2"/>
        <v>0.49640867639509811</v>
      </c>
      <c r="S10" s="15">
        <f t="shared" si="2"/>
        <v>0.1896362353586466</v>
      </c>
      <c r="T10" s="16">
        <f t="shared" si="2"/>
        <v>0.1512294583218935</v>
      </c>
      <c r="U10" s="15">
        <f t="shared" si="2"/>
        <v>9.0382860161647954E-2</v>
      </c>
      <c r="V10" s="16">
        <f t="shared" si="2"/>
        <v>0.18208145050315622</v>
      </c>
      <c r="W10" s="15">
        <f t="shared" si="2"/>
        <v>0.22424555973084473</v>
      </c>
      <c r="X10" s="16">
        <f t="shared" si="2"/>
        <v>0.18668297512717458</v>
      </c>
    </row>
    <row r="11" spans="2:24" ht="15.75" thickBot="1" x14ac:dyDescent="0.3">
      <c r="B11" s="29" t="s">
        <v>4</v>
      </c>
      <c r="C11" s="15">
        <f t="shared" ref="C11:L11" si="3">STDEV(C6:C9)</f>
        <v>0.33318305081578919</v>
      </c>
      <c r="D11" s="16">
        <f t="shared" si="3"/>
        <v>0.12594173248371573</v>
      </c>
      <c r="E11" s="15">
        <f t="shared" si="3"/>
        <v>0.13186863301122828</v>
      </c>
      <c r="F11" s="16">
        <f t="shared" si="3"/>
        <v>0.16069255907581226</v>
      </c>
      <c r="G11" s="15">
        <f t="shared" si="3"/>
        <v>0.35527499618464586</v>
      </c>
      <c r="H11" s="16">
        <f t="shared" si="3"/>
        <v>4.7562992297934044E-2</v>
      </c>
      <c r="I11" s="15">
        <f t="shared" si="3"/>
        <v>0.13071615456400093</v>
      </c>
      <c r="J11" s="16">
        <f t="shared" si="3"/>
        <v>0.16053563732185289</v>
      </c>
      <c r="K11" s="15">
        <f t="shared" si="3"/>
        <v>0.18286103210361729</v>
      </c>
      <c r="L11" s="16">
        <f t="shared" si="3"/>
        <v>0.14004735067231114</v>
      </c>
      <c r="M11" s="3"/>
      <c r="N11" s="7" t="s">
        <v>3</v>
      </c>
      <c r="O11" s="17">
        <f t="shared" ref="O11:X11" si="4">O10/SQRT(3)</f>
        <v>6.4299135546288619E-2</v>
      </c>
      <c r="P11" s="18">
        <f t="shared" si="4"/>
        <v>2.8958895127404294E-2</v>
      </c>
      <c r="Q11" s="17">
        <f t="shared" si="4"/>
        <v>0.12930740402621951</v>
      </c>
      <c r="R11" s="18">
        <f t="shared" si="4"/>
        <v>0.28660168294477573</v>
      </c>
      <c r="S11" s="17">
        <f t="shared" si="4"/>
        <v>0.10948653153242185</v>
      </c>
      <c r="T11" s="18">
        <f t="shared" si="4"/>
        <v>8.7312368471546511E-2</v>
      </c>
      <c r="U11" s="17">
        <f t="shared" si="4"/>
        <v>5.2182568644455751E-2</v>
      </c>
      <c r="V11" s="18">
        <f t="shared" si="4"/>
        <v>0.10512477446243476</v>
      </c>
      <c r="W11" s="17">
        <f t="shared" si="4"/>
        <v>0.1294682342751815</v>
      </c>
      <c r="X11" s="18">
        <f t="shared" si="4"/>
        <v>0.10778146594279446</v>
      </c>
    </row>
    <row r="12" spans="2:24" ht="15.75" thickBot="1" x14ac:dyDescent="0.3">
      <c r="B12" s="30" t="s">
        <v>3</v>
      </c>
      <c r="C12" s="17">
        <f>C11/SQRT(4)</f>
        <v>0.1665915254078946</v>
      </c>
      <c r="D12" s="18">
        <f>D11/SQRT(3)</f>
        <v>7.2712493151681115E-2</v>
      </c>
      <c r="E12" s="17">
        <f>E11/SQRT(4)</f>
        <v>6.5934316505614141E-2</v>
      </c>
      <c r="F12" s="18">
        <f>F11/SQRT(3)</f>
        <v>9.2775892239190055E-2</v>
      </c>
      <c r="G12" s="17">
        <f>G11/SQRT(4)</f>
        <v>0.17763749809232293</v>
      </c>
      <c r="H12" s="18">
        <f>H11/SQRT(3)</f>
        <v>2.746050640667632E-2</v>
      </c>
      <c r="I12" s="17">
        <f>I11/SQRT(4)</f>
        <v>6.5358077282000465E-2</v>
      </c>
      <c r="J12" s="18">
        <f>J11/SQRT(3)</f>
        <v>9.2685293422299905E-2</v>
      </c>
      <c r="K12" s="17">
        <f>K11/SQRT(4)</f>
        <v>9.1430516051808644E-2</v>
      </c>
      <c r="L12" s="18">
        <f>L11/SQRT(3)</f>
        <v>8.0856375609952763E-2</v>
      </c>
      <c r="M12" s="3"/>
    </row>
  </sheetData>
  <mergeCells count="10">
    <mergeCell ref="C4:D4"/>
    <mergeCell ref="I4:J4"/>
    <mergeCell ref="K4:L4"/>
    <mergeCell ref="E4:F4"/>
    <mergeCell ref="G4:H4"/>
    <mergeCell ref="O4:P4"/>
    <mergeCell ref="Q4:R4"/>
    <mergeCell ref="S4:T4"/>
    <mergeCell ref="U4:V4"/>
    <mergeCell ref="W4:X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A2" sqref="A2:D2"/>
    </sheetView>
  </sheetViews>
  <sheetFormatPr defaultRowHeight="15" x14ac:dyDescent="0.25"/>
  <sheetData>
    <row r="2" spans="1:4" x14ac:dyDescent="0.25">
      <c r="A2" s="6" t="s">
        <v>32</v>
      </c>
      <c r="C2" s="6" t="s">
        <v>34</v>
      </c>
    </row>
    <row r="3" spans="1:4" ht="15.75" thickBot="1" x14ac:dyDescent="0.3"/>
    <row r="4" spans="1:4" ht="15.75" thickBot="1" x14ac:dyDescent="0.3">
      <c r="C4" s="37" t="s">
        <v>31</v>
      </c>
      <c r="D4" s="38" t="s">
        <v>25</v>
      </c>
    </row>
    <row r="5" spans="1:4" x14ac:dyDescent="0.25">
      <c r="B5">
        <v>1</v>
      </c>
      <c r="C5" s="49">
        <v>57.77778</v>
      </c>
      <c r="D5" s="50">
        <v>11.428570000000001</v>
      </c>
    </row>
    <row r="6" spans="1:4" x14ac:dyDescent="0.25">
      <c r="B6">
        <v>2</v>
      </c>
      <c r="C6" s="11">
        <v>63.636360000000003</v>
      </c>
      <c r="D6" s="12">
        <v>31.66667</v>
      </c>
    </row>
    <row r="7" spans="1:4" ht="15.75" thickBot="1" x14ac:dyDescent="0.3">
      <c r="B7">
        <v>3</v>
      </c>
      <c r="C7" s="43">
        <v>65.333330000000004</v>
      </c>
      <c r="D7" s="45">
        <v>36.231879999999997</v>
      </c>
    </row>
    <row r="8" spans="1:4" x14ac:dyDescent="0.25">
      <c r="B8" s="52" t="s">
        <v>2</v>
      </c>
      <c r="C8" s="48">
        <f>AVERAGE(C5:C7)</f>
        <v>62.249156666666671</v>
      </c>
      <c r="D8" s="35">
        <f>AVERAGE(D5:D7)</f>
        <v>26.442373333333336</v>
      </c>
    </row>
    <row r="9" spans="1:4" x14ac:dyDescent="0.25">
      <c r="B9" s="29" t="s">
        <v>4</v>
      </c>
      <c r="C9" s="32">
        <f>STDEV(C5:C7)</f>
        <v>3.9641939617825654</v>
      </c>
      <c r="D9" s="16">
        <f>STDEV(D5:D7)</f>
        <v>13.20117432219698</v>
      </c>
    </row>
    <row r="10" spans="1:4" ht="15.75" thickBot="1" x14ac:dyDescent="0.3">
      <c r="B10" s="30" t="s">
        <v>3</v>
      </c>
      <c r="C10" s="33">
        <f>C9/SQRT(3)</f>
        <v>2.2887284509550532</v>
      </c>
      <c r="D10" s="18">
        <f>D9/SQRT(3)</f>
        <v>7.621701548539602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H8" sqref="H8"/>
    </sheetView>
  </sheetViews>
  <sheetFormatPr defaultRowHeight="15" x14ac:dyDescent="0.25"/>
  <sheetData>
    <row r="2" spans="1:4" x14ac:dyDescent="0.25">
      <c r="A2" t="s">
        <v>37</v>
      </c>
      <c r="C2" s="6" t="s">
        <v>36</v>
      </c>
    </row>
    <row r="3" spans="1:4" ht="15.75" thickBot="1" x14ac:dyDescent="0.3"/>
    <row r="4" spans="1:4" ht="15.75" thickBot="1" x14ac:dyDescent="0.3">
      <c r="C4" s="37" t="s">
        <v>35</v>
      </c>
      <c r="D4" s="38" t="s">
        <v>25</v>
      </c>
    </row>
    <row r="5" spans="1:4" x14ac:dyDescent="0.25">
      <c r="B5" s="36">
        <v>1</v>
      </c>
      <c r="C5" s="11">
        <v>2430.8000000000002</v>
      </c>
      <c r="D5" s="12">
        <v>11275.4</v>
      </c>
    </row>
    <row r="6" spans="1:4" x14ac:dyDescent="0.25">
      <c r="B6" s="40">
        <v>2</v>
      </c>
      <c r="C6" s="11">
        <v>2542.143</v>
      </c>
      <c r="D6" s="12">
        <v>10309.14</v>
      </c>
    </row>
    <row r="7" spans="1:4" ht="15.75" thickBot="1" x14ac:dyDescent="0.3">
      <c r="B7" s="40">
        <v>3</v>
      </c>
      <c r="C7" s="11">
        <v>2056</v>
      </c>
      <c r="D7" s="12">
        <v>9382.83</v>
      </c>
    </row>
    <row r="8" spans="1:4" x14ac:dyDescent="0.25">
      <c r="B8" s="25" t="s">
        <v>2</v>
      </c>
      <c r="C8" s="34">
        <f>AVERAGE(C5:C7)</f>
        <v>2342.9810000000002</v>
      </c>
      <c r="D8" s="35">
        <f>AVERAGE(D5:D7)</f>
        <v>10322.456666666667</v>
      </c>
    </row>
    <row r="9" spans="1:4" x14ac:dyDescent="0.25">
      <c r="B9" s="26" t="s">
        <v>4</v>
      </c>
      <c r="C9" s="15">
        <f>STDEV(C5:C7)</f>
        <v>254.69174836064087</v>
      </c>
      <c r="D9" s="16">
        <f>STDEV(D5:D7)</f>
        <v>946.35527231232402</v>
      </c>
    </row>
    <row r="10" spans="1:4" ht="15.75" thickBot="1" x14ac:dyDescent="0.3">
      <c r="B10" s="27" t="s">
        <v>3</v>
      </c>
      <c r="C10" s="17">
        <f>C9/SQRT(3)</f>
        <v>147.04634947639244</v>
      </c>
      <c r="D10" s="18">
        <f>D9/SQRT(3)</f>
        <v>546.3784712185419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workbookViewId="0">
      <selection activeCell="F19" sqref="F19"/>
    </sheetView>
  </sheetViews>
  <sheetFormatPr defaultRowHeight="15" x14ac:dyDescent="0.25"/>
  <sheetData>
    <row r="2" spans="1:11" ht="15.75" thickBot="1" x14ac:dyDescent="0.3">
      <c r="A2" s="6" t="s">
        <v>55</v>
      </c>
      <c r="C2" s="6" t="s">
        <v>18</v>
      </c>
    </row>
    <row r="3" spans="1:11" ht="15.75" thickBot="1" x14ac:dyDescent="0.3">
      <c r="D3" s="60" t="s">
        <v>51</v>
      </c>
      <c r="E3" s="61"/>
      <c r="F3" s="58" t="s">
        <v>52</v>
      </c>
      <c r="G3" s="59"/>
      <c r="H3" s="58" t="s">
        <v>53</v>
      </c>
      <c r="I3" s="59"/>
      <c r="J3" s="58" t="s">
        <v>54</v>
      </c>
      <c r="K3" s="59"/>
    </row>
    <row r="4" spans="1:11" ht="15.75" thickBot="1" x14ac:dyDescent="0.3">
      <c r="C4" s="36"/>
      <c r="D4" s="37" t="s">
        <v>31</v>
      </c>
      <c r="E4" s="38" t="s">
        <v>25</v>
      </c>
      <c r="F4" s="37" t="s">
        <v>31</v>
      </c>
      <c r="G4" s="38" t="s">
        <v>25</v>
      </c>
      <c r="H4" s="37" t="s">
        <v>31</v>
      </c>
      <c r="I4" s="38" t="s">
        <v>25</v>
      </c>
      <c r="J4" s="37" t="s">
        <v>31</v>
      </c>
      <c r="K4" s="38" t="s">
        <v>25</v>
      </c>
    </row>
    <row r="5" spans="1:11" x14ac:dyDescent="0.25">
      <c r="C5" s="24">
        <v>1</v>
      </c>
      <c r="D5" s="11">
        <v>1.515523</v>
      </c>
      <c r="E5" s="12">
        <v>1.6932750000000001</v>
      </c>
      <c r="F5" s="11">
        <v>0.84803300000000004</v>
      </c>
      <c r="G5" s="12">
        <v>1.118987</v>
      </c>
      <c r="H5" s="11">
        <v>0.95004900000000003</v>
      </c>
      <c r="I5" s="12">
        <v>0.80444899999999997</v>
      </c>
      <c r="J5" s="11">
        <v>0.93303899999999995</v>
      </c>
      <c r="K5" s="12">
        <v>1.827674</v>
      </c>
    </row>
    <row r="6" spans="1:11" x14ac:dyDescent="0.25">
      <c r="C6" s="24">
        <v>2</v>
      </c>
      <c r="D6" s="11">
        <v>0.73194899999999996</v>
      </c>
      <c r="E6" s="12">
        <v>1.8918740000000001</v>
      </c>
      <c r="F6" s="11">
        <v>1.0015210000000001</v>
      </c>
      <c r="G6" s="12">
        <v>1.507536</v>
      </c>
      <c r="H6" s="11">
        <v>0.88030399999999998</v>
      </c>
      <c r="I6" s="12">
        <v>1.315922</v>
      </c>
      <c r="J6" s="11">
        <v>0.972661</v>
      </c>
      <c r="K6" s="12">
        <v>1.5368850000000001</v>
      </c>
    </row>
    <row r="7" spans="1:11" ht="15.75" thickBot="1" x14ac:dyDescent="0.3">
      <c r="C7" s="24">
        <v>3</v>
      </c>
      <c r="D7" s="11">
        <v>0.75252699999999995</v>
      </c>
      <c r="E7" s="12">
        <v>2.5843759999999998</v>
      </c>
      <c r="F7" s="11">
        <v>1.1504460000000001</v>
      </c>
      <c r="G7" s="12">
        <v>1.1504460000000001</v>
      </c>
      <c r="H7" s="11">
        <v>1.1696470000000001</v>
      </c>
      <c r="I7" s="12">
        <v>0.85623199999999999</v>
      </c>
      <c r="J7" s="11">
        <v>1.0943000000000001</v>
      </c>
      <c r="K7" s="12">
        <v>2.462304</v>
      </c>
    </row>
    <row r="8" spans="1:11" x14ac:dyDescent="0.25">
      <c r="C8" s="25" t="s">
        <v>2</v>
      </c>
      <c r="D8" s="34">
        <f t="shared" ref="D8:K8" si="0">AVERAGE(D5:D7)</f>
        <v>0.99999966666666662</v>
      </c>
      <c r="E8" s="35">
        <f t="shared" si="0"/>
        <v>2.0565083333333334</v>
      </c>
      <c r="F8" s="34">
        <f t="shared" si="0"/>
        <v>1</v>
      </c>
      <c r="G8" s="35">
        <f t="shared" si="0"/>
        <v>1.2589896666666667</v>
      </c>
      <c r="H8" s="34">
        <f t="shared" si="0"/>
        <v>1</v>
      </c>
      <c r="I8" s="35">
        <f t="shared" si="0"/>
        <v>0.992201</v>
      </c>
      <c r="J8" s="34">
        <f t="shared" si="0"/>
        <v>1</v>
      </c>
      <c r="K8" s="35">
        <f t="shared" si="0"/>
        <v>1.9422876666666664</v>
      </c>
    </row>
    <row r="9" spans="1:11" x14ac:dyDescent="0.25">
      <c r="C9" s="26" t="s">
        <v>4</v>
      </c>
      <c r="D9" s="15">
        <f t="shared" ref="D9:K9" si="1">STDEV(D5:D7)</f>
        <v>0.44657484695102712</v>
      </c>
      <c r="E9" s="16">
        <f t="shared" si="1"/>
        <v>0.46780722080183151</v>
      </c>
      <c r="F9" s="15">
        <f t="shared" si="1"/>
        <v>0.15121223734539568</v>
      </c>
      <c r="G9" s="16">
        <f t="shared" si="1"/>
        <v>0.21582140077002077</v>
      </c>
      <c r="H9" s="15">
        <f t="shared" si="1"/>
        <v>0.151000561962531</v>
      </c>
      <c r="I9" s="16">
        <f t="shared" si="1"/>
        <v>0.28154366296011796</v>
      </c>
      <c r="J9" s="15">
        <f t="shared" si="1"/>
        <v>8.4034773879626809E-2</v>
      </c>
      <c r="K9" s="16">
        <f t="shared" si="1"/>
        <v>0.47323598851982263</v>
      </c>
    </row>
    <row r="10" spans="1:11" ht="15.75" thickBot="1" x14ac:dyDescent="0.3">
      <c r="C10" s="27" t="s">
        <v>3</v>
      </c>
      <c r="D10" s="17">
        <f t="shared" ref="D10:K10" si="2">D9/SQRT(3)</f>
        <v>0.25783010810049145</v>
      </c>
      <c r="E10" s="18">
        <f t="shared" si="2"/>
        <v>0.27008862485878815</v>
      </c>
      <c r="F10" s="17">
        <f t="shared" si="2"/>
        <v>8.7302425936129788E-2</v>
      </c>
      <c r="G10" s="18">
        <f t="shared" si="2"/>
        <v>0.1246045438314536</v>
      </c>
      <c r="H10" s="17">
        <f t="shared" si="2"/>
        <v>8.7180215096852046E-2</v>
      </c>
      <c r="I10" s="18">
        <f t="shared" si="2"/>
        <v>0.16254930959865738</v>
      </c>
      <c r="J10" s="17">
        <f t="shared" si="2"/>
        <v>4.8517499320691874E-2</v>
      </c>
      <c r="K10" s="18">
        <f t="shared" si="2"/>
        <v>0.27322292536213827</v>
      </c>
    </row>
  </sheetData>
  <mergeCells count="4"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"/>
  <sheetViews>
    <sheetView workbookViewId="0">
      <selection activeCell="J12" sqref="J12"/>
    </sheetView>
  </sheetViews>
  <sheetFormatPr defaultRowHeight="15" x14ac:dyDescent="0.25"/>
  <sheetData>
    <row r="3" spans="1:11" ht="15.75" thickBot="1" x14ac:dyDescent="0.3">
      <c r="A3" s="6" t="s">
        <v>38</v>
      </c>
      <c r="E3" s="6" t="s">
        <v>39</v>
      </c>
      <c r="J3" s="6" t="s">
        <v>40</v>
      </c>
    </row>
    <row r="4" spans="1:11" ht="15.75" thickBot="1" x14ac:dyDescent="0.3">
      <c r="F4" s="37" t="s">
        <v>0</v>
      </c>
      <c r="G4" s="38" t="s">
        <v>5</v>
      </c>
      <c r="J4" s="37" t="s">
        <v>0</v>
      </c>
      <c r="K4" s="38" t="s">
        <v>5</v>
      </c>
    </row>
    <row r="5" spans="1:11" x14ac:dyDescent="0.25">
      <c r="E5" s="36">
        <v>1</v>
      </c>
      <c r="F5" s="11">
        <v>52.5</v>
      </c>
      <c r="G5" s="12">
        <v>16.049379999999999</v>
      </c>
      <c r="I5" s="36">
        <v>1</v>
      </c>
      <c r="J5" s="49">
        <v>57.42145</v>
      </c>
      <c r="K5" s="50">
        <v>58.683729999999997</v>
      </c>
    </row>
    <row r="6" spans="1:11" x14ac:dyDescent="0.25">
      <c r="E6" s="40">
        <v>2</v>
      </c>
      <c r="F6" s="11">
        <v>50.588239999999999</v>
      </c>
      <c r="G6" s="12">
        <v>17.391300000000001</v>
      </c>
      <c r="I6" s="40">
        <v>2</v>
      </c>
      <c r="J6" s="11">
        <v>57.122709999999998</v>
      </c>
      <c r="K6" s="12">
        <v>52.419350000000001</v>
      </c>
    </row>
    <row r="7" spans="1:11" x14ac:dyDescent="0.25">
      <c r="E7" s="40">
        <v>3</v>
      </c>
      <c r="F7" s="11">
        <v>37.142859999999999</v>
      </c>
      <c r="G7" s="12">
        <v>33.333329999999997</v>
      </c>
      <c r="I7" s="40">
        <v>3</v>
      </c>
      <c r="J7" s="11">
        <v>85.149860000000004</v>
      </c>
      <c r="K7" s="12">
        <v>56.312629999999999</v>
      </c>
    </row>
    <row r="8" spans="1:11" x14ac:dyDescent="0.25">
      <c r="E8" s="40">
        <v>4</v>
      </c>
      <c r="F8" s="11">
        <v>40.384619999999998</v>
      </c>
      <c r="G8" s="12">
        <v>25.862069999999999</v>
      </c>
      <c r="I8" s="40">
        <v>4</v>
      </c>
      <c r="J8" s="11">
        <v>60.828029999999998</v>
      </c>
      <c r="K8" s="12">
        <v>44.547130000000003</v>
      </c>
    </row>
    <row r="9" spans="1:11" ht="15.75" thickBot="1" x14ac:dyDescent="0.3">
      <c r="E9" s="40">
        <v>5</v>
      </c>
      <c r="F9" s="11">
        <v>35.384619999999998</v>
      </c>
      <c r="G9" s="12">
        <v>18.518519999999999</v>
      </c>
      <c r="I9" s="40">
        <v>5</v>
      </c>
      <c r="J9" s="11">
        <v>65.296800000000005</v>
      </c>
      <c r="K9" s="12">
        <v>41.010100000000001</v>
      </c>
    </row>
    <row r="10" spans="1:11" x14ac:dyDescent="0.25">
      <c r="E10" s="25" t="s">
        <v>2</v>
      </c>
      <c r="F10" s="34">
        <f>AVERAGE(F5:F9)</f>
        <v>43.200068000000002</v>
      </c>
      <c r="G10" s="35">
        <f>AVERAGE(G5:G9)</f>
        <v>22.230920000000001</v>
      </c>
      <c r="I10" s="25" t="s">
        <v>2</v>
      </c>
      <c r="J10" s="34">
        <f>AVERAGE(J5:J9)</f>
        <v>65.163770000000014</v>
      </c>
      <c r="K10" s="35">
        <f>AVERAGE(K5:K9)</f>
        <v>50.594588000000002</v>
      </c>
    </row>
    <row r="11" spans="1:11" x14ac:dyDescent="0.25">
      <c r="E11" s="26" t="s">
        <v>4</v>
      </c>
      <c r="F11" s="15">
        <f>STDEV(F5:F9)</f>
        <v>7.8544822290027216</v>
      </c>
      <c r="G11" s="16">
        <f>STDEV(G5:G9)</f>
        <v>7.2777749073222813</v>
      </c>
      <c r="I11" s="26" t="s">
        <v>4</v>
      </c>
      <c r="J11" s="15">
        <f>STDEV(J5:J9)</f>
        <v>11.649702750742108</v>
      </c>
      <c r="K11" s="16">
        <f>STDEV(K5:K9)</f>
        <v>7.5811301507506306</v>
      </c>
    </row>
    <row r="12" spans="1:11" ht="15.75" thickBot="1" x14ac:dyDescent="0.3">
      <c r="E12" s="27" t="s">
        <v>3</v>
      </c>
      <c r="F12" s="17">
        <f>F11/SQRT(5)</f>
        <v>3.5126312384228311</v>
      </c>
      <c r="G12" s="18">
        <f>G11/SQRT(5)</f>
        <v>3.2547198835429705</v>
      </c>
      <c r="I12" s="27" t="s">
        <v>3</v>
      </c>
      <c r="J12" s="17">
        <f>J11/SQRT(5)</f>
        <v>5.2099054536651286</v>
      </c>
      <c r="K12" s="18">
        <f>K11/SQRT(5)</f>
        <v>3.3903844726703274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workbookViewId="0">
      <selection activeCell="C9" sqref="C9:D11"/>
    </sheetView>
  </sheetViews>
  <sheetFormatPr defaultRowHeight="15" x14ac:dyDescent="0.25"/>
  <sheetData>
    <row r="2" spans="1:4" x14ac:dyDescent="0.25">
      <c r="A2" s="6" t="s">
        <v>43</v>
      </c>
      <c r="C2" s="6" t="s">
        <v>16</v>
      </c>
    </row>
    <row r="3" spans="1:4" ht="15.75" thickBot="1" x14ac:dyDescent="0.3"/>
    <row r="4" spans="1:4" ht="15.75" thickBot="1" x14ac:dyDescent="0.3">
      <c r="C4" s="37" t="s">
        <v>41</v>
      </c>
      <c r="D4" s="38" t="s">
        <v>42</v>
      </c>
    </row>
    <row r="5" spans="1:4" x14ac:dyDescent="0.25">
      <c r="B5" s="36">
        <v>1</v>
      </c>
      <c r="C5" s="11">
        <v>42.412590000000002</v>
      </c>
      <c r="D5" s="12">
        <v>48.9099</v>
      </c>
    </row>
    <row r="6" spans="1:4" x14ac:dyDescent="0.25">
      <c r="B6" s="40">
        <v>2</v>
      </c>
      <c r="C6" s="11">
        <v>35.055149999999998</v>
      </c>
      <c r="D6" s="12">
        <v>42.691650000000003</v>
      </c>
    </row>
    <row r="7" spans="1:4" x14ac:dyDescent="0.25">
      <c r="B7" s="40">
        <v>3</v>
      </c>
      <c r="C7" s="11">
        <v>33.473170000000003</v>
      </c>
      <c r="D7" s="12">
        <v>42.192279999999997</v>
      </c>
    </row>
    <row r="8" spans="1:4" ht="15.75" thickBot="1" x14ac:dyDescent="0.3">
      <c r="B8" s="40">
        <v>4</v>
      </c>
      <c r="C8" s="11">
        <v>25.601040000000001</v>
      </c>
      <c r="D8" s="12">
        <v>46.682769999999998</v>
      </c>
    </row>
    <row r="9" spans="1:4" x14ac:dyDescent="0.25">
      <c r="B9" s="25" t="s">
        <v>2</v>
      </c>
      <c r="C9" s="34">
        <f>AVERAGE(C5:C8)</f>
        <v>34.135487500000004</v>
      </c>
      <c r="D9" s="35">
        <f>AVERAGE(D5:D8)</f>
        <v>45.119150000000005</v>
      </c>
    </row>
    <row r="10" spans="1:4" x14ac:dyDescent="0.25">
      <c r="B10" s="26" t="s">
        <v>4</v>
      </c>
      <c r="C10" s="15">
        <f>STDEV(C5:C8)</f>
        <v>6.8952075992550563</v>
      </c>
      <c r="D10" s="16">
        <f>STDEV(D5:D8)</f>
        <v>3.2287261323830694</v>
      </c>
    </row>
    <row r="11" spans="1:4" ht="15.75" thickBot="1" x14ac:dyDescent="0.3">
      <c r="B11" s="27" t="s">
        <v>3</v>
      </c>
      <c r="C11" s="17">
        <f>C10/SQRT(4)</f>
        <v>3.4476037996275282</v>
      </c>
      <c r="D11" s="18">
        <f>D10/SQRT(4)</f>
        <v>1.6143630661915347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3"/>
  <sheetViews>
    <sheetView workbookViewId="0">
      <selection activeCell="N13" sqref="N13"/>
    </sheetView>
  </sheetViews>
  <sheetFormatPr defaultRowHeight="15" x14ac:dyDescent="0.25"/>
  <cols>
    <col min="13" max="13" width="15.7109375" customWidth="1"/>
    <col min="14" max="14" width="14.5703125" customWidth="1"/>
    <col min="15" max="15" width="13.140625" customWidth="1"/>
    <col min="16" max="16" width="14.42578125" customWidth="1"/>
    <col min="17" max="17" width="13.28515625" customWidth="1"/>
    <col min="18" max="18" width="12.5703125" customWidth="1"/>
    <col min="19" max="19" width="14.42578125" customWidth="1"/>
    <col min="20" max="20" width="18.28515625" customWidth="1"/>
    <col min="21" max="21" width="14.140625" customWidth="1"/>
    <col min="22" max="22" width="15.140625" customWidth="1"/>
  </cols>
  <sheetData>
    <row r="2" spans="1:22" ht="15.75" thickBot="1" x14ac:dyDescent="0.3">
      <c r="C2" s="6" t="s">
        <v>18</v>
      </c>
    </row>
    <row r="3" spans="1:22" ht="15.75" thickBot="1" x14ac:dyDescent="0.3">
      <c r="A3" s="6" t="s">
        <v>48</v>
      </c>
      <c r="C3" s="58" t="s">
        <v>17</v>
      </c>
      <c r="D3" s="59"/>
      <c r="E3" s="58" t="s">
        <v>19</v>
      </c>
      <c r="F3" s="59"/>
      <c r="G3" s="58" t="s">
        <v>20</v>
      </c>
      <c r="H3" s="59"/>
      <c r="I3" s="58" t="s">
        <v>21</v>
      </c>
      <c r="J3" s="59"/>
      <c r="K3" s="41"/>
      <c r="L3" s="6" t="s">
        <v>70</v>
      </c>
      <c r="N3" s="6" t="s">
        <v>18</v>
      </c>
    </row>
    <row r="4" spans="1:22" ht="15.75" thickBot="1" x14ac:dyDescent="0.3">
      <c r="C4" s="37" t="s">
        <v>41</v>
      </c>
      <c r="D4" s="38" t="s">
        <v>42</v>
      </c>
      <c r="E4" s="37" t="s">
        <v>41</v>
      </c>
      <c r="F4" s="38" t="s">
        <v>42</v>
      </c>
      <c r="G4" s="37" t="s">
        <v>41</v>
      </c>
      <c r="H4" s="38" t="s">
        <v>42</v>
      </c>
      <c r="I4" s="37" t="s">
        <v>41</v>
      </c>
      <c r="J4" s="38" t="s">
        <v>42</v>
      </c>
      <c r="M4" s="60" t="s">
        <v>22</v>
      </c>
      <c r="N4" s="61"/>
      <c r="O4" s="60" t="s">
        <v>44</v>
      </c>
      <c r="P4" s="61"/>
      <c r="Q4" s="60" t="s">
        <v>45</v>
      </c>
      <c r="R4" s="61"/>
      <c r="S4" s="60" t="s">
        <v>46</v>
      </c>
      <c r="T4" s="61"/>
      <c r="U4" s="60" t="s">
        <v>47</v>
      </c>
      <c r="V4" s="61"/>
    </row>
    <row r="5" spans="1:22" ht="15.75" thickBot="1" x14ac:dyDescent="0.3">
      <c r="B5" s="36">
        <v>1</v>
      </c>
      <c r="C5" s="11">
        <v>0.54049599999999998</v>
      </c>
      <c r="D5" s="12">
        <v>0.96751399999999999</v>
      </c>
      <c r="E5" s="11">
        <v>0.43487100000000001</v>
      </c>
      <c r="F5" s="12">
        <v>1.041498</v>
      </c>
      <c r="G5" s="11">
        <v>0.99095900000000003</v>
      </c>
      <c r="H5" s="12">
        <v>2.2608990000000002</v>
      </c>
      <c r="I5" s="11">
        <v>0.77652600000000005</v>
      </c>
      <c r="J5" s="12">
        <v>1.068144</v>
      </c>
      <c r="L5" s="4"/>
      <c r="M5" s="37" t="s">
        <v>49</v>
      </c>
      <c r="N5" s="38" t="s">
        <v>50</v>
      </c>
      <c r="O5" s="37" t="s">
        <v>49</v>
      </c>
      <c r="P5" s="38" t="s">
        <v>50</v>
      </c>
      <c r="Q5" s="37" t="s">
        <v>49</v>
      </c>
      <c r="R5" s="38" t="s">
        <v>50</v>
      </c>
      <c r="S5" s="37" t="s">
        <v>49</v>
      </c>
      <c r="T5" s="38" t="s">
        <v>50</v>
      </c>
      <c r="U5" s="39" t="s">
        <v>49</v>
      </c>
      <c r="V5" s="38" t="s">
        <v>50</v>
      </c>
    </row>
    <row r="6" spans="1:22" x14ac:dyDescent="0.25">
      <c r="B6" s="40">
        <v>2</v>
      </c>
      <c r="C6" s="11">
        <v>1.661349</v>
      </c>
      <c r="D6" s="12">
        <v>1.627159</v>
      </c>
      <c r="E6" s="11">
        <v>1.838668</v>
      </c>
      <c r="F6" s="12">
        <v>1.903508</v>
      </c>
      <c r="G6" s="11">
        <v>1.186652</v>
      </c>
      <c r="H6" s="12">
        <v>1.363105</v>
      </c>
      <c r="I6" s="11">
        <v>0.88583299999999998</v>
      </c>
      <c r="J6" s="12">
        <v>1.952207</v>
      </c>
      <c r="L6" s="23">
        <v>1</v>
      </c>
      <c r="M6" s="11">
        <v>0.70633900000000005</v>
      </c>
      <c r="N6" s="12">
        <v>2.2476739999999999</v>
      </c>
      <c r="O6" s="11">
        <v>1.301604</v>
      </c>
      <c r="P6" s="12">
        <v>1.932261</v>
      </c>
      <c r="Q6" s="11">
        <v>0.82909999999999995</v>
      </c>
      <c r="R6" s="12">
        <v>0.65502300000000002</v>
      </c>
      <c r="S6" s="11">
        <v>1.0956539999999999</v>
      </c>
      <c r="T6" s="12">
        <v>2.3162530000000001</v>
      </c>
      <c r="U6" s="4">
        <v>0.65315800000000002</v>
      </c>
      <c r="V6" s="4">
        <v>0.99688900000000003</v>
      </c>
    </row>
    <row r="7" spans="1:22" x14ac:dyDescent="0.25">
      <c r="B7" s="40">
        <v>3</v>
      </c>
      <c r="C7" s="11">
        <v>1.216178</v>
      </c>
      <c r="D7" s="12">
        <v>1.199435</v>
      </c>
      <c r="E7" s="11">
        <v>1.063383</v>
      </c>
      <c r="F7" s="12">
        <v>1.432625</v>
      </c>
      <c r="G7" s="11">
        <v>1.263037</v>
      </c>
      <c r="H7" s="12">
        <v>2.5613359999999998</v>
      </c>
      <c r="I7" s="11">
        <v>1.0534380000000001</v>
      </c>
      <c r="J7" s="12">
        <v>1.500149</v>
      </c>
      <c r="L7" s="24">
        <v>2</v>
      </c>
      <c r="M7" s="11">
        <v>0.72619699999999998</v>
      </c>
      <c r="N7" s="12">
        <v>2.4596149999999999</v>
      </c>
      <c r="O7" s="11">
        <v>0.61144299999999996</v>
      </c>
      <c r="P7" s="12">
        <v>2.2978589999999999</v>
      </c>
      <c r="Q7" s="11">
        <v>0.74722699999999997</v>
      </c>
      <c r="R7" s="12">
        <v>0.52109499999999997</v>
      </c>
      <c r="S7" s="11">
        <v>0.89613799999999999</v>
      </c>
      <c r="T7" s="12">
        <v>2.7736640000000001</v>
      </c>
      <c r="U7" s="4">
        <v>1.1937530000000001</v>
      </c>
      <c r="V7" s="4">
        <v>1.7236940000000001</v>
      </c>
    </row>
    <row r="8" spans="1:22" ht="15.75" thickBot="1" x14ac:dyDescent="0.3">
      <c r="B8" s="40">
        <v>4</v>
      </c>
      <c r="C8" s="11">
        <v>0.60388900000000001</v>
      </c>
      <c r="D8" s="12">
        <v>1.0441689999999999</v>
      </c>
      <c r="E8" s="11">
        <v>0.73645099999999997</v>
      </c>
      <c r="F8" s="12">
        <v>1.124015</v>
      </c>
      <c r="G8" s="11">
        <v>1.0694699999999999</v>
      </c>
      <c r="H8" s="12">
        <v>1.94113</v>
      </c>
      <c r="I8" s="11">
        <v>1.2614700000000001</v>
      </c>
      <c r="J8" s="12">
        <v>2.5581589999999998</v>
      </c>
      <c r="L8" s="24">
        <v>3</v>
      </c>
      <c r="M8" s="11">
        <v>1.567464</v>
      </c>
      <c r="N8" s="12">
        <v>4.7188410000000003</v>
      </c>
      <c r="O8" s="11">
        <v>1.0869530000000001</v>
      </c>
      <c r="P8" s="12">
        <v>1.3289530000000001</v>
      </c>
      <c r="Q8" s="11">
        <v>1.423673</v>
      </c>
      <c r="R8" s="12">
        <v>1.557917</v>
      </c>
      <c r="S8" s="11">
        <v>1.008208</v>
      </c>
      <c r="T8" s="12">
        <v>1.4659059999999999</v>
      </c>
      <c r="U8" s="4">
        <v>1.153089</v>
      </c>
      <c r="V8" s="4">
        <v>1.0610580000000001</v>
      </c>
    </row>
    <row r="9" spans="1:22" x14ac:dyDescent="0.25">
      <c r="B9" s="40">
        <v>5</v>
      </c>
      <c r="C9" s="11">
        <v>0.64723200000000003</v>
      </c>
      <c r="D9" s="12">
        <v>0.44207299999999999</v>
      </c>
      <c r="E9" s="11">
        <v>0.74673100000000003</v>
      </c>
      <c r="F9" s="12">
        <v>0.82855000000000001</v>
      </c>
      <c r="G9" s="11">
        <v>1.0402260000000001</v>
      </c>
      <c r="H9" s="12">
        <v>1.713441</v>
      </c>
      <c r="I9" s="11">
        <v>1.1369</v>
      </c>
      <c r="J9" s="12">
        <v>1.771665</v>
      </c>
      <c r="L9" s="51" t="s">
        <v>2</v>
      </c>
      <c r="M9" s="34">
        <f t="shared" ref="M9:V9" si="0">AVERAGE(M6:M8)</f>
        <v>1</v>
      </c>
      <c r="N9" s="35">
        <f t="shared" si="0"/>
        <v>3.1420433333333335</v>
      </c>
      <c r="O9" s="34">
        <f t="shared" si="0"/>
        <v>1</v>
      </c>
      <c r="P9" s="35">
        <f t="shared" si="0"/>
        <v>1.8530243333333332</v>
      </c>
      <c r="Q9" s="34">
        <f t="shared" si="0"/>
        <v>1</v>
      </c>
      <c r="R9" s="35">
        <f t="shared" si="0"/>
        <v>0.91134499999999996</v>
      </c>
      <c r="S9" s="34">
        <f t="shared" si="0"/>
        <v>1</v>
      </c>
      <c r="T9" s="35">
        <f t="shared" si="0"/>
        <v>2.1852743333333335</v>
      </c>
      <c r="U9" s="48">
        <f t="shared" si="0"/>
        <v>1</v>
      </c>
      <c r="V9" s="35">
        <f t="shared" si="0"/>
        <v>1.2605470000000001</v>
      </c>
    </row>
    <row r="10" spans="1:22" ht="15.75" thickBot="1" x14ac:dyDescent="0.3">
      <c r="B10" s="40">
        <v>6</v>
      </c>
      <c r="C10" s="11">
        <v>1.330856</v>
      </c>
      <c r="D10" s="12">
        <v>0.60808899999999999</v>
      </c>
      <c r="E10" s="11">
        <v>1.179897</v>
      </c>
      <c r="F10" s="12">
        <v>0.63229100000000005</v>
      </c>
      <c r="G10" s="11">
        <v>0.44965699999999997</v>
      </c>
      <c r="H10" s="12">
        <v>1.9144060000000001</v>
      </c>
      <c r="I10" s="11">
        <v>0.88583299999999998</v>
      </c>
      <c r="J10" s="12">
        <v>1.2969349999999999</v>
      </c>
      <c r="L10" s="26" t="s">
        <v>4</v>
      </c>
      <c r="M10" s="15">
        <f t="shared" ref="M10:V10" si="1">STDEV(M6:M8)</f>
        <v>0.49153853207352921</v>
      </c>
      <c r="N10" s="16">
        <f t="shared" si="1"/>
        <v>1.3696524771175826</v>
      </c>
      <c r="O10" s="15">
        <f t="shared" si="1"/>
        <v>0.35320131601821653</v>
      </c>
      <c r="P10" s="16">
        <f t="shared" si="1"/>
        <v>0.48928881677117231</v>
      </c>
      <c r="Q10" s="15">
        <f t="shared" si="1"/>
        <v>0.36918817048897967</v>
      </c>
      <c r="R10" s="16">
        <f t="shared" si="1"/>
        <v>0.56393766560143843</v>
      </c>
      <c r="S10" s="15">
        <f t="shared" si="1"/>
        <v>0.10001093446218763</v>
      </c>
      <c r="T10" s="16">
        <f t="shared" si="1"/>
        <v>0.66364471291673355</v>
      </c>
      <c r="U10" s="32">
        <f t="shared" si="1"/>
        <v>0.30106132256900753</v>
      </c>
      <c r="V10" s="16">
        <f t="shared" si="1"/>
        <v>0.40237827084349381</v>
      </c>
    </row>
    <row r="11" spans="1:22" ht="15.75" thickBot="1" x14ac:dyDescent="0.3">
      <c r="B11" s="51" t="s">
        <v>2</v>
      </c>
      <c r="C11" s="34">
        <f>AVERAGE(C5:C10)</f>
        <v>0.99999999999999989</v>
      </c>
      <c r="D11" s="35">
        <f t="shared" ref="D11:J11" si="2">AVERAGE(D5:D10)</f>
        <v>0.98140649999999996</v>
      </c>
      <c r="E11" s="34">
        <f t="shared" si="2"/>
        <v>1.0000001666666669</v>
      </c>
      <c r="F11" s="35">
        <f t="shared" si="2"/>
        <v>1.1604145000000001</v>
      </c>
      <c r="G11" s="34">
        <f t="shared" si="2"/>
        <v>1.0000001666666669</v>
      </c>
      <c r="H11" s="35">
        <f t="shared" si="2"/>
        <v>1.959052833333333</v>
      </c>
      <c r="I11" s="34">
        <f t="shared" si="2"/>
        <v>1</v>
      </c>
      <c r="J11" s="35">
        <f t="shared" si="2"/>
        <v>1.6912098333333334</v>
      </c>
      <c r="L11" s="27" t="s">
        <v>3</v>
      </c>
      <c r="M11" s="17">
        <f t="shared" ref="M11:V11" si="3">M10/SQRT(3)</f>
        <v>0.28378990380972563</v>
      </c>
      <c r="N11" s="18">
        <f t="shared" si="3"/>
        <v>0.79076922636007407</v>
      </c>
      <c r="O11" s="17">
        <f t="shared" si="3"/>
        <v>0.20392087488124741</v>
      </c>
      <c r="P11" s="18">
        <f t="shared" si="3"/>
        <v>0.28249103007430981</v>
      </c>
      <c r="Q11" s="17">
        <f t="shared" si="3"/>
        <v>0.21315088961343787</v>
      </c>
      <c r="R11" s="18">
        <f t="shared" si="3"/>
        <v>0.32558956304115966</v>
      </c>
      <c r="S11" s="17">
        <f t="shared" si="3"/>
        <v>5.7741339933650056E-2</v>
      </c>
      <c r="T11" s="18">
        <f t="shared" si="3"/>
        <v>0.38315545364874803</v>
      </c>
      <c r="U11" s="33">
        <f t="shared" si="3"/>
        <v>0.17381783562780126</v>
      </c>
      <c r="V11" s="18">
        <f t="shared" si="3"/>
        <v>0.23231320298754732</v>
      </c>
    </row>
    <row r="12" spans="1:22" x14ac:dyDescent="0.25">
      <c r="B12" s="26" t="s">
        <v>4</v>
      </c>
      <c r="C12" s="15">
        <f>STDEV(C5:C10)</f>
        <v>0.46606313571918612</v>
      </c>
      <c r="D12" s="16">
        <f t="shared" ref="D12:J12" si="4">STDEV(D5:D10)</f>
        <v>0.42400741292092958</v>
      </c>
      <c r="E12" s="15">
        <f t="shared" si="4"/>
        <v>0.48840933609521225</v>
      </c>
      <c r="F12" s="16">
        <f t="shared" si="4"/>
        <v>0.45404868488687361</v>
      </c>
      <c r="G12" s="15">
        <f t="shared" si="4"/>
        <v>0.28755201330501268</v>
      </c>
      <c r="H12" s="16">
        <f t="shared" si="4"/>
        <v>0.41752836588448422</v>
      </c>
      <c r="I12" s="15">
        <f t="shared" si="4"/>
        <v>0.18219364818675771</v>
      </c>
      <c r="J12" s="16">
        <f t="shared" si="4"/>
        <v>0.53035107831262718</v>
      </c>
    </row>
    <row r="13" spans="1:22" ht="15.75" thickBot="1" x14ac:dyDescent="0.3">
      <c r="B13" s="27" t="s">
        <v>3</v>
      </c>
      <c r="C13" s="17">
        <f>C12/SQRT(6)</f>
        <v>0.19026947840558511</v>
      </c>
      <c r="D13" s="18">
        <f t="shared" ref="D13:J13" si="5">D12/SQRT(6)</f>
        <v>0.17310030146897479</v>
      </c>
      <c r="E13" s="17">
        <f t="shared" si="5"/>
        <v>0.19939227650746072</v>
      </c>
      <c r="F13" s="18">
        <f t="shared" si="5"/>
        <v>0.18536459939243141</v>
      </c>
      <c r="G13" s="17">
        <f t="shared" si="5"/>
        <v>0.11739261785121342</v>
      </c>
      <c r="H13" s="18">
        <f t="shared" si="5"/>
        <v>0.17045524159251099</v>
      </c>
      <c r="I13" s="17">
        <f t="shared" si="5"/>
        <v>7.4380245405618342E-2</v>
      </c>
      <c r="J13" s="18">
        <f t="shared" si="5"/>
        <v>0.2165149210667964</v>
      </c>
    </row>
  </sheetData>
  <mergeCells count="9">
    <mergeCell ref="O4:P4"/>
    <mergeCell ref="Q4:R4"/>
    <mergeCell ref="S4:T4"/>
    <mergeCell ref="U4:V4"/>
    <mergeCell ref="C3:D3"/>
    <mergeCell ref="E3:F3"/>
    <mergeCell ref="G3:H3"/>
    <mergeCell ref="I3:J3"/>
    <mergeCell ref="M4:N4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1"/>
  <sheetViews>
    <sheetView workbookViewId="0">
      <selection activeCell="A18" sqref="A18"/>
    </sheetView>
  </sheetViews>
  <sheetFormatPr defaultRowHeight="15" x14ac:dyDescent="0.25"/>
  <sheetData>
    <row r="3" spans="1:11" ht="15.75" thickBot="1" x14ac:dyDescent="0.3">
      <c r="A3" s="6" t="s">
        <v>71</v>
      </c>
      <c r="D3" s="6" t="s">
        <v>36</v>
      </c>
    </row>
    <row r="4" spans="1:11" ht="15.75" thickBot="1" x14ac:dyDescent="0.3">
      <c r="C4" s="23"/>
      <c r="D4" s="37" t="s">
        <v>41</v>
      </c>
      <c r="E4" s="38" t="s">
        <v>42</v>
      </c>
    </row>
    <row r="5" spans="1:11" x14ac:dyDescent="0.25">
      <c r="C5" s="24">
        <v>1</v>
      </c>
      <c r="D5" s="21">
        <v>2707.4549999999999</v>
      </c>
      <c r="E5" s="22">
        <v>1012.75</v>
      </c>
    </row>
    <row r="6" spans="1:11" x14ac:dyDescent="0.25">
      <c r="C6" s="24">
        <v>2</v>
      </c>
      <c r="D6" s="21">
        <v>2165.75</v>
      </c>
      <c r="E6" s="22">
        <v>512.33330000000001</v>
      </c>
    </row>
    <row r="7" spans="1:11" ht="15.75" thickBot="1" x14ac:dyDescent="0.3">
      <c r="C7" s="24">
        <v>3</v>
      </c>
      <c r="D7" s="21">
        <v>2653.692</v>
      </c>
      <c r="E7" s="22">
        <v>562.125</v>
      </c>
    </row>
    <row r="8" spans="1:11" x14ac:dyDescent="0.25">
      <c r="C8" s="51" t="s">
        <v>2</v>
      </c>
      <c r="D8" s="34">
        <f>AVERAGE(D5:D7)</f>
        <v>2508.9656666666665</v>
      </c>
      <c r="E8" s="35">
        <f>AVERAGE(E5:E7)</f>
        <v>695.73610000000008</v>
      </c>
    </row>
    <row r="9" spans="1:11" x14ac:dyDescent="0.25">
      <c r="C9" s="26" t="s">
        <v>4</v>
      </c>
      <c r="D9" s="15">
        <f>STDEV(D5:D7)</f>
        <v>298.44657884843195</v>
      </c>
      <c r="E9" s="16">
        <f>STDEV(E5:E7)</f>
        <v>275.66857445514125</v>
      </c>
    </row>
    <row r="10" spans="1:11" ht="15.75" thickBot="1" x14ac:dyDescent="0.3">
      <c r="C10" s="27" t="s">
        <v>3</v>
      </c>
      <c r="D10" s="17">
        <f>D9/SQRT(3)</f>
        <v>172.30821263686508</v>
      </c>
      <c r="E10" s="18">
        <f>E9/SQRT(3)</f>
        <v>159.1573256687962</v>
      </c>
    </row>
    <row r="13" spans="1:11" ht="15.75" thickBot="1" x14ac:dyDescent="0.3">
      <c r="A13" s="6" t="s">
        <v>72</v>
      </c>
      <c r="C13" s="6" t="s">
        <v>18</v>
      </c>
    </row>
    <row r="14" spans="1:11" ht="15.75" thickBot="1" x14ac:dyDescent="0.3">
      <c r="D14" s="60" t="s">
        <v>51</v>
      </c>
      <c r="E14" s="61"/>
      <c r="F14" s="58" t="s">
        <v>52</v>
      </c>
      <c r="G14" s="59"/>
      <c r="H14" s="58" t="s">
        <v>53</v>
      </c>
      <c r="I14" s="59"/>
      <c r="J14" s="58" t="s">
        <v>54</v>
      </c>
      <c r="K14" s="59"/>
    </row>
    <row r="15" spans="1:11" x14ac:dyDescent="0.25">
      <c r="C15" s="36"/>
      <c r="D15" s="19" t="s">
        <v>41</v>
      </c>
      <c r="E15" s="20" t="s">
        <v>42</v>
      </c>
      <c r="F15" s="9" t="s">
        <v>41</v>
      </c>
      <c r="G15" s="10" t="s">
        <v>42</v>
      </c>
      <c r="H15" s="19" t="s">
        <v>41</v>
      </c>
      <c r="I15" s="20" t="s">
        <v>42</v>
      </c>
      <c r="J15" s="19" t="s">
        <v>41</v>
      </c>
      <c r="K15" s="20" t="s">
        <v>42</v>
      </c>
    </row>
    <row r="16" spans="1:11" x14ac:dyDescent="0.25">
      <c r="C16" s="24">
        <v>1</v>
      </c>
      <c r="D16" s="11">
        <v>0.89111099999999999</v>
      </c>
      <c r="E16" s="12">
        <v>0.68476300000000001</v>
      </c>
      <c r="F16" s="11">
        <v>1.3140829999999999</v>
      </c>
      <c r="G16" s="12">
        <v>1.159945</v>
      </c>
      <c r="H16" s="11">
        <v>0.940913</v>
      </c>
      <c r="I16" s="12">
        <v>1.638225</v>
      </c>
      <c r="J16" s="11">
        <v>0.76310100000000003</v>
      </c>
      <c r="K16" s="12">
        <v>0.44440499999999999</v>
      </c>
    </row>
    <row r="17" spans="3:11" x14ac:dyDescent="0.25">
      <c r="C17" s="24">
        <v>2</v>
      </c>
      <c r="D17" s="11">
        <v>1.120139</v>
      </c>
      <c r="E17" s="12">
        <v>0.57183799999999996</v>
      </c>
      <c r="F17" s="11">
        <v>0.62592300000000001</v>
      </c>
      <c r="G17" s="12">
        <v>1.2346109999999999</v>
      </c>
      <c r="H17" s="11">
        <v>0.85983600000000004</v>
      </c>
      <c r="I17" s="12">
        <v>1.604511</v>
      </c>
      <c r="J17" s="11">
        <v>0.92655399999999999</v>
      </c>
      <c r="K17" s="12">
        <v>0.43525900000000001</v>
      </c>
    </row>
    <row r="18" spans="3:11" x14ac:dyDescent="0.25">
      <c r="C18" s="24">
        <v>3</v>
      </c>
      <c r="D18" s="11">
        <v>0.98875000000000002</v>
      </c>
      <c r="E18" s="12">
        <v>0.43942199999999998</v>
      </c>
      <c r="F18" s="11">
        <v>1.0599940000000001</v>
      </c>
      <c r="G18" s="12">
        <v>1.295992</v>
      </c>
      <c r="H18" s="11">
        <v>1.1992510000000001</v>
      </c>
      <c r="I18" s="12">
        <v>1.044008</v>
      </c>
      <c r="J18" s="11">
        <v>1.3103450000000001</v>
      </c>
      <c r="K18" s="12">
        <v>0.28321000000000002</v>
      </c>
    </row>
    <row r="19" spans="3:11" x14ac:dyDescent="0.25">
      <c r="C19" s="25" t="s">
        <v>2</v>
      </c>
      <c r="D19" s="13">
        <f t="shared" ref="D19:K19" si="0">AVERAGE(D16:D18)</f>
        <v>1</v>
      </c>
      <c r="E19" s="14">
        <f t="shared" si="0"/>
        <v>0.56534099999999998</v>
      </c>
      <c r="F19" s="13">
        <f t="shared" si="0"/>
        <v>1</v>
      </c>
      <c r="G19" s="14">
        <f t="shared" si="0"/>
        <v>1.2301826666666666</v>
      </c>
      <c r="H19" s="13">
        <f t="shared" si="0"/>
        <v>1</v>
      </c>
      <c r="I19" s="14">
        <f t="shared" si="0"/>
        <v>1.4289146666666666</v>
      </c>
      <c r="J19" s="13">
        <f t="shared" si="0"/>
        <v>1</v>
      </c>
      <c r="K19" s="14">
        <f t="shared" si="0"/>
        <v>0.38762466666666667</v>
      </c>
    </row>
    <row r="20" spans="3:11" x14ac:dyDescent="0.25">
      <c r="C20" s="26" t="s">
        <v>4</v>
      </c>
      <c r="D20" s="15">
        <f t="shared" ref="D20:K20" si="1">STDEV(D16:D18)</f>
        <v>0.11492770802117304</v>
      </c>
      <c r="E20" s="16">
        <f t="shared" si="1"/>
        <v>0.12279946997849796</v>
      </c>
      <c r="F20" s="15">
        <f t="shared" si="1"/>
        <v>0.34798061214240089</v>
      </c>
      <c r="G20" s="16">
        <f t="shared" si="1"/>
        <v>6.8131521004108922E-2</v>
      </c>
      <c r="H20" s="15">
        <f t="shared" si="1"/>
        <v>0.17725431090103305</v>
      </c>
      <c r="I20" s="16">
        <f t="shared" si="1"/>
        <v>0.33376490975285894</v>
      </c>
      <c r="J20" s="15">
        <f t="shared" si="1"/>
        <v>0.28091766600020052</v>
      </c>
      <c r="K20" s="16">
        <f t="shared" si="1"/>
        <v>9.054131261658048E-2</v>
      </c>
    </row>
    <row r="21" spans="3:11" ht="15.75" thickBot="1" x14ac:dyDescent="0.3">
      <c r="C21" s="27" t="s">
        <v>3</v>
      </c>
      <c r="D21" s="17">
        <f t="shared" ref="D21:K21" si="2">D20/SQRT(3)</f>
        <v>6.635354316337097E-2</v>
      </c>
      <c r="E21" s="18">
        <f t="shared" si="2"/>
        <v>7.0898307048429171E-2</v>
      </c>
      <c r="F21" s="17">
        <f t="shared" si="2"/>
        <v>0.20090670009318592</v>
      </c>
      <c r="G21" s="18">
        <f t="shared" si="2"/>
        <v>3.9335751992020933E-2</v>
      </c>
      <c r="H21" s="17">
        <f t="shared" si="2"/>
        <v>0.10233782411373306</v>
      </c>
      <c r="I21" s="18">
        <f t="shared" si="2"/>
        <v>0.19269926049186428</v>
      </c>
      <c r="J21" s="17">
        <f t="shared" si="2"/>
        <v>0.16218789008533716</v>
      </c>
      <c r="K21" s="18">
        <f t="shared" si="2"/>
        <v>5.2274051211964802E-2</v>
      </c>
    </row>
  </sheetData>
  <mergeCells count="4">
    <mergeCell ref="D14:E14"/>
    <mergeCell ref="F14:G14"/>
    <mergeCell ref="H14:I14"/>
    <mergeCell ref="J14:K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workbookViewId="0">
      <selection activeCell="D32" sqref="D32"/>
    </sheetView>
  </sheetViews>
  <sheetFormatPr defaultRowHeight="15" x14ac:dyDescent="0.25"/>
  <cols>
    <col min="4" max="4" width="15.28515625" customWidth="1"/>
    <col min="5" max="5" width="18" customWidth="1"/>
    <col min="7" max="7" width="15.5703125" customWidth="1"/>
    <col min="8" max="8" width="17.85546875" customWidth="1"/>
    <col min="9" max="9" width="8.7109375" customWidth="1"/>
    <col min="10" max="10" width="15.5703125" customWidth="1"/>
    <col min="11" max="11" width="16.7109375" customWidth="1"/>
    <col min="13" max="13" width="15.5703125" customWidth="1"/>
    <col min="14" max="14" width="19.5703125" customWidth="1"/>
  </cols>
  <sheetData>
    <row r="3" spans="1:14" ht="15.75" thickBot="1" x14ac:dyDescent="0.3">
      <c r="A3" s="6" t="s">
        <v>75</v>
      </c>
      <c r="C3" s="6" t="s">
        <v>18</v>
      </c>
    </row>
    <row r="4" spans="1:14" ht="15.75" thickBot="1" x14ac:dyDescent="0.3">
      <c r="C4" s="60" t="s">
        <v>17</v>
      </c>
      <c r="D4" s="62"/>
      <c r="E4" s="61"/>
      <c r="F4" s="60" t="s">
        <v>19</v>
      </c>
      <c r="G4" s="62"/>
      <c r="H4" s="61"/>
      <c r="I4" s="60" t="s">
        <v>20</v>
      </c>
      <c r="J4" s="62"/>
      <c r="K4" s="61"/>
      <c r="L4" s="60" t="s">
        <v>21</v>
      </c>
      <c r="M4" s="62"/>
      <c r="N4" s="61"/>
    </row>
    <row r="5" spans="1:14" ht="15.75" thickBot="1" x14ac:dyDescent="0.3">
      <c r="B5" s="34"/>
      <c r="C5" s="37" t="s">
        <v>56</v>
      </c>
      <c r="D5" s="39" t="s">
        <v>57</v>
      </c>
      <c r="E5" s="38" t="s">
        <v>58</v>
      </c>
      <c r="F5" s="37" t="s">
        <v>56</v>
      </c>
      <c r="G5" s="39" t="s">
        <v>57</v>
      </c>
      <c r="H5" s="38" t="s">
        <v>58</v>
      </c>
      <c r="I5" s="37" t="s">
        <v>56</v>
      </c>
      <c r="J5" s="39" t="s">
        <v>57</v>
      </c>
      <c r="K5" s="38" t="s">
        <v>58</v>
      </c>
      <c r="L5" s="37" t="s">
        <v>56</v>
      </c>
      <c r="M5" s="39" t="s">
        <v>57</v>
      </c>
      <c r="N5" s="38" t="s">
        <v>58</v>
      </c>
    </row>
    <row r="6" spans="1:14" x14ac:dyDescent="0.25">
      <c r="B6" s="13">
        <v>1</v>
      </c>
      <c r="C6" s="11">
        <v>1.201076</v>
      </c>
      <c r="D6" s="42">
        <v>0.604715</v>
      </c>
      <c r="E6" s="12">
        <v>3.0829849999999999</v>
      </c>
      <c r="F6" s="11">
        <v>1.4182269999999999</v>
      </c>
      <c r="G6" s="42">
        <v>0.65251800000000004</v>
      </c>
      <c r="H6" s="12">
        <v>4.067348</v>
      </c>
      <c r="I6" s="11">
        <v>1.2147870000000001</v>
      </c>
      <c r="J6" s="42">
        <v>0.39248300000000003</v>
      </c>
      <c r="K6" s="12">
        <v>1.8669750000000001</v>
      </c>
      <c r="L6" s="11">
        <v>1.0163009999999999</v>
      </c>
      <c r="M6" s="42">
        <v>0.563828</v>
      </c>
      <c r="N6" s="12">
        <v>1.0668280000000001</v>
      </c>
    </row>
    <row r="7" spans="1:14" x14ac:dyDescent="0.25">
      <c r="B7" s="13">
        <v>2</v>
      </c>
      <c r="C7" s="11">
        <v>0.83759700000000004</v>
      </c>
      <c r="D7" s="42">
        <v>0.192687</v>
      </c>
      <c r="E7" s="12">
        <v>2.521579</v>
      </c>
      <c r="F7" s="11">
        <v>0.76000900000000005</v>
      </c>
      <c r="G7" s="42">
        <v>1.4280919999999999</v>
      </c>
      <c r="H7" s="12">
        <v>3.5163739999999999</v>
      </c>
      <c r="I7" s="11">
        <v>1.125607</v>
      </c>
      <c r="J7" s="42">
        <v>9.4123999999999999E-2</v>
      </c>
      <c r="K7" s="12">
        <v>2.5503629999999999</v>
      </c>
      <c r="L7" s="11">
        <v>0.93518800000000002</v>
      </c>
      <c r="M7" s="42">
        <v>0.54841099999999998</v>
      </c>
      <c r="N7" s="12">
        <v>1.407689</v>
      </c>
    </row>
    <row r="8" spans="1:14" x14ac:dyDescent="0.25">
      <c r="B8" s="13">
        <v>3</v>
      </c>
      <c r="C8" s="11">
        <v>0.92295199999999999</v>
      </c>
      <c r="D8" s="42">
        <v>7.4034000000000003E-2</v>
      </c>
      <c r="E8" s="12">
        <v>1.6636219999999999</v>
      </c>
      <c r="F8" s="11">
        <v>0.948743</v>
      </c>
      <c r="G8" s="42">
        <v>0.948743</v>
      </c>
      <c r="H8" s="12">
        <v>2.3523269999999998</v>
      </c>
      <c r="I8" s="11">
        <v>0.841306</v>
      </c>
      <c r="J8" s="42">
        <v>0.110392</v>
      </c>
      <c r="K8" s="12">
        <v>1.3572649999999999</v>
      </c>
      <c r="L8" s="11">
        <v>1.0668280000000001</v>
      </c>
      <c r="M8" s="42">
        <v>0.50815100000000002</v>
      </c>
      <c r="N8" s="12">
        <v>1.5947480000000001</v>
      </c>
    </row>
    <row r="9" spans="1:14" x14ac:dyDescent="0.25">
      <c r="B9" s="13">
        <v>4</v>
      </c>
      <c r="C9" s="11">
        <v>1.038375</v>
      </c>
      <c r="D9" s="42">
        <v>0.179783</v>
      </c>
      <c r="E9" s="12">
        <v>2.4526270000000001</v>
      </c>
      <c r="F9" s="11">
        <v>0.87302100000000005</v>
      </c>
      <c r="G9" s="42">
        <v>1.2693490000000001</v>
      </c>
      <c r="H9" s="12">
        <v>3.147243</v>
      </c>
      <c r="I9" s="11">
        <v>0.81830099999999995</v>
      </c>
      <c r="J9" s="42">
        <v>0.108872</v>
      </c>
      <c r="K9" s="12">
        <v>1.548319</v>
      </c>
      <c r="L9" s="11">
        <v>0.98168200000000005</v>
      </c>
      <c r="M9" s="42">
        <v>0.50815100000000002</v>
      </c>
      <c r="N9" s="12">
        <v>1.2254640000000001</v>
      </c>
    </row>
    <row r="10" spans="1:14" x14ac:dyDescent="0.25">
      <c r="B10" s="28" t="s">
        <v>2</v>
      </c>
      <c r="C10" s="13">
        <f t="shared" ref="C10:N10" si="0">AVERAGE(C6:C9)</f>
        <v>1</v>
      </c>
      <c r="D10" s="31">
        <f t="shared" si="0"/>
        <v>0.26280474999999998</v>
      </c>
      <c r="E10" s="14">
        <f t="shared" si="0"/>
        <v>2.4302032499999999</v>
      </c>
      <c r="F10" s="13">
        <f t="shared" si="0"/>
        <v>1</v>
      </c>
      <c r="G10" s="31">
        <f t="shared" si="0"/>
        <v>1.0746755000000001</v>
      </c>
      <c r="H10" s="14">
        <f t="shared" si="0"/>
        <v>3.270823</v>
      </c>
      <c r="I10" s="13">
        <f t="shared" si="0"/>
        <v>1.0000002499999998</v>
      </c>
      <c r="J10" s="31">
        <f t="shared" si="0"/>
        <v>0.17646775000000001</v>
      </c>
      <c r="K10" s="14">
        <f t="shared" si="0"/>
        <v>1.8307305</v>
      </c>
      <c r="L10" s="13">
        <f t="shared" si="0"/>
        <v>0.99999975000000008</v>
      </c>
      <c r="M10" s="31">
        <f t="shared" si="0"/>
        <v>0.53213525000000006</v>
      </c>
      <c r="N10" s="14">
        <f t="shared" si="0"/>
        <v>1.3236822500000001</v>
      </c>
    </row>
    <row r="11" spans="1:14" x14ac:dyDescent="0.25">
      <c r="B11" s="29" t="s">
        <v>4</v>
      </c>
      <c r="C11" s="15">
        <f t="shared" ref="C11:N11" si="1">STDEV(C6:C9)</f>
        <v>0.15728459038104525</v>
      </c>
      <c r="D11" s="32">
        <f t="shared" si="1"/>
        <v>0.23405563793590475</v>
      </c>
      <c r="E11" s="16">
        <f t="shared" si="1"/>
        <v>0.58384449363300861</v>
      </c>
      <c r="F11" s="15">
        <f t="shared" si="1"/>
        <v>0.28940194084813331</v>
      </c>
      <c r="G11" s="32">
        <f t="shared" si="1"/>
        <v>0.34490430722979692</v>
      </c>
      <c r="H11" s="16">
        <f t="shared" si="1"/>
        <v>0.71964210726397515</v>
      </c>
      <c r="I11" s="15">
        <f t="shared" si="1"/>
        <v>0.20009071780465934</v>
      </c>
      <c r="J11" s="32">
        <f t="shared" si="1"/>
        <v>0.14419693888654506</v>
      </c>
      <c r="K11" s="16">
        <f t="shared" si="1"/>
        <v>0.5238035362802228</v>
      </c>
      <c r="L11" s="15">
        <f t="shared" si="1"/>
        <v>5.55813177628059E-2</v>
      </c>
      <c r="M11" s="32">
        <f t="shared" si="1"/>
        <v>2.8400815344810069E-2</v>
      </c>
      <c r="N11" s="16">
        <f t="shared" si="1"/>
        <v>0.22814812823014094</v>
      </c>
    </row>
    <row r="12" spans="1:14" ht="15.75" thickBot="1" x14ac:dyDescent="0.3">
      <c r="B12" s="30" t="s">
        <v>3</v>
      </c>
      <c r="C12" s="17">
        <f t="shared" ref="C12:N12" si="2">C11/SQRT(4)</f>
        <v>7.8642295190522626E-2</v>
      </c>
      <c r="D12" s="33">
        <f t="shared" si="2"/>
        <v>0.11702781896795238</v>
      </c>
      <c r="E12" s="18">
        <f t="shared" si="2"/>
        <v>0.2919222468165043</v>
      </c>
      <c r="F12" s="17">
        <f t="shared" si="2"/>
        <v>0.14470097042406665</v>
      </c>
      <c r="G12" s="33">
        <f t="shared" si="2"/>
        <v>0.17245215361489846</v>
      </c>
      <c r="H12" s="18">
        <f t="shared" si="2"/>
        <v>0.35982105363198758</v>
      </c>
      <c r="I12" s="17">
        <f t="shared" si="2"/>
        <v>0.10004535890232967</v>
      </c>
      <c r="J12" s="33">
        <f t="shared" si="2"/>
        <v>7.2098469443272528E-2</v>
      </c>
      <c r="K12" s="18">
        <f t="shared" si="2"/>
        <v>0.2619017681401114</v>
      </c>
      <c r="L12" s="17">
        <f t="shared" si="2"/>
        <v>2.779065888140295E-2</v>
      </c>
      <c r="M12" s="33">
        <f t="shared" si="2"/>
        <v>1.4200407672405034E-2</v>
      </c>
      <c r="N12" s="18">
        <f t="shared" si="2"/>
        <v>0.11407406411507047</v>
      </c>
    </row>
    <row r="15" spans="1:14" ht="15.75" thickBot="1" x14ac:dyDescent="0.3">
      <c r="A15" s="6" t="s">
        <v>76</v>
      </c>
      <c r="C15" s="6" t="s">
        <v>18</v>
      </c>
    </row>
    <row r="16" spans="1:14" ht="15.75" thickBot="1" x14ac:dyDescent="0.3">
      <c r="C16" s="58" t="s">
        <v>20</v>
      </c>
      <c r="D16" s="63"/>
      <c r="E16" s="59"/>
      <c r="F16" s="58" t="s">
        <v>21</v>
      </c>
      <c r="G16" s="63"/>
      <c r="H16" s="59"/>
      <c r="I16" s="63" t="s">
        <v>22</v>
      </c>
      <c r="J16" s="63"/>
      <c r="K16" s="59"/>
    </row>
    <row r="17" spans="2:11" ht="15.75" thickBot="1" x14ac:dyDescent="0.3">
      <c r="C17" s="37" t="s">
        <v>56</v>
      </c>
      <c r="D17" s="39" t="s">
        <v>59</v>
      </c>
      <c r="E17" s="38" t="s">
        <v>60</v>
      </c>
      <c r="F17" s="37" t="s">
        <v>56</v>
      </c>
      <c r="G17" s="39" t="s">
        <v>59</v>
      </c>
      <c r="H17" s="38" t="s">
        <v>60</v>
      </c>
      <c r="I17" s="39" t="s">
        <v>56</v>
      </c>
      <c r="J17" s="39" t="s">
        <v>59</v>
      </c>
      <c r="K17" s="38" t="s">
        <v>60</v>
      </c>
    </row>
    <row r="18" spans="2:11" x14ac:dyDescent="0.25">
      <c r="B18" s="36">
        <v>1</v>
      </c>
      <c r="C18" s="11">
        <v>0.97511800000000004</v>
      </c>
      <c r="D18" s="42">
        <v>6.9820390000000003</v>
      </c>
      <c r="E18" s="12">
        <v>12.84957</v>
      </c>
      <c r="F18" s="11">
        <v>0.72304000000000002</v>
      </c>
      <c r="G18" s="42">
        <v>3.737689</v>
      </c>
      <c r="H18" s="12">
        <v>2.4320059999999999</v>
      </c>
      <c r="I18" s="42">
        <v>1.2158310000000001</v>
      </c>
      <c r="J18" s="42">
        <v>1.961479</v>
      </c>
      <c r="K18" s="12">
        <v>2.6425709999999998</v>
      </c>
    </row>
    <row r="19" spans="2:11" x14ac:dyDescent="0.25">
      <c r="B19" s="40">
        <v>2</v>
      </c>
      <c r="C19" s="11">
        <v>1.0894870000000001</v>
      </c>
      <c r="D19" s="42">
        <v>6.4694739999999999</v>
      </c>
      <c r="E19" s="12">
        <v>10.365</v>
      </c>
      <c r="F19" s="11">
        <v>0.75898699999999997</v>
      </c>
      <c r="G19" s="42">
        <v>1.3123450000000001</v>
      </c>
      <c r="H19" s="12">
        <v>1.080835</v>
      </c>
      <c r="I19" s="42">
        <v>0.98756100000000002</v>
      </c>
      <c r="J19" s="42">
        <v>1.276278</v>
      </c>
      <c r="K19" s="12">
        <v>6.8302680000000002</v>
      </c>
    </row>
    <row r="20" spans="2:11" x14ac:dyDescent="0.25">
      <c r="B20" s="40">
        <v>3</v>
      </c>
      <c r="C20" s="11">
        <v>0.93539600000000001</v>
      </c>
      <c r="D20" s="42">
        <v>4.2094990000000001</v>
      </c>
      <c r="E20" s="12">
        <v>14.061210000000001</v>
      </c>
      <c r="F20" s="11">
        <v>1.5179739999999999</v>
      </c>
      <c r="G20" s="42">
        <v>1.05128</v>
      </c>
      <c r="H20" s="12">
        <v>1.3586240000000001</v>
      </c>
      <c r="I20" s="42">
        <v>0.79660799999999998</v>
      </c>
      <c r="J20" s="42">
        <v>1.2413780000000001</v>
      </c>
      <c r="K20" s="12">
        <v>3.6857090000000001</v>
      </c>
    </row>
    <row r="21" spans="2:11" x14ac:dyDescent="0.25">
      <c r="B21" s="25" t="s">
        <v>2</v>
      </c>
      <c r="C21" s="13">
        <f t="shared" ref="C21:K21" si="3">AVERAGE(C18:C20)</f>
        <v>1.0000003333333334</v>
      </c>
      <c r="D21" s="31">
        <f t="shared" si="3"/>
        <v>5.8870040000000001</v>
      </c>
      <c r="E21" s="14">
        <f t="shared" si="3"/>
        <v>12.425260000000002</v>
      </c>
      <c r="F21" s="13">
        <f t="shared" si="3"/>
        <v>1.0000003333333334</v>
      </c>
      <c r="G21" s="31">
        <f t="shared" si="3"/>
        <v>2.0337713333333336</v>
      </c>
      <c r="H21" s="14">
        <f t="shared" si="3"/>
        <v>1.6238216666666665</v>
      </c>
      <c r="I21" s="31">
        <f t="shared" si="3"/>
        <v>1</v>
      </c>
      <c r="J21" s="31">
        <f t="shared" si="3"/>
        <v>1.4930450000000002</v>
      </c>
      <c r="K21" s="14">
        <f t="shared" si="3"/>
        <v>4.3861826666666666</v>
      </c>
    </row>
    <row r="22" spans="2:11" x14ac:dyDescent="0.25">
      <c r="B22" s="26" t="s">
        <v>4</v>
      </c>
      <c r="C22" s="15">
        <f t="shared" ref="C22:K22" si="4">STDEV(C18:C20)</f>
        <v>8.000223093347672E-2</v>
      </c>
      <c r="D22" s="32">
        <f t="shared" si="4"/>
        <v>1.4751942206282551</v>
      </c>
      <c r="E22" s="16">
        <f t="shared" si="4"/>
        <v>1.8842827078493252</v>
      </c>
      <c r="F22" s="15">
        <f t="shared" si="4"/>
        <v>0.44893828776607259</v>
      </c>
      <c r="G22" s="32">
        <f t="shared" si="4"/>
        <v>1.4813980878347086</v>
      </c>
      <c r="H22" s="16">
        <f t="shared" si="4"/>
        <v>0.7135566688177849</v>
      </c>
      <c r="I22" s="32">
        <f t="shared" si="4"/>
        <v>0.20988813085308139</v>
      </c>
      <c r="J22" s="32">
        <f t="shared" si="4"/>
        <v>0.40605087337302881</v>
      </c>
      <c r="K22" s="16">
        <f t="shared" si="4"/>
        <v>2.1799539121784979</v>
      </c>
    </row>
    <row r="23" spans="2:11" ht="15.75" thickBot="1" x14ac:dyDescent="0.3">
      <c r="B23" s="27" t="s">
        <v>3</v>
      </c>
      <c r="C23" s="17">
        <f t="shared" ref="C23:K23" si="5">C22/SQRT(3)</f>
        <v>4.6189309565213395E-2</v>
      </c>
      <c r="D23" s="33">
        <f t="shared" si="5"/>
        <v>0.85170378038670336</v>
      </c>
      <c r="E23" s="18">
        <f t="shared" si="5"/>
        <v>1.087891128606165</v>
      </c>
      <c r="F23" s="17">
        <f t="shared" si="5"/>
        <v>0.25919464129127168</v>
      </c>
      <c r="G23" s="33">
        <f t="shared" si="5"/>
        <v>0.85528558478836592</v>
      </c>
      <c r="H23" s="18">
        <f t="shared" si="5"/>
        <v>0.4119721348240008</v>
      </c>
      <c r="I23" s="33">
        <f t="shared" si="5"/>
        <v>0.12117896884773395</v>
      </c>
      <c r="J23" s="33">
        <f t="shared" si="5"/>
        <v>0.23443358104660084</v>
      </c>
      <c r="K23" s="18">
        <f t="shared" si="5"/>
        <v>1.2585969780172337</v>
      </c>
    </row>
  </sheetData>
  <mergeCells count="7">
    <mergeCell ref="L4:N4"/>
    <mergeCell ref="C4:E4"/>
    <mergeCell ref="F4:H4"/>
    <mergeCell ref="I4:K4"/>
    <mergeCell ref="C16:E16"/>
    <mergeCell ref="F16:H16"/>
    <mergeCell ref="I16:K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workbookViewId="0">
      <selection activeCell="F27" sqref="F27"/>
    </sheetView>
  </sheetViews>
  <sheetFormatPr defaultRowHeight="15" x14ac:dyDescent="0.25"/>
  <cols>
    <col min="5" max="5" width="12.5703125" customWidth="1"/>
    <col min="10" max="10" width="11.28515625" customWidth="1"/>
  </cols>
  <sheetData>
    <row r="2" spans="1:10" x14ac:dyDescent="0.25">
      <c r="A2" s="6" t="s">
        <v>77</v>
      </c>
      <c r="C2" s="6" t="s">
        <v>61</v>
      </c>
      <c r="H2" s="6" t="s">
        <v>78</v>
      </c>
      <c r="I2" s="6" t="s">
        <v>62</v>
      </c>
    </row>
    <row r="4" spans="1:10" ht="15.75" thickBot="1" x14ac:dyDescent="0.3"/>
    <row r="5" spans="1:10" ht="15.75" thickBot="1" x14ac:dyDescent="0.3">
      <c r="C5" s="37" t="s">
        <v>56</v>
      </c>
      <c r="D5" s="39" t="s">
        <v>59</v>
      </c>
      <c r="E5" s="38" t="s">
        <v>60</v>
      </c>
      <c r="I5" s="37" t="s">
        <v>59</v>
      </c>
      <c r="J5" s="38" t="s">
        <v>60</v>
      </c>
    </row>
    <row r="6" spans="1:10" x14ac:dyDescent="0.25">
      <c r="B6" s="36">
        <v>1</v>
      </c>
      <c r="C6" s="42">
        <v>0.38923999999999997</v>
      </c>
      <c r="D6" s="42">
        <v>1.5980049999999999</v>
      </c>
      <c r="E6" s="12">
        <v>1.3926860000000001</v>
      </c>
      <c r="H6" s="46">
        <v>1</v>
      </c>
      <c r="I6" s="11">
        <v>25</v>
      </c>
      <c r="J6" s="12">
        <v>33</v>
      </c>
    </row>
    <row r="7" spans="1:10" x14ac:dyDescent="0.25">
      <c r="B7" s="40">
        <v>2</v>
      </c>
      <c r="C7" s="42">
        <v>0.61493900000000001</v>
      </c>
      <c r="D7" s="42">
        <v>1.6597839999999999</v>
      </c>
      <c r="E7" s="12">
        <v>1.9345220000000001</v>
      </c>
      <c r="H7" s="47">
        <v>2</v>
      </c>
      <c r="I7" s="11">
        <v>34</v>
      </c>
      <c r="J7" s="12">
        <v>32</v>
      </c>
    </row>
    <row r="8" spans="1:10" x14ac:dyDescent="0.25">
      <c r="B8" s="40">
        <v>3</v>
      </c>
      <c r="C8" s="42">
        <v>1.524848</v>
      </c>
      <c r="D8" s="42">
        <v>2.4382320000000002</v>
      </c>
      <c r="E8" s="12">
        <v>1.489252</v>
      </c>
      <c r="H8" s="47">
        <v>3</v>
      </c>
      <c r="I8" s="11">
        <v>31</v>
      </c>
      <c r="J8" s="12">
        <v>29</v>
      </c>
    </row>
    <row r="9" spans="1:10" ht="15.75" thickBot="1" x14ac:dyDescent="0.3">
      <c r="B9" s="40">
        <v>4</v>
      </c>
      <c r="C9" s="44">
        <v>0.56118299999999999</v>
      </c>
      <c r="D9" s="44">
        <v>1.593513</v>
      </c>
      <c r="E9" s="45">
        <v>2.31447</v>
      </c>
      <c r="H9" s="47">
        <v>4</v>
      </c>
      <c r="I9" s="43">
        <v>28</v>
      </c>
      <c r="J9" s="45">
        <v>30</v>
      </c>
    </row>
    <row r="10" spans="1:10" x14ac:dyDescent="0.25">
      <c r="B10" s="25" t="s">
        <v>2</v>
      </c>
      <c r="C10" s="34">
        <f>AVERAGE(C7:C9)</f>
        <v>0.90032333333333325</v>
      </c>
      <c r="D10" s="48">
        <f>AVERAGE(D7:D9)</f>
        <v>1.8971763333333334</v>
      </c>
      <c r="E10" s="35">
        <f>AVERAGE(E7:E9)</f>
        <v>1.9127479999999999</v>
      </c>
      <c r="H10" s="25" t="s">
        <v>2</v>
      </c>
      <c r="I10" s="13">
        <f t="shared" ref="I10" si="0">AVERAGE(I7:I9)</f>
        <v>31</v>
      </c>
      <c r="J10" s="14">
        <f t="shared" ref="J10" si="1">AVERAGE(J7:J9)</f>
        <v>30.333333333333332</v>
      </c>
    </row>
    <row r="11" spans="1:10" x14ac:dyDescent="0.25">
      <c r="B11" s="26" t="s">
        <v>4</v>
      </c>
      <c r="C11" s="15">
        <f>STDEV(C7:C9)</f>
        <v>0.54152167208739987</v>
      </c>
      <c r="D11" s="32">
        <f>STDEV(D7:D9)</f>
        <v>0.46973810488860018</v>
      </c>
      <c r="E11" s="16">
        <f>STDEV(E7:E9)</f>
        <v>0.41303966781412144</v>
      </c>
      <c r="H11" s="26" t="s">
        <v>4</v>
      </c>
      <c r="I11" s="15">
        <f t="shared" ref="I11:J11" si="2">STDEV(I7:I9)</f>
        <v>3</v>
      </c>
      <c r="J11" s="16">
        <f t="shared" si="2"/>
        <v>1.5275252316519468</v>
      </c>
    </row>
    <row r="12" spans="1:10" ht="15.75" thickBot="1" x14ac:dyDescent="0.3">
      <c r="B12" s="27" t="s">
        <v>3</v>
      </c>
      <c r="C12" s="17">
        <f>C11/SQRT(4)</f>
        <v>0.27076083604369994</v>
      </c>
      <c r="D12" s="33">
        <f>D11/SQRT(4)</f>
        <v>0.23486905244430009</v>
      </c>
      <c r="E12" s="18">
        <f>E11/SQRT(4)</f>
        <v>0.20651983390706072</v>
      </c>
      <c r="H12" s="27" t="s">
        <v>3</v>
      </c>
      <c r="I12" s="17">
        <f>I11/SQRT(4)</f>
        <v>1.5</v>
      </c>
      <c r="J12" s="18">
        <f>J11/SQRT(4)</f>
        <v>0.76376261582597338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workbookViewId="0">
      <selection activeCell="I13" sqref="I13"/>
    </sheetView>
  </sheetViews>
  <sheetFormatPr defaultRowHeight="15" x14ac:dyDescent="0.25"/>
  <cols>
    <col min="3" max="3" width="10.42578125" customWidth="1"/>
    <col min="6" max="6" width="13.7109375" customWidth="1"/>
    <col min="8" max="8" width="13.7109375" customWidth="1"/>
    <col min="10" max="10" width="13.85546875" customWidth="1"/>
  </cols>
  <sheetData>
    <row r="1" spans="2:10" ht="15.75" thickBot="1" x14ac:dyDescent="0.3"/>
    <row r="2" spans="2:10" ht="15.75" thickBot="1" x14ac:dyDescent="0.3">
      <c r="B2" s="6" t="s">
        <v>63</v>
      </c>
      <c r="D2" s="6" t="s">
        <v>64</v>
      </c>
      <c r="G2" s="6" t="s">
        <v>66</v>
      </c>
      <c r="H2" s="55"/>
      <c r="I2" s="54" t="s">
        <v>65</v>
      </c>
      <c r="J2" s="56"/>
    </row>
    <row r="3" spans="2:10" ht="15.75" thickBot="1" x14ac:dyDescent="0.3"/>
    <row r="4" spans="2:10" ht="15.75" thickBot="1" x14ac:dyDescent="0.3">
      <c r="D4" s="37" t="s">
        <v>0</v>
      </c>
      <c r="E4" s="38" t="s">
        <v>5</v>
      </c>
      <c r="I4" s="37" t="s">
        <v>0</v>
      </c>
      <c r="J4" s="38" t="s">
        <v>5</v>
      </c>
    </row>
    <row r="5" spans="2:10" x14ac:dyDescent="0.25">
      <c r="C5" s="36">
        <v>1</v>
      </c>
      <c r="D5" s="11">
        <v>6.25</v>
      </c>
      <c r="E5" s="12">
        <v>15.662649999999999</v>
      </c>
      <c r="H5" s="36">
        <v>1</v>
      </c>
      <c r="I5" s="49">
        <v>9.35</v>
      </c>
      <c r="J5" s="50">
        <v>9.23</v>
      </c>
    </row>
    <row r="6" spans="2:10" x14ac:dyDescent="0.25">
      <c r="C6" s="40">
        <v>2</v>
      </c>
      <c r="D6" s="11">
        <v>9.7560979999999997</v>
      </c>
      <c r="E6" s="12">
        <v>13.414630000000001</v>
      </c>
      <c r="H6" s="40">
        <v>2</v>
      </c>
      <c r="I6" s="11">
        <v>8.02</v>
      </c>
      <c r="J6" s="12">
        <v>8.11</v>
      </c>
    </row>
    <row r="7" spans="2:10" ht="15.75" thickBot="1" x14ac:dyDescent="0.3">
      <c r="C7" s="40">
        <v>3</v>
      </c>
      <c r="D7" s="11">
        <v>8.8607589999999998</v>
      </c>
      <c r="E7" s="12">
        <v>12.5</v>
      </c>
      <c r="H7" s="40">
        <v>3</v>
      </c>
      <c r="I7" s="43">
        <v>9.7899999999999991</v>
      </c>
      <c r="J7" s="45">
        <v>9.74</v>
      </c>
    </row>
    <row r="8" spans="2:10" x14ac:dyDescent="0.25">
      <c r="C8" s="51" t="s">
        <v>2</v>
      </c>
      <c r="D8" s="34">
        <f t="shared" ref="D8:E8" si="0">AVERAGE(D5:D7)</f>
        <v>8.2889523333333344</v>
      </c>
      <c r="E8" s="35">
        <f t="shared" si="0"/>
        <v>13.859093333333334</v>
      </c>
      <c r="H8" s="51" t="s">
        <v>2</v>
      </c>
      <c r="I8" s="34">
        <f t="shared" ref="I8:J8" si="1">AVERAGE(I5:I7)</f>
        <v>9.0533333333333328</v>
      </c>
      <c r="J8" s="35">
        <f t="shared" si="1"/>
        <v>9.0266666666666655</v>
      </c>
    </row>
    <row r="9" spans="2:10" x14ac:dyDescent="0.25">
      <c r="C9" s="26" t="s">
        <v>4</v>
      </c>
      <c r="D9" s="15">
        <f t="shared" ref="D9:E9" si="2">STDEV(D5:D7)</f>
        <v>1.8216484140564273</v>
      </c>
      <c r="E9" s="16">
        <f t="shared" si="2"/>
        <v>1.6274979252316519</v>
      </c>
      <c r="H9" s="26" t="s">
        <v>4</v>
      </c>
      <c r="I9" s="15">
        <f t="shared" ref="I9:J9" si="3">STDEV(I5:I7)</f>
        <v>0.92153856855442196</v>
      </c>
      <c r="J9" s="16">
        <f t="shared" si="3"/>
        <v>0.83380653231630064</v>
      </c>
    </row>
    <row r="10" spans="2:10" ht="15.75" thickBot="1" x14ac:dyDescent="0.3">
      <c r="C10" s="27" t="s">
        <v>3</v>
      </c>
      <c r="D10" s="17">
        <f t="shared" ref="D10:E10" si="4">D9/SQRT(3)</f>
        <v>1.0517292022243332</v>
      </c>
      <c r="E10" s="18">
        <f t="shared" si="4"/>
        <v>0.93963636523805172</v>
      </c>
      <c r="H10" s="27" t="s">
        <v>3</v>
      </c>
      <c r="I10" s="17">
        <f t="shared" ref="I10:J10" si="5">I9/SQRT(3)</f>
        <v>0.53205054062351798</v>
      </c>
      <c r="J10" s="18">
        <f t="shared" si="5"/>
        <v>0.48139842588488457</v>
      </c>
    </row>
  </sheetData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workbookViewId="0">
      <selection activeCell="G11" sqref="G11"/>
    </sheetView>
  </sheetViews>
  <sheetFormatPr defaultRowHeight="15" x14ac:dyDescent="0.25"/>
  <sheetData>
    <row r="2" spans="1:4" x14ac:dyDescent="0.25">
      <c r="A2" s="6" t="s">
        <v>67</v>
      </c>
      <c r="C2" s="6" t="s">
        <v>18</v>
      </c>
    </row>
    <row r="3" spans="1:4" ht="15.75" thickBot="1" x14ac:dyDescent="0.3"/>
    <row r="4" spans="1:4" ht="15.75" thickBot="1" x14ac:dyDescent="0.3">
      <c r="C4" s="37" t="s">
        <v>0</v>
      </c>
      <c r="D4" s="38" t="s">
        <v>5</v>
      </c>
    </row>
    <row r="5" spans="1:4" x14ac:dyDescent="0.25">
      <c r="B5" s="34">
        <v>1</v>
      </c>
      <c r="C5" s="11">
        <v>0.96120700000000003</v>
      </c>
      <c r="D5" s="12">
        <v>0.24535100000000001</v>
      </c>
    </row>
    <row r="6" spans="1:4" x14ac:dyDescent="0.25">
      <c r="B6" s="13">
        <v>2</v>
      </c>
      <c r="C6" s="11">
        <v>0.86030399999999996</v>
      </c>
      <c r="D6" s="12">
        <v>0.47398699999999999</v>
      </c>
    </row>
    <row r="7" spans="1:4" x14ac:dyDescent="0.25">
      <c r="B7" s="13">
        <v>3</v>
      </c>
      <c r="C7" s="11">
        <v>0.99510399999999999</v>
      </c>
      <c r="D7" s="12">
        <v>0.374469</v>
      </c>
    </row>
    <row r="8" spans="1:4" ht="15.75" thickBot="1" x14ac:dyDescent="0.3">
      <c r="B8" s="13">
        <v>4</v>
      </c>
      <c r="C8" s="11">
        <v>1.1833849999999999</v>
      </c>
      <c r="D8" s="12">
        <v>0.51</v>
      </c>
    </row>
    <row r="9" spans="1:4" x14ac:dyDescent="0.25">
      <c r="B9" s="52" t="s">
        <v>2</v>
      </c>
      <c r="C9" s="34">
        <f t="shared" ref="C9:D9" si="0">AVERAGE(C6:C8)</f>
        <v>1.012931</v>
      </c>
      <c r="D9" s="35">
        <f t="shared" si="0"/>
        <v>0.45281866666666665</v>
      </c>
    </row>
    <row r="10" spans="1:4" x14ac:dyDescent="0.25">
      <c r="B10" s="29" t="s">
        <v>4</v>
      </c>
      <c r="C10" s="15">
        <f t="shared" ref="C10:D10" si="1">STDEV(C6:C8)</f>
        <v>0.16227656820071071</v>
      </c>
      <c r="D10" s="16">
        <f t="shared" si="1"/>
        <v>7.0201401284685133E-2</v>
      </c>
    </row>
    <row r="11" spans="1:4" ht="15.75" thickBot="1" x14ac:dyDescent="0.3">
      <c r="B11" s="30" t="s">
        <v>3</v>
      </c>
      <c r="C11" s="17">
        <f>C10/SQRT(4)</f>
        <v>8.1138284100355354E-2</v>
      </c>
      <c r="D11" s="18">
        <f t="shared" ref="D11" si="2">D10/SQRT(4)</f>
        <v>3.5100700642342567E-2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2"/>
  <sheetViews>
    <sheetView workbookViewId="0">
      <selection activeCell="J3" sqref="J3"/>
    </sheetView>
  </sheetViews>
  <sheetFormatPr defaultRowHeight="15" x14ac:dyDescent="0.25"/>
  <cols>
    <col min="2" max="2" width="17.5703125" customWidth="1"/>
  </cols>
  <sheetData>
    <row r="4" spans="1:10" ht="15.75" thickBot="1" x14ac:dyDescent="0.3">
      <c r="A4" s="6" t="s">
        <v>73</v>
      </c>
      <c r="C4" s="6" t="s">
        <v>34</v>
      </c>
    </row>
    <row r="5" spans="1:10" ht="15.75" thickBot="1" x14ac:dyDescent="0.3">
      <c r="E5" s="37" t="s">
        <v>41</v>
      </c>
      <c r="F5" s="38" t="s">
        <v>42</v>
      </c>
    </row>
    <row r="6" spans="1:10" x14ac:dyDescent="0.25">
      <c r="D6">
        <v>1</v>
      </c>
      <c r="E6" s="49">
        <v>29</v>
      </c>
      <c r="F6" s="50">
        <v>45.679009999999998</v>
      </c>
    </row>
    <row r="7" spans="1:10" x14ac:dyDescent="0.25">
      <c r="D7">
        <v>2</v>
      </c>
      <c r="E7" s="11">
        <v>23.529409999999999</v>
      </c>
      <c r="F7" s="12">
        <v>49.411760000000001</v>
      </c>
    </row>
    <row r="8" spans="1:10" ht="15.75" thickBot="1" x14ac:dyDescent="0.3">
      <c r="D8">
        <v>3</v>
      </c>
      <c r="E8" s="43">
        <v>34.426229999999997</v>
      </c>
      <c r="F8" s="45">
        <v>40.367089999999997</v>
      </c>
    </row>
    <row r="9" spans="1:10" x14ac:dyDescent="0.25">
      <c r="D9" s="51" t="s">
        <v>2</v>
      </c>
      <c r="E9" s="34">
        <f t="shared" ref="E9:F9" si="0">AVERAGE(E6:E8)</f>
        <v>28.985213333333331</v>
      </c>
      <c r="F9" s="35">
        <f t="shared" si="0"/>
        <v>45.152619999999992</v>
      </c>
    </row>
    <row r="10" spans="1:10" x14ac:dyDescent="0.25">
      <c r="D10" s="26" t="s">
        <v>4</v>
      </c>
      <c r="E10" s="15">
        <f t="shared" ref="E10:F10" si="1">STDEV(E6:E8)</f>
        <v>5.4484250487855155</v>
      </c>
      <c r="F10" s="16">
        <f t="shared" si="1"/>
        <v>4.5452534226707328</v>
      </c>
    </row>
    <row r="11" spans="1:10" ht="15.75" thickBot="1" x14ac:dyDescent="0.3">
      <c r="D11" s="27" t="s">
        <v>3</v>
      </c>
      <c r="E11" s="17">
        <f t="shared" ref="E11:F11" si="2">E10/SQRT(3)</f>
        <v>3.1456496685758175</v>
      </c>
      <c r="F11" s="18">
        <f t="shared" si="2"/>
        <v>2.6242032871140157</v>
      </c>
    </row>
    <row r="14" spans="1:10" x14ac:dyDescent="0.25">
      <c r="A14" s="6" t="s">
        <v>74</v>
      </c>
    </row>
    <row r="15" spans="1:10" ht="15.75" thickBot="1" x14ac:dyDescent="0.3"/>
    <row r="16" spans="1:10" ht="15.75" thickBot="1" x14ac:dyDescent="0.3">
      <c r="C16" s="37" t="s">
        <v>56</v>
      </c>
      <c r="D16" s="38" t="s">
        <v>68</v>
      </c>
      <c r="E16" s="37" t="s">
        <v>56</v>
      </c>
      <c r="F16" s="39" t="s">
        <v>68</v>
      </c>
      <c r="G16" s="37" t="s">
        <v>56</v>
      </c>
      <c r="H16" s="38" t="s">
        <v>68</v>
      </c>
      <c r="I16" s="39" t="s">
        <v>56</v>
      </c>
      <c r="J16" s="38" t="s">
        <v>68</v>
      </c>
    </row>
    <row r="17" spans="2:10" x14ac:dyDescent="0.25">
      <c r="B17">
        <v>1</v>
      </c>
      <c r="C17" s="11">
        <v>1.0673900000000001</v>
      </c>
      <c r="D17" s="12">
        <v>1.57362</v>
      </c>
      <c r="E17" s="42">
        <v>1.052683</v>
      </c>
      <c r="F17" s="42">
        <v>1.278162</v>
      </c>
      <c r="G17" s="11">
        <v>1.2583340000000001</v>
      </c>
      <c r="H17" s="12">
        <v>2.0441699999999998</v>
      </c>
      <c r="I17" s="42">
        <v>1.067159</v>
      </c>
      <c r="J17" s="12">
        <v>1.388738</v>
      </c>
    </row>
    <row r="18" spans="2:10" x14ac:dyDescent="0.25">
      <c r="B18">
        <v>2</v>
      </c>
      <c r="C18" s="11">
        <v>0.92279800000000001</v>
      </c>
      <c r="D18" s="12">
        <v>2.0478170000000002</v>
      </c>
      <c r="E18" s="42">
        <v>0.75475000000000003</v>
      </c>
      <c r="F18" s="42">
        <v>0.60460700000000001</v>
      </c>
      <c r="G18" s="11">
        <v>0.69810499999999998</v>
      </c>
      <c r="H18" s="12">
        <v>1.4255469999999999</v>
      </c>
      <c r="I18" s="42">
        <v>1.016616</v>
      </c>
      <c r="J18" s="12">
        <v>1.2089669999999999</v>
      </c>
    </row>
    <row r="19" spans="2:10" ht="15.75" thickBot="1" x14ac:dyDescent="0.3">
      <c r="B19">
        <v>3</v>
      </c>
      <c r="C19" s="43">
        <v>1.0098119999999999</v>
      </c>
      <c r="D19" s="45">
        <v>1.6518550000000001</v>
      </c>
      <c r="E19" s="44">
        <v>1.1925669999999999</v>
      </c>
      <c r="F19" s="44">
        <v>0.74953700000000001</v>
      </c>
      <c r="G19" s="43">
        <v>1.043561</v>
      </c>
      <c r="H19" s="45">
        <v>1.603823</v>
      </c>
      <c r="I19" s="44">
        <v>0.91622599999999998</v>
      </c>
      <c r="J19" s="45">
        <v>1.3696189999999999</v>
      </c>
    </row>
    <row r="20" spans="2:10" x14ac:dyDescent="0.25">
      <c r="B20" s="51" t="s">
        <v>2</v>
      </c>
      <c r="C20" s="13">
        <f t="shared" ref="C20:J20" si="3">AVERAGE(C16:C19)</f>
        <v>1</v>
      </c>
      <c r="D20" s="31">
        <f t="shared" si="3"/>
        <v>1.7577640000000001</v>
      </c>
      <c r="E20" s="13">
        <f t="shared" si="3"/>
        <v>1</v>
      </c>
      <c r="F20" s="31">
        <f t="shared" si="3"/>
        <v>0.87743533333333346</v>
      </c>
      <c r="G20" s="13">
        <f t="shared" si="3"/>
        <v>1</v>
      </c>
      <c r="H20" s="14">
        <f t="shared" si="3"/>
        <v>1.6911799999999999</v>
      </c>
      <c r="I20" s="48">
        <f t="shared" si="3"/>
        <v>1.0000003333333334</v>
      </c>
      <c r="J20" s="35">
        <f t="shared" si="3"/>
        <v>1.3224413333333331</v>
      </c>
    </row>
    <row r="21" spans="2:10" x14ac:dyDescent="0.25">
      <c r="B21" s="26" t="s">
        <v>4</v>
      </c>
      <c r="C21" s="15">
        <f t="shared" ref="C21:J21" si="4">STDEV(C16:C19)</f>
        <v>7.2793668158707345E-2</v>
      </c>
      <c r="D21" s="32">
        <f t="shared" si="4"/>
        <v>0.25422084083135305</v>
      </c>
      <c r="E21" s="15">
        <f t="shared" si="4"/>
        <v>0.22361251136508487</v>
      </c>
      <c r="F21" s="32">
        <f t="shared" si="4"/>
        <v>0.35452443111629561</v>
      </c>
      <c r="G21" s="15">
        <f t="shared" si="4"/>
        <v>0.28264342138284404</v>
      </c>
      <c r="H21" s="16">
        <f t="shared" si="4"/>
        <v>0.31842901582456457</v>
      </c>
      <c r="I21" s="32">
        <f t="shared" si="4"/>
        <v>7.6826121250088711E-2</v>
      </c>
      <c r="J21" s="16">
        <f t="shared" si="4"/>
        <v>9.8735516833272016E-2</v>
      </c>
    </row>
    <row r="22" spans="2:10" ht="15.75" thickBot="1" x14ac:dyDescent="0.3">
      <c r="B22" s="27" t="s">
        <v>3</v>
      </c>
      <c r="C22" s="17">
        <f t="shared" ref="C22:J22" si="5">C21/SQRT(4)</f>
        <v>3.6396834079353672E-2</v>
      </c>
      <c r="D22" s="33">
        <f t="shared" si="5"/>
        <v>0.12711042041567652</v>
      </c>
      <c r="E22" s="17">
        <f t="shared" si="5"/>
        <v>0.11180625568254243</v>
      </c>
      <c r="F22" s="33">
        <f t="shared" si="5"/>
        <v>0.17726221555814781</v>
      </c>
      <c r="G22" s="17">
        <f t="shared" si="5"/>
        <v>0.14132171069142202</v>
      </c>
      <c r="H22" s="18">
        <f t="shared" si="5"/>
        <v>0.15921450791228228</v>
      </c>
      <c r="I22" s="33">
        <f t="shared" si="5"/>
        <v>3.8413060625044355E-2</v>
      </c>
      <c r="J22" s="18">
        <f t="shared" si="5"/>
        <v>4.9367758416636008E-2</v>
      </c>
    </row>
  </sheetData>
  <pageMargins left="0.7" right="0.7" top="0.75" bottom="0.75" header="0.3" footer="0.3"/>
  <pageSetup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1"/>
  <sheetViews>
    <sheetView tabSelected="1" workbookViewId="0">
      <selection activeCell="G7" sqref="G7"/>
    </sheetView>
  </sheetViews>
  <sheetFormatPr defaultRowHeight="15" x14ac:dyDescent="0.25"/>
  <cols>
    <col min="2" max="2" width="12.5703125" customWidth="1"/>
    <col min="5" max="5" width="12" customWidth="1"/>
    <col min="11" max="11" width="11.28515625" customWidth="1"/>
  </cols>
  <sheetData>
    <row r="3" spans="1:11" x14ac:dyDescent="0.25">
      <c r="A3" s="6" t="s">
        <v>80</v>
      </c>
      <c r="C3" s="6" t="s">
        <v>64</v>
      </c>
      <c r="G3" s="6" t="s">
        <v>81</v>
      </c>
      <c r="J3" s="6" t="s">
        <v>79</v>
      </c>
    </row>
    <row r="4" spans="1:11" ht="15.75" thickBot="1" x14ac:dyDescent="0.3"/>
    <row r="5" spans="1:11" ht="15.75" thickBot="1" x14ac:dyDescent="0.3">
      <c r="C5" s="37" t="s">
        <v>56</v>
      </c>
      <c r="D5" s="39" t="s">
        <v>59</v>
      </c>
      <c r="E5" s="38" t="s">
        <v>60</v>
      </c>
      <c r="I5" s="37" t="s">
        <v>56</v>
      </c>
      <c r="J5" s="39" t="s">
        <v>59</v>
      </c>
      <c r="K5" s="38" t="s">
        <v>60</v>
      </c>
    </row>
    <row r="6" spans="1:11" x14ac:dyDescent="0.25">
      <c r="B6">
        <v>1</v>
      </c>
      <c r="C6" s="11">
        <v>0.99184899999999998</v>
      </c>
      <c r="D6" s="42">
        <v>1.1540269999999999</v>
      </c>
      <c r="E6" s="12">
        <v>1.2149810000000001</v>
      </c>
      <c r="H6">
        <v>1</v>
      </c>
      <c r="I6" s="49">
        <v>1.021277</v>
      </c>
      <c r="J6" s="53">
        <v>1.1361699999999999</v>
      </c>
      <c r="K6" s="50">
        <v>1.161702</v>
      </c>
    </row>
    <row r="7" spans="1:11" x14ac:dyDescent="0.25">
      <c r="B7">
        <v>2</v>
      </c>
      <c r="C7" s="11">
        <v>0.99371299999999996</v>
      </c>
      <c r="D7" s="42">
        <v>1.1742779999999999</v>
      </c>
      <c r="E7" s="12">
        <v>1.2213080000000001</v>
      </c>
      <c r="H7">
        <v>2</v>
      </c>
      <c r="I7" s="11">
        <v>1.0851059999999999</v>
      </c>
      <c r="J7" s="42">
        <v>1.148936</v>
      </c>
      <c r="K7" s="12">
        <v>1.1434040000000001</v>
      </c>
    </row>
    <row r="8" spans="1:11" ht="15.75" thickBot="1" x14ac:dyDescent="0.3">
      <c r="B8">
        <v>3</v>
      </c>
      <c r="C8" s="11">
        <v>1.014438</v>
      </c>
      <c r="D8" s="42">
        <v>1.2835319999999999</v>
      </c>
      <c r="E8" s="12">
        <v>1.134981</v>
      </c>
      <c r="H8">
        <v>3</v>
      </c>
      <c r="I8" s="43">
        <v>0.89361699999999999</v>
      </c>
      <c r="J8" s="44">
        <v>1.1872339999999999</v>
      </c>
      <c r="K8" s="45">
        <v>1.148936</v>
      </c>
    </row>
    <row r="9" spans="1:11" x14ac:dyDescent="0.25">
      <c r="B9" s="52" t="s">
        <v>2</v>
      </c>
      <c r="C9" s="34">
        <f>AVERAGE(C6:C8)</f>
        <v>1</v>
      </c>
      <c r="D9" s="48">
        <f>AVERAGE(D6:D8)</f>
        <v>1.2039456666666666</v>
      </c>
      <c r="E9" s="35">
        <f>AVERAGE(E6:E8)</f>
        <v>1.1904233333333334</v>
      </c>
      <c r="H9" s="52" t="s">
        <v>2</v>
      </c>
      <c r="I9" s="34">
        <f>AVERAGE(I6:I8)</f>
        <v>1</v>
      </c>
      <c r="J9" s="48">
        <f>AVERAGE(J6:J8)</f>
        <v>1.1574466666666667</v>
      </c>
      <c r="K9" s="35">
        <f>AVERAGE(K6:K8)</f>
        <v>1.1513473333333335</v>
      </c>
    </row>
    <row r="10" spans="1:11" x14ac:dyDescent="0.25">
      <c r="B10" s="29" t="s">
        <v>4</v>
      </c>
      <c r="C10" s="15">
        <f>STDEV(C6:C8)</f>
        <v>1.2538361416070272E-2</v>
      </c>
      <c r="D10" s="32">
        <f>STDEV(D6:D8)</f>
        <v>6.9663577932326526E-2</v>
      </c>
      <c r="E10" s="16">
        <f>STDEV(E6:E8)</f>
        <v>4.8118572052102043E-2</v>
      </c>
      <c r="H10" s="29" t="s">
        <v>4</v>
      </c>
      <c r="I10" s="15">
        <f>STDEV(I6:I8)</f>
        <v>9.7501499101295838E-2</v>
      </c>
      <c r="J10" s="32">
        <f>STDEV(J6:J8)</f>
        <v>2.657454814918464E-2</v>
      </c>
      <c r="K10" s="16">
        <f>STDEV(K6:K8)</f>
        <v>9.3843005777379529E-3</v>
      </c>
    </row>
    <row r="11" spans="1:11" ht="15.75" thickBot="1" x14ac:dyDescent="0.3">
      <c r="B11" s="30" t="s">
        <v>3</v>
      </c>
      <c r="C11" s="17">
        <f>C10/SQRT(3)</f>
        <v>7.2390263387649891E-3</v>
      </c>
      <c r="D11" s="33">
        <f>D10/SQRT(3)</f>
        <v>4.0220285471941196E-2</v>
      </c>
      <c r="E11" s="18">
        <f>E10/SQRT(3)</f>
        <v>2.7781270527301519E-2</v>
      </c>
      <c r="H11" s="30" t="s">
        <v>3</v>
      </c>
      <c r="I11" s="17">
        <f>I10/SQRT(3)</f>
        <v>5.629251675252521E-2</v>
      </c>
      <c r="J11" s="33">
        <f>J10/SQRT(3)</f>
        <v>1.5342822527524424E-2</v>
      </c>
      <c r="K11" s="18">
        <f>K10/SQRT(3)</f>
        <v>5.4180284647133677E-3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Fig1c,e</vt:lpstr>
      <vt:lpstr>Fig1f, j</vt:lpstr>
      <vt:lpstr>Fig1h, i</vt:lpstr>
      <vt:lpstr>Fig2e</vt:lpstr>
      <vt:lpstr>Fig3b</vt:lpstr>
      <vt:lpstr>Fig3c, d</vt:lpstr>
      <vt:lpstr>Fig 3e</vt:lpstr>
      <vt:lpstr>Fig3f</vt:lpstr>
      <vt:lpstr>Fig3g</vt:lpstr>
      <vt:lpstr>Fig4a</vt:lpstr>
      <vt:lpstr>Fig4c</vt:lpstr>
      <vt:lpstr>Fig4d, e</vt:lpstr>
      <vt:lpstr>Fig. 4f (right panel), g</vt:lpstr>
      <vt:lpstr>Fig5a, b</vt:lpstr>
      <vt:lpstr>Fig5e, f</vt:lpstr>
      <vt:lpstr>Fig.S3a, c</vt:lpstr>
      <vt:lpstr>FigS4b</vt:lpstr>
      <vt:lpstr>Fig S5a-b</vt:lpstr>
      <vt:lpstr>Fig S6a,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Allah Nawaz</dc:creator>
  <cp:lastModifiedBy>NawazA</cp:lastModifiedBy>
  <dcterms:created xsi:type="dcterms:W3CDTF">2022-09-15T16:32:39Z</dcterms:created>
  <dcterms:modified xsi:type="dcterms:W3CDTF">2022-10-10T15:41:49Z</dcterms:modified>
</cp:coreProperties>
</file>