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ECsibra/Library/Mobile Documents/com~apple~CloudDocs/x_imperial/EC_GBS group/EC_GBS WORK/06_Papers and Projects/03_FP/00_FP_paper/0_Writing_1_fpquant/00_Current_finals/6_Biorxiv2_and_NatComms/5_nat comms final edits/05_zipped v1 20221013/02_supplementary files/"/>
    </mc:Choice>
  </mc:AlternateContent>
  <xr:revisionPtr revIDLastSave="0" documentId="13_ncr:1_{4462D6C7-5010-B047-80AE-EDF7F2D64E34}" xr6:coauthVersionLast="47" xr6:coauthVersionMax="47" xr10:uidLastSave="{00000000-0000-0000-0000-000000000000}"/>
  <bookViews>
    <workbookView xWindow="5580" yWindow="2360" windowWidth="27640" windowHeight="16940" activeTab="1" xr2:uid="{35A44E16-FA96-D242-BB1E-B060E816DC6D}"/>
  </bookViews>
  <sheets>
    <sheet name="Supp Data File 1" sheetId="2" r:id="rId1"/>
    <sheet name="Commercial GFP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1" l="1"/>
  <c r="G3" i="1"/>
  <c r="W3" i="1"/>
  <c r="W4" i="1"/>
  <c r="W5" i="1"/>
  <c r="G6" i="1"/>
  <c r="W6" i="1"/>
  <c r="W7" i="1"/>
  <c r="G8" i="1"/>
  <c r="W8" i="1"/>
  <c r="G9" i="1"/>
  <c r="W9" i="1"/>
  <c r="W10" i="1"/>
  <c r="W11" i="1"/>
  <c r="W12" i="1"/>
  <c r="W13" i="1"/>
  <c r="G14" i="1"/>
  <c r="W14" i="1"/>
  <c r="W15" i="1"/>
  <c r="W16" i="1"/>
</calcChain>
</file>

<file path=xl/sharedStrings.xml><?xml version="1.0" encoding="utf-8"?>
<sst xmlns="http://schemas.openxmlformats.org/spreadsheetml/2006/main" count="246" uniqueCount="151">
  <si>
    <t xml:space="preserve">https://www.sinobiological.com/recombinant-proteins/aequorea-victoria-gfp-69001-s08e </t>
  </si>
  <si>
    <t>Based on GFP that isn't in literature. Claims to be based on avGFP based, actually based on alphaGFP according to specified Genbank sequence, final protein sequence has closest match to EGFP. Unclear if suitable as fluorescence calibrant.</t>
  </si>
  <si>
    <t>£240 for 50µg</t>
  </si>
  <si>
    <t>Not specified</t>
  </si>
  <si>
    <t>Lyophilised or solution in PBS/trehalose/mannitol/Tween80</t>
  </si>
  <si>
    <t>SDS-PAGE</t>
  </si>
  <si>
    <t>His tag purification</t>
  </si>
  <si>
    <t>sequence available from supplier. closest sequence is EGFP (4 mismatches)</t>
  </si>
  <si>
    <t>Sino Biological / Stratech 69001-S08E</t>
  </si>
  <si>
    <t>No information on FPbase. Image of spectra and ex_max/em_max available from supplier.</t>
  </si>
  <si>
    <t>no</t>
  </si>
  <si>
    <t>NA</t>
  </si>
  <si>
    <t>GFPSpark</t>
  </si>
  <si>
    <t xml:space="preserve">https://www.sinobiological.com/recombinant-proteins/aequorea-victoria-gfp-13105-s07e </t>
  </si>
  <si>
    <t>Claims to have sequence equivalent to alphaGFP but description suggests it may actually be supplier's proprietary 'GFPSpark' that is more similar to EGFP. Unclear if suitable as fluorescence calibrant.</t>
  </si>
  <si>
    <t>£170 for 100µg</t>
  </si>
  <si>
    <t>yes</t>
  </si>
  <si>
    <t>Sino Biological / Stratech 13105-S07E</t>
  </si>
  <si>
    <t>https://www.thermofisher.com/antibody/product/Aequorea-victoria-GFP-His-tag-Recombinant-Protein/A42613</t>
  </si>
  <si>
    <t>£139 for 50µg</t>
  </si>
  <si>
    <t>BCA assay</t>
  </si>
  <si>
    <t>Lyophilised from solution in PBS</t>
  </si>
  <si>
    <t>Thermo A42613</t>
  </si>
  <si>
    <t>Absorbs more highly in the UV than at 485 nm.</t>
  </si>
  <si>
    <t>B28N7</t>
  </si>
  <si>
    <t>alphagfp</t>
  </si>
  <si>
    <t>alphaGFP</t>
  </si>
  <si>
    <t>https://www.takarabio.com/products/gene-function/fluorescent-proteins/recombinant-fluorescent-proteins</t>
  </si>
  <si>
    <t>£419 for 100µg</t>
  </si>
  <si>
    <t>"Suitable for use for fluorimeter calibration"</t>
  </si>
  <si>
    <t>BCA method in triplicate, correct to -+10%</t>
  </si>
  <si>
    <t>1mg/ml solution in Tris/EDTA</t>
  </si>
  <si>
    <t>Single, sharp band at 27kDa</t>
  </si>
  <si>
    <t>Proprietary purification method</t>
  </si>
  <si>
    <t>TakaraBio 632373</t>
  </si>
  <si>
    <t>No information is available on EC or spectrum.</t>
  </si>
  <si>
    <t>799YV</t>
  </si>
  <si>
    <t>q80r</t>
  </si>
  <si>
    <t>Q80R</t>
  </si>
  <si>
    <t>https://www.fishersci.co.uk/shop/products/product/16007600</t>
  </si>
  <si>
    <t>£850 for 100µg</t>
  </si>
  <si>
    <t>Solution in Tris/glycerol</t>
  </si>
  <si>
    <t>His tag purification. Purified from yeast.</t>
  </si>
  <si>
    <t>enQuire Bio / fisher scientific 16007600</t>
  </si>
  <si>
    <t>https://www.fishersci.co.uk/shop/products/product/16047590</t>
  </si>
  <si>
    <t>£750 for 100µg</t>
  </si>
  <si>
    <t>enQuire Bio / fisher scientific 16047590</t>
  </si>
  <si>
    <t>https://www.novusbio.com/products/gfp-recombinant-protein_nbc1-22949</t>
  </si>
  <si>
    <t>$329 for 100µg</t>
  </si>
  <si>
    <t>Not specified. Stated applications only in PAGE (as size marker) and in immunofluorescence (as protein that binds anti-GFP antibodies).</t>
  </si>
  <si>
    <t>1mg/ml solution in Tris/glycerol</t>
  </si>
  <si>
    <t>Not specified, protein contains no tags</t>
  </si>
  <si>
    <t>Novus Bio / BioTechne (Oxford) NBC1-22949</t>
  </si>
  <si>
    <t>https://www.abcam.com/recombinant-a-victoria-gfp-protein-ab84191.html</t>
  </si>
  <si>
    <t>£280 for 100µg</t>
  </si>
  <si>
    <t>Qualitatively determined as actively fluorescent. Excitation/Emission peaks not verified.</t>
  </si>
  <si>
    <t>"Suitable for functional studies." Includes protocol for serial dilution calibration of plate reader.</t>
  </si>
  <si>
    <t>Bradford assay</t>
  </si>
  <si>
    <t>abcam ab84191</t>
  </si>
  <si>
    <t>1XF1B</t>
  </si>
  <si>
    <t>avgfp</t>
  </si>
  <si>
    <t>avGFP</t>
  </si>
  <si>
    <t>£430 for 100µg</t>
  </si>
  <si>
    <t>Ratio between absorbance at 280nm and 475nm verified to be &gt;1.5.</t>
  </si>
  <si>
    <t>"Can be used as standard for fluorometry"</t>
  </si>
  <si>
    <t>1mg/ml solution in PBS/EDTA/glycerol</t>
  </si>
  <si>
    <t>Predominant band at 30-35 kDa</t>
  </si>
  <si>
    <t>TakaraBio 632502</t>
  </si>
  <si>
    <t>No spectra available for this AcGFP1. There are 22 amino acid changes between AcGFP1 and GFPmut3. Takara Bio's properties for AcGFP1 differs from FPbase's by &gt;30% (EC:32,500, QY = 0.78).</t>
  </si>
  <si>
    <t>6ORKJ</t>
  </si>
  <si>
    <t>acgfp1</t>
  </si>
  <si>
    <t>AcGFP1</t>
  </si>
  <si>
    <t>https://evrogen.com/products/recombinants/rTurboGFP.shtml</t>
  </si>
  <si>
    <t>Lot to lot variation in how it is purified.</t>
  </si>
  <si>
    <t>€130 for 100µg</t>
  </si>
  <si>
    <t>"Spectral properties identical to that of TurboGFP." Unclear if this is checked for each batch.</t>
  </si>
  <si>
    <t>Stated as suitable for quantitative fluoresence calibration.</t>
  </si>
  <si>
    <t>Chromophore absorption</t>
  </si>
  <si>
    <t>1mg/ml solution in PBS</t>
  </si>
  <si>
    <t>Lot to lot variation in tagging and purification method.</t>
  </si>
  <si>
    <t>Evrogen FP552</t>
  </si>
  <si>
    <t>https://www.thermofisher.com/order/catalog/product/88899</t>
  </si>
  <si>
    <t>Discontinued (March 2022: £100 for 20µg)</t>
  </si>
  <si>
    <t>Not specified but fluorescence spectra provided.</t>
  </si>
  <si>
    <t>0.5µg/ml solution</t>
  </si>
  <si>
    <t>Thermo Pierce 88899</t>
  </si>
  <si>
    <t>Can't expect that the conversion factor will be exactly the same as GFPmut3, but should be approximately the same.</t>
  </si>
  <si>
    <t>A315M</t>
  </si>
  <si>
    <t>turbogfp</t>
  </si>
  <si>
    <t>TurboGFP</t>
  </si>
  <si>
    <t>https://www.novusbio.com/products/egfp-recombinant-protein_nbp1-99915</t>
  </si>
  <si>
    <t>States that spectra identical to avGFP but quotes excitation/emission maxima that are equivalent to EGFP. Protein sequence is identical to EGFP, suggesting this is a mistake in the text for calling it avGFP.</t>
  </si>
  <si>
    <t>$449 for 100µg</t>
  </si>
  <si>
    <t>"Excitation and emission spectra identical to that of avGFP with excitation 488nm and emission at 507nm." Unclear if this is checked for each batch.</t>
  </si>
  <si>
    <t>Applications include "in vitro assay".</t>
  </si>
  <si>
    <t>Lyophilised</t>
  </si>
  <si>
    <t>Novus Bio / BioTechne (Oxford) NBP1-99915</t>
  </si>
  <si>
    <t>https://www.abcam.com/recombinantenhanced-gfp-protein-his-tag-ab134853.html</t>
  </si>
  <si>
    <t>Not tested for fluorescence activity. General info section lists absorbance peak at 395nm akin to avGFP, but properties makes it clear this is EGFP, suggesting this is a mistake in the text for absorbance properties.</t>
  </si>
  <si>
    <t>£200 for 50µg</t>
  </si>
  <si>
    <t>Not tested for fluorescence; stated purpose is as size standard for SDS-PAGE</t>
  </si>
  <si>
    <t>1mg/ml solution in PBS/glycerol</t>
  </si>
  <si>
    <t>abcam ab134853</t>
  </si>
  <si>
    <t>https://www.abcam.com/egfp-protein-his-tag-ab51992.html</t>
  </si>
  <si>
    <t>£315 for 100µg</t>
  </si>
  <si>
    <t>Maximal excitation/emission given at 488/509 nm. Unclear if this is checked for each batch.</t>
  </si>
  <si>
    <t>"Suitable for calibration of fluorometers"</t>
  </si>
  <si>
    <t>abcam ab51992 (previously Biovision 4999-100)</t>
  </si>
  <si>
    <t>Can't expect that the conversion factor will be exactly the same as GFPmut3, but it is the closest in specs to GFPmut3 of the commercial GFPs.</t>
  </si>
  <si>
    <t>R9NL8</t>
  </si>
  <si>
    <t>egfp</t>
  </si>
  <si>
    <t>EGFP</t>
  </si>
  <si>
    <t>GFPs available commercially</t>
  </si>
  <si>
    <t>None available commercially.</t>
  </si>
  <si>
    <t>A2OWC</t>
  </si>
  <si>
    <t>gfpmut3</t>
  </si>
  <si>
    <t>GFPmut3</t>
  </si>
  <si>
    <t>GFP used in paper</t>
  </si>
  <si>
    <t>URL</t>
  </si>
  <si>
    <t>Comments on commercial FP stock</t>
  </si>
  <si>
    <r>
      <t>Price per calibration (10µg) in GBP</t>
    </r>
    <r>
      <rPr>
        <b/>
        <vertAlign val="superscript"/>
        <sz val="12"/>
        <color theme="1"/>
        <rFont val="Calibri (Body)"/>
      </rPr>
      <t>8</t>
    </r>
  </si>
  <si>
    <t>Listed Price (May 2022)</t>
  </si>
  <si>
    <t>QC for fluorescence activity</t>
  </si>
  <si>
    <t>QC for light absorbance activity</t>
  </si>
  <si>
    <t>Suitable as fluorescence calibrant?</t>
  </si>
  <si>
    <t>Concentration assay</t>
  </si>
  <si>
    <t>Format</t>
  </si>
  <si>
    <t>QC for Purity</t>
  </si>
  <si>
    <t>Purity</t>
  </si>
  <si>
    <t>Purification method</t>
  </si>
  <si>
    <t>Sequence available and verified</t>
  </si>
  <si>
    <t>Supplier / Catalogue Number</t>
  </si>
  <si>
    <t>Comments on suitability of FP for comparison with GFPmut3</t>
  </si>
  <si>
    <t>Spectrum available?</t>
  </si>
  <si>
    <r>
      <t>Em max</t>
    </r>
    <r>
      <rPr>
        <b/>
        <vertAlign val="superscript"/>
        <sz val="12"/>
        <color theme="1"/>
        <rFont val="Calibri (Body)"/>
      </rPr>
      <t>7</t>
    </r>
  </si>
  <si>
    <r>
      <t>Ex max</t>
    </r>
    <r>
      <rPr>
        <b/>
        <vertAlign val="superscript"/>
        <sz val="12"/>
        <color theme="1"/>
        <rFont val="Calibri (Body)"/>
      </rPr>
      <t>6</t>
    </r>
  </si>
  <si>
    <r>
      <t>Brightness</t>
    </r>
    <r>
      <rPr>
        <b/>
        <vertAlign val="superscript"/>
        <sz val="12"/>
        <color theme="1"/>
        <rFont val="Calibri (Body)"/>
      </rPr>
      <t>5</t>
    </r>
  </si>
  <si>
    <r>
      <t>EC</t>
    </r>
    <r>
      <rPr>
        <b/>
        <vertAlign val="superscript"/>
        <sz val="12"/>
        <color theme="1"/>
        <rFont val="Calibri (Body)"/>
      </rPr>
      <t>3</t>
    </r>
  </si>
  <si>
    <r>
      <t>ID</t>
    </r>
    <r>
      <rPr>
        <b/>
        <vertAlign val="superscript"/>
        <sz val="12"/>
        <color theme="1"/>
        <rFont val="Calibri (Body)"/>
      </rPr>
      <t>2</t>
    </r>
  </si>
  <si>
    <r>
      <t>Slug</t>
    </r>
    <r>
      <rPr>
        <b/>
        <vertAlign val="superscript"/>
        <sz val="12"/>
        <color theme="1"/>
        <rFont val="Calibri (Body)"/>
      </rPr>
      <t>1</t>
    </r>
  </si>
  <si>
    <t>Protein</t>
  </si>
  <si>
    <t>Note</t>
  </si>
  <si>
    <r>
      <t>Comparison of commercially available GFPs.</t>
    </r>
    <r>
      <rPr>
        <sz val="12"/>
        <color rgb="FF000000"/>
        <rFont val="Calibri"/>
        <family val="2"/>
        <scheme val="minor"/>
      </rPr>
      <t xml:space="preserve"> </t>
    </r>
  </si>
  <si>
    <t xml:space="preserve">The properties of purified GFPs available as of May 2022 listed in order of suitability as calibrants for calibration of the mGFPmut3 protein used in this work. </t>
  </si>
  <si>
    <t>The left of the table compares the GFPs in terms of their identity with FPbase-recorded protein sequences and fluorescence properties, and the right in terms of the purification and QC procedures of the supplied proteins.</t>
  </si>
  <si>
    <t xml:space="preserve">1 - Slug – FPbase slug; 2 - ID – FPbase ID; 3 - EC – extinction coefficient according to FPbase; 4 - QY – quantum yield according to FPbase; 5 - Brightness – brightness according to FPbase; 6 - Ex max – maximum emission wavelength; 7 - Em max – maximum excitation wavelength; </t>
  </si>
  <si>
    <t>8 - Price per calibration (10µg) in GBP – 10µg is the minimum required for a calibration using the FPCountR protocol, as dilution of 10µg/1000µl gives 10ng/µl concentration for the highest concentration, which is the recommended minimum for an accurate ECmax quantification.</t>
  </si>
  <si>
    <t>Absolute protein quantification using fluorescence measurements with FPCountR</t>
  </si>
  <si>
    <t>Eszter Csibra and Guy-Bart Stan</t>
  </si>
  <si>
    <t>Supplementary Data File 1</t>
  </si>
  <si>
    <r>
      <t>QY</t>
    </r>
    <r>
      <rPr>
        <b/>
        <vertAlign val="superscript"/>
        <sz val="12"/>
        <color theme="1"/>
        <rFont val="Calibri (Body)"/>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</si>
</sst>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1"/>
      <name val="Calibri"/>
      <family val="2"/>
      <scheme val="minor"/>
    </font>
    <font>
      <u/>
      <sz val="12"/>
      <color theme="10"/>
      <name val="Calibri"/>
      <family val="2"/>
      <scheme val="minor"/>
    </font>
    <font>
      <sz val="12"/>
      <color theme="1"/>
      <name val="Calibri"/>
      <family val="2"/>
    </font>
    <font>
      <sz val="12"/>
      <color rgb="FF000000"/>
      <name val="Calibri"/>
      <family val="2"/>
    </font>
    <font>
      <sz val="12"/>
      <name val="Calibri"/>
      <family val="2"/>
      <scheme val="minor"/>
    </font>
    <font>
      <b/>
      <sz val="12"/>
      <color theme="1"/>
      <name val="Calibri"/>
      <family val="2"/>
    </font>
    <font>
      <b/>
      <vertAlign val="superscript"/>
      <sz val="12"/>
      <color theme="1"/>
      <name val="Calibri (Body)"/>
    </font>
    <font>
      <b/>
      <sz val="12"/>
      <color rgb="FF000000"/>
      <name val="Calibri"/>
      <family val="2"/>
      <scheme val="minor"/>
    </font>
    <font>
      <sz val="12"/>
      <color rgb="FF00000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2" fillId="0" borderId="0" xfId="1"/>
    <xf numFmtId="2" fontId="0" fillId="0" borderId="0" xfId="0" applyNumberFormat="1"/>
    <xf numFmtId="0" fontId="3" fillId="0" borderId="0" xfId="0" applyFont="1"/>
    <xf numFmtId="9" fontId="3" fillId="0" borderId="0" xfId="0" applyNumberFormat="1" applyFont="1"/>
    <xf numFmtId="9" fontId="0" fillId="0" borderId="0" xfId="0" applyNumberFormat="1"/>
    <xf numFmtId="0" fontId="0" fillId="0" borderId="0" xfId="0" applyAlignment="1">
      <alignment horizontal="left"/>
    </xf>
    <xf numFmtId="0" fontId="4" fillId="0" borderId="0" xfId="0" applyFont="1"/>
    <xf numFmtId="2" fontId="3" fillId="0" borderId="0" xfId="0" applyNumberFormat="1" applyFont="1"/>
    <xf numFmtId="0" fontId="3" fillId="0" borderId="0" xfId="0" applyFont="1" applyAlignment="1">
      <alignment horizontal="right"/>
    </xf>
    <xf numFmtId="0" fontId="0" fillId="0" borderId="0" xfId="0" applyAlignment="1">
      <alignment horizontal="right"/>
    </xf>
    <xf numFmtId="0" fontId="2" fillId="0" borderId="0" xfId="1" applyFill="1"/>
    <xf numFmtId="9" fontId="3" fillId="0" borderId="0" xfId="0" applyNumberFormat="1" applyFont="1" applyAlignment="1">
      <alignment horizontal="right"/>
    </xf>
    <xf numFmtId="0" fontId="5" fillId="0" borderId="0" xfId="0" applyFont="1"/>
    <xf numFmtId="0" fontId="3" fillId="0" borderId="0" xfId="0" applyFont="1" applyAlignment="1">
      <alignment horizontal="left"/>
    </xf>
    <xf numFmtId="0" fontId="1" fillId="0" borderId="0" xfId="0" applyFont="1"/>
    <xf numFmtId="2" fontId="4" fillId="0" borderId="0" xfId="0" applyNumberFormat="1" applyFont="1"/>
    <xf numFmtId="0" fontId="0" fillId="0" borderId="1" xfId="0" applyBorder="1"/>
    <xf numFmtId="0" fontId="1" fillId="0" borderId="1" xfId="0" applyFont="1" applyBorder="1"/>
    <xf numFmtId="0" fontId="1" fillId="0" borderId="1" xfId="0" applyFont="1" applyBorder="1" applyAlignment="1">
      <alignment horizontal="left"/>
    </xf>
    <xf numFmtId="0" fontId="6" fillId="0" borderId="1" xfId="0" applyFont="1" applyBorder="1"/>
    <xf numFmtId="0" fontId="1" fillId="0" borderId="2" xfId="0" applyFont="1" applyBorder="1"/>
    <xf numFmtId="0" fontId="8" fillId="0" borderId="0" xfId="0" applyFont="1" applyAlignment="1">
      <alignment vertical="center"/>
    </xf>
    <xf numFmtId="0" fontId="0" fillId="0"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sinobiological.com/recombinant-proteins/aequorea-victoria-gfp-69001-s08e" TargetMode="External"/><Relationship Id="rId3" Type="http://schemas.openxmlformats.org/officeDocument/2006/relationships/hyperlink" Target="https://evrogen.com/products/recombinants/rTurboGFP.shtml" TargetMode="External"/><Relationship Id="rId7" Type="http://schemas.openxmlformats.org/officeDocument/2006/relationships/hyperlink" Target="https://www.thermofisher.com/antibody/product/Aequorea-victoria-GFP-His-tag-Recombinant-Protein/A42613" TargetMode="External"/><Relationship Id="rId2" Type="http://schemas.openxmlformats.org/officeDocument/2006/relationships/hyperlink" Target="https://www.abcam.com/recombinantenhanced-gfp-protein-his-tag-ab134853.html" TargetMode="External"/><Relationship Id="rId1" Type="http://schemas.openxmlformats.org/officeDocument/2006/relationships/hyperlink" Target="https://www.abcam.com/egfp-protein-his-tag-ab51992.html" TargetMode="External"/><Relationship Id="rId6" Type="http://schemas.openxmlformats.org/officeDocument/2006/relationships/hyperlink" Target="https://www.takarabio.com/products/gene-function/fluorescent-proteins/recombinant-fluorescent-proteins" TargetMode="External"/><Relationship Id="rId5" Type="http://schemas.openxmlformats.org/officeDocument/2006/relationships/hyperlink" Target="https://www.abcam.com/recombinant-a-victoria-gfp-protein-ab84191.html" TargetMode="External"/><Relationship Id="rId4" Type="http://schemas.openxmlformats.org/officeDocument/2006/relationships/hyperlink" Target="https://www.takarabio.com/products/gene-function/fluorescent-proteins/recombinant-fluorescent-proteins" TargetMode="External"/><Relationship Id="rId9" Type="http://schemas.openxmlformats.org/officeDocument/2006/relationships/hyperlink" Target="https://www.sinobiological.com/recombinant-proteins/aequorea-victoria-gfp-13105-s07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839A5-3070-6A43-90A4-B9C2A1B23A40}">
  <dimension ref="A1:A9"/>
  <sheetViews>
    <sheetView workbookViewId="0">
      <selection activeCell="A12" sqref="A12"/>
    </sheetView>
  </sheetViews>
  <sheetFormatPr baseColWidth="10" defaultRowHeight="16" x14ac:dyDescent="0.2"/>
  <sheetData>
    <row r="1" spans="1:1" x14ac:dyDescent="0.2">
      <c r="A1" t="s">
        <v>147</v>
      </c>
    </row>
    <row r="2" spans="1:1" x14ac:dyDescent="0.2">
      <c r="A2" t="s">
        <v>148</v>
      </c>
    </row>
    <row r="4" spans="1:1" x14ac:dyDescent="0.2">
      <c r="A4" s="15" t="s">
        <v>149</v>
      </c>
    </row>
    <row r="5" spans="1:1" x14ac:dyDescent="0.2">
      <c r="A5" s="22" t="s">
        <v>142</v>
      </c>
    </row>
    <row r="6" spans="1:1" x14ac:dyDescent="0.2">
      <c r="A6" t="s">
        <v>143</v>
      </c>
    </row>
    <row r="7" spans="1:1" x14ac:dyDescent="0.2">
      <c r="A7" t="s">
        <v>144</v>
      </c>
    </row>
    <row r="8" spans="1:1" x14ac:dyDescent="0.2">
      <c r="A8" t="s">
        <v>145</v>
      </c>
    </row>
    <row r="9" spans="1:1" x14ac:dyDescent="0.2">
      <c r="A9" t="s">
        <v>146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6C37-270E-DD4D-9389-4071A2D3A165}">
  <dimension ref="A1:Y16"/>
  <sheetViews>
    <sheetView tabSelected="1" workbookViewId="0">
      <selection activeCell="F2" sqref="F2"/>
    </sheetView>
  </sheetViews>
  <sheetFormatPr baseColWidth="10" defaultRowHeight="16" x14ac:dyDescent="0.2"/>
  <cols>
    <col min="1" max="1" width="25" bestFit="1" customWidth="1"/>
    <col min="10" max="10" width="18.1640625" bestFit="1" customWidth="1"/>
    <col min="11" max="11" width="164" bestFit="1" customWidth="1"/>
    <col min="12" max="12" width="41" bestFit="1" customWidth="1"/>
    <col min="13" max="13" width="64.6640625" bestFit="1" customWidth="1"/>
    <col min="14" max="14" width="46.5" bestFit="1" customWidth="1"/>
    <col min="15" max="15" width="27.5" bestFit="1" customWidth="1"/>
    <col min="16" max="16" width="12" bestFit="1" customWidth="1"/>
    <col min="17" max="17" width="51.1640625" bestFit="1" customWidth="1"/>
    <col min="18" max="18" width="36.33203125" bestFit="1" customWidth="1"/>
    <col min="19" max="19" width="115.5" bestFit="1" customWidth="1"/>
    <col min="20" max="20" width="58.33203125" bestFit="1" customWidth="1"/>
    <col min="21" max="21" width="126.1640625" bestFit="1" customWidth="1"/>
    <col min="22" max="22" width="36.33203125" bestFit="1" customWidth="1"/>
    <col min="23" max="23" width="30.1640625" bestFit="1" customWidth="1"/>
    <col min="24" max="24" width="203" bestFit="1" customWidth="1"/>
    <col min="25" max="25" width="95.5" bestFit="1" customWidth="1"/>
  </cols>
  <sheetData>
    <row r="1" spans="1:25" s="21" customFormat="1" ht="20" thickBot="1" x14ac:dyDescent="0.25">
      <c r="A1" s="21" t="s">
        <v>141</v>
      </c>
      <c r="B1" s="21" t="s">
        <v>140</v>
      </c>
      <c r="C1" s="21" t="s">
        <v>139</v>
      </c>
      <c r="D1" s="21" t="s">
        <v>138</v>
      </c>
      <c r="E1" s="21" t="s">
        <v>137</v>
      </c>
      <c r="F1" s="21" t="s">
        <v>150</v>
      </c>
      <c r="G1" s="21" t="s">
        <v>136</v>
      </c>
      <c r="H1" s="21" t="s">
        <v>135</v>
      </c>
      <c r="I1" s="21" t="s">
        <v>134</v>
      </c>
      <c r="J1" s="21" t="s">
        <v>133</v>
      </c>
      <c r="K1" s="21" t="s">
        <v>132</v>
      </c>
      <c r="L1" s="21" t="s">
        <v>131</v>
      </c>
      <c r="M1" s="21" t="s">
        <v>130</v>
      </c>
      <c r="N1" s="21" t="s">
        <v>129</v>
      </c>
      <c r="O1" s="21" t="s">
        <v>128</v>
      </c>
      <c r="P1" s="21" t="s">
        <v>127</v>
      </c>
      <c r="Q1" s="21" t="s">
        <v>126</v>
      </c>
      <c r="R1" s="21" t="s">
        <v>125</v>
      </c>
      <c r="S1" s="21" t="s">
        <v>124</v>
      </c>
      <c r="T1" s="21" t="s">
        <v>123</v>
      </c>
      <c r="U1" s="21" t="s">
        <v>122</v>
      </c>
      <c r="V1" s="21" t="s">
        <v>121</v>
      </c>
      <c r="W1" s="21" t="s">
        <v>120</v>
      </c>
      <c r="X1" s="21" t="s">
        <v>119</v>
      </c>
      <c r="Y1" s="21" t="s">
        <v>118</v>
      </c>
    </row>
    <row r="2" spans="1:25" x14ac:dyDescent="0.2">
      <c r="A2" s="17" t="s">
        <v>117</v>
      </c>
      <c r="B2" s="18" t="s">
        <v>116</v>
      </c>
      <c r="C2" s="20" t="s">
        <v>115</v>
      </c>
      <c r="D2" s="20" t="s">
        <v>114</v>
      </c>
      <c r="E2" s="18">
        <v>89400</v>
      </c>
      <c r="F2" s="18">
        <v>0.39</v>
      </c>
      <c r="G2" s="18">
        <f>E2*F2/1000</f>
        <v>34.866</v>
      </c>
      <c r="H2" s="18">
        <v>500</v>
      </c>
      <c r="I2" s="18">
        <v>513</v>
      </c>
      <c r="J2" s="19" t="s">
        <v>16</v>
      </c>
      <c r="K2" s="18"/>
      <c r="L2" s="17" t="s">
        <v>113</v>
      </c>
      <c r="M2" s="18"/>
      <c r="N2" s="18"/>
      <c r="O2" s="18"/>
      <c r="P2" s="18"/>
      <c r="Q2" s="18"/>
      <c r="R2" s="18"/>
      <c r="S2" s="18"/>
      <c r="T2" s="18"/>
      <c r="U2" s="18"/>
      <c r="V2" s="17"/>
      <c r="W2" s="17"/>
      <c r="X2" s="17"/>
      <c r="Y2" s="17"/>
    </row>
    <row r="3" spans="1:25" x14ac:dyDescent="0.2">
      <c r="A3" t="s">
        <v>112</v>
      </c>
      <c r="B3" s="23" t="s">
        <v>111</v>
      </c>
      <c r="C3" s="7" t="s">
        <v>110</v>
      </c>
      <c r="D3" t="s">
        <v>109</v>
      </c>
      <c r="E3">
        <v>55900</v>
      </c>
      <c r="F3">
        <v>0.6</v>
      </c>
      <c r="G3">
        <f>E3*F3/1000</f>
        <v>33.54</v>
      </c>
      <c r="H3">
        <v>488</v>
      </c>
      <c r="I3">
        <v>507</v>
      </c>
      <c r="J3" s="6" t="s">
        <v>16</v>
      </c>
      <c r="K3" s="23" t="s">
        <v>108</v>
      </c>
      <c r="L3" s="3" t="s">
        <v>107</v>
      </c>
      <c r="M3" s="3" t="s">
        <v>16</v>
      </c>
      <c r="N3" s="3" t="s">
        <v>6</v>
      </c>
      <c r="O3" s="4">
        <v>0.97</v>
      </c>
      <c r="P3" s="4" t="s">
        <v>5</v>
      </c>
      <c r="Q3" s="4" t="s">
        <v>21</v>
      </c>
      <c r="R3" s="4" t="s">
        <v>3</v>
      </c>
      <c r="S3" s="4" t="s">
        <v>106</v>
      </c>
      <c r="T3" s="4" t="s">
        <v>3</v>
      </c>
      <c r="U3" s="4" t="s">
        <v>105</v>
      </c>
      <c r="V3" s="7" t="s">
        <v>104</v>
      </c>
      <c r="W3" s="16">
        <f>315/100*10</f>
        <v>31.5</v>
      </c>
      <c r="X3" s="3"/>
      <c r="Y3" s="11" t="s">
        <v>103</v>
      </c>
    </row>
    <row r="4" spans="1:25" x14ac:dyDescent="0.2">
      <c r="B4" s="15"/>
      <c r="C4" s="7"/>
      <c r="J4" s="6"/>
      <c r="L4" s="3" t="s">
        <v>102</v>
      </c>
      <c r="M4" s="3" t="s">
        <v>16</v>
      </c>
      <c r="N4" s="3" t="s">
        <v>6</v>
      </c>
      <c r="O4" s="4">
        <v>0.95</v>
      </c>
      <c r="P4" s="4" t="s">
        <v>5</v>
      </c>
      <c r="Q4" s="3" t="s">
        <v>101</v>
      </c>
      <c r="R4" s="4" t="s">
        <v>3</v>
      </c>
      <c r="S4" s="3" t="s">
        <v>100</v>
      </c>
      <c r="T4" s="4" t="s">
        <v>3</v>
      </c>
      <c r="U4" s="4" t="s">
        <v>3</v>
      </c>
      <c r="V4" s="3" t="s">
        <v>99</v>
      </c>
      <c r="W4" s="8">
        <f>200/50*10</f>
        <v>40</v>
      </c>
      <c r="X4" s="3" t="s">
        <v>98</v>
      </c>
      <c r="Y4" s="11" t="s">
        <v>97</v>
      </c>
    </row>
    <row r="5" spans="1:25" x14ac:dyDescent="0.2">
      <c r="B5" s="15"/>
      <c r="C5" s="7"/>
      <c r="J5" s="6"/>
      <c r="L5" s="3" t="s">
        <v>96</v>
      </c>
      <c r="M5" s="3" t="s">
        <v>16</v>
      </c>
      <c r="N5" s="3" t="s">
        <v>6</v>
      </c>
      <c r="O5" s="4">
        <v>0.97</v>
      </c>
      <c r="P5" s="4" t="s">
        <v>5</v>
      </c>
      <c r="Q5" s="4" t="s">
        <v>95</v>
      </c>
      <c r="R5" s="4" t="s">
        <v>3</v>
      </c>
      <c r="S5" s="3" t="s">
        <v>94</v>
      </c>
      <c r="T5" s="4" t="s">
        <v>3</v>
      </c>
      <c r="U5" s="4" t="s">
        <v>93</v>
      </c>
      <c r="V5" s="3" t="s">
        <v>92</v>
      </c>
      <c r="W5" s="8">
        <f>359.95/100*10</f>
        <v>35.994999999999997</v>
      </c>
      <c r="X5" s="3" t="s">
        <v>91</v>
      </c>
      <c r="Y5" s="11" t="s">
        <v>90</v>
      </c>
    </row>
    <row r="6" spans="1:25" x14ac:dyDescent="0.2">
      <c r="B6" s="23" t="s">
        <v>89</v>
      </c>
      <c r="C6" s="3" t="s">
        <v>88</v>
      </c>
      <c r="D6" s="7" t="s">
        <v>87</v>
      </c>
      <c r="E6">
        <v>70000</v>
      </c>
      <c r="F6">
        <v>0.53</v>
      </c>
      <c r="G6">
        <f>E6*F6/1000</f>
        <v>37.1</v>
      </c>
      <c r="H6">
        <v>482</v>
      </c>
      <c r="I6">
        <v>502</v>
      </c>
      <c r="J6" s="6" t="s">
        <v>16</v>
      </c>
      <c r="K6" s="23" t="s">
        <v>86</v>
      </c>
      <c r="L6" s="3" t="s">
        <v>85</v>
      </c>
      <c r="M6" s="3" t="s">
        <v>16</v>
      </c>
      <c r="N6" s="3" t="s">
        <v>6</v>
      </c>
      <c r="O6" s="9" t="s">
        <v>3</v>
      </c>
      <c r="P6" s="14" t="s">
        <v>3</v>
      </c>
      <c r="Q6" s="3" t="s">
        <v>84</v>
      </c>
      <c r="R6" s="4" t="s">
        <v>3</v>
      </c>
      <c r="S6" s="4" t="s">
        <v>83</v>
      </c>
      <c r="T6" s="4" t="s">
        <v>3</v>
      </c>
      <c r="U6" s="4" t="s">
        <v>3</v>
      </c>
      <c r="V6" s="3" t="s">
        <v>82</v>
      </c>
      <c r="W6" s="8">
        <f>100/20*10</f>
        <v>50</v>
      </c>
      <c r="X6" s="3"/>
      <c r="Y6" s="11" t="s">
        <v>81</v>
      </c>
    </row>
    <row r="7" spans="1:25" x14ac:dyDescent="0.2">
      <c r="B7" s="15"/>
      <c r="C7" s="3"/>
      <c r="D7" s="7"/>
      <c r="J7" s="6"/>
      <c r="L7" s="3" t="s">
        <v>80</v>
      </c>
      <c r="M7" s="3" t="s">
        <v>16</v>
      </c>
      <c r="N7" s="3" t="s">
        <v>79</v>
      </c>
      <c r="O7" s="9" t="s">
        <v>3</v>
      </c>
      <c r="P7" s="14" t="s">
        <v>3</v>
      </c>
      <c r="Q7" t="s">
        <v>78</v>
      </c>
      <c r="R7" s="4" t="s">
        <v>77</v>
      </c>
      <c r="S7" t="s">
        <v>76</v>
      </c>
      <c r="T7" s="4" t="s">
        <v>3</v>
      </c>
      <c r="U7" t="s">
        <v>75</v>
      </c>
      <c r="V7" s="3" t="s">
        <v>74</v>
      </c>
      <c r="W7" s="8">
        <f>110.21/100*10</f>
        <v>11.020999999999999</v>
      </c>
      <c r="X7" s="3" t="s">
        <v>73</v>
      </c>
      <c r="Y7" s="1" t="s">
        <v>72</v>
      </c>
    </row>
    <row r="8" spans="1:25" x14ac:dyDescent="0.2">
      <c r="B8" t="s">
        <v>71</v>
      </c>
      <c r="C8" s="3" t="s">
        <v>70</v>
      </c>
      <c r="D8" s="3" t="s">
        <v>69</v>
      </c>
      <c r="E8">
        <v>50000</v>
      </c>
      <c r="F8">
        <v>0.55000000000000004</v>
      </c>
      <c r="G8">
        <f>E8*F8/1000</f>
        <v>27.500000000000004</v>
      </c>
      <c r="H8">
        <v>475</v>
      </c>
      <c r="I8">
        <v>505</v>
      </c>
      <c r="J8" s="6" t="s">
        <v>10</v>
      </c>
      <c r="K8" t="s">
        <v>68</v>
      </c>
      <c r="L8" s="3" t="s">
        <v>67</v>
      </c>
      <c r="M8" s="3" t="s">
        <v>16</v>
      </c>
      <c r="N8" s="3" t="s">
        <v>6</v>
      </c>
      <c r="O8" s="9" t="s">
        <v>66</v>
      </c>
      <c r="P8" s="4" t="s">
        <v>5</v>
      </c>
      <c r="Q8" t="s">
        <v>65</v>
      </c>
      <c r="R8" s="4" t="s">
        <v>3</v>
      </c>
      <c r="S8" s="3" t="s">
        <v>64</v>
      </c>
      <c r="T8" s="3" t="s">
        <v>63</v>
      </c>
      <c r="U8" s="4" t="s">
        <v>3</v>
      </c>
      <c r="V8" s="3" t="s">
        <v>62</v>
      </c>
      <c r="W8" s="8">
        <f>430/100*10</f>
        <v>43</v>
      </c>
      <c r="X8" s="3"/>
      <c r="Y8" s="1" t="s">
        <v>27</v>
      </c>
    </row>
    <row r="9" spans="1:25" x14ac:dyDescent="0.2">
      <c r="B9" t="s">
        <v>61</v>
      </c>
      <c r="C9" s="7" t="s">
        <v>60</v>
      </c>
      <c r="D9" s="7" t="s">
        <v>59</v>
      </c>
      <c r="E9">
        <v>25000</v>
      </c>
      <c r="F9">
        <v>0.79</v>
      </c>
      <c r="G9">
        <f>E9*F9/1000</f>
        <v>19.75</v>
      </c>
      <c r="H9">
        <v>395</v>
      </c>
      <c r="I9">
        <v>509</v>
      </c>
      <c r="J9" s="6" t="s">
        <v>16</v>
      </c>
      <c r="K9" t="s">
        <v>23</v>
      </c>
      <c r="L9" s="3" t="s">
        <v>58</v>
      </c>
      <c r="M9" s="3" t="s">
        <v>16</v>
      </c>
      <c r="N9" s="3" t="s">
        <v>51</v>
      </c>
      <c r="O9" s="5">
        <v>0.95</v>
      </c>
      <c r="P9" s="4" t="s">
        <v>5</v>
      </c>
      <c r="Q9" t="s">
        <v>50</v>
      </c>
      <c r="R9" s="3" t="s">
        <v>57</v>
      </c>
      <c r="S9" s="13" t="s">
        <v>56</v>
      </c>
      <c r="T9" s="4" t="s">
        <v>3</v>
      </c>
      <c r="U9" t="s">
        <v>55</v>
      </c>
      <c r="V9" s="3" t="s">
        <v>54</v>
      </c>
      <c r="W9" s="8">
        <f>280/100*10</f>
        <v>28</v>
      </c>
      <c r="X9" s="3"/>
      <c r="Y9" s="11" t="s">
        <v>53</v>
      </c>
    </row>
    <row r="10" spans="1:25" x14ac:dyDescent="0.2">
      <c r="C10" s="7"/>
      <c r="D10" s="7"/>
      <c r="J10" s="6"/>
      <c r="L10" s="3" t="s">
        <v>52</v>
      </c>
      <c r="M10" s="3" t="s">
        <v>16</v>
      </c>
      <c r="N10" s="3" t="s">
        <v>51</v>
      </c>
      <c r="O10" s="4">
        <v>0.95</v>
      </c>
      <c r="P10" s="4" t="s">
        <v>5</v>
      </c>
      <c r="Q10" s="3" t="s">
        <v>50</v>
      </c>
      <c r="R10" s="4" t="s">
        <v>3</v>
      </c>
      <c r="S10" s="4" t="s">
        <v>49</v>
      </c>
      <c r="T10" s="4" t="s">
        <v>3</v>
      </c>
      <c r="U10" s="4" t="s">
        <v>3</v>
      </c>
      <c r="V10" s="3" t="s">
        <v>48</v>
      </c>
      <c r="W10" s="8">
        <f>263.75/100*10</f>
        <v>26.375</v>
      </c>
      <c r="X10" s="3"/>
      <c r="Y10" s="11" t="s">
        <v>47</v>
      </c>
    </row>
    <row r="11" spans="1:25" x14ac:dyDescent="0.2">
      <c r="C11" s="7"/>
      <c r="D11" s="7"/>
      <c r="J11" s="6"/>
      <c r="L11" s="3" t="s">
        <v>46</v>
      </c>
      <c r="M11" s="3" t="s">
        <v>16</v>
      </c>
      <c r="N11" s="3" t="s">
        <v>6</v>
      </c>
      <c r="O11" s="12">
        <v>0.9</v>
      </c>
      <c r="P11" s="4" t="s">
        <v>5</v>
      </c>
      <c r="Q11" s="3" t="s">
        <v>41</v>
      </c>
      <c r="R11" s="4" t="s">
        <v>3</v>
      </c>
      <c r="S11" s="4" t="s">
        <v>3</v>
      </c>
      <c r="T11" s="4" t="s">
        <v>3</v>
      </c>
      <c r="U11" s="4" t="s">
        <v>3</v>
      </c>
      <c r="V11" s="3" t="s">
        <v>45</v>
      </c>
      <c r="W11" s="8">
        <f>750/100*10</f>
        <v>75</v>
      </c>
      <c r="X11" s="3"/>
      <c r="Y11" s="11" t="s">
        <v>44</v>
      </c>
    </row>
    <row r="12" spans="1:25" x14ac:dyDescent="0.2">
      <c r="C12" s="7"/>
      <c r="D12" s="7"/>
      <c r="J12" s="6"/>
      <c r="L12" s="3" t="s">
        <v>43</v>
      </c>
      <c r="M12" s="3" t="s">
        <v>16</v>
      </c>
      <c r="N12" s="3" t="s">
        <v>42</v>
      </c>
      <c r="O12" s="12">
        <v>0.9</v>
      </c>
      <c r="P12" s="4" t="s">
        <v>5</v>
      </c>
      <c r="Q12" s="3" t="s">
        <v>41</v>
      </c>
      <c r="R12" s="4" t="s">
        <v>3</v>
      </c>
      <c r="S12" s="4" t="s">
        <v>3</v>
      </c>
      <c r="T12" s="4" t="s">
        <v>3</v>
      </c>
      <c r="U12" s="4" t="s">
        <v>3</v>
      </c>
      <c r="V12" s="3" t="s">
        <v>40</v>
      </c>
      <c r="W12" s="8">
        <f>850/100*10</f>
        <v>85</v>
      </c>
      <c r="X12" s="3"/>
      <c r="Y12" s="11" t="s">
        <v>39</v>
      </c>
    </row>
    <row r="13" spans="1:25" x14ac:dyDescent="0.2">
      <c r="B13" t="s">
        <v>38</v>
      </c>
      <c r="C13" s="7" t="s">
        <v>37</v>
      </c>
      <c r="D13" s="7" t="s">
        <v>36</v>
      </c>
      <c r="E13" s="10" t="s">
        <v>11</v>
      </c>
      <c r="F13" s="10" t="s">
        <v>11</v>
      </c>
      <c r="G13" s="10" t="s">
        <v>11</v>
      </c>
      <c r="H13" s="10" t="s">
        <v>11</v>
      </c>
      <c r="I13" s="10" t="s">
        <v>11</v>
      </c>
      <c r="J13" s="6" t="s">
        <v>10</v>
      </c>
      <c r="K13" t="s">
        <v>35</v>
      </c>
      <c r="L13" s="3" t="s">
        <v>34</v>
      </c>
      <c r="M13" s="3" t="s">
        <v>16</v>
      </c>
      <c r="N13" s="3" t="s">
        <v>33</v>
      </c>
      <c r="O13" s="9" t="s">
        <v>32</v>
      </c>
      <c r="P13" s="4" t="s">
        <v>5</v>
      </c>
      <c r="Q13" s="3" t="s">
        <v>31</v>
      </c>
      <c r="R13" t="s">
        <v>30</v>
      </c>
      <c r="S13" s="3" t="s">
        <v>29</v>
      </c>
      <c r="T13" s="4" t="s">
        <v>3</v>
      </c>
      <c r="U13" s="4" t="s">
        <v>3</v>
      </c>
      <c r="V13" s="3" t="s">
        <v>28</v>
      </c>
      <c r="W13" s="8">
        <f>419/100*10</f>
        <v>41.900000000000006</v>
      </c>
      <c r="X13" s="3"/>
      <c r="Y13" s="1" t="s">
        <v>27</v>
      </c>
    </row>
    <row r="14" spans="1:25" x14ac:dyDescent="0.2">
      <c r="B14" t="s">
        <v>26</v>
      </c>
      <c r="C14" s="7" t="s">
        <v>25</v>
      </c>
      <c r="D14" s="7" t="s">
        <v>24</v>
      </c>
      <c r="E14">
        <v>30000</v>
      </c>
      <c r="F14">
        <v>0.79</v>
      </c>
      <c r="G14">
        <f>E14*F14/1000</f>
        <v>23.7</v>
      </c>
      <c r="H14">
        <v>395</v>
      </c>
      <c r="I14">
        <v>506</v>
      </c>
      <c r="J14" s="6" t="s">
        <v>10</v>
      </c>
      <c r="K14" t="s">
        <v>23</v>
      </c>
      <c r="L14" s="3" t="s">
        <v>22</v>
      </c>
      <c r="M14" s="3" t="s">
        <v>16</v>
      </c>
      <c r="N14" s="4" t="s">
        <v>6</v>
      </c>
      <c r="O14" s="4">
        <v>0.9</v>
      </c>
      <c r="P14" s="4" t="s">
        <v>5</v>
      </c>
      <c r="Q14" s="3" t="s">
        <v>21</v>
      </c>
      <c r="R14" s="4" t="s">
        <v>20</v>
      </c>
      <c r="S14" s="4" t="s">
        <v>3</v>
      </c>
      <c r="T14" s="4" t="s">
        <v>3</v>
      </c>
      <c r="U14" s="4" t="s">
        <v>3</v>
      </c>
      <c r="V14" s="3" t="s">
        <v>19</v>
      </c>
      <c r="W14" s="8">
        <f>139/100*10</f>
        <v>13.899999999999999</v>
      </c>
      <c r="X14" s="3"/>
      <c r="Y14" s="1" t="s">
        <v>18</v>
      </c>
    </row>
    <row r="15" spans="1:25" x14ac:dyDescent="0.2">
      <c r="C15" s="7"/>
      <c r="D15" s="7"/>
      <c r="J15" s="6"/>
      <c r="L15" s="3" t="s">
        <v>17</v>
      </c>
      <c r="M15" s="3" t="s">
        <v>16</v>
      </c>
      <c r="N15" s="4" t="s">
        <v>3</v>
      </c>
      <c r="O15" s="5">
        <v>0.9</v>
      </c>
      <c r="P15" s="4" t="s">
        <v>5</v>
      </c>
      <c r="Q15" s="3" t="s">
        <v>4</v>
      </c>
      <c r="R15" s="4" t="s">
        <v>3</v>
      </c>
      <c r="S15" s="4" t="s">
        <v>3</v>
      </c>
      <c r="T15" s="4" t="s">
        <v>3</v>
      </c>
      <c r="U15" s="4" t="s">
        <v>3</v>
      </c>
      <c r="V15" s="3" t="s">
        <v>15</v>
      </c>
      <c r="W15" s="2">
        <f>170/100*10</f>
        <v>17</v>
      </c>
      <c r="X15" t="s">
        <v>14</v>
      </c>
      <c r="Y15" s="1" t="s">
        <v>13</v>
      </c>
    </row>
    <row r="16" spans="1:25" x14ac:dyDescent="0.2">
      <c r="B16" t="s">
        <v>12</v>
      </c>
      <c r="C16" t="s">
        <v>11</v>
      </c>
      <c r="D16" t="s">
        <v>11</v>
      </c>
      <c r="E16" t="s">
        <v>11</v>
      </c>
      <c r="F16" t="s">
        <v>11</v>
      </c>
      <c r="G16" t="s">
        <v>11</v>
      </c>
      <c r="H16">
        <v>487</v>
      </c>
      <c r="I16">
        <v>508</v>
      </c>
      <c r="J16" t="s">
        <v>10</v>
      </c>
      <c r="K16" t="s">
        <v>9</v>
      </c>
      <c r="L16" s="3" t="s">
        <v>8</v>
      </c>
      <c r="M16" s="3" t="s">
        <v>7</v>
      </c>
      <c r="N16" s="3" t="s">
        <v>6</v>
      </c>
      <c r="O16" s="4">
        <v>0.97</v>
      </c>
      <c r="P16" s="4" t="s">
        <v>5</v>
      </c>
      <c r="Q16" s="3" t="s">
        <v>4</v>
      </c>
      <c r="R16" s="4" t="s">
        <v>3</v>
      </c>
      <c r="S16" s="4" t="s">
        <v>3</v>
      </c>
      <c r="T16" s="4" t="s">
        <v>3</v>
      </c>
      <c r="U16" s="4" t="s">
        <v>3</v>
      </c>
      <c r="V16" s="3" t="s">
        <v>2</v>
      </c>
      <c r="W16" s="2">
        <f>240/50*10</f>
        <v>48</v>
      </c>
      <c r="X16" t="s">
        <v>1</v>
      </c>
      <c r="Y16" s="1" t="s">
        <v>0</v>
      </c>
    </row>
  </sheetData>
  <hyperlinks>
    <hyperlink ref="Y3" r:id="rId1" xr:uid="{84189893-4194-4B42-94DA-DF2389C235F4}"/>
    <hyperlink ref="Y4" r:id="rId2" xr:uid="{C24AB0FD-D33A-9140-8F84-08138B4FD580}"/>
    <hyperlink ref="Y7" r:id="rId3" xr:uid="{983C76CF-FEF9-8448-A84F-346DFE6ED009}"/>
    <hyperlink ref="Y8" r:id="rId4" xr:uid="{4022ABB1-D113-9842-B91A-1CD7DB778D3B}"/>
    <hyperlink ref="Y9" r:id="rId5" xr:uid="{1AEE98A4-0A5A-504A-9738-F374DAD008C7}"/>
    <hyperlink ref="Y13" r:id="rId6" xr:uid="{2A843151-2545-CB48-835E-EBCF3CAB0FD7}"/>
    <hyperlink ref="Y14" r:id="rId7" xr:uid="{E2748E8D-F816-BE4E-A209-3EF7D3A64B4D}"/>
    <hyperlink ref="Y16" r:id="rId8" xr:uid="{4F0FD66A-CF0A-5649-B51E-DB5A1973AE7D}"/>
    <hyperlink ref="Y15" r:id="rId9" xr:uid="{EF82D92A-B43C-FE47-BD17-81ABD6A9B6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 Data File 1</vt:lpstr>
      <vt:lpstr>Commercial GFPs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2022-10-12T16:44:45Z</dcterms:created>
  <dcterms:modified xsi:type="dcterms:W3CDTF">2022-10-13T12:28:12Z</dcterms:modified>
</cp:coreProperties>
</file>