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amanthasherman/Dropbox/Global Shark Trends Red Listing/General Communications/Manuscripts/a_CoralReef/NatureSubmission/SubmissionFiles/Response2Reviewers/SubmissionFiles/Editorial_Responses/"/>
    </mc:Choice>
  </mc:AlternateContent>
  <xr:revisionPtr revIDLastSave="0" documentId="13_ncr:1_{963E4B7A-A605-C546-8E70-9F6D5ADB1036}" xr6:coauthVersionLast="47" xr6:coauthVersionMax="47" xr10:uidLastSave="{00000000-0000-0000-0000-000000000000}"/>
  <bookViews>
    <workbookView xWindow="12300" yWindow="940" windowWidth="22660" windowHeight="18100" xr2:uid="{2C3994A7-DB5E-9249-B4AB-18525F219574}"/>
  </bookViews>
  <sheets>
    <sheet name="Figure1" sheetId="4" r:id="rId1"/>
    <sheet name="Figure2a" sheetId="3" r:id="rId2"/>
    <sheet name="Figure2b" sheetId="1" r:id="rId3"/>
    <sheet name="Figure2c" sheetId="2" r:id="rId4"/>
    <sheet name="Figure5" sheetId="5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17" i="4" l="1"/>
  <c r="L17" i="4"/>
  <c r="K17" i="4"/>
  <c r="M16" i="4"/>
  <c r="L16" i="4"/>
  <c r="K16" i="4"/>
  <c r="M15" i="4"/>
  <c r="L15" i="4"/>
  <c r="K15" i="4"/>
  <c r="M14" i="4"/>
  <c r="L14" i="4"/>
  <c r="K14" i="4"/>
  <c r="M13" i="4"/>
  <c r="L13" i="4"/>
  <c r="K13" i="4"/>
  <c r="M12" i="4"/>
  <c r="L12" i="4"/>
  <c r="K12" i="4"/>
  <c r="M11" i="4"/>
  <c r="L11" i="4"/>
  <c r="K11" i="4"/>
  <c r="M10" i="4"/>
  <c r="L10" i="4"/>
  <c r="K10" i="4"/>
  <c r="M9" i="4"/>
  <c r="L9" i="4"/>
  <c r="K9" i="4"/>
  <c r="M8" i="4"/>
  <c r="L8" i="4"/>
  <c r="K8" i="4"/>
  <c r="M7" i="4"/>
  <c r="L7" i="4"/>
  <c r="K7" i="4"/>
  <c r="M6" i="4"/>
  <c r="L6" i="4"/>
  <c r="K6" i="4"/>
  <c r="M5" i="4"/>
  <c r="L5" i="4"/>
  <c r="K5" i="4"/>
  <c r="M4" i="4"/>
  <c r="L4" i="4"/>
  <c r="K4" i="4"/>
  <c r="J8" i="2"/>
  <c r="I8" i="2"/>
  <c r="H8" i="2"/>
  <c r="J7" i="2"/>
  <c r="I7" i="2"/>
  <c r="H7" i="2"/>
  <c r="J6" i="2"/>
  <c r="I6" i="2"/>
  <c r="H6" i="2"/>
  <c r="J5" i="2"/>
  <c r="I5" i="2"/>
  <c r="H5" i="2"/>
  <c r="J4" i="2"/>
  <c r="I4" i="2"/>
  <c r="H4" i="2"/>
  <c r="J6" i="1"/>
  <c r="I6" i="1"/>
  <c r="H6" i="1"/>
  <c r="J5" i="1"/>
  <c r="I5" i="1"/>
  <c r="H5" i="1"/>
  <c r="J4" i="1"/>
  <c r="I4" i="1"/>
  <c r="H4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tc={38191039-585C-4E46-AABA-8517FC3058EA}</author>
  </authors>
  <commentList>
    <comment ref="M3" authorId="0" shapeId="0" xr:uid="{38191039-585C-4E46-AABA-8517FC3058EA}">
      <text>
        <t>[Threaded comment]
Your version of Excel allows you to read this threaded comment; however, any edits to it will get removed if the file is opened in a newer version of Excel. Learn more: https://go.microsoft.com/fwlink/?linkid=870924
Comment:
    Using IUCN Estimator from https://www.iucnredlist.org/resources/summary-statistics</t>
      </text>
    </comment>
  </commentList>
</comments>
</file>

<file path=xl/sharedStrings.xml><?xml version="1.0" encoding="utf-8"?>
<sst xmlns="http://schemas.openxmlformats.org/spreadsheetml/2006/main" count="112" uniqueCount="76">
  <si>
    <t xml:space="preserve">CR </t>
  </si>
  <si>
    <t>EN</t>
  </si>
  <si>
    <t>VU</t>
  </si>
  <si>
    <t>DD</t>
  </si>
  <si>
    <t>NT</t>
  </si>
  <si>
    <t>LC</t>
  </si>
  <si>
    <t>Threatprop</t>
  </si>
  <si>
    <t>ThreatProb</t>
  </si>
  <si>
    <t>TotalN</t>
  </si>
  <si>
    <t>Resident</t>
  </si>
  <si>
    <t>Partial Resident</t>
  </si>
  <si>
    <t>Transient</t>
  </si>
  <si>
    <t xml:space="preserve">Figure 2. High extinction risk of coral reef sharks and rays due to exposure to overfishing and other threatening processes combined with sensitive life histories. </t>
  </si>
  <si>
    <t>Small Invertivore</t>
  </si>
  <si>
    <t>Mesopredator</t>
  </si>
  <si>
    <t>Apex</t>
  </si>
  <si>
    <t>Large Invertivore</t>
  </si>
  <si>
    <t>Filter Feeder</t>
  </si>
  <si>
    <t>TROPHIC POSITIONS</t>
  </si>
  <si>
    <t>RESIDENCY PATTERNS</t>
  </si>
  <si>
    <t>IUCN THREAT CLASSIFICATION FOR CORAL REEF SPECIES</t>
  </si>
  <si>
    <t>Threat</t>
  </si>
  <si>
    <t># Species</t>
  </si>
  <si>
    <t>Fishing</t>
  </si>
  <si>
    <t>Transportation</t>
  </si>
  <si>
    <t>Climate Change</t>
  </si>
  <si>
    <t>Invasive Species and Disease</t>
  </si>
  <si>
    <t>Development</t>
  </si>
  <si>
    <t>Energy and Mining</t>
  </si>
  <si>
    <t>Pollution</t>
  </si>
  <si>
    <t>Natural System Modification</t>
  </si>
  <si>
    <t>Agriculture and Aquaculture</t>
  </si>
  <si>
    <t>Human Disturbance</t>
  </si>
  <si>
    <t>Human Intrusion</t>
  </si>
  <si>
    <t>Agriculture &amp; Aquaculture</t>
  </si>
  <si>
    <t>Energy Production</t>
  </si>
  <si>
    <t>Invasives</t>
  </si>
  <si>
    <t>Fishing - Intentional Large</t>
  </si>
  <si>
    <t>Fishing - Intentional Small</t>
  </si>
  <si>
    <t>Fishing - Unintentional Large</t>
  </si>
  <si>
    <t>Fishing - Unintentional Small</t>
  </si>
  <si>
    <t>Parent Threat</t>
  </si>
  <si>
    <t>Mention(s)</t>
  </si>
  <si>
    <t>Percent (of 132 - 2 not listed with threats)</t>
  </si>
  <si>
    <t>Fishing - All</t>
  </si>
  <si>
    <t>Figure 1. The percent of coral reef species in the IUCN Red List categories.</t>
  </si>
  <si>
    <t>Class</t>
  </si>
  <si>
    <t>Source / SearchDate</t>
  </si>
  <si>
    <t>EX</t>
  </si>
  <si>
    <t>CR</t>
  </si>
  <si>
    <t>Total</t>
  </si>
  <si>
    <t>PercentThreatened</t>
  </si>
  <si>
    <t>TotalNotDD</t>
  </si>
  <si>
    <t>BestEstimate</t>
  </si>
  <si>
    <t>Bivalvia</t>
  </si>
  <si>
    <t>04/02/2022</t>
  </si>
  <si>
    <t>Cephalopoda</t>
  </si>
  <si>
    <t>Malacostraca</t>
  </si>
  <si>
    <t>Aves</t>
  </si>
  <si>
    <t>Actinopterygii</t>
  </si>
  <si>
    <t>Gastropoda</t>
  </si>
  <si>
    <t>Liliopsida/Magnoliopsida</t>
  </si>
  <si>
    <t>Epinephelidae</t>
  </si>
  <si>
    <t>Sadovy Paper</t>
  </si>
  <si>
    <t>Reptilia</t>
  </si>
  <si>
    <t>Holothuroidea</t>
  </si>
  <si>
    <t>Anthozoa</t>
  </si>
  <si>
    <t>Hydrozoa</t>
  </si>
  <si>
    <t>Chondrichthyes</t>
  </si>
  <si>
    <t>This Manuscript</t>
  </si>
  <si>
    <t>Mammalia</t>
  </si>
  <si>
    <r>
      <t>Figure 5. Increase in extinction risk of coral reef sharks and rays over the past half century.</t>
    </r>
    <r>
      <rPr>
        <sz val="12"/>
        <color theme="1"/>
        <rFont val="Calibri"/>
        <family val="2"/>
        <scheme val="minor"/>
      </rPr>
      <t xml:space="preserve"> </t>
    </r>
  </si>
  <si>
    <t>Year</t>
  </si>
  <si>
    <t>RLI_All</t>
  </si>
  <si>
    <t>RLI_Shark</t>
  </si>
  <si>
    <t>RLI_Ray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</si>
</sst>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sz val="10"/>
      <color rgb="FF00000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microsoft.com/office/2017/10/relationships/person" Target="persons/person.xml"/></Relationships>
</file>

<file path=xl/persons/person.xml><?xml version="1.0" encoding="utf-8"?>
<personList xmlns="http://schemas.microsoft.com/office/spreadsheetml/2018/threadedcomments" xmlns:x="http://schemas.openxmlformats.org/spreadsheetml/2006/main">
  <person displayName="Samm Sherman" id="{6EF4FBBD-B8EF-854D-8FBF-F6C64250475E}" userId="76c843b0081d5938" providerId="Windows Live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M3" dT="2022-02-04T19:30:30.18" personId="{6EF4FBBD-B8EF-854D-8FBF-F6C64250475E}" id="{38191039-585C-4E46-AABA-8517FC3058EA}">
    <text>Using IUCN Estimator from https://www.iucnredlist.org/resources/summary-statistics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4F5DCC-6503-AA41-BE5D-DD3D6F6144D9}">
  <dimension ref="A1:O17"/>
  <sheetViews>
    <sheetView tabSelected="1" workbookViewId="0">
      <selection activeCell="A18" sqref="A18"/>
    </sheetView>
  </sheetViews>
  <sheetFormatPr baseColWidth="10" defaultRowHeight="16" x14ac:dyDescent="0.2"/>
  <cols>
    <col min="1" max="1" width="23" customWidth="1"/>
    <col min="2" max="2" width="21" bestFit="1" customWidth="1"/>
  </cols>
  <sheetData>
    <row r="1" spans="1:15" x14ac:dyDescent="0.2">
      <c r="A1" s="3" t="s">
        <v>45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3" spans="1:15" x14ac:dyDescent="0.2">
      <c r="A3" s="3" t="s">
        <v>46</v>
      </c>
      <c r="B3" s="3" t="s">
        <v>47</v>
      </c>
      <c r="C3" s="3" t="s">
        <v>48</v>
      </c>
      <c r="D3" s="3" t="s">
        <v>49</v>
      </c>
      <c r="E3" s="3" t="s">
        <v>1</v>
      </c>
      <c r="F3" s="3" t="s">
        <v>2</v>
      </c>
      <c r="G3" s="3" t="s">
        <v>3</v>
      </c>
      <c r="H3" s="3" t="s">
        <v>4</v>
      </c>
      <c r="I3" s="3" t="s">
        <v>5</v>
      </c>
      <c r="J3" s="3" t="s">
        <v>50</v>
      </c>
      <c r="K3" s="3" t="s">
        <v>51</v>
      </c>
      <c r="L3" s="3" t="s">
        <v>52</v>
      </c>
      <c r="M3" s="3" t="s">
        <v>53</v>
      </c>
      <c r="N3" s="4"/>
      <c r="O3" s="4"/>
    </row>
    <row r="4" spans="1:15" x14ac:dyDescent="0.2">
      <c r="A4" s="4" t="s">
        <v>54</v>
      </c>
      <c r="B4" s="4" t="s">
        <v>55</v>
      </c>
      <c r="C4" s="4">
        <v>0</v>
      </c>
      <c r="D4" s="4">
        <v>0</v>
      </c>
      <c r="E4" s="4">
        <v>0</v>
      </c>
      <c r="F4" s="4">
        <v>0</v>
      </c>
      <c r="G4" s="4">
        <v>2</v>
      </c>
      <c r="H4" s="4">
        <v>0</v>
      </c>
      <c r="I4" s="4">
        <v>1</v>
      </c>
      <c r="J4" s="4">
        <v>3</v>
      </c>
      <c r="K4" s="4">
        <f t="shared" ref="K4:K16" si="0">(SUM(D4:F4)/J4)*100</f>
        <v>0</v>
      </c>
      <c r="L4" s="4">
        <f t="shared" ref="L4:L16" si="1">SUM(D4:F4,H4:I4)</f>
        <v>1</v>
      </c>
      <c r="M4" s="4">
        <f t="shared" ref="M4:M16" si="2">((SUM(D4:F4))/(J4-G4))*100</f>
        <v>0</v>
      </c>
      <c r="N4" s="4"/>
      <c r="O4" s="4"/>
    </row>
    <row r="5" spans="1:15" x14ac:dyDescent="0.2">
      <c r="A5" s="4" t="s">
        <v>56</v>
      </c>
      <c r="B5" s="4" t="s">
        <v>55</v>
      </c>
      <c r="C5" s="4">
        <v>0</v>
      </c>
      <c r="D5" s="4">
        <v>0</v>
      </c>
      <c r="E5" s="4">
        <v>0</v>
      </c>
      <c r="F5" s="4">
        <v>0</v>
      </c>
      <c r="G5" s="4">
        <v>25</v>
      </c>
      <c r="H5" s="4">
        <v>1</v>
      </c>
      <c r="I5" s="4">
        <v>16</v>
      </c>
      <c r="J5" s="4">
        <v>42</v>
      </c>
      <c r="K5" s="4">
        <f t="shared" si="0"/>
        <v>0</v>
      </c>
      <c r="L5" s="4">
        <f t="shared" si="1"/>
        <v>17</v>
      </c>
      <c r="M5" s="4">
        <f t="shared" si="2"/>
        <v>0</v>
      </c>
      <c r="N5" s="4"/>
      <c r="O5" s="4"/>
    </row>
    <row r="6" spans="1:15" x14ac:dyDescent="0.2">
      <c r="A6" s="4" t="s">
        <v>57</v>
      </c>
      <c r="B6" s="4" t="s">
        <v>55</v>
      </c>
      <c r="C6" s="4">
        <v>0</v>
      </c>
      <c r="D6" s="4">
        <v>0</v>
      </c>
      <c r="E6" s="4">
        <v>0</v>
      </c>
      <c r="F6" s="4">
        <v>0</v>
      </c>
      <c r="G6" s="4">
        <v>12</v>
      </c>
      <c r="H6" s="4">
        <v>0</v>
      </c>
      <c r="I6" s="4">
        <v>32</v>
      </c>
      <c r="J6" s="4">
        <v>44</v>
      </c>
      <c r="K6" s="4">
        <f t="shared" si="0"/>
        <v>0</v>
      </c>
      <c r="L6" s="4">
        <f t="shared" si="1"/>
        <v>32</v>
      </c>
      <c r="M6" s="4">
        <f t="shared" si="2"/>
        <v>0</v>
      </c>
      <c r="N6" s="4"/>
      <c r="O6" s="4"/>
    </row>
    <row r="7" spans="1:15" x14ac:dyDescent="0.2">
      <c r="A7" s="4" t="s">
        <v>58</v>
      </c>
      <c r="B7" s="4" t="s">
        <v>55</v>
      </c>
      <c r="C7" s="4">
        <v>0</v>
      </c>
      <c r="D7" s="4">
        <v>0</v>
      </c>
      <c r="E7" s="4">
        <v>1</v>
      </c>
      <c r="F7" s="4">
        <v>0</v>
      </c>
      <c r="G7" s="4">
        <v>0</v>
      </c>
      <c r="H7" s="4">
        <v>2</v>
      </c>
      <c r="I7" s="4">
        <v>22</v>
      </c>
      <c r="J7" s="4">
        <v>25</v>
      </c>
      <c r="K7" s="4">
        <f t="shared" si="0"/>
        <v>4</v>
      </c>
      <c r="L7" s="4">
        <f t="shared" si="1"/>
        <v>25</v>
      </c>
      <c r="M7" s="4">
        <f t="shared" si="2"/>
        <v>4</v>
      </c>
      <c r="N7" s="4"/>
      <c r="O7" s="4"/>
    </row>
    <row r="8" spans="1:15" x14ac:dyDescent="0.2">
      <c r="A8" s="4" t="s">
        <v>59</v>
      </c>
      <c r="B8" s="4" t="s">
        <v>55</v>
      </c>
      <c r="C8" s="4">
        <v>0</v>
      </c>
      <c r="D8" s="4">
        <v>3</v>
      </c>
      <c r="E8" s="4">
        <v>30</v>
      </c>
      <c r="F8" s="4">
        <v>107</v>
      </c>
      <c r="G8" s="4">
        <v>373</v>
      </c>
      <c r="H8" s="4">
        <v>34</v>
      </c>
      <c r="I8" s="4">
        <v>2912</v>
      </c>
      <c r="J8" s="4">
        <v>3459</v>
      </c>
      <c r="K8" s="4">
        <f t="shared" si="0"/>
        <v>4.0474125469788955</v>
      </c>
      <c r="L8" s="4">
        <f t="shared" si="1"/>
        <v>3086</v>
      </c>
      <c r="M8" s="4">
        <f t="shared" si="2"/>
        <v>4.5366169799092679</v>
      </c>
      <c r="N8" s="4"/>
      <c r="O8" s="4"/>
    </row>
    <row r="9" spans="1:15" x14ac:dyDescent="0.2">
      <c r="A9" s="4" t="s">
        <v>60</v>
      </c>
      <c r="B9" s="4" t="s">
        <v>55</v>
      </c>
      <c r="C9" s="4">
        <v>0</v>
      </c>
      <c r="D9" s="4">
        <v>0</v>
      </c>
      <c r="E9" s="4">
        <v>1</v>
      </c>
      <c r="F9" s="4">
        <v>11</v>
      </c>
      <c r="G9" s="4">
        <v>14</v>
      </c>
      <c r="H9" s="4">
        <v>6</v>
      </c>
      <c r="I9" s="4">
        <v>169</v>
      </c>
      <c r="J9" s="4">
        <v>201</v>
      </c>
      <c r="K9" s="4">
        <f t="shared" si="0"/>
        <v>5.9701492537313428</v>
      </c>
      <c r="L9" s="4">
        <f t="shared" si="1"/>
        <v>187</v>
      </c>
      <c r="M9" s="4">
        <f t="shared" si="2"/>
        <v>6.4171122994652414</v>
      </c>
      <c r="N9" s="4"/>
      <c r="O9" s="4"/>
    </row>
    <row r="10" spans="1:15" x14ac:dyDescent="0.2">
      <c r="A10" s="4" t="s">
        <v>61</v>
      </c>
      <c r="B10" s="4" t="s">
        <v>55</v>
      </c>
      <c r="C10" s="4">
        <v>0</v>
      </c>
      <c r="D10" s="4">
        <v>0</v>
      </c>
      <c r="E10" s="4">
        <v>0</v>
      </c>
      <c r="F10" s="4">
        <v>2</v>
      </c>
      <c r="G10" s="4">
        <v>1</v>
      </c>
      <c r="H10" s="4">
        <v>1</v>
      </c>
      <c r="I10" s="4">
        <v>19</v>
      </c>
      <c r="J10" s="4">
        <v>23</v>
      </c>
      <c r="K10" s="4">
        <f t="shared" si="0"/>
        <v>8.695652173913043</v>
      </c>
      <c r="L10" s="4">
        <f t="shared" si="1"/>
        <v>22</v>
      </c>
      <c r="M10" s="4">
        <f t="shared" si="2"/>
        <v>9.0909090909090917</v>
      </c>
      <c r="N10" s="4"/>
      <c r="O10" s="4"/>
    </row>
    <row r="11" spans="1:15" x14ac:dyDescent="0.2">
      <c r="A11" s="4" t="s">
        <v>62</v>
      </c>
      <c r="B11" s="4" t="s">
        <v>63</v>
      </c>
      <c r="C11" s="4">
        <v>0</v>
      </c>
      <c r="D11" s="4">
        <v>1</v>
      </c>
      <c r="E11" s="4">
        <v>2</v>
      </c>
      <c r="F11" s="4">
        <v>16</v>
      </c>
      <c r="G11" s="4">
        <v>25</v>
      </c>
      <c r="H11" s="4">
        <v>8</v>
      </c>
      <c r="I11" s="4">
        <v>115</v>
      </c>
      <c r="J11" s="4">
        <v>167</v>
      </c>
      <c r="K11" s="4">
        <f t="shared" si="0"/>
        <v>11.377245508982035</v>
      </c>
      <c r="L11" s="4">
        <f t="shared" si="1"/>
        <v>142</v>
      </c>
      <c r="M11" s="4">
        <f t="shared" si="2"/>
        <v>13.380281690140844</v>
      </c>
      <c r="N11" s="4"/>
      <c r="O11" s="4"/>
    </row>
    <row r="12" spans="1:15" x14ac:dyDescent="0.2">
      <c r="A12" s="4" t="s">
        <v>64</v>
      </c>
      <c r="B12" s="4" t="s">
        <v>55</v>
      </c>
      <c r="C12" s="4">
        <v>0</v>
      </c>
      <c r="D12" s="4">
        <v>1</v>
      </c>
      <c r="E12" s="4">
        <v>1</v>
      </c>
      <c r="F12" s="4">
        <v>3</v>
      </c>
      <c r="G12" s="4">
        <v>4</v>
      </c>
      <c r="H12" s="4">
        <v>4</v>
      </c>
      <c r="I12" s="4">
        <v>18</v>
      </c>
      <c r="J12" s="4">
        <v>31</v>
      </c>
      <c r="K12" s="4">
        <f t="shared" si="0"/>
        <v>16.129032258064516</v>
      </c>
      <c r="L12" s="4">
        <f t="shared" si="1"/>
        <v>27</v>
      </c>
      <c r="M12" s="4">
        <f t="shared" si="2"/>
        <v>18.518518518518519</v>
      </c>
      <c r="N12" s="4"/>
      <c r="O12" s="4"/>
    </row>
    <row r="13" spans="1:15" x14ac:dyDescent="0.2">
      <c r="A13" s="4" t="s">
        <v>65</v>
      </c>
      <c r="B13" s="4" t="s">
        <v>55</v>
      </c>
      <c r="C13" s="4">
        <v>0</v>
      </c>
      <c r="D13" s="4">
        <v>0</v>
      </c>
      <c r="E13" s="4">
        <v>6</v>
      </c>
      <c r="F13" s="4">
        <v>5</v>
      </c>
      <c r="G13" s="4">
        <v>32</v>
      </c>
      <c r="H13" s="4">
        <v>0</v>
      </c>
      <c r="I13" s="4">
        <v>38</v>
      </c>
      <c r="J13" s="4">
        <v>81</v>
      </c>
      <c r="K13" s="4">
        <f t="shared" si="0"/>
        <v>13.580246913580247</v>
      </c>
      <c r="L13" s="4">
        <f t="shared" si="1"/>
        <v>49</v>
      </c>
      <c r="M13" s="4">
        <f t="shared" si="2"/>
        <v>22.448979591836736</v>
      </c>
      <c r="N13" s="4"/>
      <c r="O13" s="4"/>
    </row>
    <row r="14" spans="1:15" x14ac:dyDescent="0.2">
      <c r="A14" s="4" t="s">
        <v>66</v>
      </c>
      <c r="B14" s="4" t="s">
        <v>55</v>
      </c>
      <c r="C14" s="4">
        <v>0</v>
      </c>
      <c r="D14" s="4">
        <v>4</v>
      </c>
      <c r="E14" s="4">
        <v>24</v>
      </c>
      <c r="F14" s="4">
        <v>197</v>
      </c>
      <c r="G14" s="4">
        <v>131</v>
      </c>
      <c r="H14" s="4">
        <v>175</v>
      </c>
      <c r="I14" s="4">
        <v>287</v>
      </c>
      <c r="J14" s="4">
        <v>818</v>
      </c>
      <c r="K14" s="4">
        <f t="shared" si="0"/>
        <v>27.506112469437653</v>
      </c>
      <c r="L14" s="4">
        <f t="shared" si="1"/>
        <v>687</v>
      </c>
      <c r="M14" s="4">
        <f t="shared" si="2"/>
        <v>32.751091703056765</v>
      </c>
      <c r="N14" s="4"/>
      <c r="O14" s="4"/>
    </row>
    <row r="15" spans="1:15" x14ac:dyDescent="0.2">
      <c r="A15" s="4" t="s">
        <v>67</v>
      </c>
      <c r="B15" s="4" t="s">
        <v>55</v>
      </c>
      <c r="C15" s="4">
        <v>0</v>
      </c>
      <c r="D15" s="4">
        <v>1</v>
      </c>
      <c r="E15" s="4">
        <v>2</v>
      </c>
      <c r="F15" s="4">
        <v>2</v>
      </c>
      <c r="G15" s="4">
        <v>2</v>
      </c>
      <c r="H15" s="4">
        <v>1</v>
      </c>
      <c r="I15" s="4">
        <v>8</v>
      </c>
      <c r="J15" s="4">
        <v>16</v>
      </c>
      <c r="K15" s="4">
        <f t="shared" si="0"/>
        <v>31.25</v>
      </c>
      <c r="L15" s="4">
        <f t="shared" si="1"/>
        <v>14</v>
      </c>
      <c r="M15" s="4">
        <f t="shared" si="2"/>
        <v>35.714285714285715</v>
      </c>
      <c r="N15" s="4"/>
      <c r="O15" s="4"/>
    </row>
    <row r="16" spans="1:15" x14ac:dyDescent="0.2">
      <c r="A16" s="4" t="s">
        <v>68</v>
      </c>
      <c r="B16" s="4" t="s">
        <v>69</v>
      </c>
      <c r="C16" s="4">
        <v>0</v>
      </c>
      <c r="D16" s="4">
        <v>14</v>
      </c>
      <c r="E16" s="4">
        <v>24</v>
      </c>
      <c r="F16" s="4">
        <v>41</v>
      </c>
      <c r="G16" s="4">
        <v>9</v>
      </c>
      <c r="H16" s="4">
        <v>18</v>
      </c>
      <c r="I16" s="4">
        <v>28</v>
      </c>
      <c r="J16" s="4">
        <v>134</v>
      </c>
      <c r="K16" s="4">
        <f t="shared" si="0"/>
        <v>58.955223880597018</v>
      </c>
      <c r="L16" s="4">
        <f t="shared" si="1"/>
        <v>125</v>
      </c>
      <c r="M16" s="4">
        <f t="shared" si="2"/>
        <v>63.2</v>
      </c>
      <c r="N16" s="4"/>
      <c r="O16" s="4"/>
    </row>
    <row r="17" spans="1:15" x14ac:dyDescent="0.2">
      <c r="A17" s="4" t="s">
        <v>70</v>
      </c>
      <c r="B17" s="4" t="s">
        <v>55</v>
      </c>
      <c r="C17" s="4">
        <v>0</v>
      </c>
      <c r="D17" s="4">
        <v>0</v>
      </c>
      <c r="E17" s="4">
        <v>1</v>
      </c>
      <c r="F17" s="4">
        <v>5</v>
      </c>
      <c r="G17" s="4">
        <v>0</v>
      </c>
      <c r="H17" s="4">
        <v>1</v>
      </c>
      <c r="I17" s="4">
        <v>1</v>
      </c>
      <c r="J17" s="4">
        <v>8</v>
      </c>
      <c r="K17" s="4">
        <f>(SUM(D17:F17)/J17)*100</f>
        <v>75</v>
      </c>
      <c r="L17" s="4">
        <f>SUM(D17:F17,H17:I17)</f>
        <v>8</v>
      </c>
      <c r="M17" s="4">
        <f>((SUM(D17:F17))/(J17-G17))*100</f>
        <v>75</v>
      </c>
      <c r="N17" s="4"/>
      <c r="O17" s="4"/>
    </row>
  </sheetData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5CE5C-1DD1-2844-93DA-6576BE882232}">
  <dimension ref="A1:E18"/>
  <sheetViews>
    <sheetView workbookViewId="0">
      <selection activeCell="B22" sqref="B22"/>
    </sheetView>
  </sheetViews>
  <sheetFormatPr baseColWidth="10" defaultRowHeight="16" x14ac:dyDescent="0.2"/>
  <cols>
    <col min="1" max="1" width="25.6640625" customWidth="1"/>
    <col min="2" max="2" width="29.1640625" customWidth="1"/>
  </cols>
  <sheetData>
    <row r="1" spans="1:5" x14ac:dyDescent="0.2">
      <c r="A1" s="1" t="s">
        <v>12</v>
      </c>
    </row>
    <row r="2" spans="1:5" x14ac:dyDescent="0.2">
      <c r="A2" t="s">
        <v>20</v>
      </c>
    </row>
    <row r="3" spans="1:5" s="1" customFormat="1" x14ac:dyDescent="0.2">
      <c r="A3" s="1" t="s">
        <v>41</v>
      </c>
      <c r="B3" s="1" t="s">
        <v>21</v>
      </c>
      <c r="C3" s="1" t="s">
        <v>42</v>
      </c>
      <c r="D3" s="1" t="s">
        <v>22</v>
      </c>
      <c r="E3" s="1" t="s">
        <v>43</v>
      </c>
    </row>
    <row r="4" spans="1:5" x14ac:dyDescent="0.2">
      <c r="A4" t="s">
        <v>24</v>
      </c>
      <c r="B4" s="2" t="s">
        <v>24</v>
      </c>
      <c r="C4">
        <v>1</v>
      </c>
      <c r="D4">
        <v>1</v>
      </c>
      <c r="E4">
        <v>0.8</v>
      </c>
    </row>
    <row r="5" spans="1:5" x14ac:dyDescent="0.2">
      <c r="A5" t="s">
        <v>25</v>
      </c>
      <c r="B5" s="2" t="s">
        <v>26</v>
      </c>
      <c r="C5">
        <v>2</v>
      </c>
      <c r="D5">
        <v>2</v>
      </c>
      <c r="E5">
        <v>1.5</v>
      </c>
    </row>
    <row r="6" spans="1:5" x14ac:dyDescent="0.2">
      <c r="A6" t="s">
        <v>27</v>
      </c>
      <c r="B6" s="2" t="s">
        <v>28</v>
      </c>
      <c r="C6">
        <v>4</v>
      </c>
      <c r="D6">
        <v>3</v>
      </c>
      <c r="E6">
        <v>2.2999999999999998</v>
      </c>
    </row>
    <row r="7" spans="1:5" x14ac:dyDescent="0.2">
      <c r="A7" t="s">
        <v>29</v>
      </c>
      <c r="B7" s="2" t="s">
        <v>30</v>
      </c>
      <c r="C7">
        <v>4</v>
      </c>
      <c r="D7">
        <v>4</v>
      </c>
      <c r="E7">
        <v>3</v>
      </c>
    </row>
    <row r="8" spans="1:5" x14ac:dyDescent="0.2">
      <c r="A8" t="s">
        <v>31</v>
      </c>
      <c r="B8" s="2" t="s">
        <v>32</v>
      </c>
      <c r="C8">
        <v>10</v>
      </c>
      <c r="D8">
        <v>10</v>
      </c>
      <c r="E8">
        <v>7.6</v>
      </c>
    </row>
    <row r="9" spans="1:5" x14ac:dyDescent="0.2">
      <c r="A9" t="s">
        <v>33</v>
      </c>
      <c r="B9" s="2" t="s">
        <v>34</v>
      </c>
      <c r="C9">
        <v>13</v>
      </c>
      <c r="D9">
        <v>11</v>
      </c>
      <c r="E9">
        <v>8.3000000000000007</v>
      </c>
    </row>
    <row r="10" spans="1:5" x14ac:dyDescent="0.2">
      <c r="A10" t="s">
        <v>30</v>
      </c>
      <c r="B10" s="2" t="s">
        <v>29</v>
      </c>
      <c r="C10">
        <v>31</v>
      </c>
      <c r="D10">
        <v>12</v>
      </c>
      <c r="E10">
        <v>9.1</v>
      </c>
    </row>
    <row r="11" spans="1:5" x14ac:dyDescent="0.2">
      <c r="A11" t="s">
        <v>35</v>
      </c>
      <c r="B11" s="2" t="s">
        <v>27</v>
      </c>
      <c r="C11">
        <v>74</v>
      </c>
      <c r="D11">
        <v>38</v>
      </c>
      <c r="E11">
        <v>28.8</v>
      </c>
    </row>
    <row r="12" spans="1:5" x14ac:dyDescent="0.2">
      <c r="A12" t="s">
        <v>36</v>
      </c>
      <c r="B12" s="2" t="s">
        <v>25</v>
      </c>
      <c r="C12">
        <v>60</v>
      </c>
      <c r="D12">
        <v>48</v>
      </c>
      <c r="E12">
        <v>36.4</v>
      </c>
    </row>
    <row r="13" spans="1:5" x14ac:dyDescent="0.2">
      <c r="A13" t="s">
        <v>23</v>
      </c>
      <c r="B13" s="2" t="s">
        <v>37</v>
      </c>
      <c r="C13">
        <v>54</v>
      </c>
      <c r="D13">
        <v>54</v>
      </c>
      <c r="E13">
        <v>40.9</v>
      </c>
    </row>
    <row r="14" spans="1:5" x14ac:dyDescent="0.2">
      <c r="A14" t="s">
        <v>23</v>
      </c>
      <c r="B14" s="2" t="s">
        <v>38</v>
      </c>
      <c r="C14">
        <v>86</v>
      </c>
      <c r="D14">
        <v>86</v>
      </c>
      <c r="E14">
        <v>65.2</v>
      </c>
    </row>
    <row r="15" spans="1:5" x14ac:dyDescent="0.2">
      <c r="A15" t="s">
        <v>23</v>
      </c>
      <c r="B15" s="2" t="s">
        <v>39</v>
      </c>
      <c r="C15">
        <v>114</v>
      </c>
      <c r="D15">
        <v>114</v>
      </c>
      <c r="E15">
        <v>86.4</v>
      </c>
    </row>
    <row r="16" spans="1:5" x14ac:dyDescent="0.2">
      <c r="A16" t="s">
        <v>23</v>
      </c>
      <c r="B16" s="2" t="s">
        <v>40</v>
      </c>
      <c r="C16">
        <v>123</v>
      </c>
      <c r="D16">
        <v>123</v>
      </c>
      <c r="E16">
        <v>93.2</v>
      </c>
    </row>
    <row r="17" spans="1:5" x14ac:dyDescent="0.2">
      <c r="A17" t="s">
        <v>23</v>
      </c>
      <c r="B17" s="2" t="s">
        <v>44</v>
      </c>
      <c r="C17">
        <v>385</v>
      </c>
      <c r="D17">
        <v>132</v>
      </c>
      <c r="E17">
        <v>100</v>
      </c>
    </row>
    <row r="18" spans="1:5" x14ac:dyDescent="0.2">
      <c r="B18" s="2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2A109F-E8EF-724E-B932-BB8A9D7662EF}">
  <dimension ref="A1:J6"/>
  <sheetViews>
    <sheetView workbookViewId="0">
      <selection activeCell="A2" sqref="A2"/>
    </sheetView>
  </sheetViews>
  <sheetFormatPr baseColWidth="10" defaultRowHeight="16" x14ac:dyDescent="0.2"/>
  <sheetData>
    <row r="1" spans="1:10" s="1" customFormat="1" x14ac:dyDescent="0.2">
      <c r="A1" s="1" t="s">
        <v>12</v>
      </c>
    </row>
    <row r="2" spans="1:10" x14ac:dyDescent="0.2">
      <c r="A2" s="1" t="s">
        <v>19</v>
      </c>
    </row>
    <row r="3" spans="1:10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</row>
    <row r="4" spans="1:10" x14ac:dyDescent="0.2">
      <c r="A4" t="s">
        <v>9</v>
      </c>
      <c r="B4">
        <v>1</v>
      </c>
      <c r="C4">
        <v>7</v>
      </c>
      <c r="D4">
        <v>16</v>
      </c>
      <c r="E4">
        <v>5</v>
      </c>
      <c r="F4">
        <v>9</v>
      </c>
      <c r="G4">
        <v>17</v>
      </c>
      <c r="H4">
        <f>(SUM(B4:D4)/(SUM(B4:G4)))*100</f>
        <v>43.636363636363633</v>
      </c>
      <c r="I4">
        <f>(SUM(B4:D4))/(SUM(F4:G4,B4:D4))*100</f>
        <v>48</v>
      </c>
      <c r="J4">
        <f>SUM(B4:G4)</f>
        <v>55</v>
      </c>
    </row>
    <row r="5" spans="1:10" x14ac:dyDescent="0.2">
      <c r="A5" t="s">
        <v>10</v>
      </c>
      <c r="B5">
        <v>11</v>
      </c>
      <c r="C5">
        <v>6</v>
      </c>
      <c r="D5">
        <v>19</v>
      </c>
      <c r="E5">
        <v>2</v>
      </c>
      <c r="F5">
        <v>6</v>
      </c>
      <c r="G5">
        <v>10</v>
      </c>
      <c r="H5">
        <f>(SUM(B5:D5)/(SUM(B5:G5)))*100</f>
        <v>66.666666666666657</v>
      </c>
      <c r="I5">
        <f>(SUM(B5:D5))/(SUM(F5:G5,B5:D5))*100</f>
        <v>69.230769230769226</v>
      </c>
      <c r="J5">
        <f>SUM(B5:G5)</f>
        <v>54</v>
      </c>
    </row>
    <row r="6" spans="1:10" x14ac:dyDescent="0.2">
      <c r="A6" t="s">
        <v>11</v>
      </c>
      <c r="B6">
        <v>2</v>
      </c>
      <c r="C6">
        <v>11</v>
      </c>
      <c r="D6">
        <v>6</v>
      </c>
      <c r="E6">
        <v>2</v>
      </c>
      <c r="F6">
        <v>3</v>
      </c>
      <c r="G6">
        <v>1</v>
      </c>
      <c r="H6">
        <f>(SUM(B6:D6)/(SUM(B6:G6)))*100</f>
        <v>76</v>
      </c>
      <c r="I6">
        <f>(SUM(B6:D6))/(SUM(F6:G6,B6:D6))*100</f>
        <v>82.608695652173907</v>
      </c>
      <c r="J6">
        <f>SUM(B6:G6)</f>
        <v>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0CC0E9-588A-DA49-9D41-DE325AF034AF}">
  <dimension ref="A1:J8"/>
  <sheetViews>
    <sheetView workbookViewId="0">
      <selection activeCell="A2" sqref="A2"/>
    </sheetView>
  </sheetViews>
  <sheetFormatPr baseColWidth="10" defaultRowHeight="16" x14ac:dyDescent="0.2"/>
  <sheetData>
    <row r="1" spans="1:10" x14ac:dyDescent="0.2">
      <c r="A1" s="1" t="s">
        <v>12</v>
      </c>
    </row>
    <row r="2" spans="1:10" x14ac:dyDescent="0.2">
      <c r="A2" s="1" t="s">
        <v>18</v>
      </c>
    </row>
    <row r="3" spans="1:10" x14ac:dyDescent="0.2">
      <c r="B3" t="s">
        <v>0</v>
      </c>
      <c r="C3" t="s">
        <v>1</v>
      </c>
      <c r="D3" t="s">
        <v>2</v>
      </c>
      <c r="E3" t="s">
        <v>3</v>
      </c>
      <c r="F3" t="s">
        <v>4</v>
      </c>
      <c r="G3" t="s">
        <v>5</v>
      </c>
      <c r="H3" t="s">
        <v>6</v>
      </c>
      <c r="I3" t="s">
        <v>7</v>
      </c>
      <c r="J3" t="s">
        <v>8</v>
      </c>
    </row>
    <row r="4" spans="1:10" x14ac:dyDescent="0.2">
      <c r="A4" t="s">
        <v>13</v>
      </c>
      <c r="B4">
        <v>2</v>
      </c>
      <c r="C4">
        <v>3</v>
      </c>
      <c r="D4">
        <v>17</v>
      </c>
      <c r="E4">
        <v>8</v>
      </c>
      <c r="F4">
        <v>12</v>
      </c>
      <c r="G4">
        <v>19</v>
      </c>
      <c r="H4">
        <f>(SUM(B4:D4)/(SUM(B4:G4)))*100</f>
        <v>36.065573770491802</v>
      </c>
      <c r="I4">
        <f>(SUM(B4:D4))/(SUM(F4:G4,B4:D4))*100</f>
        <v>41.509433962264154</v>
      </c>
      <c r="J4">
        <f>SUM(B4:G4)</f>
        <v>61</v>
      </c>
    </row>
    <row r="5" spans="1:10" x14ac:dyDescent="0.2">
      <c r="A5" t="s">
        <v>14</v>
      </c>
      <c r="B5">
        <v>10</v>
      </c>
      <c r="C5">
        <v>9</v>
      </c>
      <c r="D5">
        <v>8</v>
      </c>
      <c r="E5">
        <v>1</v>
      </c>
      <c r="F5">
        <v>4</v>
      </c>
      <c r="G5">
        <v>9</v>
      </c>
      <c r="H5">
        <f>(SUM(B5:D5)/(SUM(B5:G5)))*100</f>
        <v>65.853658536585371</v>
      </c>
      <c r="I5">
        <f t="shared" ref="I5:I8" si="0">(SUM(B5:D5))/(SUM(F5:G5,B5:D5))*100</f>
        <v>67.5</v>
      </c>
      <c r="J5">
        <f t="shared" ref="J5:J8" si="1">SUM(B5:G5)</f>
        <v>41</v>
      </c>
    </row>
    <row r="6" spans="1:10" x14ac:dyDescent="0.2">
      <c r="A6" t="s">
        <v>15</v>
      </c>
      <c r="B6">
        <v>2</v>
      </c>
      <c r="C6">
        <v>1</v>
      </c>
      <c r="D6">
        <v>2</v>
      </c>
      <c r="E6">
        <v>0</v>
      </c>
      <c r="F6">
        <v>1</v>
      </c>
      <c r="G6">
        <v>0</v>
      </c>
      <c r="H6">
        <f>(SUM(B6:D6)/(SUM(B6:G6)))*100</f>
        <v>83.333333333333343</v>
      </c>
      <c r="I6">
        <f t="shared" si="0"/>
        <v>83.333333333333343</v>
      </c>
      <c r="J6">
        <f t="shared" si="1"/>
        <v>6</v>
      </c>
    </row>
    <row r="7" spans="1:10" x14ac:dyDescent="0.2">
      <c r="A7" t="s">
        <v>16</v>
      </c>
      <c r="B7">
        <v>0</v>
      </c>
      <c r="C7">
        <v>5</v>
      </c>
      <c r="D7">
        <v>13</v>
      </c>
      <c r="E7">
        <v>0</v>
      </c>
      <c r="F7">
        <v>1</v>
      </c>
      <c r="G7">
        <v>0</v>
      </c>
      <c r="H7">
        <f>(SUM(B7:D7)/(SUM(B7:G7)))*100</f>
        <v>94.73684210526315</v>
      </c>
      <c r="I7">
        <f t="shared" si="0"/>
        <v>94.73684210526315</v>
      </c>
      <c r="J7">
        <f t="shared" si="1"/>
        <v>19</v>
      </c>
    </row>
    <row r="8" spans="1:10" x14ac:dyDescent="0.2">
      <c r="A8" t="s">
        <v>17</v>
      </c>
      <c r="B8">
        <v>0</v>
      </c>
      <c r="C8">
        <v>6</v>
      </c>
      <c r="D8">
        <v>1</v>
      </c>
      <c r="E8">
        <v>0</v>
      </c>
      <c r="F8">
        <v>0</v>
      </c>
      <c r="G8">
        <v>0</v>
      </c>
      <c r="H8">
        <f>(SUM(B8:D8)/(SUM(B8:G8)))*100</f>
        <v>100</v>
      </c>
      <c r="I8">
        <f t="shared" si="0"/>
        <v>100</v>
      </c>
      <c r="J8">
        <f t="shared" si="1"/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F3D0B-7357-2247-877E-542C489FDD2E}">
  <dimension ref="A1:H6"/>
  <sheetViews>
    <sheetView workbookViewId="0">
      <selection activeCell="D20" sqref="D20"/>
    </sheetView>
  </sheetViews>
  <sheetFormatPr baseColWidth="10" defaultRowHeight="16" x14ac:dyDescent="0.2"/>
  <sheetData>
    <row r="1" spans="1:8" x14ac:dyDescent="0.2">
      <c r="A1" s="1" t="s">
        <v>71</v>
      </c>
    </row>
    <row r="2" spans="1:8" x14ac:dyDescent="0.2">
      <c r="A2" s="1"/>
    </row>
    <row r="3" spans="1:8" x14ac:dyDescent="0.2">
      <c r="A3" s="1" t="s">
        <v>72</v>
      </c>
      <c r="B3" s="1">
        <v>1970</v>
      </c>
      <c r="C3" s="1">
        <v>1980</v>
      </c>
      <c r="D3" s="1">
        <v>2005</v>
      </c>
      <c r="E3" s="1">
        <v>2020</v>
      </c>
      <c r="F3" s="1"/>
      <c r="G3" s="1"/>
      <c r="H3" s="1"/>
    </row>
    <row r="4" spans="1:8" x14ac:dyDescent="0.2">
      <c r="A4" t="s">
        <v>73</v>
      </c>
      <c r="B4" s="5">
        <v>0.95</v>
      </c>
      <c r="C4">
        <v>0.872</v>
      </c>
      <c r="D4">
        <v>0.69399999999999995</v>
      </c>
      <c r="E4">
        <v>0.63700000000000001</v>
      </c>
    </row>
    <row r="5" spans="1:8" x14ac:dyDescent="0.2">
      <c r="A5" t="s">
        <v>74</v>
      </c>
      <c r="B5">
        <v>0.98399999999999999</v>
      </c>
      <c r="C5">
        <v>0.90500000000000003</v>
      </c>
      <c r="D5">
        <v>0.73799999999999999</v>
      </c>
      <c r="E5">
        <v>0.67200000000000004</v>
      </c>
    </row>
    <row r="6" spans="1:8" x14ac:dyDescent="0.2">
      <c r="A6" t="s">
        <v>75</v>
      </c>
      <c r="B6">
        <v>0.91900000000000004</v>
      </c>
      <c r="C6">
        <v>0.84099999999999997</v>
      </c>
      <c r="D6">
        <v>0.65300000000000002</v>
      </c>
      <c r="E6">
        <v>0.60299999999999998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Figure1</vt:lpstr>
      <vt:lpstr>Figure2a</vt:lpstr>
      <vt:lpstr>Figure2b</vt:lpstr>
      <vt:lpstr>Figure2c</vt:lpstr>
      <vt:lpstr>Figure5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Samm Sherman</dc:creator>
  <cp:lastModifiedBy>Samm Sherman</cp:lastModifiedBy>
  <dcterms:created xsi:type="dcterms:W3CDTF">2022-10-30T14:31:29Z</dcterms:created>
  <dcterms:modified xsi:type="dcterms:W3CDTF">2022-11-15T15:07:41Z</dcterms:modified>
</cp:coreProperties>
</file>