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KINGSTON/NatProofsv2/"/>
    </mc:Choice>
  </mc:AlternateContent>
  <xr:revisionPtr revIDLastSave="0" documentId="13_ncr:1_{40DF20BE-7E8B-1848-A9DF-6394343B7669}" xr6:coauthVersionLast="47" xr6:coauthVersionMax="47" xr10:uidLastSave="{00000000-0000-0000-0000-000000000000}"/>
  <bookViews>
    <workbookView xWindow="5240" yWindow="2800" windowWidth="25900" windowHeight="26000" xr2:uid="{5378AF80-8AA5-624C-B010-0AA1970FAD25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S1" sheetId="7" r:id="rId7"/>
    <sheet name="Figure S2" sheetId="8" r:id="rId8"/>
    <sheet name="Figure S3" sheetId="9" r:id="rId9"/>
    <sheet name="Figure S5" sheetId="10" r:id="rId10"/>
    <sheet name="Figure S8" sheetId="11" r:id="rId11"/>
    <sheet name="Figure S9" sheetId="12" r:id="rId12"/>
    <sheet name="Figure S10" sheetId="13" r:id="rId13"/>
    <sheet name="Figure S11" sheetId="14" r:id="rId14"/>
    <sheet name="Figure S13" sheetId="16" r:id="rId15"/>
    <sheet name="Figure S14" sheetId="17" r:id="rId16"/>
    <sheet name="Figure S15" sheetId="18" r:id="rId17"/>
    <sheet name="Figure S16" sheetId="15" r:id="rId18"/>
    <sheet name="Donor Data" sheetId="19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17" i="18" l="1"/>
  <c r="AF18" i="18" s="1"/>
  <c r="AF14" i="18"/>
  <c r="AE14" i="18"/>
  <c r="AF15" i="18" s="1"/>
  <c r="AE11" i="18"/>
  <c r="AF13" i="18" s="1"/>
  <c r="AE8" i="18"/>
  <c r="AF10" i="18" s="1"/>
  <c r="AF9" i="18" l="1"/>
  <c r="AI9" i="18" s="1"/>
  <c r="AF16" i="18"/>
  <c r="AI16" i="18" s="1"/>
  <c r="AF12" i="18"/>
  <c r="AI12" i="18" s="1"/>
  <c r="AH10" i="18"/>
  <c r="AI10" i="18"/>
  <c r="AH13" i="18"/>
  <c r="AI13" i="18"/>
  <c r="AH15" i="18"/>
  <c r="AI15" i="18"/>
  <c r="AH18" i="18"/>
  <c r="AI18" i="18"/>
  <c r="AF19" i="18"/>
  <c r="AH9" i="18"/>
  <c r="AF17" i="18"/>
  <c r="AF8" i="18"/>
  <c r="AF11" i="18"/>
  <c r="AK14" i="18" l="1"/>
  <c r="AH16" i="18"/>
  <c r="AH12" i="18"/>
  <c r="AG14" i="18"/>
  <c r="AI19" i="18"/>
  <c r="AH19" i="18"/>
  <c r="AG11" i="18"/>
  <c r="AI11" i="18"/>
  <c r="AK11" i="18" s="1"/>
  <c r="AH11" i="18"/>
  <c r="AI8" i="18"/>
  <c r="AK8" i="18" s="1"/>
  <c r="AH8" i="18"/>
  <c r="AG8" i="18"/>
  <c r="AH17" i="18"/>
  <c r="AI17" i="18"/>
  <c r="AG17" i="18"/>
  <c r="AK17" i="18" l="1"/>
  <c r="AN61" i="13" l="1"/>
  <c r="AN66" i="13" s="1"/>
  <c r="AM61" i="13"/>
  <c r="AM66" i="13" s="1"/>
  <c r="AL61" i="13"/>
  <c r="AL66" i="13" s="1"/>
  <c r="AI61" i="13"/>
  <c r="AI66" i="13" s="1"/>
  <c r="AH61" i="13"/>
  <c r="AH66" i="13" s="1"/>
  <c r="AG61" i="13"/>
  <c r="AG66" i="13" s="1"/>
  <c r="AD61" i="13"/>
  <c r="AD66" i="13" s="1"/>
  <c r="AC61" i="13"/>
  <c r="AC66" i="13" s="1"/>
  <c r="AB61" i="13"/>
  <c r="AB66" i="13" s="1"/>
  <c r="Y61" i="13"/>
  <c r="Y66" i="13" s="1"/>
  <c r="X61" i="13"/>
  <c r="X66" i="13" s="1"/>
  <c r="W61" i="13"/>
  <c r="W66" i="13" s="1"/>
  <c r="T61" i="13"/>
  <c r="T66" i="13" s="1"/>
  <c r="S61" i="13"/>
  <c r="S66" i="13" s="1"/>
  <c r="R61" i="13"/>
  <c r="R66" i="13" s="1"/>
  <c r="O61" i="13"/>
  <c r="O66" i="13" s="1"/>
  <c r="N61" i="13"/>
  <c r="N66" i="13" s="1"/>
  <c r="M61" i="13"/>
  <c r="M66" i="13" s="1"/>
  <c r="J61" i="13"/>
  <c r="J66" i="13" s="1"/>
  <c r="I61" i="13"/>
  <c r="I66" i="13" s="1"/>
  <c r="H61" i="13"/>
  <c r="H66" i="13" s="1"/>
  <c r="E61" i="13"/>
  <c r="E66" i="13" s="1"/>
  <c r="D61" i="13"/>
  <c r="D66" i="13" s="1"/>
  <c r="C61" i="13"/>
  <c r="C66" i="13" s="1"/>
  <c r="AN59" i="13"/>
  <c r="AN64" i="13" s="1"/>
  <c r="AM59" i="13"/>
  <c r="AM64" i="13" s="1"/>
  <c r="AL59" i="13"/>
  <c r="AL64" i="13" s="1"/>
  <c r="AI59" i="13"/>
  <c r="AI64" i="13" s="1"/>
  <c r="AH59" i="13"/>
  <c r="AH64" i="13" s="1"/>
  <c r="AG59" i="13"/>
  <c r="AG64" i="13" s="1"/>
  <c r="AD59" i="13"/>
  <c r="AD64" i="13" s="1"/>
  <c r="AC59" i="13"/>
  <c r="AC64" i="13" s="1"/>
  <c r="AB59" i="13"/>
  <c r="AB64" i="13" s="1"/>
  <c r="Y59" i="13"/>
  <c r="Y64" i="13" s="1"/>
  <c r="X59" i="13"/>
  <c r="X64" i="13" s="1"/>
  <c r="W59" i="13"/>
  <c r="W64" i="13" s="1"/>
  <c r="T59" i="13"/>
  <c r="T64" i="13" s="1"/>
  <c r="S59" i="13"/>
  <c r="S64" i="13" s="1"/>
  <c r="R59" i="13"/>
  <c r="R64" i="13" s="1"/>
  <c r="O59" i="13"/>
  <c r="O64" i="13" s="1"/>
  <c r="N59" i="13"/>
  <c r="N64" i="13" s="1"/>
  <c r="M59" i="13"/>
  <c r="M64" i="13" s="1"/>
  <c r="J59" i="13"/>
  <c r="J64" i="13" s="1"/>
  <c r="I59" i="13"/>
  <c r="I64" i="13" s="1"/>
  <c r="H59" i="13"/>
  <c r="H64" i="13" s="1"/>
  <c r="E59" i="13"/>
  <c r="E64" i="13" s="1"/>
  <c r="D59" i="13"/>
  <c r="D64" i="13" s="1"/>
  <c r="C59" i="13"/>
  <c r="C64" i="13" s="1"/>
  <c r="AN39" i="13"/>
  <c r="AN44" i="13" s="1"/>
  <c r="AM39" i="13"/>
  <c r="AM44" i="13" s="1"/>
  <c r="AL39" i="13"/>
  <c r="AL44" i="13" s="1"/>
  <c r="AI39" i="13"/>
  <c r="AI44" i="13" s="1"/>
  <c r="AH39" i="13"/>
  <c r="AH44" i="13" s="1"/>
  <c r="AG39" i="13"/>
  <c r="AG44" i="13" s="1"/>
  <c r="AD39" i="13"/>
  <c r="AD44" i="13" s="1"/>
  <c r="AC39" i="13"/>
  <c r="AC44" i="13" s="1"/>
  <c r="AB39" i="13"/>
  <c r="AB44" i="13" s="1"/>
  <c r="Y39" i="13"/>
  <c r="Y44" i="13" s="1"/>
  <c r="X39" i="13"/>
  <c r="X44" i="13" s="1"/>
  <c r="W39" i="13"/>
  <c r="W44" i="13" s="1"/>
  <c r="T39" i="13"/>
  <c r="T44" i="13" s="1"/>
  <c r="S39" i="13"/>
  <c r="S44" i="13" s="1"/>
  <c r="R39" i="13"/>
  <c r="R44" i="13" s="1"/>
  <c r="O39" i="13"/>
  <c r="O44" i="13" s="1"/>
  <c r="N39" i="13"/>
  <c r="N44" i="13" s="1"/>
  <c r="M39" i="13"/>
  <c r="M44" i="13" s="1"/>
  <c r="J39" i="13"/>
  <c r="J44" i="13" s="1"/>
  <c r="I39" i="13"/>
  <c r="I44" i="13" s="1"/>
  <c r="H39" i="13"/>
  <c r="H44" i="13" s="1"/>
  <c r="E39" i="13"/>
  <c r="E44" i="13" s="1"/>
  <c r="D39" i="13"/>
  <c r="D44" i="13" s="1"/>
  <c r="C39" i="13"/>
  <c r="C44" i="13" s="1"/>
  <c r="AN37" i="13"/>
  <c r="AN42" i="13" s="1"/>
  <c r="AM37" i="13"/>
  <c r="AM42" i="13" s="1"/>
  <c r="AL37" i="13"/>
  <c r="AL42" i="13" s="1"/>
  <c r="AI37" i="13"/>
  <c r="AI42" i="13" s="1"/>
  <c r="AH37" i="13"/>
  <c r="AH42" i="13" s="1"/>
  <c r="AG37" i="13"/>
  <c r="AG42" i="13" s="1"/>
  <c r="AD37" i="13"/>
  <c r="AD42" i="13" s="1"/>
  <c r="AC37" i="13"/>
  <c r="AC42" i="13" s="1"/>
  <c r="AB37" i="13"/>
  <c r="AB42" i="13" s="1"/>
  <c r="Y37" i="13"/>
  <c r="Y42" i="13" s="1"/>
  <c r="X37" i="13"/>
  <c r="X42" i="13" s="1"/>
  <c r="W37" i="13"/>
  <c r="W42" i="13" s="1"/>
  <c r="T37" i="13"/>
  <c r="T42" i="13" s="1"/>
  <c r="S37" i="13"/>
  <c r="S42" i="13" s="1"/>
  <c r="R37" i="13"/>
  <c r="R42" i="13" s="1"/>
  <c r="O37" i="13"/>
  <c r="O42" i="13" s="1"/>
  <c r="N37" i="13"/>
  <c r="N42" i="13" s="1"/>
  <c r="M37" i="13"/>
  <c r="M42" i="13" s="1"/>
  <c r="J37" i="13"/>
  <c r="J42" i="13" s="1"/>
  <c r="I37" i="13"/>
  <c r="I42" i="13" s="1"/>
  <c r="H37" i="13"/>
  <c r="H42" i="13" s="1"/>
  <c r="E37" i="13"/>
  <c r="E42" i="13" s="1"/>
  <c r="D37" i="13"/>
  <c r="D42" i="13" s="1"/>
  <c r="C37" i="13"/>
  <c r="C42" i="13" s="1"/>
  <c r="AM22" i="13"/>
  <c r="AG22" i="13"/>
  <c r="AH20" i="13"/>
  <c r="AB20" i="13"/>
  <c r="AN17" i="13"/>
  <c r="AN22" i="13" s="1"/>
  <c r="AM17" i="13"/>
  <c r="AL17" i="13"/>
  <c r="AL22" i="13" s="1"/>
  <c r="AI17" i="13"/>
  <c r="AI22" i="13" s="1"/>
  <c r="AH17" i="13"/>
  <c r="AH22" i="13" s="1"/>
  <c r="AG17" i="13"/>
  <c r="AD17" i="13"/>
  <c r="AD22" i="13" s="1"/>
  <c r="AC17" i="13"/>
  <c r="AC22" i="13" s="1"/>
  <c r="AB17" i="13"/>
  <c r="AB22" i="13" s="1"/>
  <c r="AN15" i="13"/>
  <c r="AM15" i="13"/>
  <c r="AM20" i="13" s="1"/>
  <c r="AL15" i="13"/>
  <c r="AN20" i="13" s="1"/>
  <c r="AI15" i="13"/>
  <c r="AI20" i="13" s="1"/>
  <c r="AH15" i="13"/>
  <c r="AG15" i="13"/>
  <c r="AG20" i="13" s="1"/>
  <c r="AD15" i="13"/>
  <c r="AD20" i="13" s="1"/>
  <c r="AC15" i="13"/>
  <c r="AC20" i="13" s="1"/>
  <c r="AB15" i="13"/>
  <c r="BM14" i="13"/>
  <c r="BN14" i="13" s="1"/>
  <c r="BL14" i="13"/>
  <c r="BB14" i="13"/>
  <c r="BL13" i="13"/>
  <c r="BM13" i="13" s="1"/>
  <c r="BB13" i="13"/>
  <c r="BL12" i="13"/>
  <c r="BM12" i="13" s="1"/>
  <c r="BN12" i="13" s="1"/>
  <c r="BB12" i="13"/>
  <c r="BE10" i="13" s="1"/>
  <c r="BM11" i="13"/>
  <c r="BL11" i="13"/>
  <c r="BL10" i="13"/>
  <c r="BM10" i="13" s="1"/>
  <c r="BN10" i="13" s="1"/>
  <c r="BM9" i="13"/>
  <c r="BL9" i="13"/>
  <c r="BL8" i="13"/>
  <c r="BM8" i="13" s="1"/>
  <c r="BL7" i="13"/>
  <c r="BM7" i="13" s="1"/>
  <c r="BM6" i="13"/>
  <c r="BL6" i="13"/>
  <c r="BL5" i="13"/>
  <c r="BM5" i="13" s="1"/>
  <c r="BN8" i="13" l="1"/>
  <c r="BN6" i="13"/>
  <c r="AL20" i="13"/>
  <c r="BN20" i="5"/>
  <c r="BO20" i="5" s="1"/>
  <c r="BK20" i="5"/>
  <c r="BL20" i="5" s="1"/>
  <c r="BH20" i="5"/>
  <c r="BI20" i="5" s="1"/>
  <c r="BN19" i="5"/>
  <c r="BO19" i="5" s="1"/>
  <c r="BK19" i="5"/>
  <c r="BL19" i="5" s="1"/>
  <c r="BH19" i="5"/>
  <c r="BI19" i="5" s="1"/>
  <c r="BN18" i="5"/>
  <c r="BO18" i="5" s="1"/>
  <c r="BK18" i="5"/>
  <c r="BL18" i="5" s="1"/>
  <c r="BH18" i="5"/>
  <c r="BI18" i="5" s="1"/>
  <c r="BN17" i="5"/>
  <c r="BO17" i="5" s="1"/>
  <c r="BK17" i="5"/>
  <c r="BL17" i="5" s="1"/>
  <c r="BH17" i="5"/>
  <c r="BI17" i="5" s="1"/>
  <c r="BN16" i="5"/>
  <c r="BO16" i="5" s="1"/>
  <c r="BK16" i="5"/>
  <c r="BL16" i="5" s="1"/>
  <c r="BH16" i="5"/>
  <c r="BI16" i="5" s="1"/>
  <c r="BN15" i="5"/>
  <c r="BO15" i="5" s="1"/>
  <c r="BK15" i="5"/>
  <c r="BL15" i="5" s="1"/>
  <c r="BH15" i="5"/>
  <c r="BI15" i="5" s="1"/>
  <c r="BL14" i="3"/>
  <c r="BM14" i="3" s="1"/>
  <c r="BL13" i="3"/>
  <c r="BM13" i="3" s="1"/>
  <c r="BL12" i="3"/>
  <c r="BM12" i="3" s="1"/>
  <c r="BN12" i="3" s="1"/>
  <c r="BL11" i="3"/>
  <c r="BM11" i="3" s="1"/>
  <c r="BL10" i="3"/>
  <c r="BM10" i="3" s="1"/>
  <c r="BL9" i="3"/>
  <c r="BM9" i="3" s="1"/>
  <c r="BL8" i="3"/>
  <c r="BM8" i="3" s="1"/>
  <c r="BL7" i="3"/>
  <c r="BM7" i="3" s="1"/>
  <c r="BL6" i="3"/>
  <c r="BM6" i="3" s="1"/>
  <c r="BL5" i="3"/>
  <c r="BM5" i="3" s="1"/>
  <c r="BB14" i="3"/>
  <c r="BB13" i="3"/>
  <c r="BB12" i="3"/>
  <c r="BE10" i="3" s="1"/>
  <c r="AN61" i="3"/>
  <c r="AM61" i="3"/>
  <c r="AL61" i="3"/>
  <c r="AL66" i="3" s="1"/>
  <c r="AI61" i="3"/>
  <c r="AH61" i="3"/>
  <c r="AG61" i="3"/>
  <c r="AG66" i="3" s="1"/>
  <c r="AD61" i="3"/>
  <c r="AC61" i="3"/>
  <c r="AB61" i="3"/>
  <c r="AB66" i="3" s="1"/>
  <c r="Y61" i="3"/>
  <c r="X61" i="3"/>
  <c r="W61" i="3"/>
  <c r="W66" i="3" s="1"/>
  <c r="T61" i="3"/>
  <c r="S61" i="3"/>
  <c r="R61" i="3"/>
  <c r="R66" i="3" s="1"/>
  <c r="O61" i="3"/>
  <c r="O66" i="3" s="1"/>
  <c r="N61" i="3"/>
  <c r="M61" i="3"/>
  <c r="M66" i="3" s="1"/>
  <c r="J61" i="3"/>
  <c r="I61" i="3"/>
  <c r="H61" i="3"/>
  <c r="H66" i="3" s="1"/>
  <c r="E61" i="3"/>
  <c r="D61" i="3"/>
  <c r="C61" i="3"/>
  <c r="C66" i="3" s="1"/>
  <c r="AN59" i="3"/>
  <c r="AM59" i="3"/>
  <c r="AL59" i="3"/>
  <c r="AL64" i="3" s="1"/>
  <c r="AI59" i="3"/>
  <c r="AH59" i="3"/>
  <c r="AG59" i="3"/>
  <c r="AG64" i="3" s="1"/>
  <c r="AD59" i="3"/>
  <c r="AC59" i="3"/>
  <c r="AB59" i="3"/>
  <c r="AB64" i="3" s="1"/>
  <c r="Y59" i="3"/>
  <c r="X59" i="3"/>
  <c r="W59" i="3"/>
  <c r="W64" i="3" s="1"/>
  <c r="T59" i="3"/>
  <c r="S59" i="3"/>
  <c r="R59" i="3"/>
  <c r="R64" i="3" s="1"/>
  <c r="O59" i="3"/>
  <c r="O64" i="3" s="1"/>
  <c r="N59" i="3"/>
  <c r="M59" i="3"/>
  <c r="M64" i="3" s="1"/>
  <c r="J59" i="3"/>
  <c r="I59" i="3"/>
  <c r="H59" i="3"/>
  <c r="H64" i="3" s="1"/>
  <c r="E59" i="3"/>
  <c r="D59" i="3"/>
  <c r="C59" i="3"/>
  <c r="C64" i="3" s="1"/>
  <c r="AN39" i="3"/>
  <c r="AM39" i="3"/>
  <c r="AL39" i="3"/>
  <c r="AL44" i="3" s="1"/>
  <c r="AI39" i="3"/>
  <c r="AH39" i="3"/>
  <c r="AG39" i="3"/>
  <c r="AG44" i="3" s="1"/>
  <c r="AD39" i="3"/>
  <c r="AC39" i="3"/>
  <c r="AB39" i="3"/>
  <c r="AB44" i="3" s="1"/>
  <c r="Y39" i="3"/>
  <c r="X39" i="3"/>
  <c r="W39" i="3"/>
  <c r="W44" i="3" s="1"/>
  <c r="T39" i="3"/>
  <c r="S39" i="3"/>
  <c r="R39" i="3"/>
  <c r="R44" i="3" s="1"/>
  <c r="O39" i="3"/>
  <c r="O44" i="3" s="1"/>
  <c r="N39" i="3"/>
  <c r="M39" i="3"/>
  <c r="M44" i="3" s="1"/>
  <c r="J39" i="3"/>
  <c r="I39" i="3"/>
  <c r="H39" i="3"/>
  <c r="H44" i="3" s="1"/>
  <c r="E39" i="3"/>
  <c r="D39" i="3"/>
  <c r="C39" i="3"/>
  <c r="C44" i="3" s="1"/>
  <c r="AN37" i="3"/>
  <c r="AM37" i="3"/>
  <c r="AL37" i="3"/>
  <c r="AL42" i="3" s="1"/>
  <c r="AI37" i="3"/>
  <c r="AH37" i="3"/>
  <c r="AG37" i="3"/>
  <c r="AG42" i="3" s="1"/>
  <c r="AD37" i="3"/>
  <c r="AC37" i="3"/>
  <c r="AB37" i="3"/>
  <c r="AB42" i="3" s="1"/>
  <c r="Y37" i="3"/>
  <c r="X37" i="3"/>
  <c r="W37" i="3"/>
  <c r="W42" i="3" s="1"/>
  <c r="T37" i="3"/>
  <c r="S37" i="3"/>
  <c r="R37" i="3"/>
  <c r="R42" i="3" s="1"/>
  <c r="O37" i="3"/>
  <c r="O42" i="3" s="1"/>
  <c r="N37" i="3"/>
  <c r="M37" i="3"/>
  <c r="M42" i="3" s="1"/>
  <c r="J37" i="3"/>
  <c r="I37" i="3"/>
  <c r="H37" i="3"/>
  <c r="H42" i="3" s="1"/>
  <c r="E37" i="3"/>
  <c r="D37" i="3"/>
  <c r="C37" i="3"/>
  <c r="C42" i="3" s="1"/>
  <c r="AN17" i="3"/>
  <c r="AM17" i="3"/>
  <c r="AL17" i="3"/>
  <c r="AL22" i="3" s="1"/>
  <c r="AI17" i="3"/>
  <c r="AH17" i="3"/>
  <c r="AG17" i="3"/>
  <c r="AG22" i="3" s="1"/>
  <c r="AD17" i="3"/>
  <c r="AC17" i="3"/>
  <c r="AB17" i="3"/>
  <c r="AB22" i="3" s="1"/>
  <c r="AN15" i="3"/>
  <c r="AM15" i="3"/>
  <c r="AL15" i="3"/>
  <c r="AL20" i="3" s="1"/>
  <c r="AI15" i="3"/>
  <c r="AH15" i="3"/>
  <c r="AG15" i="3"/>
  <c r="AG20" i="3" s="1"/>
  <c r="AD15" i="3"/>
  <c r="AC15" i="3"/>
  <c r="AB15" i="3"/>
  <c r="AB20" i="3" s="1"/>
  <c r="AI42" i="3" l="1"/>
  <c r="AI44" i="3"/>
  <c r="AI66" i="3"/>
  <c r="AI64" i="3"/>
  <c r="BI29" i="5"/>
  <c r="BL28" i="5"/>
  <c r="BL29" i="5"/>
  <c r="BL26" i="5"/>
  <c r="BL27" i="5"/>
  <c r="BL25" i="5"/>
  <c r="BO25" i="5"/>
  <c r="BO26" i="5"/>
  <c r="BI25" i="5"/>
  <c r="BI26" i="5"/>
  <c r="BO27" i="5"/>
  <c r="BO28" i="5"/>
  <c r="BI27" i="5"/>
  <c r="BI28" i="5"/>
  <c r="BO29" i="5"/>
  <c r="BN6" i="3"/>
  <c r="BN14" i="3"/>
  <c r="BN10" i="3"/>
  <c r="BN8" i="3"/>
  <c r="AC42" i="3"/>
  <c r="AC44" i="3"/>
  <c r="AC64" i="3"/>
  <c r="AN20" i="3"/>
  <c r="J42" i="3"/>
  <c r="AD42" i="3"/>
  <c r="J44" i="3"/>
  <c r="AD44" i="3"/>
  <c r="J64" i="3"/>
  <c r="X64" i="3"/>
  <c r="AD64" i="3"/>
  <c r="D66" i="3"/>
  <c r="J66" i="3"/>
  <c r="X66" i="3"/>
  <c r="AM20" i="3"/>
  <c r="I42" i="3"/>
  <c r="I44" i="3"/>
  <c r="I64" i="3"/>
  <c r="I66" i="3"/>
  <c r="AC66" i="3"/>
  <c r="AM22" i="3"/>
  <c r="AD66" i="3"/>
  <c r="X42" i="3"/>
  <c r="X44" i="3"/>
  <c r="AI20" i="3"/>
  <c r="AH22" i="3"/>
  <c r="AC22" i="3"/>
  <c r="Y42" i="3"/>
  <c r="AM42" i="3"/>
  <c r="S44" i="3"/>
  <c r="E64" i="3"/>
  <c r="S64" i="3"/>
  <c r="Y64" i="3"/>
  <c r="AM64" i="3"/>
  <c r="E66" i="3"/>
  <c r="S66" i="3"/>
  <c r="Y66" i="3"/>
  <c r="AM66" i="3"/>
  <c r="AH20" i="3"/>
  <c r="D42" i="3"/>
  <c r="D44" i="3"/>
  <c r="D64" i="3"/>
  <c r="AC20" i="3"/>
  <c r="AN22" i="3"/>
  <c r="E42" i="3"/>
  <c r="S42" i="3"/>
  <c r="E44" i="3"/>
  <c r="Y44" i="3"/>
  <c r="AM44" i="3"/>
  <c r="N42" i="3"/>
  <c r="T42" i="3"/>
  <c r="AH42" i="3"/>
  <c r="AN42" i="3"/>
  <c r="N44" i="3"/>
  <c r="T44" i="3"/>
  <c r="AH44" i="3"/>
  <c r="AN44" i="3"/>
  <c r="N64" i="3"/>
  <c r="T64" i="3"/>
  <c r="AH64" i="3"/>
  <c r="AN64" i="3"/>
  <c r="N66" i="3"/>
  <c r="T66" i="3"/>
  <c r="AH66" i="3"/>
  <c r="AN66" i="3"/>
  <c r="AD20" i="3"/>
  <c r="AI22" i="3"/>
  <c r="AD22" i="3"/>
  <c r="AV8" i="2" l="1"/>
  <c r="AV7" i="2"/>
  <c r="AV6" i="2"/>
  <c r="AV5" i="2"/>
</calcChain>
</file>

<file path=xl/sharedStrings.xml><?xml version="1.0" encoding="utf-8"?>
<sst xmlns="http://schemas.openxmlformats.org/spreadsheetml/2006/main" count="1886" uniqueCount="478">
  <si>
    <t>Fig 1c</t>
  </si>
  <si>
    <t>FLAT</t>
  </si>
  <si>
    <t>SQ</t>
  </si>
  <si>
    <t>NSQ</t>
  </si>
  <si>
    <t>Division</t>
  </si>
  <si>
    <t>Mean % Lymphocytes</t>
  </si>
  <si>
    <t>Std Dev</t>
  </si>
  <si>
    <t>0-1</t>
  </si>
  <si>
    <t>7+</t>
  </si>
  <si>
    <t>Mean Proliferation Index (n=3-4 topographies per donor)</t>
  </si>
  <si>
    <t>Flat</t>
  </si>
  <si>
    <t>Donor 1 (F55)</t>
  </si>
  <si>
    <t>Donor 2 (M70)</t>
  </si>
  <si>
    <t>Donor 3 (F56)</t>
  </si>
  <si>
    <t>Donor 4 (F55b)</t>
  </si>
  <si>
    <t>Donor 5 (F88)</t>
  </si>
  <si>
    <t>Donor 6 (M73)</t>
  </si>
  <si>
    <t>Donor 7 (M74)</t>
  </si>
  <si>
    <t>Fig 1d</t>
  </si>
  <si>
    <t>Day 0</t>
  </si>
  <si>
    <t>Day 28 #1</t>
  </si>
  <si>
    <t>Day 28 #2</t>
  </si>
  <si>
    <t>Day 28 #3</t>
  </si>
  <si>
    <t>Day 28 #4</t>
  </si>
  <si>
    <t>Fig 1e</t>
  </si>
  <si>
    <t>Proliferation Index</t>
  </si>
  <si>
    <t>4W</t>
  </si>
  <si>
    <t>6W</t>
  </si>
  <si>
    <t>Fig 1f</t>
  </si>
  <si>
    <t>Fig 1g</t>
  </si>
  <si>
    <t>Untreated</t>
  </si>
  <si>
    <t>7 Days</t>
  </si>
  <si>
    <t>14 Dayas</t>
  </si>
  <si>
    <t>Positive</t>
  </si>
  <si>
    <t>Negative</t>
  </si>
  <si>
    <t>Fig 1i</t>
  </si>
  <si>
    <t>Suppression Index</t>
  </si>
  <si>
    <t xml:space="preserve">Fold Change in Suppression Index to Flat </t>
  </si>
  <si>
    <t>Flat 7 Days</t>
  </si>
  <si>
    <t>Flat 14 Days</t>
  </si>
  <si>
    <t>Donor 1</t>
  </si>
  <si>
    <t>Donor 2</t>
  </si>
  <si>
    <t>Donor 3</t>
  </si>
  <si>
    <t>Fig 1j</t>
  </si>
  <si>
    <t>Log2 SQ Fold Change to Flat</t>
  </si>
  <si>
    <t>Metabolite</t>
  </si>
  <si>
    <t>KEGG ID #</t>
  </si>
  <si>
    <t>Stro-1</t>
  </si>
  <si>
    <t>Total</t>
  </si>
  <si>
    <t>Adenine</t>
  </si>
  <si>
    <t>C00147</t>
  </si>
  <si>
    <t>Taurine</t>
  </si>
  <si>
    <t>C00245</t>
  </si>
  <si>
    <t>Citrate</t>
  </si>
  <si>
    <t>C00158</t>
  </si>
  <si>
    <t>L-Glutamate</t>
  </si>
  <si>
    <t>C00025</t>
  </si>
  <si>
    <t>Nicotinamide</t>
  </si>
  <si>
    <t>C00153</t>
  </si>
  <si>
    <t>L-Aspartate</t>
  </si>
  <si>
    <t>C00049</t>
  </si>
  <si>
    <t>N-Acetyl-L-glutamate</t>
  </si>
  <si>
    <t>C00624</t>
  </si>
  <si>
    <t>Maleic acid</t>
  </si>
  <si>
    <t>C01384</t>
  </si>
  <si>
    <t>2-Phospho-D-glycerate</t>
  </si>
  <si>
    <t>C00631</t>
  </si>
  <si>
    <t>L-Histidine</t>
  </si>
  <si>
    <t>C00135</t>
  </si>
  <si>
    <t>L-Valine</t>
  </si>
  <si>
    <t>C00183</t>
  </si>
  <si>
    <t>Creatinine</t>
  </si>
  <si>
    <t>C00791</t>
  </si>
  <si>
    <t>L-Leucine</t>
  </si>
  <si>
    <t>C00123</t>
  </si>
  <si>
    <t>L-Tryptophan</t>
  </si>
  <si>
    <t>C00078</t>
  </si>
  <si>
    <t>L-Tyrosine</t>
  </si>
  <si>
    <t>C00082</t>
  </si>
  <si>
    <t>L-Methionine</t>
  </si>
  <si>
    <t>C00073</t>
  </si>
  <si>
    <t>L-Serine</t>
  </si>
  <si>
    <t>C00065</t>
  </si>
  <si>
    <t>Fig 2c</t>
  </si>
  <si>
    <t>Glutamate</t>
  </si>
  <si>
    <t>1W</t>
  </si>
  <si>
    <t>Fig 2d</t>
  </si>
  <si>
    <t>Mean Fold Change in JC-1 Ratio (to Average Flat)</t>
  </si>
  <si>
    <t>Fig 2f</t>
  </si>
  <si>
    <t>Donor 1 (F56)</t>
  </si>
  <si>
    <t>Donor 3 (F55)</t>
  </si>
  <si>
    <t>Donor 4 (M74)</t>
  </si>
  <si>
    <t>Fig 2g</t>
  </si>
  <si>
    <t>MEDIAN FLUORESCENT INTENSITY</t>
  </si>
  <si>
    <t>FOLD CHANGE (TO AVERAGE FLAT)</t>
  </si>
  <si>
    <t>Donor 4</t>
  </si>
  <si>
    <t>FOLD CHANGE TO AVERAGE FLAT</t>
  </si>
  <si>
    <t>Fig 2h</t>
  </si>
  <si>
    <t>Fig 2i</t>
  </si>
  <si>
    <t>Ratio Red to Green</t>
  </si>
  <si>
    <t xml:space="preserve">Fold Change </t>
  </si>
  <si>
    <t>Flat + Y-27632</t>
  </si>
  <si>
    <t>Donor 1 (M74)</t>
  </si>
  <si>
    <t>Mean Pyruvate</t>
  </si>
  <si>
    <t>Mean Glucose</t>
  </si>
  <si>
    <t>Mean Lactate</t>
  </si>
  <si>
    <t>Mean Serine</t>
  </si>
  <si>
    <t>Mean Ketogluterate</t>
  </si>
  <si>
    <t>Mean Malate</t>
  </si>
  <si>
    <t>Mean Aspartate</t>
  </si>
  <si>
    <t>Mean L-Glutamic Acid</t>
  </si>
  <si>
    <t>Incorporation</t>
  </si>
  <si>
    <t>C1</t>
  </si>
  <si>
    <t>C2</t>
  </si>
  <si>
    <t>C3</t>
  </si>
  <si>
    <t>C4</t>
  </si>
  <si>
    <t>C5</t>
  </si>
  <si>
    <t>C6</t>
  </si>
  <si>
    <t>All Incorporated</t>
  </si>
  <si>
    <t>C2-C6 Incorporation</t>
  </si>
  <si>
    <t>Fold Change All</t>
  </si>
  <si>
    <t>Fold Change C2-C6</t>
  </si>
  <si>
    <t>Donor 2 (F55)</t>
  </si>
  <si>
    <t>Fig 3b</t>
  </si>
  <si>
    <t>Fig 3c</t>
  </si>
  <si>
    <t>Fold Change in MFI of SQ to Flat Control</t>
  </si>
  <si>
    <t>MFI</t>
  </si>
  <si>
    <t xml:space="preserve">Flat Background </t>
  </si>
  <si>
    <t>SQ Background</t>
  </si>
  <si>
    <t>Less Background</t>
  </si>
  <si>
    <t>Fold Change to Mean Flat</t>
  </si>
  <si>
    <t>Mean Fold Change SQ v Flat</t>
  </si>
  <si>
    <t>Flat #1</t>
  </si>
  <si>
    <t>Flat #2</t>
  </si>
  <si>
    <t>Flat #3</t>
  </si>
  <si>
    <t>SQ #1</t>
  </si>
  <si>
    <t>SQ #2</t>
  </si>
  <si>
    <t>SQ #3</t>
  </si>
  <si>
    <t>Donor</t>
  </si>
  <si>
    <t>Topography</t>
  </si>
  <si>
    <t>Lactate (uM)</t>
  </si>
  <si>
    <t>ug/ml</t>
  </si>
  <si>
    <t>total</t>
  </si>
  <si>
    <t>uM lactate/mg protein</t>
  </si>
  <si>
    <t>Fold change to Flat Control</t>
  </si>
  <si>
    <t>F73</t>
  </si>
  <si>
    <t>F88</t>
  </si>
  <si>
    <t>M52</t>
  </si>
  <si>
    <t>F56</t>
  </si>
  <si>
    <t>F74</t>
  </si>
  <si>
    <t>Fig 3d</t>
  </si>
  <si>
    <t>Cell Divisions</t>
  </si>
  <si>
    <t>Control</t>
  </si>
  <si>
    <t>DNP</t>
  </si>
  <si>
    <t>Mean</t>
  </si>
  <si>
    <t>S.D.</t>
  </si>
  <si>
    <t>Fig 4a</t>
  </si>
  <si>
    <t>IDO1</t>
  </si>
  <si>
    <t>House Keeping</t>
  </si>
  <si>
    <t>Av GAPDH</t>
  </si>
  <si>
    <t>delta CT</t>
  </si>
  <si>
    <t>2 -deltaCT</t>
  </si>
  <si>
    <t>avg</t>
  </si>
  <si>
    <t>stdev</t>
  </si>
  <si>
    <t>Untreated + IFN</t>
  </si>
  <si>
    <t>DNP + IFN</t>
  </si>
  <si>
    <t>Donor 2 (M60)</t>
  </si>
  <si>
    <t>Donor 3 (M61)</t>
  </si>
  <si>
    <t>Donor 4 (M70)</t>
  </si>
  <si>
    <t>Fig 4b</t>
  </si>
  <si>
    <t>Fold Change in MFI Untreated v DNP</t>
  </si>
  <si>
    <t>Donor 4 (M61)</t>
  </si>
  <si>
    <t>CD90</t>
  </si>
  <si>
    <t>CD166</t>
  </si>
  <si>
    <t>CD44</t>
  </si>
  <si>
    <t>CD106</t>
  </si>
  <si>
    <t>CD29</t>
  </si>
  <si>
    <t>CD271</t>
  </si>
  <si>
    <t>Irrel-FITC</t>
  </si>
  <si>
    <t>Irrel-PE</t>
  </si>
  <si>
    <t>Irrel-PerCP-eFluor710</t>
  </si>
  <si>
    <t>Irrel-PE-Cy7</t>
  </si>
  <si>
    <t>Fold Change to Untreated</t>
  </si>
  <si>
    <t>Fig 4c</t>
  </si>
  <si>
    <t>Proliferation index</t>
  </si>
  <si>
    <t>Fold Change to Proliferation index (to Untreated)</t>
  </si>
  <si>
    <t>Niacinamide</t>
  </si>
  <si>
    <t>L-Glutamic Acid</t>
  </si>
  <si>
    <t>Replicate #1</t>
  </si>
  <si>
    <t>Replicate #2</t>
  </si>
  <si>
    <t>Replicate #3</t>
  </si>
  <si>
    <t>Replicate #4</t>
  </si>
  <si>
    <t>Fig 5a</t>
  </si>
  <si>
    <t>28 Days</t>
  </si>
  <si>
    <t>L-Arginine</t>
  </si>
  <si>
    <t>C00062</t>
  </si>
  <si>
    <t>L-Asparagine</t>
  </si>
  <si>
    <t>C00152</t>
  </si>
  <si>
    <t>L-Carnitinamide</t>
  </si>
  <si>
    <t>C02290</t>
  </si>
  <si>
    <t>L-Cysteine</t>
  </si>
  <si>
    <t>C00097</t>
  </si>
  <si>
    <t>L-Glutamate 5-semialdehyde</t>
  </si>
  <si>
    <t>C01165</t>
  </si>
  <si>
    <t>L-Glutamine</t>
  </si>
  <si>
    <t>C00064</t>
  </si>
  <si>
    <t>L-Lysine 1,6-lactam</t>
  </si>
  <si>
    <t>C02837</t>
  </si>
  <si>
    <t>L-Methionine S-oxide</t>
  </si>
  <si>
    <t>C02989</t>
  </si>
  <si>
    <t>L-Phenylalanine</t>
  </si>
  <si>
    <t>C00079</t>
  </si>
  <si>
    <t>L-Pipecolate</t>
  </si>
  <si>
    <t>C00408</t>
  </si>
  <si>
    <t>L-Proline</t>
  </si>
  <si>
    <t>C00148</t>
  </si>
  <si>
    <t>L-Threonine</t>
  </si>
  <si>
    <t>C00188</t>
  </si>
  <si>
    <t>Fig 5b</t>
  </si>
  <si>
    <t>Media</t>
  </si>
  <si>
    <t>Glutamic Acid</t>
  </si>
  <si>
    <t>Citric Acid</t>
  </si>
  <si>
    <t>Day 7</t>
  </si>
  <si>
    <t>Donor 1 (M52)</t>
  </si>
  <si>
    <t>Donor 2 (F71)</t>
  </si>
  <si>
    <t>Donor 3 (F76)</t>
  </si>
  <si>
    <t>Donor 4 (F79)</t>
  </si>
  <si>
    <t>Day 14</t>
  </si>
  <si>
    <t>Fold Change to Media Control</t>
  </si>
  <si>
    <t>Log2 Fold Change</t>
  </si>
  <si>
    <t>Fig 5c</t>
  </si>
  <si>
    <t>Donor 1 (F71)</t>
  </si>
  <si>
    <t>Donor 2 (F73)</t>
  </si>
  <si>
    <t>Donor 3 (M70)</t>
  </si>
  <si>
    <t>Tubulin</t>
  </si>
  <si>
    <t>P-Myosin</t>
  </si>
  <si>
    <t>Y-27632</t>
  </si>
  <si>
    <t>Citrtate</t>
  </si>
  <si>
    <t>Normalised to Untreated Tubulin</t>
  </si>
  <si>
    <t>P-Myosin to Tubulin Ratio</t>
  </si>
  <si>
    <t>Fig 5h</t>
  </si>
  <si>
    <t>Time (minutes)</t>
  </si>
  <si>
    <t>Fig 5d</t>
  </si>
  <si>
    <t>Fig 5e</t>
  </si>
  <si>
    <t>Baseline OCR</t>
  </si>
  <si>
    <t>Stressed OCR</t>
  </si>
  <si>
    <t>Baseline ECAR</t>
  </si>
  <si>
    <t>Stressed ECAR</t>
  </si>
  <si>
    <t>Fig 5f</t>
  </si>
  <si>
    <t>Fold Change to Flat Control</t>
  </si>
  <si>
    <t>Fig 6b</t>
  </si>
  <si>
    <t>Mixed</t>
  </si>
  <si>
    <t>Niacinamide + Mix</t>
  </si>
  <si>
    <t>Fig 6c</t>
  </si>
  <si>
    <t>Fold change to Untreated</t>
  </si>
  <si>
    <t>% Apoptotic (Annexin V+ve PI-ve)</t>
  </si>
  <si>
    <t>% Apoptotic and Necrotic (Annexin V+ve PI+ve)</t>
  </si>
  <si>
    <t>Fig 6e</t>
  </si>
  <si>
    <t>Sample</t>
  </si>
  <si>
    <t>Total cells recovered (x106)</t>
  </si>
  <si>
    <t>Median Fluorescent Intensities (MFIs)</t>
  </si>
  <si>
    <t>Donor 1 (F69) Media</t>
  </si>
  <si>
    <t>Donor 1 (F69) Metabolites</t>
  </si>
  <si>
    <t>CD29-FITC</t>
  </si>
  <si>
    <t>CD44-PE-Cy7</t>
  </si>
  <si>
    <t>CD90-PerCP-eFluor710</t>
  </si>
  <si>
    <t>CD105-PE</t>
  </si>
  <si>
    <t>CD166-PerCP-eFuor710</t>
  </si>
  <si>
    <t>CD271-PE-Vio770</t>
  </si>
  <si>
    <t>FITC Isotype Control</t>
  </si>
  <si>
    <t>PE Isotype Control</t>
  </si>
  <si>
    <t>PerCP-eFluor710 Isotype Control</t>
  </si>
  <si>
    <t>PE-Vio770 Isotype Control</t>
  </si>
  <si>
    <t>MFI less Isotype Background</t>
  </si>
  <si>
    <t>Fold Change to Media Control (Control =0)</t>
  </si>
  <si>
    <t>CD105</t>
  </si>
  <si>
    <t>Fold change in MFI to Media control</t>
  </si>
  <si>
    <t>Fig 6f</t>
  </si>
  <si>
    <t>Fig S1b</t>
  </si>
  <si>
    <t>Fig S2</t>
  </si>
  <si>
    <t>Activated PBMC Alone</t>
  </si>
  <si>
    <t>Untreated MSC : PBMC</t>
  </si>
  <si>
    <t>Adenine MSC : PBMC</t>
  </si>
  <si>
    <t>Day</t>
  </si>
  <si>
    <t>Niacinamide MSC : PBMC</t>
  </si>
  <si>
    <t>Citrate MSC : PBMC</t>
  </si>
  <si>
    <t>L-Glutamic Acid MSC : PBMC</t>
  </si>
  <si>
    <t>N-4x MSC : PBMC</t>
  </si>
  <si>
    <t>Fig S1c</t>
  </si>
  <si>
    <t>Donor M61</t>
  </si>
  <si>
    <t>Caspase 3</t>
  </si>
  <si>
    <t>FlatHypox</t>
  </si>
  <si>
    <t>SQHypox</t>
  </si>
  <si>
    <t>Caspase 6</t>
  </si>
  <si>
    <t>Donor F73</t>
  </si>
  <si>
    <t>Fig S3a</t>
  </si>
  <si>
    <t>Ratio to Flat Control</t>
  </si>
  <si>
    <t>ICW Expression values</t>
  </si>
  <si>
    <t>Donor M71</t>
  </si>
  <si>
    <t>Apoptotic (Annexin V +ve PI -ve)</t>
  </si>
  <si>
    <t>Necrotic (Annexin V +ve PI +ve)</t>
  </si>
  <si>
    <t>Necrotic</t>
  </si>
  <si>
    <t>Healthy</t>
  </si>
  <si>
    <t>Apoptotic</t>
  </si>
  <si>
    <t>Flat-hypoxia</t>
  </si>
  <si>
    <t>NSQ-hypoxia</t>
  </si>
  <si>
    <t>SQ-hypoxia</t>
  </si>
  <si>
    <t>Donor M75</t>
  </si>
  <si>
    <t>Stimulated</t>
  </si>
  <si>
    <t>Unstimulated</t>
  </si>
  <si>
    <t>n</t>
  </si>
  <si>
    <t>Y27632</t>
  </si>
  <si>
    <t>cell1</t>
  </si>
  <si>
    <t>cell2</t>
  </si>
  <si>
    <t>cell3</t>
  </si>
  <si>
    <t>cell4</t>
  </si>
  <si>
    <t>cell5</t>
  </si>
  <si>
    <t>cell6</t>
  </si>
  <si>
    <t>cell7</t>
  </si>
  <si>
    <t>cell8</t>
  </si>
  <si>
    <t>cell9</t>
  </si>
  <si>
    <t>cell10</t>
  </si>
  <si>
    <t>cell11</t>
  </si>
  <si>
    <t>Mander's Coefficient</t>
  </si>
  <si>
    <t>Field</t>
  </si>
  <si>
    <t>Fig S8b</t>
  </si>
  <si>
    <t>Overlapping Coefficient</t>
  </si>
  <si>
    <t>Fig S8c</t>
  </si>
  <si>
    <t>Metabolites</t>
  </si>
  <si>
    <t>Lactate</t>
  </si>
  <si>
    <t>Fig S9a</t>
  </si>
  <si>
    <t>M55</t>
  </si>
  <si>
    <t>F67</t>
  </si>
  <si>
    <t>0.5mM Lactate</t>
  </si>
  <si>
    <t>5mM Lactate</t>
  </si>
  <si>
    <t>Fig S9b</t>
  </si>
  <si>
    <t>Fig S10</t>
  </si>
  <si>
    <t>Nicainamide + Mix</t>
  </si>
  <si>
    <t>Fig S13a</t>
  </si>
  <si>
    <t>Fold increase in expression</t>
  </si>
  <si>
    <t>PBMCs Only</t>
  </si>
  <si>
    <t>1-MT</t>
  </si>
  <si>
    <t>Indomethacin</t>
  </si>
  <si>
    <t>L-NAME</t>
  </si>
  <si>
    <t>SP600125</t>
  </si>
  <si>
    <t>U0126</t>
  </si>
  <si>
    <t>Fig S14a</t>
  </si>
  <si>
    <t>Co-Culture</t>
  </si>
  <si>
    <t>Mean change in Proliferation Index tp PBMCs Only</t>
  </si>
  <si>
    <t>Fig S14b</t>
  </si>
  <si>
    <t>Fig 16b</t>
  </si>
  <si>
    <t>Mean %CD4+ CD25+ FoxP3+</t>
  </si>
  <si>
    <t>Media only - IL2</t>
  </si>
  <si>
    <t>Media Only + IL2</t>
  </si>
  <si>
    <t xml:space="preserve">normalised </t>
  </si>
  <si>
    <t>TSG6</t>
  </si>
  <si>
    <t>Y26732</t>
  </si>
  <si>
    <t>Fig S15f</t>
  </si>
  <si>
    <t>TSG6 qPCR</t>
  </si>
  <si>
    <t>Rock</t>
  </si>
  <si>
    <t>Unstim</t>
  </si>
  <si>
    <t>Primed</t>
  </si>
  <si>
    <t>Fig S15e</t>
  </si>
  <si>
    <t xml:space="preserve">Mean </t>
  </si>
  <si>
    <t>Fig S15a</t>
  </si>
  <si>
    <t>Fold Change in TGF to Untreated</t>
  </si>
  <si>
    <t xml:space="preserve">Donor </t>
  </si>
  <si>
    <t>Fold Change in IL-8 to Untreated</t>
  </si>
  <si>
    <t>Fold Change in PGE2 to Untreated</t>
  </si>
  <si>
    <t>Fold Change in Kyneurine to Untreated</t>
  </si>
  <si>
    <t>Fig S15d</t>
  </si>
  <si>
    <t>Fig S15c</t>
  </si>
  <si>
    <t>Fig S15b</t>
  </si>
  <si>
    <t>Total ug TGFb per ml supernatant (normalised to cell number)</t>
  </si>
  <si>
    <t>Total ug IL-8 per ml supernatant (normalised to cell number)</t>
  </si>
  <si>
    <t>Total ug Kyneurine per ml supernatant (normalised to cell number)</t>
  </si>
  <si>
    <t>Total ug PGE2 per ml supernatant (normalised to cell number)</t>
  </si>
  <si>
    <t>Fig 13b</t>
  </si>
  <si>
    <t>% Apoptotic (Annexin V +ve PI -ve)</t>
  </si>
  <si>
    <t>OCR</t>
  </si>
  <si>
    <t>ECAR</t>
  </si>
  <si>
    <t>Bseline</t>
  </si>
  <si>
    <t>Stressed</t>
  </si>
  <si>
    <t>Mean Donor Values</t>
  </si>
  <si>
    <t>Fig S11</t>
  </si>
  <si>
    <t>Donor 2 (M61)</t>
  </si>
  <si>
    <t>Donor 3 (M75)</t>
  </si>
  <si>
    <t>Donor 4 (F73)</t>
  </si>
  <si>
    <t>Donor 1 (F69)</t>
  </si>
  <si>
    <t>Donor 1 (F88)</t>
  </si>
  <si>
    <t>Donor 2 (M52)</t>
  </si>
  <si>
    <t>Donor F56</t>
  </si>
  <si>
    <t>Donor 2 (M55)</t>
  </si>
  <si>
    <t>Donor 3 (M52)</t>
  </si>
  <si>
    <t>Donor 4 (F56)</t>
  </si>
  <si>
    <t>Donor 1 (M60)</t>
  </si>
  <si>
    <t>Donor 2 (F88)</t>
  </si>
  <si>
    <t>Donor 1 (M61)</t>
  </si>
  <si>
    <t>Donor 2 (F69)</t>
  </si>
  <si>
    <t>Donor 3 (F73)</t>
  </si>
  <si>
    <t>Donor 4 (F69b)</t>
  </si>
  <si>
    <t>Donor M55b</t>
  </si>
  <si>
    <t>Donor 1 (F69c)</t>
  </si>
  <si>
    <t>Donor 2 (F69a)</t>
  </si>
  <si>
    <t>Donor 2 (F69b)</t>
  </si>
  <si>
    <t>Donor 1 (F73)</t>
  </si>
  <si>
    <t>Donor F69c</t>
  </si>
  <si>
    <t>Fig 1h</t>
  </si>
  <si>
    <t>No of Nuclei</t>
  </si>
  <si>
    <t>Actin/Nuclei/Field</t>
  </si>
  <si>
    <t>Total Actin (A.U.) per field</t>
  </si>
  <si>
    <t>Flat Field 1</t>
  </si>
  <si>
    <t>Flat Field 2</t>
  </si>
  <si>
    <t>Flat Field 3</t>
  </si>
  <si>
    <t>Flat Field 4</t>
  </si>
  <si>
    <t>Flat Field 5</t>
  </si>
  <si>
    <t>Flat Field 6</t>
  </si>
  <si>
    <t>Flat Field 7</t>
  </si>
  <si>
    <t>Flat Field 8</t>
  </si>
  <si>
    <t>Flat Field 9</t>
  </si>
  <si>
    <t>Flat Field 10</t>
  </si>
  <si>
    <t>Flat Field 11</t>
  </si>
  <si>
    <t>Flat Field 12</t>
  </si>
  <si>
    <t>Flat Field 13</t>
  </si>
  <si>
    <t>Flat Field 14</t>
  </si>
  <si>
    <t>Flat Field 15</t>
  </si>
  <si>
    <t>Flat Y27632 Field 1</t>
  </si>
  <si>
    <t>Flat Y27632 Field 2</t>
  </si>
  <si>
    <t>Flat Y27632 Field 3</t>
  </si>
  <si>
    <t>Flat Y27632 Field 4</t>
  </si>
  <si>
    <t>Flat Y27632 Field 5</t>
  </si>
  <si>
    <t>Flat Y27632 Field 6</t>
  </si>
  <si>
    <t>Flat Y27632 Field 7</t>
  </si>
  <si>
    <t>Flat Y27632 Field 8</t>
  </si>
  <si>
    <t>Flat Y27632 Field 9</t>
  </si>
  <si>
    <t>Flat Y27632 Field 10</t>
  </si>
  <si>
    <t>Flat Y27632 Field 11</t>
  </si>
  <si>
    <t>Flat Y27632 Field 12</t>
  </si>
  <si>
    <t>Flat Y27632 Field 13</t>
  </si>
  <si>
    <t>Flat Y27632 Field 14</t>
  </si>
  <si>
    <t>Flat Y27632 Field 15</t>
  </si>
  <si>
    <t>SQ Field 1</t>
  </si>
  <si>
    <t>SQ Field 2</t>
  </si>
  <si>
    <t>SQ Field 3</t>
  </si>
  <si>
    <t>SQ Field 4</t>
  </si>
  <si>
    <t>SQ Field 5</t>
  </si>
  <si>
    <t>SQ Field 6</t>
  </si>
  <si>
    <t>SQ Field 7</t>
  </si>
  <si>
    <t>SQ Field 8</t>
  </si>
  <si>
    <t>SQ Field 9</t>
  </si>
  <si>
    <t>SQ Field 10</t>
  </si>
  <si>
    <t>SQ Field 11</t>
  </si>
  <si>
    <t>SQ Field 12</t>
  </si>
  <si>
    <t>SQ Field 13</t>
  </si>
  <si>
    <t>SQ Field 14</t>
  </si>
  <si>
    <t>SQ Field 15</t>
  </si>
  <si>
    <t>SQ Y27632 Field 1</t>
  </si>
  <si>
    <t>SQ Y27632 Field 2</t>
  </si>
  <si>
    <t>SQ Y27632 Field 3</t>
  </si>
  <si>
    <t>SQ Y27632 Field 4</t>
  </si>
  <si>
    <t>SQ Y27632 Field 5</t>
  </si>
  <si>
    <t>SQ Y27632 Field 6</t>
  </si>
  <si>
    <t>SQ Y27632 Field 7</t>
  </si>
  <si>
    <t>SQ Y27632 Field 8</t>
  </si>
  <si>
    <t>SQ Y27632 Field 9</t>
  </si>
  <si>
    <t>SQ Y27632 Field 10</t>
  </si>
  <si>
    <t>SQ Y27632 Field 11</t>
  </si>
  <si>
    <t>SQ Y27632 Field 12</t>
  </si>
  <si>
    <t>SQ Y27632 Field 13</t>
  </si>
  <si>
    <t>SQ Y27632 Field 14</t>
  </si>
  <si>
    <t>SQ Y27632 Field 15</t>
  </si>
  <si>
    <t>Donor 1 (M55)</t>
  </si>
  <si>
    <t>Donor 2 (F67)</t>
  </si>
  <si>
    <t>Donor Age</t>
  </si>
  <si>
    <t>Mean Age</t>
  </si>
  <si>
    <t>Male (n=11)</t>
  </si>
  <si>
    <t>Female (n=13)</t>
  </si>
  <si>
    <t>Donor F69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</si>
</sst>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0.00000"/>
  </numFmts>
  <fonts count="33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color theme="1"/>
      <name val="Arial"/>
      <family val="2"/>
    </font>
    <font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rgb="FFFF26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color theme="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u/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u/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26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7E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4165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8">
    <xf numFmtId="0" fontId="0" fillId="0" borderId="0" xfId="0"/>
    <xf numFmtId="0" fontId="4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5" xfId="0" applyFont="1" applyBorder="1"/>
    <xf numFmtId="0" fontId="6" fillId="0" borderId="5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7" fillId="0" borderId="6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center"/>
    </xf>
    <xf numFmtId="0" fontId="0" fillId="0" borderId="7" xfId="0" applyBorder="1"/>
    <xf numFmtId="0" fontId="4" fillId="0" borderId="8" xfId="0" applyFont="1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5" borderId="0" xfId="0" applyFill="1" applyAlignment="1">
      <alignment horizontal="center"/>
    </xf>
    <xf numFmtId="0" fontId="0" fillId="6" borderId="6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0" xfId="0" applyFont="1"/>
    <xf numFmtId="0" fontId="9" fillId="0" borderId="3" xfId="0" applyFont="1" applyBorder="1"/>
    <xf numFmtId="0" fontId="9" fillId="0" borderId="4" xfId="0" applyFont="1" applyBorder="1"/>
    <xf numFmtId="0" fontId="2" fillId="7" borderId="14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164" fontId="4" fillId="0" borderId="5" xfId="0" applyNumberFormat="1" applyFont="1" applyBorder="1"/>
    <xf numFmtId="164" fontId="4" fillId="0" borderId="0" xfId="0" applyNumberFormat="1" applyFont="1"/>
    <xf numFmtId="164" fontId="4" fillId="0" borderId="6" xfId="0" applyNumberFormat="1" applyFont="1" applyBorder="1"/>
    <xf numFmtId="164" fontId="4" fillId="0" borderId="7" xfId="0" applyNumberFormat="1" applyFont="1" applyBorder="1"/>
    <xf numFmtId="164" fontId="4" fillId="0" borderId="8" xfId="0" applyNumberFormat="1" applyFont="1" applyBorder="1"/>
    <xf numFmtId="164" fontId="4" fillId="0" borderId="9" xfId="0" applyNumberFormat="1" applyFont="1" applyBorder="1"/>
    <xf numFmtId="0" fontId="2" fillId="7" borderId="10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2" fillId="7" borderId="15" xfId="0" applyFont="1" applyFill="1" applyBorder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2" fontId="10" fillId="0" borderId="8" xfId="0" applyNumberFormat="1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0" fillId="0" borderId="8" xfId="0" applyBorder="1"/>
    <xf numFmtId="166" fontId="0" fillId="0" borderId="0" xfId="0" applyNumberFormat="1"/>
    <xf numFmtId="166" fontId="0" fillId="0" borderId="6" xfId="0" applyNumberFormat="1" applyBorder="1"/>
    <xf numFmtId="166" fontId="0" fillId="0" borderId="8" xfId="0" applyNumberFormat="1" applyBorder="1"/>
    <xf numFmtId="166" fontId="0" fillId="0" borderId="9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2" fillId="7" borderId="5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4" fillId="12" borderId="5" xfId="0" applyFont="1" applyFill="1" applyBorder="1" applyAlignment="1">
      <alignment horizontal="center"/>
    </xf>
    <xf numFmtId="0" fontId="4" fillId="1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3" borderId="0" xfId="0" applyFont="1" applyFill="1"/>
    <xf numFmtId="0" fontId="2" fillId="12" borderId="0" xfId="0" applyFont="1" applyFill="1"/>
    <xf numFmtId="0" fontId="0" fillId="2" borderId="0" xfId="0" applyFill="1"/>
    <xf numFmtId="0" fontId="2" fillId="0" borderId="0" xfId="0" applyFont="1" applyAlignment="1">
      <alignment horizontal="center"/>
    </xf>
    <xf numFmtId="0" fontId="15" fillId="0" borderId="5" xfId="0" applyFont="1" applyBorder="1"/>
    <xf numFmtId="164" fontId="16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10" fillId="0" borderId="8" xfId="0" applyNumberFormat="1" applyFont="1" applyBorder="1" applyAlignment="1">
      <alignment horizontal="center" vertical="center"/>
    </xf>
    <xf numFmtId="166" fontId="0" fillId="0" borderId="6" xfId="0" applyNumberFormat="1" applyBorder="1" applyAlignment="1">
      <alignment horizontal="center"/>
    </xf>
    <xf numFmtId="166" fontId="0" fillId="0" borderId="9" xfId="0" applyNumberFormat="1" applyBorder="1" applyAlignment="1">
      <alignment horizontal="center"/>
    </xf>
    <xf numFmtId="0" fontId="17" fillId="7" borderId="10" xfId="0" applyFont="1" applyFill="1" applyBorder="1" applyAlignment="1">
      <alignment horizontal="center"/>
    </xf>
    <xf numFmtId="0" fontId="19" fillId="6" borderId="10" xfId="0" applyFont="1" applyFill="1" applyBorder="1"/>
    <xf numFmtId="0" fontId="19" fillId="5" borderId="10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7" borderId="5" xfId="0" applyFont="1" applyFill="1" applyBorder="1"/>
    <xf numFmtId="0" fontId="18" fillId="0" borderId="5" xfId="0" applyFont="1" applyBorder="1"/>
    <xf numFmtId="0" fontId="19" fillId="5" borderId="0" xfId="0" applyFont="1" applyFill="1" applyAlignment="1">
      <alignment horizontal="center"/>
    </xf>
    <xf numFmtId="0" fontId="18" fillId="0" borderId="0" xfId="0" applyFont="1"/>
    <xf numFmtId="0" fontId="19" fillId="5" borderId="15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8" fillId="0" borderId="6" xfId="0" applyFont="1" applyBorder="1"/>
    <xf numFmtId="0" fontId="19" fillId="5" borderId="0" xfId="0" applyFont="1" applyFill="1"/>
    <xf numFmtId="0" fontId="19" fillId="14" borderId="0" xfId="0" applyFont="1" applyFill="1"/>
    <xf numFmtId="0" fontId="18" fillId="5" borderId="0" xfId="0" applyFont="1" applyFill="1"/>
    <xf numFmtId="0" fontId="20" fillId="14" borderId="0" xfId="0" applyFont="1" applyFill="1"/>
    <xf numFmtId="0" fontId="21" fillId="0" borderId="0" xfId="0" applyFont="1"/>
    <xf numFmtId="0" fontId="20" fillId="14" borderId="8" xfId="0" applyFont="1" applyFill="1" applyBorder="1"/>
    <xf numFmtId="0" fontId="9" fillId="0" borderId="5" xfId="0" applyFont="1" applyBorder="1"/>
    <xf numFmtId="0" fontId="2" fillId="5" borderId="0" xfId="0" applyFont="1" applyFill="1"/>
    <xf numFmtId="0" fontId="2" fillId="13" borderId="0" xfId="0" applyFont="1" applyFill="1" applyAlignment="1">
      <alignment horizontal="center"/>
    </xf>
    <xf numFmtId="0" fontId="7" fillId="0" borderId="0" xfId="0" applyFont="1"/>
    <xf numFmtId="166" fontId="4" fillId="0" borderId="0" xfId="0" applyNumberFormat="1" applyFont="1"/>
    <xf numFmtId="0" fontId="0" fillId="0" borderId="0" xfId="0" applyAlignment="1">
      <alignment horizontal="right"/>
    </xf>
    <xf numFmtId="166" fontId="8" fillId="0" borderId="6" xfId="0" applyNumberFormat="1" applyFont="1" applyBorder="1"/>
    <xf numFmtId="0" fontId="8" fillId="0" borderId="0" xfId="0" applyFont="1"/>
    <xf numFmtId="0" fontId="2" fillId="9" borderId="10" xfId="0" applyFont="1" applyFill="1" applyBorder="1" applyAlignment="1">
      <alignment horizontal="center"/>
    </xf>
    <xf numFmtId="0" fontId="2" fillId="9" borderId="10" xfId="0" applyFont="1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15" fillId="0" borderId="22" xfId="0" applyNumberFormat="1" applyFont="1" applyBorder="1" applyAlignment="1">
      <alignment horizontal="center"/>
    </xf>
    <xf numFmtId="1" fontId="0" fillId="0" borderId="22" xfId="0" applyNumberFormat="1" applyBorder="1" applyAlignment="1">
      <alignment horizontal="center"/>
    </xf>
    <xf numFmtId="1" fontId="15" fillId="0" borderId="11" xfId="0" applyNumberFormat="1" applyFon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0" fontId="2" fillId="9" borderId="19" xfId="0" applyFont="1" applyFill="1" applyBorder="1" applyAlignment="1">
      <alignment horizontal="center"/>
    </xf>
    <xf numFmtId="0" fontId="2" fillId="9" borderId="15" xfId="0" applyFont="1" applyFill="1" applyBorder="1" applyAlignment="1">
      <alignment horizontal="center"/>
    </xf>
    <xf numFmtId="0" fontId="15" fillId="0" borderId="0" xfId="0" applyFont="1"/>
    <xf numFmtId="0" fontId="0" fillId="9" borderId="25" xfId="0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9" borderId="19" xfId="0" applyFill="1" applyBorder="1" applyAlignment="1">
      <alignment horizontal="center" vertical="center"/>
    </xf>
    <xf numFmtId="164" fontId="0" fillId="0" borderId="13" xfId="0" applyNumberFormat="1" applyBorder="1" applyAlignment="1">
      <alignment horizontal="center"/>
    </xf>
    <xf numFmtId="0" fontId="0" fillId="9" borderId="27" xfId="0" applyFill="1" applyBorder="1" applyAlignment="1">
      <alignment horizontal="center" vertical="center"/>
    </xf>
    <xf numFmtId="1" fontId="15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1" fontId="15" fillId="0" borderId="8" xfId="0" applyNumberFormat="1" applyFon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12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5" xfId="0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24" fillId="0" borderId="22" xfId="0" applyFont="1" applyBorder="1"/>
    <xf numFmtId="2" fontId="24" fillId="0" borderId="22" xfId="0" applyNumberFormat="1" applyFont="1" applyBorder="1"/>
    <xf numFmtId="2" fontId="22" fillId="0" borderId="22" xfId="0" applyNumberFormat="1" applyFont="1" applyBorder="1"/>
    <xf numFmtId="167" fontId="22" fillId="0" borderId="22" xfId="0" applyNumberFormat="1" applyFont="1" applyBorder="1"/>
    <xf numFmtId="167" fontId="24" fillId="0" borderId="22" xfId="0" applyNumberFormat="1" applyFont="1" applyBorder="1"/>
    <xf numFmtId="0" fontId="22" fillId="0" borderId="0" xfId="0" applyFont="1"/>
    <xf numFmtId="2" fontId="23" fillId="0" borderId="0" xfId="0" applyNumberFormat="1" applyFont="1"/>
    <xf numFmtId="2" fontId="23" fillId="0" borderId="0" xfId="0" applyNumberFormat="1" applyFont="1" applyAlignment="1">
      <alignment horizontal="center"/>
    </xf>
    <xf numFmtId="2" fontId="23" fillId="0" borderId="0" xfId="0" applyNumberFormat="1" applyFont="1" applyAlignment="1">
      <alignment horizontal="center" wrapText="1"/>
    </xf>
    <xf numFmtId="2" fontId="23" fillId="0" borderId="6" xfId="0" applyNumberFormat="1" applyFont="1" applyBorder="1" applyAlignment="1">
      <alignment horizontal="center"/>
    </xf>
    <xf numFmtId="2" fontId="23" fillId="0" borderId="6" xfId="0" applyNumberFormat="1" applyFont="1" applyBorder="1"/>
    <xf numFmtId="0" fontId="24" fillId="0" borderId="0" xfId="0" applyFont="1"/>
    <xf numFmtId="0" fontId="25" fillId="0" borderId="0" xfId="0" applyFont="1"/>
    <xf numFmtId="2" fontId="24" fillId="0" borderId="0" xfId="0" applyNumberFormat="1" applyFont="1"/>
    <xf numFmtId="2" fontId="24" fillId="0" borderId="26" xfId="0" applyNumberFormat="1" applyFont="1" applyBorder="1"/>
    <xf numFmtId="0" fontId="24" fillId="0" borderId="0" xfId="0" applyFont="1" applyAlignment="1">
      <alignment horizontal="right"/>
    </xf>
    <xf numFmtId="167" fontId="24" fillId="0" borderId="0" xfId="0" applyNumberFormat="1" applyFont="1"/>
    <xf numFmtId="2" fontId="24" fillId="0" borderId="6" xfId="0" applyNumberFormat="1" applyFont="1" applyBorder="1"/>
    <xf numFmtId="0" fontId="24" fillId="0" borderId="8" xfId="0" applyFont="1" applyBorder="1"/>
    <xf numFmtId="0" fontId="25" fillId="0" borderId="8" xfId="0" applyFont="1" applyBorder="1"/>
    <xf numFmtId="2" fontId="24" fillId="0" borderId="8" xfId="0" applyNumberFormat="1" applyFont="1" applyBorder="1"/>
    <xf numFmtId="2" fontId="22" fillId="0" borderId="29" xfId="0" applyNumberFormat="1" applyFont="1" applyBorder="1"/>
    <xf numFmtId="167" fontId="22" fillId="0" borderId="29" xfId="0" applyNumberFormat="1" applyFont="1" applyBorder="1"/>
    <xf numFmtId="167" fontId="24" fillId="0" borderId="8" xfId="0" applyNumberFormat="1" applyFont="1" applyBorder="1"/>
    <xf numFmtId="2" fontId="24" fillId="0" borderId="9" xfId="0" applyNumberFormat="1" applyFont="1" applyBorder="1"/>
    <xf numFmtId="0" fontId="5" fillId="5" borderId="10" xfId="0" applyFont="1" applyFill="1" applyBorder="1" applyAlignment="1">
      <alignment horizontal="center"/>
    </xf>
    <xf numFmtId="0" fontId="4" fillId="0" borderId="30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31" xfId="0" applyFont="1" applyBorder="1"/>
    <xf numFmtId="0" fontId="4" fillId="0" borderId="11" xfId="0" applyFont="1" applyBorder="1"/>
    <xf numFmtId="0" fontId="4" fillId="0" borderId="24" xfId="0" applyFont="1" applyBorder="1"/>
    <xf numFmtId="0" fontId="2" fillId="5" borderId="10" xfId="0" applyFont="1" applyFill="1" applyBorder="1"/>
    <xf numFmtId="0" fontId="0" fillId="5" borderId="10" xfId="0" applyFill="1" applyBorder="1"/>
    <xf numFmtId="0" fontId="9" fillId="0" borderId="0" xfId="0" applyFont="1"/>
    <xf numFmtId="0" fontId="0" fillId="6" borderId="0" xfId="0" applyFill="1"/>
    <xf numFmtId="0" fontId="0" fillId="17" borderId="0" xfId="0" applyFill="1"/>
    <xf numFmtId="0" fontId="3" fillId="18" borderId="0" xfId="0" applyFont="1" applyFill="1"/>
    <xf numFmtId="0" fontId="3" fillId="19" borderId="0" xfId="0" applyFont="1" applyFill="1"/>
    <xf numFmtId="0" fontId="0" fillId="3" borderId="0" xfId="0" applyFill="1"/>
    <xf numFmtId="0" fontId="3" fillId="18" borderId="8" xfId="0" applyFont="1" applyFill="1" applyBorder="1"/>
    <xf numFmtId="164" fontId="0" fillId="0" borderId="8" xfId="0" applyNumberFormat="1" applyBorder="1" applyAlignment="1">
      <alignment horizontal="center"/>
    </xf>
    <xf numFmtId="167" fontId="0" fillId="0" borderId="0" xfId="0" applyNumberFormat="1"/>
    <xf numFmtId="167" fontId="0" fillId="0" borderId="6" xfId="0" applyNumberFormat="1" applyBorder="1"/>
    <xf numFmtId="167" fontId="0" fillId="0" borderId="8" xfId="0" applyNumberFormat="1" applyBorder="1"/>
    <xf numFmtId="167" fontId="0" fillId="0" borderId="9" xfId="0" applyNumberFormat="1" applyBorder="1"/>
    <xf numFmtId="0" fontId="18" fillId="20" borderId="10" xfId="0" applyFont="1" applyFill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18" fillId="0" borderId="3" xfId="0" applyFont="1" applyBorder="1"/>
    <xf numFmtId="0" fontId="18" fillId="0" borderId="4" xfId="0" applyFont="1" applyBorder="1"/>
    <xf numFmtId="0" fontId="18" fillId="20" borderId="15" xfId="0" applyFont="1" applyFill="1" applyBorder="1" applyAlignment="1">
      <alignment horizontal="center"/>
    </xf>
    <xf numFmtId="1" fontId="18" fillId="0" borderId="0" xfId="0" applyNumberFormat="1" applyFont="1" applyAlignment="1">
      <alignment horizontal="center"/>
    </xf>
    <xf numFmtId="1" fontId="18" fillId="0" borderId="6" xfId="0" applyNumberFormat="1" applyFont="1" applyBorder="1" applyAlignment="1">
      <alignment horizontal="center"/>
    </xf>
    <xf numFmtId="0" fontId="26" fillId="0" borderId="5" xfId="0" applyFont="1" applyBorder="1"/>
    <xf numFmtId="166" fontId="18" fillId="0" borderId="0" xfId="0" applyNumberFormat="1" applyFont="1" applyAlignment="1">
      <alignment horizontal="center"/>
    </xf>
    <xf numFmtId="166" fontId="18" fillId="0" borderId="6" xfId="0" applyNumberFormat="1" applyFont="1" applyBorder="1" applyAlignment="1">
      <alignment horizontal="center"/>
    </xf>
    <xf numFmtId="0" fontId="18" fillId="0" borderId="7" xfId="0" applyFont="1" applyBorder="1"/>
    <xf numFmtId="0" fontId="18" fillId="0" borderId="8" xfId="0" applyFont="1" applyBorder="1"/>
    <xf numFmtId="166" fontId="18" fillId="0" borderId="8" xfId="0" applyNumberFormat="1" applyFont="1" applyBorder="1" applyAlignment="1">
      <alignment horizontal="center"/>
    </xf>
    <xf numFmtId="0" fontId="18" fillId="0" borderId="9" xfId="0" applyFont="1" applyBorder="1"/>
    <xf numFmtId="0" fontId="18" fillId="0" borderId="10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165" fontId="4" fillId="0" borderId="0" xfId="0" applyNumberFormat="1" applyFont="1"/>
    <xf numFmtId="164" fontId="4" fillId="0" borderId="20" xfId="0" applyNumberFormat="1" applyFont="1" applyBorder="1"/>
    <xf numFmtId="164" fontId="4" fillId="0" borderId="21" xfId="0" applyNumberFormat="1" applyFont="1" applyBorder="1"/>
    <xf numFmtId="0" fontId="5" fillId="7" borderId="14" xfId="0" applyFont="1" applyFill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1" fontId="4" fillId="0" borderId="27" xfId="0" applyNumberFormat="1" applyFont="1" applyBorder="1" applyAlignment="1">
      <alignment horizontal="center"/>
    </xf>
    <xf numFmtId="1" fontId="4" fillId="0" borderId="28" xfId="0" applyNumberFormat="1" applyFont="1" applyBorder="1" applyAlignment="1">
      <alignment horizontal="center"/>
    </xf>
    <xf numFmtId="164" fontId="4" fillId="0" borderId="40" xfId="0" applyNumberFormat="1" applyFont="1" applyBorder="1"/>
    <xf numFmtId="164" fontId="4" fillId="0" borderId="41" xfId="0" applyNumberFormat="1" applyFont="1" applyBorder="1"/>
    <xf numFmtId="0" fontId="4" fillId="0" borderId="5" xfId="0" applyFont="1" applyBorder="1" applyAlignment="1">
      <alignment horizontal="left"/>
    </xf>
    <xf numFmtId="165" fontId="4" fillId="0" borderId="8" xfId="0" applyNumberFormat="1" applyFont="1" applyBorder="1"/>
    <xf numFmtId="165" fontId="4" fillId="0" borderId="6" xfId="0" applyNumberFormat="1" applyFont="1" applyBorder="1"/>
    <xf numFmtId="0" fontId="4" fillId="0" borderId="7" xfId="0" applyFont="1" applyBorder="1" applyAlignment="1">
      <alignment horizontal="left"/>
    </xf>
    <xf numFmtId="0" fontId="0" fillId="7" borderId="19" xfId="0" applyFill="1" applyBorder="1"/>
    <xf numFmtId="0" fontId="5" fillId="7" borderId="15" xfId="0" applyFont="1" applyFill="1" applyBorder="1" applyAlignment="1">
      <alignment horizontal="center"/>
    </xf>
    <xf numFmtId="0" fontId="2" fillId="21" borderId="10" xfId="0" applyFont="1" applyFill="1" applyBorder="1"/>
    <xf numFmtId="0" fontId="8" fillId="0" borderId="2" xfId="0" applyFont="1" applyBorder="1"/>
    <xf numFmtId="0" fontId="8" fillId="0" borderId="5" xfId="0" applyFont="1" applyBorder="1"/>
    <xf numFmtId="0" fontId="1" fillId="22" borderId="5" xfId="0" applyFont="1" applyFill="1" applyBorder="1"/>
    <xf numFmtId="0" fontId="1" fillId="19" borderId="5" xfId="0" applyFont="1" applyFill="1" applyBorder="1"/>
    <xf numFmtId="0" fontId="1" fillId="23" borderId="5" xfId="0" applyFont="1" applyFill="1" applyBorder="1"/>
    <xf numFmtId="0" fontId="1" fillId="18" borderId="5" xfId="0" applyFont="1" applyFill="1" applyBorder="1"/>
    <xf numFmtId="0" fontId="3" fillId="22" borderId="5" xfId="0" applyFont="1" applyFill="1" applyBorder="1"/>
    <xf numFmtId="0" fontId="3" fillId="18" borderId="5" xfId="0" applyFont="1" applyFill="1" applyBorder="1"/>
    <xf numFmtId="0" fontId="3" fillId="23" borderId="5" xfId="0" applyFont="1" applyFill="1" applyBorder="1"/>
    <xf numFmtId="0" fontId="3" fillId="19" borderId="5" xfId="0" applyFont="1" applyFill="1" applyBorder="1"/>
    <xf numFmtId="0" fontId="1" fillId="19" borderId="7" xfId="0" applyFont="1" applyFill="1" applyBorder="1"/>
    <xf numFmtId="0" fontId="2" fillId="0" borderId="43" xfId="0" applyFont="1" applyBorder="1"/>
    <xf numFmtId="0" fontId="0" fillId="0" borderId="21" xfId="0" applyBorder="1"/>
    <xf numFmtId="1" fontId="0" fillId="0" borderId="21" xfId="0" applyNumberFormat="1" applyBorder="1" applyAlignment="1">
      <alignment horizontal="center"/>
    </xf>
    <xf numFmtId="0" fontId="0" fillId="0" borderId="44" xfId="0" applyBorder="1"/>
    <xf numFmtId="0" fontId="5" fillId="5" borderId="15" xfId="0" applyFont="1" applyFill="1" applyBorder="1" applyAlignment="1">
      <alignment horizontal="center"/>
    </xf>
    <xf numFmtId="164" fontId="0" fillId="0" borderId="41" xfId="0" applyNumberFormat="1" applyBorder="1" applyAlignment="1">
      <alignment horizontal="center"/>
    </xf>
    <xf numFmtId="0" fontId="4" fillId="7" borderId="10" xfId="0" applyFont="1" applyFill="1" applyBorder="1" applyAlignment="1">
      <alignment horizontal="center"/>
    </xf>
    <xf numFmtId="0" fontId="4" fillId="7" borderId="15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43" xfId="0" applyFont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2" fillId="9" borderId="45" xfId="0" applyFont="1" applyFill="1" applyBorder="1" applyAlignment="1">
      <alignment horizontal="center"/>
    </xf>
    <xf numFmtId="0" fontId="2" fillId="9" borderId="16" xfId="0" applyFont="1" applyFill="1" applyBorder="1" applyAlignment="1">
      <alignment horizontal="center"/>
    </xf>
    <xf numFmtId="0" fontId="2" fillId="9" borderId="17" xfId="0" applyFont="1" applyFill="1" applyBorder="1" applyAlignment="1">
      <alignment horizontal="center"/>
    </xf>
    <xf numFmtId="166" fontId="4" fillId="0" borderId="5" xfId="0" applyNumberFormat="1" applyFont="1" applyBorder="1" applyAlignment="1">
      <alignment horizontal="center"/>
    </xf>
    <xf numFmtId="166" fontId="4" fillId="0" borderId="0" xfId="0" applyNumberFormat="1" applyFont="1" applyAlignment="1">
      <alignment horizontal="center"/>
    </xf>
    <xf numFmtId="166" fontId="4" fillId="0" borderId="6" xfId="0" applyNumberFormat="1" applyFont="1" applyBorder="1" applyAlignment="1">
      <alignment horizontal="center"/>
    </xf>
    <xf numFmtId="166" fontId="4" fillId="0" borderId="7" xfId="0" applyNumberFormat="1" applyFont="1" applyBorder="1" applyAlignment="1">
      <alignment horizontal="center"/>
    </xf>
    <xf numFmtId="166" fontId="4" fillId="0" borderId="8" xfId="0" applyNumberFormat="1" applyFont="1" applyBorder="1" applyAlignment="1">
      <alignment horizontal="center"/>
    </xf>
    <xf numFmtId="166" fontId="4" fillId="0" borderId="9" xfId="0" applyNumberFormat="1" applyFont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4" fillId="5" borderId="45" xfId="0" applyFont="1" applyFill="1" applyBorder="1" applyAlignment="1">
      <alignment horizontal="center"/>
    </xf>
    <xf numFmtId="0" fontId="4" fillId="5" borderId="16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2" fontId="4" fillId="0" borderId="5" xfId="0" applyNumberFormat="1" applyFont="1" applyBorder="1"/>
    <xf numFmtId="2" fontId="4" fillId="0" borderId="0" xfId="0" applyNumberFormat="1" applyFont="1"/>
    <xf numFmtId="2" fontId="4" fillId="0" borderId="6" xfId="0" applyNumberFormat="1" applyFont="1" applyBorder="1"/>
    <xf numFmtId="2" fontId="4" fillId="0" borderId="7" xfId="0" applyNumberFormat="1" applyFont="1" applyBorder="1"/>
    <xf numFmtId="2" fontId="4" fillId="0" borderId="8" xfId="0" applyNumberFormat="1" applyFont="1" applyBorder="1"/>
    <xf numFmtId="2" fontId="4" fillId="0" borderId="9" xfId="0" applyNumberFormat="1" applyFont="1" applyBorder="1"/>
    <xf numFmtId="165" fontId="4" fillId="0" borderId="5" xfId="0" applyNumberFormat="1" applyFont="1" applyBorder="1"/>
    <xf numFmtId="165" fontId="4" fillId="0" borderId="7" xfId="0" applyNumberFormat="1" applyFont="1" applyBorder="1"/>
    <xf numFmtId="165" fontId="4" fillId="0" borderId="9" xfId="0" applyNumberFormat="1" applyFont="1" applyBorder="1"/>
    <xf numFmtId="0" fontId="4" fillId="5" borderId="18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/>
    </xf>
    <xf numFmtId="0" fontId="4" fillId="5" borderId="42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4" fillId="7" borderId="14" xfId="0" applyFont="1" applyFill="1" applyBorder="1" applyAlignment="1">
      <alignment horizontal="center"/>
    </xf>
    <xf numFmtId="0" fontId="4" fillId="7" borderId="45" xfId="0" applyFont="1" applyFill="1" applyBorder="1" applyAlignment="1">
      <alignment horizontal="center"/>
    </xf>
    <xf numFmtId="0" fontId="4" fillId="7" borderId="16" xfId="0" applyFont="1" applyFill="1" applyBorder="1" applyAlignment="1">
      <alignment horizontal="center"/>
    </xf>
    <xf numFmtId="0" fontId="4" fillId="7" borderId="17" xfId="0" applyFont="1" applyFill="1" applyBorder="1" applyAlignment="1">
      <alignment horizontal="center"/>
    </xf>
    <xf numFmtId="0" fontId="0" fillId="7" borderId="14" xfId="0" applyFill="1" applyBorder="1"/>
    <xf numFmtId="0" fontId="0" fillId="0" borderId="10" xfId="0" applyBorder="1"/>
    <xf numFmtId="0" fontId="0" fillId="7" borderId="14" xfId="0" applyFill="1" applyBorder="1" applyAlignment="1">
      <alignment horizontal="center"/>
    </xf>
    <xf numFmtId="2" fontId="0" fillId="0" borderId="0" xfId="0" applyNumberFormat="1"/>
    <xf numFmtId="2" fontId="0" fillId="0" borderId="3" xfId="0" applyNumberFormat="1" applyBorder="1"/>
    <xf numFmtId="2" fontId="0" fillId="0" borderId="4" xfId="0" applyNumberFormat="1" applyBorder="1"/>
    <xf numFmtId="2" fontId="0" fillId="0" borderId="6" xfId="0" applyNumberFormat="1" applyBorder="1"/>
    <xf numFmtId="0" fontId="29" fillId="0" borderId="0" xfId="0" applyFont="1"/>
    <xf numFmtId="2" fontId="29" fillId="0" borderId="0" xfId="0" applyNumberFormat="1" applyFont="1"/>
    <xf numFmtId="0" fontId="29" fillId="0" borderId="8" xfId="0" applyFont="1" applyBorder="1"/>
    <xf numFmtId="2" fontId="29" fillId="0" borderId="8" xfId="0" applyNumberFormat="1" applyFont="1" applyBorder="1"/>
    <xf numFmtId="2" fontId="28" fillId="0" borderId="22" xfId="0" applyNumberFormat="1" applyFont="1" applyBorder="1"/>
    <xf numFmtId="2" fontId="31" fillId="0" borderId="22" xfId="0" applyNumberFormat="1" applyFont="1" applyBorder="1"/>
    <xf numFmtId="167" fontId="31" fillId="0" borderId="22" xfId="0" applyNumberFormat="1" applyFont="1" applyBorder="1"/>
    <xf numFmtId="2" fontId="30" fillId="0" borderId="3" xfId="0" applyNumberFormat="1" applyFont="1" applyBorder="1"/>
    <xf numFmtId="2" fontId="30" fillId="0" borderId="4" xfId="0" applyNumberFormat="1" applyFont="1" applyBorder="1"/>
    <xf numFmtId="2" fontId="30" fillId="0" borderId="0" xfId="0" applyNumberFormat="1" applyFont="1"/>
    <xf numFmtId="2" fontId="30" fillId="0" borderId="6" xfId="0" applyNumberFormat="1" applyFont="1" applyBorder="1"/>
    <xf numFmtId="167" fontId="28" fillId="0" borderId="26" xfId="0" applyNumberFormat="1" applyFont="1" applyBorder="1"/>
    <xf numFmtId="2" fontId="28" fillId="0" borderId="0" xfId="0" applyNumberFormat="1" applyFont="1"/>
    <xf numFmtId="167" fontId="28" fillId="0" borderId="6" xfId="0" applyNumberFormat="1" applyFont="1" applyBorder="1"/>
    <xf numFmtId="2" fontId="28" fillId="0" borderId="8" xfId="0" applyNumberFormat="1" applyFont="1" applyBorder="1"/>
    <xf numFmtId="2" fontId="31" fillId="0" borderId="29" xfId="0" applyNumberFormat="1" applyFont="1" applyBorder="1"/>
    <xf numFmtId="167" fontId="31" fillId="0" borderId="29" xfId="0" applyNumberFormat="1" applyFont="1" applyBorder="1"/>
    <xf numFmtId="167" fontId="28" fillId="0" borderId="9" xfId="0" applyNumberFormat="1" applyFont="1" applyBorder="1"/>
    <xf numFmtId="0" fontId="4" fillId="7" borderId="10" xfId="0" applyFont="1" applyFill="1" applyBorder="1" applyAlignment="1">
      <alignment horizontal="center" wrapText="1"/>
    </xf>
    <xf numFmtId="0" fontId="0" fillId="0" borderId="43" xfId="0" applyBorder="1" applyAlignment="1">
      <alignment horizontal="center"/>
    </xf>
    <xf numFmtId="0" fontId="0" fillId="0" borderId="20" xfId="0" applyBorder="1"/>
    <xf numFmtId="0" fontId="0" fillId="0" borderId="31" xfId="0" applyBorder="1"/>
    <xf numFmtId="0" fontId="0" fillId="0" borderId="11" xfId="0" applyBorder="1"/>
    <xf numFmtId="0" fontId="0" fillId="0" borderId="24" xfId="0" applyBorder="1"/>
    <xf numFmtId="0" fontId="0" fillId="0" borderId="13" xfId="0" applyBorder="1"/>
    <xf numFmtId="0" fontId="0" fillId="0" borderId="15" xfId="0" applyBorder="1"/>
    <xf numFmtId="0" fontId="2" fillId="5" borderId="0" xfId="0" applyFont="1" applyFill="1" applyAlignment="1">
      <alignment horizontal="center"/>
    </xf>
    <xf numFmtId="0" fontId="0" fillId="0" borderId="43" xfId="0" applyBorder="1"/>
    <xf numFmtId="0" fontId="0" fillId="0" borderId="47" xfId="0" applyBorder="1"/>
    <xf numFmtId="0" fontId="0" fillId="0" borderId="48" xfId="0" applyBorder="1"/>
    <xf numFmtId="164" fontId="4" fillId="0" borderId="6" xfId="0" applyNumberFormat="1" applyFont="1" applyBorder="1" applyAlignment="1">
      <alignment horizontal="center"/>
    </xf>
    <xf numFmtId="0" fontId="32" fillId="9" borderId="5" xfId="0" applyFont="1" applyFill="1" applyBorder="1" applyAlignment="1">
      <alignment horizontal="left"/>
    </xf>
    <xf numFmtId="0" fontId="21" fillId="0" borderId="0" xfId="0" applyFont="1" applyAlignment="1">
      <alignment horizontal="center"/>
    </xf>
    <xf numFmtId="0" fontId="0" fillId="0" borderId="1" xfId="0" applyBorder="1"/>
    <xf numFmtId="1" fontId="4" fillId="0" borderId="0" xfId="0" applyNumberFormat="1" applyFont="1" applyAlignment="1">
      <alignment horizontal="center"/>
    </xf>
    <xf numFmtId="0" fontId="0" fillId="7" borderId="0" xfId="0" applyFill="1"/>
    <xf numFmtId="0" fontId="7" fillId="7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7" fillId="5" borderId="51" xfId="0" applyFont="1" applyFill="1" applyBorder="1" applyAlignment="1">
      <alignment horizontal="center"/>
    </xf>
    <xf numFmtId="0" fontId="4" fillId="5" borderId="52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9" fillId="8" borderId="11" xfId="0" applyFont="1" applyFill="1" applyBorder="1" applyAlignment="1">
      <alignment horizontal="center" vertical="center"/>
    </xf>
    <xf numFmtId="0" fontId="9" fillId="8" borderId="13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/>
    </xf>
    <xf numFmtId="0" fontId="17" fillId="7" borderId="0" xfId="0" applyFont="1" applyFill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4" fillId="9" borderId="0" xfId="0" applyFont="1" applyFill="1" applyAlignment="1">
      <alignment horizontal="center"/>
    </xf>
    <xf numFmtId="0" fontId="13" fillId="10" borderId="0" xfId="0" applyFont="1" applyFill="1" applyAlignment="1">
      <alignment horizontal="center"/>
    </xf>
    <xf numFmtId="0" fontId="4" fillId="8" borderId="0" xfId="0" applyFont="1" applyFill="1" applyAlignment="1">
      <alignment horizontal="center"/>
    </xf>
    <xf numFmtId="0" fontId="4" fillId="11" borderId="0" xfId="0" applyFont="1" applyFill="1" applyAlignment="1">
      <alignment horizontal="center"/>
    </xf>
    <xf numFmtId="0" fontId="4" fillId="11" borderId="6" xfId="0" applyFont="1" applyFill="1" applyBorder="1" applyAlignment="1">
      <alignment horizontal="center"/>
    </xf>
    <xf numFmtId="0" fontId="2" fillId="13" borderId="10" xfId="0" applyFont="1" applyFill="1" applyBorder="1" applyAlignment="1">
      <alignment horizontal="center"/>
    </xf>
    <xf numFmtId="0" fontId="2" fillId="13" borderId="15" xfId="0" applyFont="1" applyFill="1" applyBorder="1" applyAlignment="1">
      <alignment horizontal="center"/>
    </xf>
    <xf numFmtId="0" fontId="0" fillId="9" borderId="25" xfId="0" applyFill="1" applyBorder="1" applyAlignment="1">
      <alignment horizontal="center" vertical="center"/>
    </xf>
    <xf numFmtId="0" fontId="0" fillId="9" borderId="28" xfId="0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6" xfId="0" applyFill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0" fillId="16" borderId="10" xfId="0" applyFill="1" applyBorder="1" applyAlignment="1">
      <alignment horizontal="center"/>
    </xf>
    <xf numFmtId="0" fontId="0" fillId="16" borderId="15" xfId="0" applyFill="1" applyBorder="1" applyAlignment="1">
      <alignment horizontal="center"/>
    </xf>
    <xf numFmtId="0" fontId="27" fillId="20" borderId="11" xfId="0" applyFont="1" applyFill="1" applyBorder="1" applyAlignment="1">
      <alignment horizontal="center"/>
    </xf>
    <xf numFmtId="0" fontId="27" fillId="20" borderId="0" xfId="0" applyFont="1" applyFill="1" applyAlignment="1">
      <alignment horizontal="center"/>
    </xf>
    <xf numFmtId="0" fontId="27" fillId="20" borderId="6" xfId="0" applyFont="1" applyFill="1" applyBorder="1" applyAlignment="1">
      <alignment horizontal="center"/>
    </xf>
    <xf numFmtId="0" fontId="2" fillId="6" borderId="32" xfId="0" applyFont="1" applyFill="1" applyBorder="1" applyAlignment="1">
      <alignment horizontal="center"/>
    </xf>
    <xf numFmtId="0" fontId="2" fillId="6" borderId="33" xfId="0" applyFont="1" applyFill="1" applyBorder="1" applyAlignment="1">
      <alignment horizontal="center"/>
    </xf>
    <xf numFmtId="0" fontId="2" fillId="6" borderId="34" xfId="0" applyFont="1" applyFill="1" applyBorder="1" applyAlignment="1">
      <alignment horizontal="center"/>
    </xf>
    <xf numFmtId="0" fontId="2" fillId="6" borderId="35" xfId="0" applyFont="1" applyFill="1" applyBorder="1" applyAlignment="1">
      <alignment horizontal="center"/>
    </xf>
    <xf numFmtId="0" fontId="5" fillId="7" borderId="36" xfId="0" applyFont="1" applyFill="1" applyBorder="1" applyAlignment="1">
      <alignment horizontal="center"/>
    </xf>
    <xf numFmtId="0" fontId="5" fillId="7" borderId="37" xfId="0" applyFont="1" applyFill="1" applyBorder="1" applyAlignment="1">
      <alignment horizontal="center"/>
    </xf>
    <xf numFmtId="0" fontId="5" fillId="7" borderId="38" xfId="0" applyFont="1" applyFill="1" applyBorder="1" applyAlignment="1">
      <alignment horizontal="center"/>
    </xf>
    <xf numFmtId="0" fontId="5" fillId="7" borderId="39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2" fillId="7" borderId="0" xfId="0" applyFont="1" applyFill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4" fillId="7" borderId="10" xfId="0" applyFont="1" applyFill="1" applyBorder="1" applyAlignment="1">
      <alignment horizontal="center"/>
    </xf>
    <xf numFmtId="0" fontId="4" fillId="7" borderId="15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5" xfId="0" applyBorder="1" applyAlignment="1">
      <alignment horizontal="center"/>
    </xf>
    <xf numFmtId="0" fontId="4" fillId="5" borderId="16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5" borderId="45" xfId="0" applyFont="1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1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D2444-ED99-F441-8B9F-6F74F94E6468}">
  <dimension ref="B1:AV251"/>
  <sheetViews>
    <sheetView tabSelected="1" topLeftCell="H1" workbookViewId="0">
      <selection activeCell="T20" sqref="T20"/>
    </sheetView>
  </sheetViews>
  <sheetFormatPr baseColWidth="10" defaultRowHeight="16" x14ac:dyDescent="0.2"/>
  <cols>
    <col min="3" max="3" width="22.5" bestFit="1" customWidth="1"/>
    <col min="5" max="5" width="22.5" bestFit="1" customWidth="1"/>
    <col min="7" max="7" width="22.5" bestFit="1" customWidth="1"/>
    <col min="10" max="10" width="13.33203125" bestFit="1" customWidth="1"/>
    <col min="31" max="31" width="24.5" style="30" bestFit="1" customWidth="1"/>
    <col min="32" max="32" width="12.33203125" style="30" bestFit="1" customWidth="1"/>
    <col min="33" max="33" width="17.1640625" style="30" bestFit="1" customWidth="1"/>
    <col min="41" max="41" width="13" bestFit="1" customWidth="1"/>
  </cols>
  <sheetData>
    <row r="1" spans="2:48" ht="17" thickBot="1" x14ac:dyDescent="0.25"/>
    <row r="2" spans="2:48" ht="17" thickBot="1" x14ac:dyDescent="0.25">
      <c r="B2" s="29" t="s">
        <v>0</v>
      </c>
      <c r="C2" s="80" t="s">
        <v>391</v>
      </c>
      <c r="D2" s="3"/>
      <c r="E2" s="3"/>
      <c r="F2" s="3"/>
      <c r="G2" s="3"/>
      <c r="H2" s="4"/>
      <c r="J2" s="29" t="s">
        <v>18</v>
      </c>
      <c r="K2" s="3" t="s">
        <v>9</v>
      </c>
      <c r="L2" s="3"/>
      <c r="M2" s="3"/>
      <c r="N2" s="4"/>
      <c r="P2" s="29" t="s">
        <v>24</v>
      </c>
      <c r="Q2" s="3"/>
      <c r="R2" s="4"/>
      <c r="T2" s="29" t="s">
        <v>28</v>
      </c>
      <c r="U2" s="3"/>
      <c r="V2" s="3"/>
      <c r="W2" s="4"/>
      <c r="Y2" s="29" t="s">
        <v>29</v>
      </c>
      <c r="Z2" s="3"/>
      <c r="AA2" s="4"/>
      <c r="AC2" s="347" t="s">
        <v>407</v>
      </c>
      <c r="AI2" s="29" t="s">
        <v>35</v>
      </c>
      <c r="AJ2" s="54"/>
      <c r="AK2" s="54"/>
      <c r="AL2" s="54"/>
      <c r="AM2" s="55"/>
      <c r="AO2" s="78" t="s">
        <v>43</v>
      </c>
      <c r="AP2" s="65"/>
      <c r="AQ2" s="65"/>
      <c r="AR2" s="65"/>
      <c r="AS2" s="65"/>
      <c r="AT2" s="65"/>
      <c r="AU2" s="65"/>
      <c r="AV2" s="66"/>
    </row>
    <row r="3" spans="2:48" x14ac:dyDescent="0.2">
      <c r="B3" s="5"/>
      <c r="C3" s="18" t="s">
        <v>1</v>
      </c>
      <c r="D3" s="18"/>
      <c r="E3" s="19" t="s">
        <v>2</v>
      </c>
      <c r="F3" s="19"/>
      <c r="G3" s="20" t="s">
        <v>3</v>
      </c>
      <c r="H3" s="21"/>
      <c r="J3" s="23"/>
      <c r="K3" s="22" t="s">
        <v>10</v>
      </c>
      <c r="L3" s="22" t="s">
        <v>2</v>
      </c>
      <c r="M3" s="22" t="s">
        <v>3</v>
      </c>
      <c r="N3" s="24"/>
      <c r="P3" s="31"/>
      <c r="Q3" s="32" t="s">
        <v>10</v>
      </c>
      <c r="R3" s="33" t="s">
        <v>2</v>
      </c>
      <c r="T3" s="359" t="s">
        <v>25</v>
      </c>
      <c r="U3" s="360"/>
      <c r="V3" s="360"/>
      <c r="W3" s="361"/>
      <c r="Y3" s="50" t="s">
        <v>10</v>
      </c>
      <c r="Z3" s="22" t="s">
        <v>3</v>
      </c>
      <c r="AA3" s="51" t="s">
        <v>2</v>
      </c>
      <c r="AB3" s="340"/>
      <c r="AC3" s="340"/>
      <c r="AD3" s="340"/>
      <c r="AE3" s="340"/>
      <c r="AF3" s="340"/>
      <c r="AG3" s="340"/>
      <c r="AI3" s="359" t="s">
        <v>25</v>
      </c>
      <c r="AJ3" s="360"/>
      <c r="AK3" s="360"/>
      <c r="AL3" s="360"/>
      <c r="AM3" s="361"/>
      <c r="AO3" s="67"/>
      <c r="AP3" s="362" t="s">
        <v>36</v>
      </c>
      <c r="AQ3" s="362"/>
      <c r="AR3" s="362"/>
      <c r="AS3" s="68"/>
      <c r="AT3" s="362" t="s">
        <v>37</v>
      </c>
      <c r="AU3" s="362"/>
      <c r="AV3" s="363"/>
    </row>
    <row r="4" spans="2:48" x14ac:dyDescent="0.2">
      <c r="B4" s="6" t="s">
        <v>4</v>
      </c>
      <c r="C4" s="7" t="s">
        <v>5</v>
      </c>
      <c r="D4" s="8" t="s">
        <v>6</v>
      </c>
      <c r="E4" s="8" t="s">
        <v>5</v>
      </c>
      <c r="F4" s="8" t="s">
        <v>6</v>
      </c>
      <c r="G4" s="8" t="s">
        <v>5</v>
      </c>
      <c r="H4" s="9" t="s">
        <v>6</v>
      </c>
      <c r="J4" s="23" t="s">
        <v>11</v>
      </c>
      <c r="K4" s="25">
        <v>2.4300000000000002</v>
      </c>
      <c r="L4" s="25">
        <v>1.49</v>
      </c>
      <c r="M4" s="25">
        <v>2.46</v>
      </c>
      <c r="N4" s="24"/>
      <c r="P4" s="31" t="s">
        <v>19</v>
      </c>
      <c r="Q4" s="30">
        <v>4000</v>
      </c>
      <c r="R4" s="34">
        <v>4000</v>
      </c>
      <c r="T4" s="356" t="s">
        <v>26</v>
      </c>
      <c r="U4" s="357"/>
      <c r="V4" s="357" t="s">
        <v>27</v>
      </c>
      <c r="W4" s="358"/>
      <c r="Y4" s="5">
        <v>1275.895</v>
      </c>
      <c r="Z4" s="1">
        <v>6911.7470000000003</v>
      </c>
      <c r="AA4" s="46">
        <v>1154.8710000000001</v>
      </c>
      <c r="AB4" s="1"/>
      <c r="AD4" s="1"/>
      <c r="AE4" s="25"/>
      <c r="AF4" s="25"/>
      <c r="AG4" s="25"/>
      <c r="AI4" s="56" t="s">
        <v>30</v>
      </c>
      <c r="AJ4" s="38" t="s">
        <v>31</v>
      </c>
      <c r="AK4" s="38" t="s">
        <v>32</v>
      </c>
      <c r="AL4" s="38" t="s">
        <v>33</v>
      </c>
      <c r="AM4" s="57" t="s">
        <v>34</v>
      </c>
      <c r="AO4" s="67"/>
      <c r="AP4" s="64" t="s">
        <v>10</v>
      </c>
      <c r="AQ4" s="64" t="s">
        <v>38</v>
      </c>
      <c r="AR4" s="64" t="s">
        <v>39</v>
      </c>
      <c r="AS4" s="68"/>
      <c r="AT4" s="64" t="s">
        <v>10</v>
      </c>
      <c r="AU4" s="64" t="s">
        <v>38</v>
      </c>
      <c r="AV4" s="69" t="s">
        <v>39</v>
      </c>
    </row>
    <row r="5" spans="2:48" x14ac:dyDescent="0.2">
      <c r="B5" s="10" t="s">
        <v>7</v>
      </c>
      <c r="C5" s="11">
        <v>2.544</v>
      </c>
      <c r="D5" s="12">
        <v>0.62332174677288266</v>
      </c>
      <c r="E5" s="11">
        <v>19.925999999999998</v>
      </c>
      <c r="F5" s="11">
        <v>12.936455465080067</v>
      </c>
      <c r="G5" s="11">
        <v>2.63</v>
      </c>
      <c r="H5" s="13">
        <v>1.6392071254115512</v>
      </c>
      <c r="J5" s="23" t="s">
        <v>12</v>
      </c>
      <c r="K5" s="25">
        <v>2.38</v>
      </c>
      <c r="L5" s="25">
        <v>1.9</v>
      </c>
      <c r="M5" s="25">
        <v>2.4900000000000002</v>
      </c>
      <c r="N5" s="24"/>
      <c r="P5" s="31"/>
      <c r="Q5" s="30"/>
      <c r="R5" s="34"/>
      <c r="T5" s="39" t="s">
        <v>10</v>
      </c>
      <c r="U5" s="40" t="s">
        <v>2</v>
      </c>
      <c r="V5" s="40" t="s">
        <v>10</v>
      </c>
      <c r="W5" s="41" t="s">
        <v>2</v>
      </c>
      <c r="Y5" s="5">
        <v>787.03089999999997</v>
      </c>
      <c r="Z5" s="1">
        <v>6049.1329999999998</v>
      </c>
      <c r="AA5" s="46">
        <v>1272.241</v>
      </c>
      <c r="AB5" s="1"/>
      <c r="AC5" s="349" t="s">
        <v>294</v>
      </c>
      <c r="AD5" s="1"/>
      <c r="AE5" s="350" t="s">
        <v>410</v>
      </c>
      <c r="AF5" s="350" t="s">
        <v>408</v>
      </c>
      <c r="AG5" s="350" t="s">
        <v>409</v>
      </c>
      <c r="AI5" s="58">
        <v>2.7268530000000002</v>
      </c>
      <c r="AJ5" s="59">
        <v>2.5584259999999999</v>
      </c>
      <c r="AK5" s="59">
        <v>2.3648220000000002</v>
      </c>
      <c r="AL5" s="59">
        <v>3.5</v>
      </c>
      <c r="AM5" s="60">
        <v>1.2</v>
      </c>
      <c r="AO5" s="67" t="s">
        <v>389</v>
      </c>
      <c r="AP5" s="70">
        <v>2.7268529695799133</v>
      </c>
      <c r="AQ5" s="70">
        <v>2.5584260365909719</v>
      </c>
      <c r="AR5" s="70">
        <v>2.3648224064155121</v>
      </c>
      <c r="AS5" s="68"/>
      <c r="AT5" s="68"/>
      <c r="AU5" s="71">
        <v>0.92247699999999999</v>
      </c>
      <c r="AV5" s="72">
        <v>0.84533999999999998</v>
      </c>
    </row>
    <row r="6" spans="2:48" x14ac:dyDescent="0.2">
      <c r="B6" s="10">
        <v>2</v>
      </c>
      <c r="C6" s="12">
        <v>5.0460000000000003</v>
      </c>
      <c r="D6" s="12">
        <v>1.5255261387468926</v>
      </c>
      <c r="E6" s="11">
        <v>31.679999999999996</v>
      </c>
      <c r="F6" s="11">
        <v>9.6817870251312748</v>
      </c>
      <c r="G6" s="11">
        <v>6.2440000000000007</v>
      </c>
      <c r="H6" s="13">
        <v>5.082772865277378</v>
      </c>
      <c r="J6" s="23" t="s">
        <v>13</v>
      </c>
      <c r="K6" s="25">
        <v>2.4700000000000002</v>
      </c>
      <c r="L6" s="25">
        <v>1.1200000000000001</v>
      </c>
      <c r="M6" s="25">
        <v>1.07</v>
      </c>
      <c r="N6" s="24"/>
      <c r="P6" s="31" t="s">
        <v>20</v>
      </c>
      <c r="Q6" s="30">
        <v>62378</v>
      </c>
      <c r="R6" s="34">
        <v>65653</v>
      </c>
      <c r="T6" s="31">
        <v>2.4500000000000002</v>
      </c>
      <c r="U6" s="42">
        <v>2.2999999999999998</v>
      </c>
      <c r="V6" s="42">
        <v>2.929637</v>
      </c>
      <c r="W6" s="43">
        <v>2.3704149999999999</v>
      </c>
      <c r="Y6" s="5">
        <v>560.97649999999999</v>
      </c>
      <c r="Z6" s="1">
        <v>3482.1889999999999</v>
      </c>
      <c r="AA6" s="46">
        <v>982.91189999999995</v>
      </c>
      <c r="AB6" s="1"/>
      <c r="AD6" s="1"/>
      <c r="AE6" s="25"/>
      <c r="AF6" s="25"/>
      <c r="AG6" s="25"/>
      <c r="AI6" s="58">
        <v>2.6177589104094818</v>
      </c>
      <c r="AJ6" s="59">
        <v>2.5442809999999998</v>
      </c>
      <c r="AK6" s="59">
        <v>2.4751850000000002</v>
      </c>
      <c r="AL6" s="59"/>
      <c r="AM6" s="60"/>
      <c r="AO6" s="67" t="s">
        <v>390</v>
      </c>
      <c r="AP6" s="70">
        <v>2.6177589104094818</v>
      </c>
      <c r="AQ6" s="70">
        <v>2.5442812172088143</v>
      </c>
      <c r="AR6" s="70">
        <v>2.4751853806204349</v>
      </c>
      <c r="AS6" s="68"/>
      <c r="AT6" s="68"/>
      <c r="AU6" s="71">
        <v>0.89926399999999995</v>
      </c>
      <c r="AV6" s="72">
        <v>0.87840099999999999</v>
      </c>
    </row>
    <row r="7" spans="2:48" ht="17" thickBot="1" x14ac:dyDescent="0.25">
      <c r="B7" s="10">
        <v>3</v>
      </c>
      <c r="C7" s="12">
        <v>11.756</v>
      </c>
      <c r="D7" s="12">
        <v>4.004114134237434</v>
      </c>
      <c r="E7" s="11">
        <v>23.8</v>
      </c>
      <c r="F7" s="11">
        <v>6.7070858053255895</v>
      </c>
      <c r="G7" s="11">
        <v>13.6</v>
      </c>
      <c r="H7" s="13">
        <v>5.9468479045625511</v>
      </c>
      <c r="J7" s="23" t="s">
        <v>14</v>
      </c>
      <c r="K7" s="25">
        <v>2.38</v>
      </c>
      <c r="L7" s="25">
        <v>1.91</v>
      </c>
      <c r="M7" s="25">
        <v>2.4700000000000002</v>
      </c>
      <c r="N7" s="24"/>
      <c r="P7" s="31" t="s">
        <v>21</v>
      </c>
      <c r="Q7" s="30">
        <v>69075</v>
      </c>
      <c r="R7" s="34">
        <v>87755</v>
      </c>
      <c r="T7" s="31">
        <v>2.38</v>
      </c>
      <c r="U7" s="42">
        <v>2.5</v>
      </c>
      <c r="V7" s="42">
        <v>2.8600590000000001</v>
      </c>
      <c r="W7" s="43">
        <v>2.3608899999999999</v>
      </c>
      <c r="Y7" s="5">
        <v>427.94080000000002</v>
      </c>
      <c r="Z7" s="1">
        <v>5573.0320000000002</v>
      </c>
      <c r="AA7" s="46">
        <v>1457.4010000000001</v>
      </c>
      <c r="AB7" s="1"/>
      <c r="AC7" t="s">
        <v>411</v>
      </c>
      <c r="AD7" s="1"/>
      <c r="AE7" s="348">
        <v>1748090.574</v>
      </c>
      <c r="AF7" s="348">
        <v>70</v>
      </c>
      <c r="AG7" s="151">
        <v>24972.722485714286</v>
      </c>
      <c r="AI7" s="61">
        <v>2.926142</v>
      </c>
      <c r="AJ7" s="62">
        <v>2.5003929999999999</v>
      </c>
      <c r="AK7" s="62">
        <v>2.366743</v>
      </c>
      <c r="AL7" s="62"/>
      <c r="AM7" s="63"/>
      <c r="AO7" s="73" t="s">
        <v>13</v>
      </c>
      <c r="AP7" s="74">
        <v>2.9261421620980181</v>
      </c>
      <c r="AQ7" s="74">
        <v>2.5003934862885164</v>
      </c>
      <c r="AR7" s="74">
        <v>2.3667434388239643</v>
      </c>
      <c r="AS7" s="75"/>
      <c r="AT7" s="75"/>
      <c r="AU7" s="76">
        <v>0.87929000000000002</v>
      </c>
      <c r="AV7" s="77">
        <v>0.84344399999999997</v>
      </c>
    </row>
    <row r="8" spans="2:48" x14ac:dyDescent="0.2">
      <c r="B8" s="10">
        <v>4</v>
      </c>
      <c r="C8" s="12">
        <v>22.52</v>
      </c>
      <c r="D8" s="12">
        <v>4.0591871107402886</v>
      </c>
      <c r="E8" s="11">
        <v>11.309999999999999</v>
      </c>
      <c r="F8" s="11">
        <v>7.2115393641025101</v>
      </c>
      <c r="G8" s="11">
        <v>21.2</v>
      </c>
      <c r="H8" s="13">
        <v>0.8455767262643884</v>
      </c>
      <c r="J8" s="23" t="s">
        <v>15</v>
      </c>
      <c r="K8" s="25">
        <v>1.25</v>
      </c>
      <c r="L8" s="25">
        <v>1.42</v>
      </c>
      <c r="M8" s="25">
        <v>2.3199999999999998</v>
      </c>
      <c r="N8" s="24"/>
      <c r="P8" s="31" t="s">
        <v>22</v>
      </c>
      <c r="Q8" s="30">
        <v>28615</v>
      </c>
      <c r="R8" s="34">
        <v>19928</v>
      </c>
      <c r="T8" s="31">
        <v>2.74</v>
      </c>
      <c r="U8" s="30">
        <v>2.37</v>
      </c>
      <c r="V8" s="42">
        <v>2.8505910000000001</v>
      </c>
      <c r="W8" s="43">
        <v>2.0657380000000001</v>
      </c>
      <c r="Y8" s="5">
        <v>382.06659999999999</v>
      </c>
      <c r="Z8" s="1">
        <v>7759.4110000000001</v>
      </c>
      <c r="AA8" s="46">
        <v>887.80989999999997</v>
      </c>
      <c r="AB8" s="1"/>
      <c r="AC8" t="s">
        <v>412</v>
      </c>
      <c r="AD8" s="1"/>
      <c r="AE8" s="348">
        <v>1634674.15</v>
      </c>
      <c r="AF8" s="348">
        <v>75</v>
      </c>
      <c r="AG8" s="151">
        <v>21795.655333333332</v>
      </c>
    </row>
    <row r="9" spans="2:48" ht="17" thickBot="1" x14ac:dyDescent="0.25">
      <c r="B9" s="10">
        <v>5</v>
      </c>
      <c r="C9" s="12">
        <v>30.659999999999997</v>
      </c>
      <c r="D9" s="12">
        <v>2.9347913043349432</v>
      </c>
      <c r="E9" s="11">
        <v>7.3899999999999988</v>
      </c>
      <c r="F9" s="11">
        <v>5.6092423730839096</v>
      </c>
      <c r="G9" s="11">
        <v>28.660000000000004</v>
      </c>
      <c r="H9" s="13">
        <v>5.8032749374814117</v>
      </c>
      <c r="J9" s="23" t="s">
        <v>16</v>
      </c>
      <c r="K9" s="25">
        <v>2.09</v>
      </c>
      <c r="L9" s="25">
        <v>1.23</v>
      </c>
      <c r="M9" s="25">
        <v>1.34</v>
      </c>
      <c r="N9" s="24"/>
      <c r="P9" s="35" t="s">
        <v>23</v>
      </c>
      <c r="Q9" s="36">
        <v>55215</v>
      </c>
      <c r="R9" s="37">
        <v>19083</v>
      </c>
      <c r="T9" s="35">
        <v>2.6</v>
      </c>
      <c r="U9" s="36">
        <v>2.65</v>
      </c>
      <c r="V9" s="36"/>
      <c r="W9" s="44"/>
      <c r="Y9" s="5">
        <v>494.20510000000002</v>
      </c>
      <c r="Z9" s="1">
        <v>5569.152</v>
      </c>
      <c r="AA9" s="46">
        <v>1256.8219999999999</v>
      </c>
      <c r="AB9" s="1"/>
      <c r="AC9" t="s">
        <v>413</v>
      </c>
      <c r="AD9" s="1"/>
      <c r="AE9" s="348">
        <v>1952203.5619999999</v>
      </c>
      <c r="AF9" s="348">
        <v>64</v>
      </c>
      <c r="AG9" s="151">
        <v>30503.180656249999</v>
      </c>
    </row>
    <row r="10" spans="2:48" ht="17" thickBot="1" x14ac:dyDescent="0.25">
      <c r="B10" s="10">
        <v>6</v>
      </c>
      <c r="C10" s="12">
        <v>19.959999999999997</v>
      </c>
      <c r="D10" s="12">
        <v>5.0732632496254491</v>
      </c>
      <c r="E10" s="11">
        <v>3.718</v>
      </c>
      <c r="F10" s="11">
        <v>2.5304288174141552</v>
      </c>
      <c r="G10" s="11">
        <v>19.86</v>
      </c>
      <c r="H10" s="13">
        <v>5.1563553019550508</v>
      </c>
      <c r="J10" s="26" t="s">
        <v>17</v>
      </c>
      <c r="K10" s="27">
        <v>1.77</v>
      </c>
      <c r="L10" s="27">
        <v>1.61</v>
      </c>
      <c r="M10" s="27">
        <v>1.75</v>
      </c>
      <c r="N10" s="28"/>
      <c r="Y10" s="5">
        <v>219.5042</v>
      </c>
      <c r="Z10" s="1">
        <v>5968.7079999999996</v>
      </c>
      <c r="AA10" s="46">
        <v>1573.9680000000001</v>
      </c>
      <c r="AB10" s="1"/>
      <c r="AC10" t="s">
        <v>414</v>
      </c>
      <c r="AD10" s="1"/>
      <c r="AE10" s="348">
        <v>530088.34</v>
      </c>
      <c r="AF10" s="348">
        <v>45</v>
      </c>
      <c r="AG10" s="151">
        <v>11779.740888888888</v>
      </c>
    </row>
    <row r="11" spans="2:48" ht="17" thickBot="1" x14ac:dyDescent="0.25">
      <c r="B11" s="14" t="s">
        <v>8</v>
      </c>
      <c r="C11" s="15">
        <v>7.4820000000000011</v>
      </c>
      <c r="D11" s="15">
        <v>2.6384787283584474</v>
      </c>
      <c r="E11" s="16">
        <v>2.1560000000000001</v>
      </c>
      <c r="F11" s="16">
        <v>0.91125188614345165</v>
      </c>
      <c r="G11" s="16">
        <v>7.7919999999999998</v>
      </c>
      <c r="H11" s="17">
        <v>1.8179163897165327</v>
      </c>
      <c r="Y11" s="5">
        <v>244.62809999999999</v>
      </c>
      <c r="Z11" s="1">
        <v>4609.7870000000003</v>
      </c>
      <c r="AA11" s="46">
        <v>948.3039</v>
      </c>
      <c r="AB11" s="1"/>
      <c r="AC11" t="s">
        <v>415</v>
      </c>
      <c r="AD11" s="1"/>
      <c r="AE11" s="348">
        <v>370108.40600000002</v>
      </c>
      <c r="AF11" s="348">
        <v>17</v>
      </c>
      <c r="AG11" s="151">
        <v>21771.082705882352</v>
      </c>
    </row>
    <row r="12" spans="2:48" x14ac:dyDescent="0.2">
      <c r="Y12" s="5">
        <v>268.68540000000002</v>
      </c>
      <c r="Z12" s="1">
        <v>4879.7</v>
      </c>
      <c r="AA12" s="46">
        <v>1433.95</v>
      </c>
      <c r="AB12" s="1"/>
      <c r="AC12" t="s">
        <v>416</v>
      </c>
      <c r="AD12" s="1"/>
      <c r="AE12" s="348">
        <v>2355965.159</v>
      </c>
      <c r="AF12" s="348">
        <v>81</v>
      </c>
      <c r="AG12" s="151">
        <v>29085.989617283951</v>
      </c>
    </row>
    <row r="13" spans="2:48" x14ac:dyDescent="0.2">
      <c r="Y13" s="5">
        <v>259.65750000000003</v>
      </c>
      <c r="Z13" s="1">
        <v>4651.9870000000001</v>
      </c>
      <c r="AA13" s="46">
        <v>1333.6020000000001</v>
      </c>
      <c r="AB13" s="1"/>
      <c r="AC13" t="s">
        <v>417</v>
      </c>
      <c r="AD13" s="1"/>
      <c r="AE13" s="348">
        <v>3893987.82</v>
      </c>
      <c r="AF13" s="348">
        <v>66</v>
      </c>
      <c r="AG13" s="151">
        <v>58999.815454545453</v>
      </c>
    </row>
    <row r="14" spans="2:48" x14ac:dyDescent="0.2">
      <c r="Y14" s="5">
        <v>384.76089999999999</v>
      </c>
      <c r="Z14" s="1">
        <v>6973.2219999999998</v>
      </c>
      <c r="AA14" s="46">
        <v>914.67960000000005</v>
      </c>
      <c r="AB14" s="1"/>
      <c r="AC14" t="s">
        <v>418</v>
      </c>
      <c r="AD14" s="1"/>
      <c r="AE14" s="348">
        <v>5501220.6100000003</v>
      </c>
      <c r="AF14" s="348">
        <v>87</v>
      </c>
      <c r="AG14" s="151">
        <v>63232.420804597707</v>
      </c>
    </row>
    <row r="15" spans="2:48" x14ac:dyDescent="0.2">
      <c r="Y15" s="5">
        <v>364.5652</v>
      </c>
      <c r="Z15" s="1">
        <v>7516.6319999999996</v>
      </c>
      <c r="AA15" s="46">
        <v>1069.3520000000001</v>
      </c>
      <c r="AB15" s="1"/>
      <c r="AC15" t="s">
        <v>419</v>
      </c>
      <c r="AD15" s="1"/>
      <c r="AE15" s="348">
        <v>2278146.4070000001</v>
      </c>
      <c r="AF15" s="348">
        <v>45</v>
      </c>
      <c r="AG15" s="151">
        <v>50625.47571111111</v>
      </c>
    </row>
    <row r="16" spans="2:48" x14ac:dyDescent="0.2">
      <c r="Y16" s="5">
        <v>177.75200000000001</v>
      </c>
      <c r="Z16" s="1">
        <v>4223.42</v>
      </c>
      <c r="AA16" s="46">
        <v>843.6703</v>
      </c>
      <c r="AB16" s="1"/>
      <c r="AC16" t="s">
        <v>420</v>
      </c>
      <c r="AD16" s="1"/>
      <c r="AE16" s="348">
        <v>3842649.5950000002</v>
      </c>
      <c r="AF16" s="348">
        <v>43</v>
      </c>
      <c r="AG16" s="151">
        <v>89363.944069767444</v>
      </c>
    </row>
    <row r="17" spans="25:33" x14ac:dyDescent="0.2">
      <c r="Y17" s="5">
        <v>350.41609999999997</v>
      </c>
      <c r="Z17" s="1">
        <v>6026.9480000000003</v>
      </c>
      <c r="AA17" s="46">
        <v>1271.0640000000001</v>
      </c>
      <c r="AB17" s="1"/>
      <c r="AC17" t="s">
        <v>421</v>
      </c>
      <c r="AD17" s="1"/>
      <c r="AE17" s="348">
        <v>3398703.6359999999</v>
      </c>
      <c r="AF17" s="348">
        <v>27</v>
      </c>
      <c r="AG17" s="151">
        <v>125877.91244444445</v>
      </c>
    </row>
    <row r="18" spans="25:33" x14ac:dyDescent="0.2">
      <c r="Y18" s="5">
        <v>387.26159999999999</v>
      </c>
      <c r="Z18" s="1">
        <v>4868.7659999999996</v>
      </c>
      <c r="AA18" s="46">
        <v>1014.456</v>
      </c>
      <c r="AB18" s="1"/>
      <c r="AC18" t="s">
        <v>422</v>
      </c>
      <c r="AD18" s="1"/>
      <c r="AE18" s="348">
        <v>2535223.1430000002</v>
      </c>
      <c r="AF18" s="348">
        <v>79</v>
      </c>
      <c r="AG18" s="151">
        <v>32091.43218987342</v>
      </c>
    </row>
    <row r="19" spans="25:33" x14ac:dyDescent="0.2">
      <c r="Y19" s="5">
        <v>433.89499999999998</v>
      </c>
      <c r="Z19" s="1">
        <v>6346.3770000000004</v>
      </c>
      <c r="AA19" s="46">
        <v>1388.961</v>
      </c>
      <c r="AB19" s="1"/>
      <c r="AC19" t="s">
        <v>423</v>
      </c>
      <c r="AD19" s="1"/>
      <c r="AE19" s="348">
        <v>4761921.08</v>
      </c>
      <c r="AF19" s="348">
        <v>85</v>
      </c>
      <c r="AG19" s="151">
        <v>56022.600941176468</v>
      </c>
    </row>
    <row r="20" spans="25:33" x14ac:dyDescent="0.2">
      <c r="Y20" s="5">
        <v>517.32479999999998</v>
      </c>
      <c r="Z20" s="1">
        <v>7201.4030000000002</v>
      </c>
      <c r="AA20" s="46">
        <v>714.65899999999999</v>
      </c>
      <c r="AB20" s="1"/>
      <c r="AC20" t="s">
        <v>424</v>
      </c>
      <c r="AD20" s="1"/>
      <c r="AE20" s="348">
        <v>1816220.091</v>
      </c>
      <c r="AF20" s="348">
        <v>70</v>
      </c>
      <c r="AG20" s="151">
        <v>25946.0013</v>
      </c>
    </row>
    <row r="21" spans="25:33" x14ac:dyDescent="0.2">
      <c r="Y21" s="5">
        <v>987.9357</v>
      </c>
      <c r="Z21" s="1">
        <v>7358.52</v>
      </c>
      <c r="AA21" s="46">
        <v>915.85109999999997</v>
      </c>
      <c r="AB21" s="1"/>
      <c r="AC21" t="s">
        <v>425</v>
      </c>
      <c r="AD21" s="1"/>
      <c r="AE21" s="348">
        <v>2482309.9019999998</v>
      </c>
      <c r="AF21" s="348">
        <v>113</v>
      </c>
      <c r="AG21" s="151">
        <v>21967.344265486725</v>
      </c>
    </row>
    <row r="22" spans="25:33" x14ac:dyDescent="0.2">
      <c r="Y22" s="5">
        <v>317.59820000000002</v>
      </c>
      <c r="Z22" s="1">
        <v>7258.55</v>
      </c>
      <c r="AA22" s="46">
        <v>953.68259999999998</v>
      </c>
      <c r="AB22" s="1"/>
      <c r="AD22" s="1"/>
      <c r="AE22" s="348"/>
      <c r="AF22" s="348"/>
      <c r="AG22" s="348"/>
    </row>
    <row r="23" spans="25:33" x14ac:dyDescent="0.2">
      <c r="Y23" s="5">
        <v>159.18600000000001</v>
      </c>
      <c r="Z23" s="1">
        <v>5828.8850000000002</v>
      </c>
      <c r="AA23" s="46">
        <v>975.18700000000001</v>
      </c>
      <c r="AB23" s="1"/>
      <c r="AC23" t="s">
        <v>426</v>
      </c>
      <c r="AD23" s="1"/>
      <c r="AE23" s="151">
        <v>115462.09699999999</v>
      </c>
      <c r="AF23" s="151">
        <v>98</v>
      </c>
      <c r="AG23" s="151">
        <v>1178.184663265306</v>
      </c>
    </row>
    <row r="24" spans="25:33" x14ac:dyDescent="0.2">
      <c r="Y24" s="5">
        <v>235.87459999999999</v>
      </c>
      <c r="Z24" s="1">
        <v>2102.2660000000001</v>
      </c>
      <c r="AA24" s="46">
        <v>1592.7360000000001</v>
      </c>
      <c r="AB24" s="1"/>
      <c r="AC24" t="s">
        <v>427</v>
      </c>
      <c r="AD24" s="1"/>
      <c r="AE24" s="151">
        <v>494423.84399999998</v>
      </c>
      <c r="AF24" s="151">
        <v>140</v>
      </c>
      <c r="AG24" s="151">
        <v>3531.5988857142856</v>
      </c>
    </row>
    <row r="25" spans="25:33" x14ac:dyDescent="0.2">
      <c r="Y25" s="5">
        <v>542.98389999999995</v>
      </c>
      <c r="Z25" s="1">
        <v>1549.8979999999999</v>
      </c>
      <c r="AA25" s="46">
        <v>1500.32</v>
      </c>
      <c r="AB25" s="1"/>
      <c r="AC25" t="s">
        <v>428</v>
      </c>
      <c r="AD25" s="1"/>
      <c r="AE25" s="151">
        <v>149331.829</v>
      </c>
      <c r="AF25" s="151">
        <v>102</v>
      </c>
      <c r="AG25" s="151">
        <v>1464.0375392156864</v>
      </c>
    </row>
    <row r="26" spans="25:33" x14ac:dyDescent="0.2">
      <c r="Y26" s="5">
        <v>525.98620000000005</v>
      </c>
      <c r="Z26" s="1">
        <v>6848.9459999999999</v>
      </c>
      <c r="AA26" s="46">
        <v>831.74300000000005</v>
      </c>
      <c r="AB26" s="1"/>
      <c r="AC26" t="s">
        <v>429</v>
      </c>
      <c r="AD26" s="1"/>
      <c r="AE26" s="151">
        <v>371400.07199999999</v>
      </c>
      <c r="AF26" s="151">
        <v>76</v>
      </c>
      <c r="AG26" s="151">
        <v>4886.8430526315788</v>
      </c>
    </row>
    <row r="27" spans="25:33" x14ac:dyDescent="0.2">
      <c r="Y27" s="5">
        <v>540.03340000000003</v>
      </c>
      <c r="Z27" s="1">
        <v>6583.1689999999999</v>
      </c>
      <c r="AA27" s="46">
        <v>1508.674</v>
      </c>
      <c r="AB27" s="1"/>
      <c r="AC27" t="s">
        <v>430</v>
      </c>
      <c r="AD27" s="1"/>
      <c r="AE27" s="151">
        <v>336017.717</v>
      </c>
      <c r="AF27" s="151">
        <v>123</v>
      </c>
      <c r="AG27" s="151">
        <v>2731.8513577235772</v>
      </c>
    </row>
    <row r="28" spans="25:33" x14ac:dyDescent="0.2">
      <c r="Y28" s="5">
        <v>363.81869999999998</v>
      </c>
      <c r="Z28" s="1">
        <v>4435.9539999999997</v>
      </c>
      <c r="AA28" s="46">
        <v>585.17280000000005</v>
      </c>
      <c r="AB28" s="1"/>
      <c r="AC28" t="s">
        <v>431</v>
      </c>
      <c r="AD28" s="1"/>
      <c r="AE28" s="151">
        <v>156957.30900000001</v>
      </c>
      <c r="AF28" s="151">
        <v>71</v>
      </c>
      <c r="AG28" s="151">
        <v>2210.6663239436621</v>
      </c>
    </row>
    <row r="29" spans="25:33" x14ac:dyDescent="0.2">
      <c r="Y29" s="5">
        <v>304.71629999999999</v>
      </c>
      <c r="Z29" s="1">
        <v>5925.0540000000001</v>
      </c>
      <c r="AA29" s="46">
        <v>2137.9850000000001</v>
      </c>
      <c r="AB29" s="1"/>
      <c r="AC29" t="s">
        <v>432</v>
      </c>
      <c r="AD29" s="1"/>
      <c r="AE29" s="151">
        <v>172732.59299999999</v>
      </c>
      <c r="AF29" s="151">
        <v>73</v>
      </c>
      <c r="AG29" s="151">
        <v>2366.1999041095892</v>
      </c>
    </row>
    <row r="30" spans="25:33" x14ac:dyDescent="0.2">
      <c r="Y30" s="5">
        <v>177.7869</v>
      </c>
      <c r="Z30" s="1">
        <v>3931.1179999999999</v>
      </c>
      <c r="AA30" s="46">
        <v>895.59479999999996</v>
      </c>
      <c r="AB30" s="1"/>
      <c r="AC30" t="s">
        <v>433</v>
      </c>
      <c r="AD30" s="1"/>
      <c r="AE30" s="151">
        <v>214777.66200000001</v>
      </c>
      <c r="AF30" s="151">
        <v>156</v>
      </c>
      <c r="AG30" s="151">
        <v>1376.7798846153846</v>
      </c>
    </row>
    <row r="31" spans="25:33" x14ac:dyDescent="0.2">
      <c r="Y31" s="5">
        <v>348.9769</v>
      </c>
      <c r="Z31" s="1">
        <v>5956.9769999999999</v>
      </c>
      <c r="AA31" s="46">
        <v>2141.8290000000002</v>
      </c>
      <c r="AB31" s="1"/>
      <c r="AC31" t="s">
        <v>434</v>
      </c>
      <c r="AD31" s="1"/>
      <c r="AE31" s="151">
        <v>48512.413</v>
      </c>
      <c r="AF31" s="151">
        <v>49</v>
      </c>
      <c r="AG31" s="151">
        <v>990.04924489795917</v>
      </c>
    </row>
    <row r="32" spans="25:33" x14ac:dyDescent="0.2">
      <c r="Y32" s="5">
        <v>183.7534</v>
      </c>
      <c r="Z32" s="1">
        <v>4830.4189999999999</v>
      </c>
      <c r="AA32" s="46">
        <v>549.54740000000004</v>
      </c>
      <c r="AB32" s="1"/>
      <c r="AC32" t="s">
        <v>435</v>
      </c>
      <c r="AD32" s="1"/>
      <c r="AE32" s="151">
        <v>447009.47399999999</v>
      </c>
      <c r="AF32" s="151">
        <v>84</v>
      </c>
      <c r="AG32" s="151">
        <v>5321.5413571428571</v>
      </c>
    </row>
    <row r="33" spans="25:33" x14ac:dyDescent="0.2">
      <c r="Y33" s="5">
        <v>170.22730000000001</v>
      </c>
      <c r="Z33" s="1">
        <v>6197.7389999999996</v>
      </c>
      <c r="AA33" s="46">
        <v>2576.4490000000001</v>
      </c>
      <c r="AB33" s="1"/>
      <c r="AC33" t="s">
        <v>436</v>
      </c>
      <c r="AD33" s="1"/>
      <c r="AE33" s="151">
        <v>221319.29199999999</v>
      </c>
      <c r="AF33" s="151">
        <v>28</v>
      </c>
      <c r="AG33" s="151">
        <v>7904.2604285714278</v>
      </c>
    </row>
    <row r="34" spans="25:33" x14ac:dyDescent="0.2">
      <c r="Y34" s="5">
        <v>136.2133</v>
      </c>
      <c r="Z34" s="1">
        <v>6011.0129999999999</v>
      </c>
      <c r="AA34" s="46">
        <v>574.55179999999996</v>
      </c>
      <c r="AB34" s="1"/>
      <c r="AC34" t="s">
        <v>437</v>
      </c>
      <c r="AD34" s="1"/>
      <c r="AE34" s="151">
        <v>1494773.37</v>
      </c>
      <c r="AF34" s="151">
        <v>113</v>
      </c>
      <c r="AG34" s="151">
        <v>13228.082920353983</v>
      </c>
    </row>
    <row r="35" spans="25:33" x14ac:dyDescent="0.2">
      <c r="Y35" s="5">
        <v>244.45500000000001</v>
      </c>
      <c r="Z35" s="1">
        <v>4864.6779999999999</v>
      </c>
      <c r="AA35" s="46">
        <v>1729.7950000000001</v>
      </c>
      <c r="AB35" s="1"/>
      <c r="AC35" t="s">
        <v>438</v>
      </c>
      <c r="AD35" s="1"/>
      <c r="AE35" s="151">
        <v>179249.77900000001</v>
      </c>
      <c r="AF35" s="151">
        <v>84</v>
      </c>
      <c r="AG35" s="151">
        <v>2133.9259404761906</v>
      </c>
    </row>
    <row r="36" spans="25:33" x14ac:dyDescent="0.2">
      <c r="Y36" s="5">
        <v>164.79409999999999</v>
      </c>
      <c r="Z36" s="1">
        <v>4277.0140000000001</v>
      </c>
      <c r="AA36" s="46">
        <v>463.2355</v>
      </c>
      <c r="AB36" s="1"/>
      <c r="AC36" t="s">
        <v>439</v>
      </c>
      <c r="AD36" s="1"/>
      <c r="AE36" s="151">
        <v>203934.83799999999</v>
      </c>
      <c r="AF36" s="151">
        <v>109</v>
      </c>
      <c r="AG36" s="151">
        <v>1870.9618165137613</v>
      </c>
    </row>
    <row r="37" spans="25:33" x14ac:dyDescent="0.2">
      <c r="Y37" s="5">
        <v>902.80799999999999</v>
      </c>
      <c r="Z37" s="1">
        <v>6161.51</v>
      </c>
      <c r="AA37" s="46">
        <v>1924.2159999999999</v>
      </c>
      <c r="AB37" s="1"/>
      <c r="AC37" t="s">
        <v>440</v>
      </c>
      <c r="AD37" s="1"/>
      <c r="AE37" s="151">
        <v>695486.45600000001</v>
      </c>
      <c r="AF37" s="151">
        <v>94</v>
      </c>
      <c r="AG37" s="151">
        <v>7398.7920851063827</v>
      </c>
    </row>
    <row r="38" spans="25:33" x14ac:dyDescent="0.2">
      <c r="Y38" s="5">
        <v>962.14239999999995</v>
      </c>
      <c r="Z38" s="1">
        <v>5262.1490000000003</v>
      </c>
      <c r="AA38" s="46">
        <v>162.59970000000001</v>
      </c>
      <c r="AB38" s="1"/>
      <c r="AC38" s="1"/>
      <c r="AD38" s="1"/>
      <c r="AE38" s="348"/>
      <c r="AF38" s="348"/>
      <c r="AG38" s="348"/>
    </row>
    <row r="39" spans="25:33" x14ac:dyDescent="0.2">
      <c r="Y39" s="5">
        <v>122.5669</v>
      </c>
      <c r="Z39" s="1">
        <v>3143.1260000000002</v>
      </c>
      <c r="AA39" s="46">
        <v>2433.4479999999999</v>
      </c>
      <c r="AB39" s="1"/>
      <c r="AC39" s="1" t="s">
        <v>441</v>
      </c>
      <c r="AD39" s="1"/>
      <c r="AE39" s="348">
        <v>1359283.179</v>
      </c>
      <c r="AF39" s="348">
        <v>91</v>
      </c>
      <c r="AG39" s="348">
        <v>14937.177791208791</v>
      </c>
    </row>
    <row r="40" spans="25:33" x14ac:dyDescent="0.2">
      <c r="Y40" s="5">
        <v>171.33709999999999</v>
      </c>
      <c r="Z40" s="1">
        <v>2500.779</v>
      </c>
      <c r="AA40" s="46">
        <v>2902.502</v>
      </c>
      <c r="AB40" s="1"/>
      <c r="AC40" s="1" t="s">
        <v>442</v>
      </c>
      <c r="AD40" s="1"/>
      <c r="AE40" s="348">
        <v>1627782</v>
      </c>
      <c r="AF40" s="348">
        <v>31</v>
      </c>
      <c r="AG40" s="348">
        <v>52509.096774193546</v>
      </c>
    </row>
    <row r="41" spans="25:33" x14ac:dyDescent="0.2">
      <c r="Y41" s="5">
        <v>190.61490000000001</v>
      </c>
      <c r="Z41" s="1">
        <v>2512.7109999999998</v>
      </c>
      <c r="AA41" s="46">
        <v>898.755</v>
      </c>
      <c r="AB41" s="1"/>
      <c r="AC41" s="1" t="s">
        <v>443</v>
      </c>
      <c r="AD41" s="1"/>
      <c r="AE41" s="348">
        <v>1423775.6969999999</v>
      </c>
      <c r="AF41" s="348">
        <v>77</v>
      </c>
      <c r="AG41" s="348">
        <v>18490.593467532468</v>
      </c>
    </row>
    <row r="42" spans="25:33" x14ac:dyDescent="0.2">
      <c r="Y42" s="5">
        <v>168.9744</v>
      </c>
      <c r="Z42" s="1">
        <v>4654.509</v>
      </c>
      <c r="AA42" s="46">
        <v>1665.875</v>
      </c>
      <c r="AB42" s="1"/>
      <c r="AC42" s="1" t="s">
        <v>444</v>
      </c>
      <c r="AD42" s="1"/>
      <c r="AE42" s="348">
        <v>1238776.4269999999</v>
      </c>
      <c r="AF42" s="348">
        <v>39</v>
      </c>
      <c r="AG42" s="348">
        <v>31763.498128205127</v>
      </c>
    </row>
    <row r="43" spans="25:33" x14ac:dyDescent="0.2">
      <c r="Y43" s="5">
        <v>617.10550000000001</v>
      </c>
      <c r="Z43" s="1">
        <v>3206.5940000000001</v>
      </c>
      <c r="AA43" s="46"/>
      <c r="AB43" s="1"/>
      <c r="AC43" s="1" t="s">
        <v>445</v>
      </c>
      <c r="AD43" s="1"/>
      <c r="AE43" s="348">
        <v>1302018.128</v>
      </c>
      <c r="AF43" s="348">
        <v>16</v>
      </c>
      <c r="AG43" s="348">
        <v>81376.133000000002</v>
      </c>
    </row>
    <row r="44" spans="25:33" x14ac:dyDescent="0.2">
      <c r="Y44" s="5">
        <v>167.5146</v>
      </c>
      <c r="Z44" s="1">
        <v>4880.24</v>
      </c>
      <c r="AA44" s="46"/>
      <c r="AB44" s="1"/>
      <c r="AC44" s="1" t="s">
        <v>446</v>
      </c>
      <c r="AD44" s="1"/>
      <c r="AE44" s="348">
        <v>1401810</v>
      </c>
      <c r="AF44" s="348">
        <v>54</v>
      </c>
      <c r="AG44" s="348">
        <v>25959.444444444445</v>
      </c>
    </row>
    <row r="45" spans="25:33" x14ac:dyDescent="0.2">
      <c r="Y45" s="5">
        <v>169.34549999999999</v>
      </c>
      <c r="Z45" s="1">
        <v>2424.9319999999998</v>
      </c>
      <c r="AA45" s="46"/>
      <c r="AB45" s="1"/>
      <c r="AC45" s="1" t="s">
        <v>447</v>
      </c>
      <c r="AD45" s="1"/>
      <c r="AE45" s="348">
        <v>629888.54</v>
      </c>
      <c r="AF45" s="348">
        <v>38</v>
      </c>
      <c r="AG45" s="348">
        <v>16576.014210526318</v>
      </c>
    </row>
    <row r="46" spans="25:33" x14ac:dyDescent="0.2">
      <c r="Y46" s="5">
        <v>205.1431</v>
      </c>
      <c r="Z46" s="1">
        <v>3406.6460000000002</v>
      </c>
      <c r="AA46" s="46">
        <v>1573.7380000000001</v>
      </c>
      <c r="AB46" s="1"/>
      <c r="AC46" s="1" t="s">
        <v>448</v>
      </c>
      <c r="AD46" s="1"/>
      <c r="AE46" s="348">
        <v>1658516.8770000001</v>
      </c>
      <c r="AF46" s="348">
        <v>70</v>
      </c>
      <c r="AG46" s="348">
        <v>23693.098242857144</v>
      </c>
    </row>
    <row r="47" spans="25:33" x14ac:dyDescent="0.2">
      <c r="Y47" s="5">
        <v>160.5752</v>
      </c>
      <c r="Z47" s="1">
        <v>3082.723</v>
      </c>
      <c r="AA47" s="46">
        <v>1045.346</v>
      </c>
      <c r="AB47" s="1"/>
      <c r="AC47" s="1" t="s">
        <v>449</v>
      </c>
      <c r="AD47" s="1"/>
      <c r="AE47" s="348">
        <v>902383.92700000003</v>
      </c>
      <c r="AF47" s="348">
        <v>41</v>
      </c>
      <c r="AG47" s="348">
        <v>22009.364073170731</v>
      </c>
    </row>
    <row r="48" spans="25:33" x14ac:dyDescent="0.2">
      <c r="Y48" s="5">
        <v>2947.8359999999998</v>
      </c>
      <c r="Z48" s="1">
        <v>2904.48</v>
      </c>
      <c r="AA48" s="46">
        <v>2403.634</v>
      </c>
      <c r="AB48" s="1"/>
      <c r="AC48" s="1" t="s">
        <v>450</v>
      </c>
      <c r="AD48" s="1"/>
      <c r="AE48" s="348">
        <v>1481087.683</v>
      </c>
      <c r="AF48" s="348">
        <v>94</v>
      </c>
      <c r="AG48" s="348">
        <v>15756.25194680851</v>
      </c>
    </row>
    <row r="49" spans="25:33" x14ac:dyDescent="0.2">
      <c r="Y49" s="5">
        <v>188.94149999999999</v>
      </c>
      <c r="Z49" s="1">
        <v>3856.2150000000001</v>
      </c>
      <c r="AA49" s="46"/>
      <c r="AB49" s="1"/>
      <c r="AC49" s="1" t="s">
        <v>451</v>
      </c>
      <c r="AD49" s="1"/>
      <c r="AE49" s="348">
        <v>1542944.6880000001</v>
      </c>
      <c r="AF49" s="348">
        <v>29</v>
      </c>
      <c r="AG49" s="348">
        <v>53204.989241379313</v>
      </c>
    </row>
    <row r="50" spans="25:33" x14ac:dyDescent="0.2">
      <c r="Y50" s="5">
        <v>1423.915</v>
      </c>
      <c r="Z50" s="1">
        <v>3843.6840000000002</v>
      </c>
      <c r="AA50" s="46">
        <v>725.35640000000001</v>
      </c>
      <c r="AB50" s="1"/>
      <c r="AC50" s="1" t="s">
        <v>452</v>
      </c>
      <c r="AD50" s="1"/>
      <c r="AE50" s="348">
        <v>4867535.5</v>
      </c>
      <c r="AF50" s="348">
        <v>62</v>
      </c>
      <c r="AG50" s="348">
        <v>78508.637096774197</v>
      </c>
    </row>
    <row r="51" spans="25:33" x14ac:dyDescent="0.2">
      <c r="Y51" s="5">
        <v>215.0779</v>
      </c>
      <c r="Z51" s="1">
        <v>1172.171</v>
      </c>
      <c r="AA51" s="46">
        <v>611.20770000000005</v>
      </c>
      <c r="AB51" s="1"/>
      <c r="AC51" s="1" t="s">
        <v>453</v>
      </c>
      <c r="AD51" s="1"/>
      <c r="AE51" s="348">
        <v>2499019.9410000001</v>
      </c>
      <c r="AF51" s="348">
        <v>69</v>
      </c>
      <c r="AG51" s="348">
        <v>36217.680304347828</v>
      </c>
    </row>
    <row r="52" spans="25:33" x14ac:dyDescent="0.2">
      <c r="Y52" s="5">
        <v>460.75970000000001</v>
      </c>
      <c r="Z52" s="1">
        <v>2847.212</v>
      </c>
      <c r="AA52" s="46">
        <v>705.14649999999995</v>
      </c>
      <c r="AB52" s="1"/>
      <c r="AC52" s="1" t="s">
        <v>454</v>
      </c>
      <c r="AD52" s="1"/>
      <c r="AE52" s="348">
        <v>4962475.7240000004</v>
      </c>
      <c r="AF52" s="348">
        <v>63</v>
      </c>
      <c r="AG52" s="348">
        <v>78769.455936507948</v>
      </c>
    </row>
    <row r="53" spans="25:33" x14ac:dyDescent="0.2">
      <c r="Y53" s="5">
        <v>374.33580000000001</v>
      </c>
      <c r="Z53" s="1">
        <v>5462.759</v>
      </c>
      <c r="AA53" s="46">
        <v>443.63819999999998</v>
      </c>
      <c r="AB53" s="1"/>
      <c r="AC53" s="1" t="s">
        <v>455</v>
      </c>
      <c r="AD53" s="1"/>
      <c r="AE53" s="348">
        <v>2181573.3450000002</v>
      </c>
      <c r="AF53" s="348">
        <v>35</v>
      </c>
      <c r="AG53" s="348">
        <v>62330.667000000009</v>
      </c>
    </row>
    <row r="54" spans="25:33" x14ac:dyDescent="0.2">
      <c r="Y54" s="5">
        <v>359.9307</v>
      </c>
      <c r="Z54" s="1">
        <v>4564.4459999999999</v>
      </c>
      <c r="AA54" s="46">
        <v>391.4914</v>
      </c>
      <c r="AB54" s="1"/>
      <c r="AC54" s="1"/>
      <c r="AD54" s="1"/>
      <c r="AE54" s="348"/>
      <c r="AF54" s="348"/>
      <c r="AG54" s="348"/>
    </row>
    <row r="55" spans="25:33" x14ac:dyDescent="0.2">
      <c r="Y55" s="5">
        <v>344.71089999999998</v>
      </c>
      <c r="Z55" s="1">
        <v>2986.48</v>
      </c>
      <c r="AA55" s="46">
        <v>409.86959999999999</v>
      </c>
      <c r="AB55" s="1"/>
      <c r="AC55" s="1" t="s">
        <v>456</v>
      </c>
      <c r="AD55" s="1"/>
      <c r="AE55" s="348">
        <v>159005.546</v>
      </c>
      <c r="AF55" s="348">
        <v>62</v>
      </c>
      <c r="AG55" s="348">
        <v>2564.6055806451614</v>
      </c>
    </row>
    <row r="56" spans="25:33" x14ac:dyDescent="0.2">
      <c r="Y56" s="5">
        <v>391.56229999999999</v>
      </c>
      <c r="Z56" s="1">
        <v>4864.5169999999998</v>
      </c>
      <c r="AA56" s="46">
        <v>285.42559999999997</v>
      </c>
      <c r="AB56" s="1"/>
      <c r="AC56" s="1" t="s">
        <v>457</v>
      </c>
      <c r="AD56" s="1"/>
      <c r="AE56" s="348">
        <v>883605.97900000005</v>
      </c>
      <c r="AF56" s="348">
        <v>151</v>
      </c>
      <c r="AG56" s="348">
        <v>5851.695225165563</v>
      </c>
    </row>
    <row r="57" spans="25:33" x14ac:dyDescent="0.2">
      <c r="Y57" s="5">
        <v>430.85599999999999</v>
      </c>
      <c r="Z57" s="1">
        <v>3917.857</v>
      </c>
      <c r="AA57" s="46">
        <v>512.04300000000001</v>
      </c>
      <c r="AB57" s="1"/>
      <c r="AC57" s="1" t="s">
        <v>458</v>
      </c>
      <c r="AD57" s="1"/>
      <c r="AE57" s="348">
        <v>536056.86399999994</v>
      </c>
      <c r="AF57" s="348">
        <v>54</v>
      </c>
      <c r="AG57" s="348">
        <v>9926.9789629629613</v>
      </c>
    </row>
    <row r="58" spans="25:33" x14ac:dyDescent="0.2">
      <c r="Y58" s="5">
        <v>545.48069999999996</v>
      </c>
      <c r="Z58" s="1">
        <v>4166.7070000000003</v>
      </c>
      <c r="AA58" s="46">
        <v>418.6918</v>
      </c>
      <c r="AB58" s="1"/>
      <c r="AC58" s="1" t="s">
        <v>459</v>
      </c>
      <c r="AD58" s="1"/>
      <c r="AE58" s="348">
        <v>312963.77100000001</v>
      </c>
      <c r="AF58" s="348">
        <v>83</v>
      </c>
      <c r="AG58" s="348">
        <v>3770.6478433734942</v>
      </c>
    </row>
    <row r="59" spans="25:33" x14ac:dyDescent="0.2">
      <c r="Y59" s="5">
        <v>2370.5369999999998</v>
      </c>
      <c r="Z59" s="1">
        <v>4646.2539999999999</v>
      </c>
      <c r="AA59" s="46">
        <v>341.86380000000003</v>
      </c>
      <c r="AB59" s="1"/>
      <c r="AC59" s="1" t="s">
        <v>460</v>
      </c>
      <c r="AD59" s="1"/>
      <c r="AE59" s="348">
        <v>450625.34899999999</v>
      </c>
      <c r="AF59" s="348">
        <v>54</v>
      </c>
      <c r="AG59" s="348">
        <v>8344.9138703703702</v>
      </c>
    </row>
    <row r="60" spans="25:33" x14ac:dyDescent="0.2">
      <c r="Y60" s="5">
        <v>1255.0239999999999</v>
      </c>
      <c r="Z60" s="1">
        <v>4866.8590000000004</v>
      </c>
      <c r="AA60" s="46">
        <v>788.41049999999996</v>
      </c>
      <c r="AB60" s="1"/>
      <c r="AC60" s="1" t="s">
        <v>461</v>
      </c>
      <c r="AD60" s="1"/>
      <c r="AE60" s="348">
        <v>285053.77899999998</v>
      </c>
      <c r="AF60" s="348">
        <v>56</v>
      </c>
      <c r="AG60" s="348">
        <v>5090.2460535714281</v>
      </c>
    </row>
    <row r="61" spans="25:33" x14ac:dyDescent="0.2">
      <c r="Y61" s="5">
        <v>568.98559999999998</v>
      </c>
      <c r="Z61" s="1">
        <v>4917.3950000000004</v>
      </c>
      <c r="AA61" s="46">
        <v>633.55939999999998</v>
      </c>
      <c r="AB61" s="1"/>
      <c r="AC61" s="1" t="s">
        <v>462</v>
      </c>
      <c r="AD61" s="1"/>
      <c r="AE61" s="348">
        <v>188419.503</v>
      </c>
      <c r="AF61" s="348">
        <v>66</v>
      </c>
      <c r="AG61" s="348">
        <v>2854.8409545454547</v>
      </c>
    </row>
    <row r="62" spans="25:33" x14ac:dyDescent="0.2">
      <c r="Y62" s="5">
        <v>406.36090000000002</v>
      </c>
      <c r="Z62" s="1">
        <v>3209.1089999999999</v>
      </c>
      <c r="AA62" s="46">
        <v>667.46389999999997</v>
      </c>
      <c r="AB62" s="1"/>
      <c r="AC62" s="1" t="s">
        <v>463</v>
      </c>
      <c r="AD62" s="1"/>
      <c r="AE62" s="348">
        <v>675296.36300000001</v>
      </c>
      <c r="AF62" s="348">
        <v>135</v>
      </c>
      <c r="AG62" s="348">
        <v>5002.1952814814813</v>
      </c>
    </row>
    <row r="63" spans="25:33" x14ac:dyDescent="0.2">
      <c r="Y63" s="5">
        <v>413.08659999999998</v>
      </c>
      <c r="Z63" s="1">
        <v>3973.078</v>
      </c>
      <c r="AA63" s="46">
        <v>398.54450000000003</v>
      </c>
      <c r="AB63" s="1"/>
      <c r="AC63" s="1" t="s">
        <v>464</v>
      </c>
      <c r="AD63" s="1"/>
      <c r="AE63" s="348">
        <v>268366.55200000003</v>
      </c>
      <c r="AF63" s="348">
        <v>66</v>
      </c>
      <c r="AG63" s="348">
        <v>4066.1598787878793</v>
      </c>
    </row>
    <row r="64" spans="25:33" x14ac:dyDescent="0.2">
      <c r="Y64" s="5">
        <v>657.36249999999995</v>
      </c>
      <c r="Z64" s="1">
        <v>620.5231</v>
      </c>
      <c r="AA64" s="46">
        <v>414.42829999999998</v>
      </c>
      <c r="AB64" s="1"/>
      <c r="AC64" s="1" t="s">
        <v>465</v>
      </c>
      <c r="AD64" s="1"/>
      <c r="AE64" s="348">
        <v>185108.421</v>
      </c>
      <c r="AF64" s="348">
        <v>84</v>
      </c>
      <c r="AG64" s="348">
        <v>2203.6716785714284</v>
      </c>
    </row>
    <row r="65" spans="25:33" x14ac:dyDescent="0.2">
      <c r="Y65" s="5">
        <v>798.78489999999999</v>
      </c>
      <c r="Z65" s="1">
        <v>5177.7209999999995</v>
      </c>
      <c r="AA65" s="46">
        <v>667.23080000000004</v>
      </c>
      <c r="AB65" s="1"/>
      <c r="AC65" s="1" t="s">
        <v>466</v>
      </c>
      <c r="AD65" s="1"/>
      <c r="AE65" s="348">
        <v>349374.39500000002</v>
      </c>
      <c r="AF65" s="348">
        <v>185</v>
      </c>
      <c r="AG65" s="348">
        <v>1888.5102432432434</v>
      </c>
    </row>
    <row r="66" spans="25:33" x14ac:dyDescent="0.2">
      <c r="Y66" s="5">
        <v>576.94860000000006</v>
      </c>
      <c r="Z66" s="1">
        <v>4428.8429999999998</v>
      </c>
      <c r="AA66" s="46">
        <v>582.67939999999999</v>
      </c>
      <c r="AB66" s="1"/>
      <c r="AC66" s="1" t="s">
        <v>467</v>
      </c>
      <c r="AD66" s="1"/>
      <c r="AE66" s="348">
        <v>276430.24900000001</v>
      </c>
      <c r="AF66" s="348">
        <v>65</v>
      </c>
      <c r="AG66" s="348">
        <v>4252.7730615384617</v>
      </c>
    </row>
    <row r="67" spans="25:33" x14ac:dyDescent="0.2">
      <c r="Y67" s="5">
        <v>650.84770000000003</v>
      </c>
      <c r="Z67" s="1">
        <v>4737.9570000000003</v>
      </c>
      <c r="AA67" s="46">
        <v>275.21660000000003</v>
      </c>
      <c r="AB67" s="1"/>
      <c r="AC67" s="1" t="s">
        <v>468</v>
      </c>
      <c r="AD67" s="1"/>
      <c r="AE67" s="348">
        <v>206038.46</v>
      </c>
      <c r="AF67" s="348">
        <v>82</v>
      </c>
      <c r="AG67" s="348">
        <v>2512.6641463414635</v>
      </c>
    </row>
    <row r="68" spans="25:33" x14ac:dyDescent="0.2">
      <c r="Y68" s="5">
        <v>673.38869999999997</v>
      </c>
      <c r="Z68" s="1">
        <v>5386.9750000000004</v>
      </c>
      <c r="AA68" s="46">
        <v>437.14440000000002</v>
      </c>
      <c r="AB68" s="1"/>
      <c r="AC68" s="1" t="s">
        <v>469</v>
      </c>
      <c r="AD68" s="1"/>
      <c r="AE68" s="348">
        <v>326375.511</v>
      </c>
      <c r="AF68" s="348">
        <v>106</v>
      </c>
      <c r="AG68" s="348">
        <v>3079.0142547169812</v>
      </c>
    </row>
    <row r="69" spans="25:33" x14ac:dyDescent="0.2">
      <c r="Y69" s="5">
        <v>578.61310000000003</v>
      </c>
      <c r="Z69" s="1">
        <v>134.69730000000001</v>
      </c>
      <c r="AA69" s="46">
        <v>508.45119999999997</v>
      </c>
      <c r="AB69" s="1"/>
      <c r="AC69" s="1" t="s">
        <v>470</v>
      </c>
      <c r="AD69" s="1"/>
      <c r="AE69" s="348">
        <v>662419.39399999997</v>
      </c>
      <c r="AF69" s="348">
        <v>121</v>
      </c>
      <c r="AG69" s="348">
        <v>5474.5404462809911</v>
      </c>
    </row>
    <row r="70" spans="25:33" x14ac:dyDescent="0.2">
      <c r="Y70" s="5">
        <v>2879.797</v>
      </c>
      <c r="Z70" s="1">
        <v>3457.8359999999998</v>
      </c>
      <c r="AA70" s="46">
        <v>884.29070000000002</v>
      </c>
      <c r="AB70" s="1"/>
      <c r="AC70" s="1"/>
      <c r="AD70" s="1"/>
      <c r="AE70" s="25"/>
      <c r="AF70" s="25"/>
      <c r="AG70" s="25"/>
    </row>
    <row r="71" spans="25:33" x14ac:dyDescent="0.2">
      <c r="Y71" s="5">
        <v>1156.5989999999999</v>
      </c>
      <c r="Z71" s="1">
        <v>3935.4490000000001</v>
      </c>
      <c r="AA71" s="46">
        <v>463.96420000000001</v>
      </c>
      <c r="AB71" s="1"/>
      <c r="AC71" s="1"/>
      <c r="AD71" s="1"/>
      <c r="AE71" s="25"/>
      <c r="AF71" s="25"/>
      <c r="AG71" s="25"/>
    </row>
    <row r="72" spans="25:33" x14ac:dyDescent="0.2">
      <c r="Y72" s="5">
        <v>733.88829999999996</v>
      </c>
      <c r="Z72" s="1">
        <v>4451.107</v>
      </c>
      <c r="AA72" s="46">
        <v>467.71809999999999</v>
      </c>
      <c r="AB72" s="1"/>
      <c r="AC72" s="1"/>
      <c r="AD72" s="1"/>
      <c r="AE72" s="25"/>
      <c r="AF72" s="25"/>
      <c r="AG72" s="25"/>
    </row>
    <row r="73" spans="25:33" x14ac:dyDescent="0.2">
      <c r="Y73" s="5">
        <v>586.63670000000002</v>
      </c>
      <c r="Z73" s="1">
        <v>3821.0169999999998</v>
      </c>
      <c r="AA73" s="46">
        <v>267.22879999999998</v>
      </c>
      <c r="AB73" s="1"/>
      <c r="AC73" s="1"/>
      <c r="AD73" s="1"/>
      <c r="AE73" s="25"/>
      <c r="AF73" s="25"/>
      <c r="AG73" s="25"/>
    </row>
    <row r="74" spans="25:33" x14ac:dyDescent="0.2">
      <c r="Y74" s="5">
        <v>567.27279999999996</v>
      </c>
      <c r="Z74" s="1">
        <v>6772.9030000000002</v>
      </c>
      <c r="AA74" s="46">
        <v>759.90729999999996</v>
      </c>
      <c r="AB74" s="1"/>
      <c r="AC74" s="1"/>
      <c r="AD74" s="1"/>
      <c r="AE74" s="25"/>
      <c r="AF74" s="25"/>
      <c r="AG74" s="25"/>
    </row>
    <row r="75" spans="25:33" x14ac:dyDescent="0.2">
      <c r="Y75" s="5">
        <v>648.01779999999997</v>
      </c>
      <c r="Z75" s="1">
        <v>8328.6630000000005</v>
      </c>
      <c r="AA75" s="46">
        <v>1217.4580000000001</v>
      </c>
      <c r="AB75" s="1"/>
      <c r="AC75" s="1"/>
      <c r="AD75" s="1"/>
      <c r="AE75" s="25"/>
      <c r="AF75" s="25"/>
      <c r="AG75" s="25"/>
    </row>
    <row r="76" spans="25:33" x14ac:dyDescent="0.2">
      <c r="Y76" s="5">
        <v>675.57680000000005</v>
      </c>
      <c r="Z76" s="1">
        <v>7401.4930000000004</v>
      </c>
      <c r="AA76" s="46">
        <v>625.0675</v>
      </c>
      <c r="AB76" s="1"/>
      <c r="AC76" s="1"/>
      <c r="AD76" s="1"/>
      <c r="AE76" s="25"/>
      <c r="AF76" s="25"/>
      <c r="AG76" s="25"/>
    </row>
    <row r="77" spans="25:33" x14ac:dyDescent="0.2">
      <c r="Y77" s="5">
        <v>575.89179999999999</v>
      </c>
      <c r="Z77" s="1">
        <v>6474.1120000000001</v>
      </c>
      <c r="AA77" s="46">
        <v>2044.028</v>
      </c>
      <c r="AB77" s="1"/>
      <c r="AC77" s="1"/>
      <c r="AD77" s="1"/>
      <c r="AE77" s="25"/>
      <c r="AF77" s="25"/>
      <c r="AG77" s="25"/>
    </row>
    <row r="78" spans="25:33" x14ac:dyDescent="0.2">
      <c r="Y78" s="5">
        <v>745.47770000000003</v>
      </c>
      <c r="Z78" s="1"/>
      <c r="AA78" s="46">
        <v>1307.3489999999999</v>
      </c>
      <c r="AB78" s="1"/>
      <c r="AC78" s="1"/>
      <c r="AD78" s="1"/>
      <c r="AE78" s="25"/>
      <c r="AF78" s="25"/>
      <c r="AG78" s="25"/>
    </row>
    <row r="79" spans="25:33" x14ac:dyDescent="0.2">
      <c r="Y79" s="5">
        <v>709.02509999999995</v>
      </c>
      <c r="Z79" s="1">
        <v>9097.6790000000001</v>
      </c>
      <c r="AA79" s="46">
        <v>1789.0150000000001</v>
      </c>
      <c r="AB79" s="1"/>
      <c r="AC79" s="1"/>
      <c r="AD79" s="1"/>
      <c r="AE79" s="25"/>
      <c r="AF79" s="25"/>
      <c r="AG79" s="25"/>
    </row>
    <row r="80" spans="25:33" x14ac:dyDescent="0.2">
      <c r="Y80" s="5">
        <v>872.06420000000003</v>
      </c>
      <c r="Z80" s="1"/>
      <c r="AA80" s="46">
        <v>1228.703</v>
      </c>
      <c r="AB80" s="1"/>
      <c r="AC80" s="1"/>
      <c r="AD80" s="1"/>
      <c r="AE80" s="25"/>
      <c r="AF80" s="25"/>
      <c r="AG80" s="25"/>
    </row>
    <row r="81" spans="25:33" x14ac:dyDescent="0.2">
      <c r="Y81" s="5">
        <v>825.21090000000004</v>
      </c>
      <c r="Z81" s="1"/>
      <c r="AA81" s="46">
        <v>2264.15</v>
      </c>
      <c r="AB81" s="1"/>
      <c r="AC81" s="1"/>
      <c r="AD81" s="1"/>
      <c r="AE81" s="25"/>
      <c r="AF81" s="25"/>
      <c r="AG81" s="25"/>
    </row>
    <row r="82" spans="25:33" x14ac:dyDescent="0.2">
      <c r="Y82" s="5">
        <v>712.72990000000004</v>
      </c>
      <c r="Z82" s="1"/>
      <c r="AA82" s="46">
        <v>1316.865</v>
      </c>
      <c r="AB82" s="1"/>
      <c r="AC82" s="1"/>
      <c r="AD82" s="1"/>
      <c r="AE82" s="25"/>
      <c r="AF82" s="25"/>
      <c r="AG82" s="25"/>
    </row>
    <row r="83" spans="25:33" x14ac:dyDescent="0.2">
      <c r="Y83" s="5">
        <v>732.92899999999997</v>
      </c>
      <c r="Z83" s="1">
        <v>10689.46</v>
      </c>
      <c r="AA83" s="46">
        <v>1329.64</v>
      </c>
      <c r="AB83" s="1"/>
      <c r="AC83" s="1"/>
      <c r="AD83" s="1"/>
      <c r="AE83" s="25"/>
      <c r="AF83" s="25"/>
      <c r="AG83" s="25"/>
    </row>
    <row r="84" spans="25:33" x14ac:dyDescent="0.2">
      <c r="Y84" s="5">
        <v>1556.114</v>
      </c>
      <c r="Z84" s="1"/>
      <c r="AA84" s="46">
        <v>945.30010000000004</v>
      </c>
      <c r="AB84" s="1"/>
      <c r="AC84" s="1"/>
      <c r="AD84" s="1"/>
      <c r="AE84" s="25"/>
      <c r="AF84" s="25"/>
      <c r="AG84" s="25"/>
    </row>
    <row r="85" spans="25:33" x14ac:dyDescent="0.2">
      <c r="Y85" s="5">
        <v>988.65940000000001</v>
      </c>
      <c r="Z85" s="1"/>
      <c r="AA85" s="46">
        <v>1103.9459999999999</v>
      </c>
      <c r="AB85" s="1"/>
      <c r="AC85" s="1"/>
      <c r="AD85" s="1"/>
      <c r="AE85" s="25"/>
      <c r="AF85" s="25"/>
      <c r="AG85" s="25"/>
    </row>
    <row r="86" spans="25:33" x14ac:dyDescent="0.2">
      <c r="Y86" s="5">
        <v>2648.145</v>
      </c>
      <c r="Z86" s="1"/>
      <c r="AA86" s="46">
        <v>1471.4960000000001</v>
      </c>
      <c r="AB86" s="1"/>
      <c r="AC86" s="1"/>
      <c r="AD86" s="1"/>
      <c r="AE86" s="25"/>
      <c r="AF86" s="25"/>
      <c r="AG86" s="25"/>
    </row>
    <row r="87" spans="25:33" x14ac:dyDescent="0.2">
      <c r="Y87" s="5">
        <v>922.154</v>
      </c>
      <c r="Z87" s="1">
        <v>8819.1380000000008</v>
      </c>
      <c r="AA87" s="46">
        <v>447.88330000000002</v>
      </c>
      <c r="AB87" s="1"/>
      <c r="AC87" s="1"/>
      <c r="AD87" s="1"/>
      <c r="AE87" s="25"/>
      <c r="AF87" s="25"/>
      <c r="AG87" s="25"/>
    </row>
    <row r="88" spans="25:33" x14ac:dyDescent="0.2">
      <c r="Y88" s="5">
        <v>2725.22</v>
      </c>
      <c r="Z88" s="1"/>
      <c r="AA88" s="46">
        <v>1806.578</v>
      </c>
      <c r="AB88" s="1"/>
      <c r="AC88" s="1"/>
      <c r="AD88" s="1"/>
      <c r="AE88" s="25"/>
      <c r="AF88" s="25"/>
      <c r="AG88" s="25"/>
    </row>
    <row r="89" spans="25:33" x14ac:dyDescent="0.2">
      <c r="Y89" s="5">
        <v>6729.3590000000004</v>
      </c>
      <c r="Z89" s="1">
        <v>4963.2269999999999</v>
      </c>
      <c r="AA89" s="46">
        <v>978.32560000000001</v>
      </c>
      <c r="AB89" s="1"/>
      <c r="AC89" s="1"/>
      <c r="AD89" s="1"/>
      <c r="AE89" s="25"/>
      <c r="AF89" s="25"/>
      <c r="AG89" s="25"/>
    </row>
    <row r="90" spans="25:33" x14ac:dyDescent="0.2">
      <c r="Y90" s="5">
        <v>1831.499</v>
      </c>
      <c r="Z90" s="1">
        <v>10606.18</v>
      </c>
      <c r="AA90" s="46">
        <v>1238.1089999999999</v>
      </c>
      <c r="AB90" s="1"/>
      <c r="AC90" s="1"/>
      <c r="AD90" s="1"/>
      <c r="AE90" s="25"/>
      <c r="AF90" s="25"/>
      <c r="AG90" s="25"/>
    </row>
    <row r="91" spans="25:33" x14ac:dyDescent="0.2">
      <c r="Y91" s="5">
        <v>1111.348</v>
      </c>
      <c r="Z91" s="1"/>
      <c r="AA91" s="46">
        <v>958.36279999999999</v>
      </c>
      <c r="AB91" s="1"/>
      <c r="AC91" s="1"/>
      <c r="AD91" s="1"/>
      <c r="AE91" s="25"/>
      <c r="AF91" s="25"/>
      <c r="AG91" s="25"/>
    </row>
    <row r="92" spans="25:33" x14ac:dyDescent="0.2">
      <c r="Y92" s="5">
        <v>2325.7660000000001</v>
      </c>
      <c r="Z92" s="1">
        <v>9554.2639999999992</v>
      </c>
      <c r="AA92" s="46">
        <v>903.27210000000002</v>
      </c>
      <c r="AB92" s="1"/>
      <c r="AC92" s="1"/>
      <c r="AD92" s="1"/>
      <c r="AE92" s="25"/>
      <c r="AF92" s="25"/>
      <c r="AG92" s="25"/>
    </row>
    <row r="93" spans="25:33" x14ac:dyDescent="0.2">
      <c r="Y93" s="5">
        <v>1588.453</v>
      </c>
      <c r="Z93" s="1">
        <v>9889.2929999999997</v>
      </c>
      <c r="AA93" s="46">
        <v>621.11649999999997</v>
      </c>
      <c r="AB93" s="1"/>
      <c r="AC93" s="1"/>
      <c r="AD93" s="1"/>
      <c r="AE93" s="25"/>
      <c r="AF93" s="25"/>
      <c r="AG93" s="25"/>
    </row>
    <row r="94" spans="25:33" x14ac:dyDescent="0.2">
      <c r="Y94" s="5">
        <v>1693.1669999999999</v>
      </c>
      <c r="Z94" s="1">
        <v>7265.8059999999996</v>
      </c>
      <c r="AA94" s="46">
        <v>1025.5550000000001</v>
      </c>
      <c r="AB94" s="1"/>
      <c r="AC94" s="1"/>
      <c r="AD94" s="1"/>
      <c r="AE94" s="25"/>
      <c r="AF94" s="25"/>
      <c r="AG94" s="25"/>
    </row>
    <row r="95" spans="25:33" x14ac:dyDescent="0.2">
      <c r="Y95" s="5">
        <v>5611.933</v>
      </c>
      <c r="Z95" s="1">
        <v>5389.1369999999997</v>
      </c>
      <c r="AA95" s="46">
        <v>724.98019999999997</v>
      </c>
      <c r="AB95" s="1"/>
      <c r="AC95" s="1"/>
      <c r="AD95" s="1"/>
      <c r="AE95" s="25"/>
      <c r="AF95" s="25"/>
      <c r="AG95" s="25"/>
    </row>
    <row r="96" spans="25:33" x14ac:dyDescent="0.2">
      <c r="Y96" s="5">
        <v>3200.9650000000001</v>
      </c>
      <c r="Z96" s="1">
        <v>9623.3780000000006</v>
      </c>
      <c r="AA96" s="46">
        <v>795.18669999999997</v>
      </c>
      <c r="AB96" s="1"/>
      <c r="AC96" s="1"/>
      <c r="AD96" s="1"/>
      <c r="AE96" s="25"/>
      <c r="AF96" s="25"/>
      <c r="AG96" s="25"/>
    </row>
    <row r="97" spans="25:33" x14ac:dyDescent="0.2">
      <c r="Y97" s="5">
        <v>2279.279</v>
      </c>
      <c r="Z97" s="1">
        <v>8706.1389999999992</v>
      </c>
      <c r="AA97" s="46">
        <v>415.62439999999998</v>
      </c>
      <c r="AB97" s="1"/>
      <c r="AC97" s="1"/>
      <c r="AD97" s="1"/>
      <c r="AE97" s="25"/>
      <c r="AF97" s="25"/>
      <c r="AG97" s="25"/>
    </row>
    <row r="98" spans="25:33" x14ac:dyDescent="0.2">
      <c r="Y98" s="5">
        <v>805.28899999999999</v>
      </c>
      <c r="Z98" s="1">
        <v>7419.0990000000002</v>
      </c>
      <c r="AA98" s="46">
        <v>406.68880000000001</v>
      </c>
      <c r="AB98" s="1"/>
      <c r="AC98" s="1"/>
      <c r="AD98" s="1"/>
      <c r="AE98" s="25"/>
      <c r="AF98" s="25"/>
      <c r="AG98" s="25"/>
    </row>
    <row r="99" spans="25:33" x14ac:dyDescent="0.2">
      <c r="Y99" s="5">
        <v>342.983</v>
      </c>
      <c r="Z99" s="1">
        <v>9726.2620000000006</v>
      </c>
      <c r="AA99" s="46">
        <v>695.88250000000005</v>
      </c>
      <c r="AB99" s="1"/>
      <c r="AC99" s="1"/>
      <c r="AD99" s="1"/>
      <c r="AE99" s="25"/>
      <c r="AF99" s="25"/>
      <c r="AG99" s="25"/>
    </row>
    <row r="100" spans="25:33" x14ac:dyDescent="0.2">
      <c r="Y100" s="5">
        <v>686.18150000000003</v>
      </c>
      <c r="Z100" s="1">
        <v>6631.8130000000001</v>
      </c>
      <c r="AA100" s="46">
        <v>563.75689999999997</v>
      </c>
      <c r="AB100" s="1"/>
      <c r="AC100" s="1"/>
      <c r="AD100" s="1"/>
      <c r="AE100" s="25"/>
      <c r="AF100" s="25"/>
      <c r="AG100" s="25"/>
    </row>
    <row r="101" spans="25:33" x14ac:dyDescent="0.2">
      <c r="Y101" s="5">
        <v>5720.5590000000002</v>
      </c>
      <c r="Z101" s="1">
        <v>4289.3999999999996</v>
      </c>
      <c r="AA101" s="46">
        <v>324.25580000000002</v>
      </c>
      <c r="AB101" s="1"/>
      <c r="AC101" s="1"/>
      <c r="AD101" s="1"/>
      <c r="AE101" s="25"/>
      <c r="AF101" s="25"/>
      <c r="AG101" s="25"/>
    </row>
    <row r="102" spans="25:33" x14ac:dyDescent="0.2">
      <c r="Y102" s="5">
        <v>5210.3389999999999</v>
      </c>
      <c r="Z102" s="1">
        <v>6519.82</v>
      </c>
      <c r="AA102" s="46">
        <v>583.10490000000004</v>
      </c>
      <c r="AB102" s="1"/>
      <c r="AC102" s="1"/>
      <c r="AD102" s="1"/>
      <c r="AE102" s="25"/>
      <c r="AF102" s="25"/>
      <c r="AG102" s="25"/>
    </row>
    <row r="103" spans="25:33" x14ac:dyDescent="0.2">
      <c r="Y103" s="5">
        <v>6715.9849999999997</v>
      </c>
      <c r="Z103" s="1">
        <v>8099.1220000000003</v>
      </c>
      <c r="AA103" s="46">
        <v>767.86479999999995</v>
      </c>
      <c r="AB103" s="1"/>
      <c r="AC103" s="1"/>
      <c r="AD103" s="1"/>
      <c r="AE103" s="25"/>
      <c r="AF103" s="25"/>
      <c r="AG103" s="25"/>
    </row>
    <row r="104" spans="25:33" x14ac:dyDescent="0.2">
      <c r="Y104" s="5">
        <v>4950.277</v>
      </c>
      <c r="Z104" s="1">
        <v>3926.078</v>
      </c>
      <c r="AA104" s="46">
        <v>2304.6770000000001</v>
      </c>
      <c r="AB104" s="1"/>
      <c r="AC104" s="1"/>
      <c r="AD104" s="1"/>
      <c r="AE104" s="25"/>
      <c r="AF104" s="25"/>
      <c r="AG104" s="25"/>
    </row>
    <row r="105" spans="25:33" x14ac:dyDescent="0.2">
      <c r="Y105" s="5">
        <v>3674.277</v>
      </c>
      <c r="Z105" s="1">
        <v>6884.1059999999998</v>
      </c>
      <c r="AA105" s="46">
        <v>1422.931</v>
      </c>
      <c r="AB105" s="1"/>
      <c r="AC105" s="1"/>
      <c r="AD105" s="1"/>
      <c r="AE105" s="25"/>
      <c r="AF105" s="25"/>
      <c r="AG105" s="25"/>
    </row>
    <row r="106" spans="25:33" x14ac:dyDescent="0.2">
      <c r="Y106" s="5">
        <v>2339.2579999999998</v>
      </c>
      <c r="Z106" s="1">
        <v>4936.884</v>
      </c>
      <c r="AA106" s="46"/>
      <c r="AB106" s="1"/>
      <c r="AC106" s="1"/>
      <c r="AD106" s="1"/>
      <c r="AE106" s="25"/>
      <c r="AF106" s="25"/>
      <c r="AG106" s="25"/>
    </row>
    <row r="107" spans="25:33" x14ac:dyDescent="0.2">
      <c r="Y107" s="5">
        <v>5029.8059999999996</v>
      </c>
      <c r="Z107" s="1">
        <v>5037.7759999999998</v>
      </c>
      <c r="AA107" s="46">
        <v>952.35900000000004</v>
      </c>
      <c r="AB107" s="1"/>
      <c r="AC107" s="1"/>
      <c r="AD107" s="1"/>
      <c r="AE107" s="25"/>
      <c r="AF107" s="25"/>
      <c r="AG107" s="25"/>
    </row>
    <row r="108" spans="25:33" x14ac:dyDescent="0.2">
      <c r="Y108" s="5">
        <v>3662.2289999999998</v>
      </c>
      <c r="Z108" s="1">
        <v>2268.6680000000001</v>
      </c>
      <c r="AA108" s="46">
        <v>2502.5039999999999</v>
      </c>
      <c r="AB108" s="1"/>
      <c r="AC108" s="1"/>
      <c r="AD108" s="1"/>
      <c r="AE108" s="25"/>
      <c r="AF108" s="25"/>
      <c r="AG108" s="25"/>
    </row>
    <row r="109" spans="25:33" x14ac:dyDescent="0.2">
      <c r="Y109" s="5">
        <v>2260.2469999999998</v>
      </c>
      <c r="Z109" s="1">
        <v>3782.8490000000002</v>
      </c>
      <c r="AA109" s="46">
        <v>439.71859999999998</v>
      </c>
      <c r="AB109" s="1"/>
      <c r="AC109" s="1"/>
      <c r="AD109" s="1"/>
      <c r="AE109" s="25"/>
      <c r="AF109" s="25"/>
      <c r="AG109" s="25"/>
    </row>
    <row r="110" spans="25:33" x14ac:dyDescent="0.2">
      <c r="Y110" s="5">
        <v>4245.1850000000004</v>
      </c>
      <c r="Z110" s="1">
        <v>5145.366</v>
      </c>
      <c r="AA110" s="46">
        <v>2961.72</v>
      </c>
      <c r="AB110" s="1"/>
      <c r="AC110" s="1"/>
      <c r="AD110" s="1"/>
      <c r="AE110" s="25"/>
      <c r="AF110" s="25"/>
      <c r="AG110" s="25"/>
    </row>
    <row r="111" spans="25:33" x14ac:dyDescent="0.2">
      <c r="Y111" s="5">
        <v>5137.7079999999996</v>
      </c>
      <c r="Z111" s="1">
        <v>6526.5060000000003</v>
      </c>
      <c r="AA111" s="46">
        <v>2193.239</v>
      </c>
      <c r="AB111" s="1"/>
      <c r="AC111" s="1"/>
      <c r="AD111" s="1"/>
      <c r="AE111" s="25"/>
      <c r="AF111" s="25"/>
      <c r="AG111" s="25"/>
    </row>
    <row r="112" spans="25:33" x14ac:dyDescent="0.2">
      <c r="Y112" s="5">
        <v>5892.8370000000004</v>
      </c>
      <c r="Z112" s="1">
        <v>3885.9259999999999</v>
      </c>
      <c r="AA112" s="46">
        <v>2632.701</v>
      </c>
      <c r="AB112" s="1"/>
      <c r="AC112" s="1"/>
      <c r="AD112" s="1"/>
      <c r="AE112" s="25"/>
      <c r="AF112" s="25"/>
      <c r="AG112" s="25"/>
    </row>
    <row r="113" spans="25:33" x14ac:dyDescent="0.2">
      <c r="Y113" s="5">
        <v>5596.5079999999998</v>
      </c>
      <c r="Z113" s="1">
        <v>3987.953</v>
      </c>
      <c r="AA113" s="46">
        <v>1929.9870000000001</v>
      </c>
      <c r="AB113" s="1"/>
      <c r="AC113" s="1"/>
      <c r="AD113" s="1"/>
      <c r="AE113" s="25"/>
      <c r="AF113" s="25"/>
      <c r="AG113" s="25"/>
    </row>
    <row r="114" spans="25:33" x14ac:dyDescent="0.2">
      <c r="Y114" s="5">
        <v>4415.8069999999998</v>
      </c>
      <c r="Z114" s="1">
        <v>3604.8339999999998</v>
      </c>
      <c r="AA114" s="46">
        <v>1229.5429999999999</v>
      </c>
      <c r="AB114" s="1"/>
      <c r="AC114" s="1"/>
      <c r="AD114" s="1"/>
      <c r="AE114" s="25"/>
      <c r="AF114" s="25"/>
      <c r="AG114" s="25"/>
    </row>
    <row r="115" spans="25:33" x14ac:dyDescent="0.2">
      <c r="Y115" s="5">
        <v>6435.9319999999998</v>
      </c>
      <c r="Z115" s="1">
        <v>4242.1580000000004</v>
      </c>
      <c r="AA115" s="46">
        <v>1913.7829999999999</v>
      </c>
      <c r="AB115" s="1"/>
      <c r="AC115" s="1"/>
      <c r="AD115" s="1"/>
      <c r="AE115" s="25"/>
      <c r="AF115" s="25"/>
      <c r="AG115" s="25"/>
    </row>
    <row r="116" spans="25:33" x14ac:dyDescent="0.2">
      <c r="Y116" s="5">
        <v>4669.4870000000001</v>
      </c>
      <c r="Z116" s="1">
        <v>3466.569</v>
      </c>
      <c r="AA116" s="46">
        <v>368.7319</v>
      </c>
      <c r="AB116" s="1"/>
      <c r="AC116" s="1"/>
      <c r="AD116" s="1"/>
      <c r="AE116" s="25"/>
      <c r="AF116" s="25"/>
      <c r="AG116" s="25"/>
    </row>
    <row r="117" spans="25:33" x14ac:dyDescent="0.2">
      <c r="Y117" s="5">
        <v>600.89750000000004</v>
      </c>
      <c r="Z117" s="1">
        <v>3377.1</v>
      </c>
      <c r="AA117" s="46">
        <v>271.58769999999998</v>
      </c>
      <c r="AB117" s="1"/>
      <c r="AC117" s="1"/>
      <c r="AD117" s="1"/>
      <c r="AE117" s="25"/>
      <c r="AF117" s="25"/>
      <c r="AG117" s="25"/>
    </row>
    <row r="118" spans="25:33" x14ac:dyDescent="0.2">
      <c r="Y118" s="5">
        <v>437.67399999999998</v>
      </c>
      <c r="Z118" s="1">
        <v>7815.7129999999997</v>
      </c>
      <c r="AA118" s="46">
        <v>366.94119999999998</v>
      </c>
      <c r="AB118" s="1"/>
      <c r="AC118" s="1"/>
      <c r="AD118" s="1"/>
      <c r="AE118" s="25"/>
      <c r="AF118" s="25"/>
      <c r="AG118" s="25"/>
    </row>
    <row r="119" spans="25:33" x14ac:dyDescent="0.2">
      <c r="Y119" s="5">
        <v>3163.6329999999998</v>
      </c>
      <c r="Z119" s="1">
        <v>4403.4350000000004</v>
      </c>
      <c r="AA119" s="46">
        <v>2158.4969999999998</v>
      </c>
      <c r="AB119" s="1"/>
      <c r="AC119" s="1"/>
      <c r="AD119" s="1"/>
      <c r="AE119" s="25"/>
      <c r="AF119" s="25"/>
      <c r="AG119" s="25"/>
    </row>
    <row r="120" spans="25:33" x14ac:dyDescent="0.2">
      <c r="Y120" s="5">
        <v>549.76469999999995</v>
      </c>
      <c r="Z120" s="1">
        <v>5976.61</v>
      </c>
      <c r="AA120" s="46">
        <v>437.5172</v>
      </c>
      <c r="AB120" s="1"/>
      <c r="AC120" s="1"/>
      <c r="AD120" s="1"/>
      <c r="AE120" s="25"/>
      <c r="AF120" s="25"/>
      <c r="AG120" s="25"/>
    </row>
    <row r="121" spans="25:33" x14ac:dyDescent="0.2">
      <c r="Y121" s="5">
        <v>1544.6179999999999</v>
      </c>
      <c r="Z121" s="1">
        <v>5485.2920000000004</v>
      </c>
      <c r="AA121" s="46">
        <v>296.82440000000003</v>
      </c>
      <c r="AB121" s="1"/>
      <c r="AC121" s="1"/>
      <c r="AD121" s="1"/>
      <c r="AE121" s="25"/>
      <c r="AF121" s="25"/>
      <c r="AG121" s="25"/>
    </row>
    <row r="122" spans="25:33" x14ac:dyDescent="0.2">
      <c r="Y122" s="5">
        <v>1863.13</v>
      </c>
      <c r="Z122" s="1">
        <v>6039.9409999999998</v>
      </c>
      <c r="AA122" s="46">
        <v>350.2878</v>
      </c>
      <c r="AB122" s="1"/>
      <c r="AC122" s="1"/>
      <c r="AD122" s="1"/>
      <c r="AE122" s="25"/>
      <c r="AF122" s="25"/>
      <c r="AG122" s="25"/>
    </row>
    <row r="123" spans="25:33" x14ac:dyDescent="0.2">
      <c r="Y123" s="5">
        <v>2306.098</v>
      </c>
      <c r="Z123" s="1">
        <v>4251.7049999999999</v>
      </c>
      <c r="AA123" s="46">
        <v>671.83579999999995</v>
      </c>
      <c r="AB123" s="1"/>
      <c r="AC123" s="1"/>
      <c r="AD123" s="1"/>
      <c r="AE123" s="25"/>
      <c r="AF123" s="25"/>
      <c r="AG123" s="25"/>
    </row>
    <row r="124" spans="25:33" x14ac:dyDescent="0.2">
      <c r="Y124" s="5">
        <v>1301.7840000000001</v>
      </c>
      <c r="Z124" s="1">
        <v>5734.576</v>
      </c>
      <c r="AA124" s="46">
        <v>1590.56</v>
      </c>
      <c r="AB124" s="1"/>
      <c r="AC124" s="1"/>
      <c r="AD124" s="1"/>
      <c r="AE124" s="25"/>
      <c r="AF124" s="25"/>
      <c r="AG124" s="25"/>
    </row>
    <row r="125" spans="25:33" x14ac:dyDescent="0.2">
      <c r="Y125" s="5">
        <v>3671.991</v>
      </c>
      <c r="Z125" s="1">
        <v>2805.57</v>
      </c>
      <c r="AA125" s="46">
        <v>677.98699999999997</v>
      </c>
      <c r="AB125" s="1"/>
      <c r="AC125" s="1"/>
      <c r="AD125" s="1"/>
      <c r="AE125" s="25"/>
      <c r="AF125" s="25"/>
      <c r="AG125" s="25"/>
    </row>
    <row r="126" spans="25:33" x14ac:dyDescent="0.2">
      <c r="Y126" s="5">
        <v>879.44110000000001</v>
      </c>
      <c r="Z126" s="1">
        <v>2490.2339999999999</v>
      </c>
      <c r="AA126" s="46">
        <v>2504.6289999999999</v>
      </c>
      <c r="AB126" s="1"/>
      <c r="AC126" s="1"/>
      <c r="AD126" s="1"/>
      <c r="AE126" s="25"/>
      <c r="AF126" s="25"/>
      <c r="AG126" s="25"/>
    </row>
    <row r="127" spans="25:33" x14ac:dyDescent="0.2">
      <c r="Y127" s="5">
        <v>780.67489999999998</v>
      </c>
      <c r="Z127" s="1">
        <v>4380.8320000000003</v>
      </c>
      <c r="AA127" s="46">
        <v>965.49670000000003</v>
      </c>
      <c r="AB127" s="1"/>
      <c r="AC127" s="1"/>
      <c r="AD127" s="1"/>
      <c r="AE127" s="25"/>
      <c r="AF127" s="25"/>
      <c r="AG127" s="25"/>
    </row>
    <row r="128" spans="25:33" x14ac:dyDescent="0.2">
      <c r="Y128" s="5">
        <v>1475.5440000000001</v>
      </c>
      <c r="Z128" s="1">
        <v>6217.3739999999998</v>
      </c>
      <c r="AA128" s="46">
        <v>1916.134</v>
      </c>
      <c r="AB128" s="1"/>
      <c r="AC128" s="1"/>
      <c r="AD128" s="1"/>
      <c r="AE128" s="25"/>
      <c r="AF128" s="25"/>
      <c r="AG128" s="25"/>
    </row>
    <row r="129" spans="25:33" x14ac:dyDescent="0.2">
      <c r="Y129" s="5">
        <v>168.2242</v>
      </c>
      <c r="Z129" s="1">
        <v>6638.77</v>
      </c>
      <c r="AA129" s="46">
        <v>592.98109999999997</v>
      </c>
      <c r="AB129" s="1"/>
      <c r="AC129" s="1"/>
      <c r="AD129" s="1"/>
      <c r="AE129" s="25"/>
      <c r="AF129" s="25"/>
      <c r="AG129" s="25"/>
    </row>
    <row r="130" spans="25:33" x14ac:dyDescent="0.2">
      <c r="Y130" s="5">
        <v>2307.3389999999999</v>
      </c>
      <c r="Z130" s="1">
        <v>5466.0360000000001</v>
      </c>
      <c r="AA130" s="46">
        <v>718.38040000000001</v>
      </c>
      <c r="AB130" s="1"/>
      <c r="AC130" s="1"/>
      <c r="AD130" s="1"/>
      <c r="AE130" s="25"/>
      <c r="AF130" s="25"/>
      <c r="AG130" s="25"/>
    </row>
    <row r="131" spans="25:33" x14ac:dyDescent="0.2">
      <c r="Y131" s="5">
        <v>4012.424</v>
      </c>
      <c r="Z131" s="1">
        <v>4318.2169999999996</v>
      </c>
      <c r="AA131" s="46">
        <v>691.55610000000001</v>
      </c>
      <c r="AB131" s="1"/>
      <c r="AC131" s="1"/>
      <c r="AD131" s="1"/>
      <c r="AE131" s="25"/>
      <c r="AF131" s="25"/>
      <c r="AG131" s="25"/>
    </row>
    <row r="132" spans="25:33" x14ac:dyDescent="0.2">
      <c r="Y132" s="5">
        <v>2154.3879999999999</v>
      </c>
      <c r="Z132" s="1">
        <v>4683.2669999999998</v>
      </c>
      <c r="AA132" s="46">
        <v>3149.1439999999998</v>
      </c>
      <c r="AB132" s="1"/>
      <c r="AC132" s="1"/>
      <c r="AD132" s="1"/>
      <c r="AE132" s="25"/>
      <c r="AF132" s="25"/>
      <c r="AG132" s="25"/>
    </row>
    <row r="133" spans="25:33" x14ac:dyDescent="0.2">
      <c r="Y133" s="5">
        <v>3591.5059999999999</v>
      </c>
      <c r="Z133" s="1">
        <v>3596.4850000000001</v>
      </c>
      <c r="AA133" s="46"/>
      <c r="AB133" s="1"/>
      <c r="AC133" s="1"/>
      <c r="AD133" s="1"/>
      <c r="AE133" s="25"/>
      <c r="AF133" s="25"/>
      <c r="AG133" s="25"/>
    </row>
    <row r="134" spans="25:33" x14ac:dyDescent="0.2">
      <c r="Y134" s="5">
        <v>1208.105</v>
      </c>
      <c r="Z134" s="1">
        <v>4620.5969999999998</v>
      </c>
      <c r="AA134" s="46">
        <v>2851.913</v>
      </c>
      <c r="AB134" s="1"/>
      <c r="AC134" s="1"/>
      <c r="AD134" s="1"/>
      <c r="AE134" s="25"/>
      <c r="AF134" s="25"/>
      <c r="AG134" s="25"/>
    </row>
    <row r="135" spans="25:33" x14ac:dyDescent="0.2">
      <c r="Y135" s="5">
        <v>2534.5810000000001</v>
      </c>
      <c r="Z135" s="1">
        <v>637.82600000000002</v>
      </c>
      <c r="AA135" s="46">
        <v>451.08800000000002</v>
      </c>
      <c r="AB135" s="1"/>
      <c r="AC135" s="1"/>
      <c r="AD135" s="1"/>
      <c r="AE135" s="25"/>
      <c r="AF135" s="25"/>
      <c r="AG135" s="25"/>
    </row>
    <row r="136" spans="25:33" x14ac:dyDescent="0.2">
      <c r="Y136" s="5">
        <v>826.47280000000001</v>
      </c>
      <c r="Z136" s="1">
        <v>4285.6270000000004</v>
      </c>
      <c r="AA136" s="46">
        <v>715.9624</v>
      </c>
      <c r="AB136" s="1"/>
      <c r="AC136" s="1"/>
      <c r="AD136" s="1"/>
      <c r="AE136" s="25"/>
      <c r="AF136" s="25"/>
      <c r="AG136" s="25"/>
    </row>
    <row r="137" spans="25:33" x14ac:dyDescent="0.2">
      <c r="Y137" s="5">
        <v>2625.123</v>
      </c>
      <c r="Z137" s="1">
        <v>5474.8249999999998</v>
      </c>
      <c r="AA137" s="46">
        <v>589.38099999999997</v>
      </c>
      <c r="AB137" s="1"/>
      <c r="AC137" s="1"/>
      <c r="AD137" s="1"/>
      <c r="AE137" s="25"/>
      <c r="AF137" s="25"/>
      <c r="AG137" s="25"/>
    </row>
    <row r="138" spans="25:33" x14ac:dyDescent="0.2">
      <c r="Y138" s="5">
        <v>980.75620000000004</v>
      </c>
      <c r="Z138" s="1">
        <v>6404.732</v>
      </c>
      <c r="AA138" s="46">
        <v>1143.423</v>
      </c>
      <c r="AB138" s="1"/>
      <c r="AC138" s="1"/>
      <c r="AD138" s="1"/>
      <c r="AE138" s="25"/>
      <c r="AF138" s="25"/>
      <c r="AG138" s="25"/>
    </row>
    <row r="139" spans="25:33" x14ac:dyDescent="0.2">
      <c r="Y139" s="5">
        <v>2536.6080000000002</v>
      </c>
      <c r="Z139" s="1">
        <v>3577.8980000000001</v>
      </c>
      <c r="AA139" s="46">
        <v>679.7885</v>
      </c>
      <c r="AB139" s="1"/>
      <c r="AC139" s="1"/>
      <c r="AD139" s="1"/>
      <c r="AE139" s="25"/>
      <c r="AF139" s="25"/>
      <c r="AG139" s="25"/>
    </row>
    <row r="140" spans="25:33" x14ac:dyDescent="0.2">
      <c r="Y140" s="5">
        <v>2625.4690000000001</v>
      </c>
      <c r="Z140" s="1">
        <v>3127.7</v>
      </c>
      <c r="AA140" s="46">
        <v>1196.7249999999999</v>
      </c>
      <c r="AB140" s="1"/>
      <c r="AC140" s="1"/>
      <c r="AD140" s="1"/>
      <c r="AE140" s="25"/>
      <c r="AF140" s="25"/>
      <c r="AG140" s="25"/>
    </row>
    <row r="141" spans="25:33" x14ac:dyDescent="0.2">
      <c r="Y141" s="5">
        <v>2644.2730000000001</v>
      </c>
      <c r="Z141" s="1">
        <v>5367</v>
      </c>
      <c r="AA141" s="46">
        <v>957.28359999999998</v>
      </c>
      <c r="AB141" s="1"/>
      <c r="AC141" s="1"/>
      <c r="AD141" s="1"/>
      <c r="AE141" s="25"/>
      <c r="AF141" s="25"/>
      <c r="AG141" s="25"/>
    </row>
    <row r="142" spans="25:33" x14ac:dyDescent="0.2">
      <c r="Y142" s="5">
        <v>1076.3779999999999</v>
      </c>
      <c r="Z142" s="1">
        <v>4102.4740000000002</v>
      </c>
      <c r="AA142" s="46">
        <v>1008.0069999999999</v>
      </c>
      <c r="AB142" s="1"/>
      <c r="AC142" s="1"/>
      <c r="AD142" s="1"/>
      <c r="AE142" s="25"/>
      <c r="AF142" s="25"/>
      <c r="AG142" s="25"/>
    </row>
    <row r="143" spans="25:33" x14ac:dyDescent="0.2">
      <c r="Y143" s="5">
        <v>3046.8710000000001</v>
      </c>
      <c r="Z143" s="1">
        <v>3361.37</v>
      </c>
      <c r="AA143" s="46">
        <v>1142.9469999999999</v>
      </c>
      <c r="AB143" s="1"/>
      <c r="AC143" s="1"/>
      <c r="AD143" s="1"/>
      <c r="AE143" s="25"/>
      <c r="AF143" s="25"/>
      <c r="AG143" s="25"/>
    </row>
    <row r="144" spans="25:33" x14ac:dyDescent="0.2">
      <c r="Y144" s="5">
        <v>1591.691</v>
      </c>
      <c r="Z144" s="1">
        <v>867.12170000000003</v>
      </c>
      <c r="AA144" s="46">
        <v>561.27120000000002</v>
      </c>
      <c r="AB144" s="1"/>
      <c r="AC144" s="1"/>
      <c r="AD144" s="1"/>
      <c r="AE144" s="25"/>
      <c r="AF144" s="25"/>
      <c r="AG144" s="25"/>
    </row>
    <row r="145" spans="25:33" x14ac:dyDescent="0.2">
      <c r="Y145" s="5">
        <v>2025.3810000000001</v>
      </c>
      <c r="Z145" s="1">
        <v>741.84870000000001</v>
      </c>
      <c r="AA145" s="46"/>
      <c r="AB145" s="1"/>
      <c r="AC145" s="1"/>
      <c r="AD145" s="1"/>
      <c r="AE145" s="25"/>
      <c r="AF145" s="25"/>
      <c r="AG145" s="25"/>
    </row>
    <row r="146" spans="25:33" x14ac:dyDescent="0.2">
      <c r="Y146" s="5">
        <v>2952.5340000000001</v>
      </c>
      <c r="Z146" s="1">
        <v>1156.817</v>
      </c>
      <c r="AA146" s="46"/>
      <c r="AB146" s="1"/>
      <c r="AC146" s="1"/>
      <c r="AD146" s="1"/>
      <c r="AE146" s="25"/>
      <c r="AF146" s="25"/>
      <c r="AG146" s="25"/>
    </row>
    <row r="147" spans="25:33" x14ac:dyDescent="0.2">
      <c r="Y147" s="5">
        <v>2328.904</v>
      </c>
      <c r="Z147" s="1">
        <v>1321.88</v>
      </c>
      <c r="AA147" s="46"/>
      <c r="AB147" s="1"/>
      <c r="AC147" s="1"/>
      <c r="AD147" s="1"/>
      <c r="AE147" s="25"/>
      <c r="AF147" s="25"/>
      <c r="AG147" s="25"/>
    </row>
    <row r="148" spans="25:33" x14ac:dyDescent="0.2">
      <c r="Y148" s="5">
        <v>3812.42</v>
      </c>
      <c r="Z148" s="1">
        <v>707.96910000000003</v>
      </c>
      <c r="AA148" s="46"/>
      <c r="AB148" s="1"/>
      <c r="AC148" s="1"/>
      <c r="AD148" s="1"/>
      <c r="AE148" s="25"/>
      <c r="AF148" s="25"/>
      <c r="AG148" s="25"/>
    </row>
    <row r="149" spans="25:33" x14ac:dyDescent="0.2">
      <c r="Y149" s="5">
        <v>1650.0229999999999</v>
      </c>
      <c r="Z149" s="1">
        <v>1047.8</v>
      </c>
      <c r="AA149" s="46"/>
      <c r="AB149" s="1"/>
      <c r="AC149" s="1"/>
      <c r="AD149" s="1"/>
      <c r="AE149" s="25"/>
      <c r="AF149" s="25"/>
      <c r="AG149" s="25"/>
    </row>
    <row r="150" spans="25:33" x14ac:dyDescent="0.2">
      <c r="Y150" s="5">
        <v>3110.3560000000002</v>
      </c>
      <c r="Z150" s="1">
        <v>1391.0050000000001</v>
      </c>
      <c r="AA150" s="46"/>
      <c r="AB150" s="1"/>
      <c r="AC150" s="1"/>
      <c r="AD150" s="1"/>
      <c r="AE150" s="25"/>
      <c r="AF150" s="25"/>
      <c r="AG150" s="25"/>
    </row>
    <row r="151" spans="25:33" x14ac:dyDescent="0.2">
      <c r="Y151" s="5">
        <v>4201.92</v>
      </c>
      <c r="Z151" s="1">
        <v>1629.92</v>
      </c>
      <c r="AA151" s="46"/>
      <c r="AB151" s="1"/>
      <c r="AC151" s="1"/>
      <c r="AD151" s="1"/>
      <c r="AE151" s="25"/>
      <c r="AF151" s="25"/>
      <c r="AG151" s="25"/>
    </row>
    <row r="152" spans="25:33" x14ac:dyDescent="0.2">
      <c r="Y152" s="5">
        <v>685.15419999999995</v>
      </c>
      <c r="Z152" s="1">
        <v>1701.569</v>
      </c>
      <c r="AA152" s="46"/>
      <c r="AB152" s="1"/>
      <c r="AC152" s="1"/>
      <c r="AD152" s="1"/>
      <c r="AE152" s="25"/>
      <c r="AF152" s="25"/>
      <c r="AG152" s="25"/>
    </row>
    <row r="153" spans="25:33" x14ac:dyDescent="0.2">
      <c r="Y153" s="5"/>
      <c r="Z153" s="1">
        <v>1449.9110000000001</v>
      </c>
      <c r="AA153" s="46"/>
      <c r="AB153" s="1"/>
      <c r="AC153" s="1"/>
      <c r="AD153" s="1"/>
      <c r="AE153" s="25"/>
      <c r="AF153" s="25"/>
      <c r="AG153" s="25"/>
    </row>
    <row r="154" spans="25:33" x14ac:dyDescent="0.2">
      <c r="Y154" s="5"/>
      <c r="Z154" s="1">
        <v>1618.7449999999999</v>
      </c>
      <c r="AA154" s="46"/>
      <c r="AB154" s="1"/>
      <c r="AC154" s="1"/>
      <c r="AD154" s="1"/>
      <c r="AE154" s="25"/>
      <c r="AF154" s="25"/>
      <c r="AG154" s="25"/>
    </row>
    <row r="155" spans="25:33" x14ac:dyDescent="0.2">
      <c r="Y155" s="5"/>
      <c r="Z155" s="1">
        <v>1212.681</v>
      </c>
      <c r="AA155" s="46"/>
      <c r="AB155" s="1"/>
      <c r="AC155" s="1"/>
      <c r="AD155" s="1"/>
      <c r="AE155" s="25"/>
      <c r="AF155" s="25"/>
      <c r="AG155" s="25"/>
    </row>
    <row r="156" spans="25:33" x14ac:dyDescent="0.2">
      <c r="Y156" s="5"/>
      <c r="Z156" s="1">
        <v>877.69759999999997</v>
      </c>
      <c r="AA156" s="46"/>
      <c r="AB156" s="1"/>
      <c r="AC156" s="1"/>
      <c r="AD156" s="1"/>
      <c r="AE156" s="25"/>
      <c r="AF156" s="25"/>
      <c r="AG156" s="25"/>
    </row>
    <row r="157" spans="25:33" x14ac:dyDescent="0.2">
      <c r="Y157" s="5"/>
      <c r="Z157" s="1">
        <v>631.44359999999995</v>
      </c>
      <c r="AA157" s="46"/>
      <c r="AB157" s="1"/>
      <c r="AC157" s="1"/>
      <c r="AD157" s="1"/>
      <c r="AE157" s="25"/>
      <c r="AF157" s="25"/>
      <c r="AG157" s="25"/>
    </row>
    <row r="158" spans="25:33" x14ac:dyDescent="0.2">
      <c r="Y158" s="5">
        <v>3338.97</v>
      </c>
      <c r="Z158" s="1">
        <v>563.94349999999997</v>
      </c>
      <c r="AA158" s="46"/>
      <c r="AB158" s="1"/>
      <c r="AC158" s="1"/>
      <c r="AD158" s="1"/>
      <c r="AE158" s="25"/>
      <c r="AF158" s="25"/>
      <c r="AG158" s="25"/>
    </row>
    <row r="159" spans="25:33" x14ac:dyDescent="0.2">
      <c r="Y159" s="5">
        <v>6530.7340000000004</v>
      </c>
      <c r="Z159" s="1">
        <v>1069.9860000000001</v>
      </c>
      <c r="AA159" s="46"/>
      <c r="AB159" s="1"/>
      <c r="AC159" s="1"/>
      <c r="AD159" s="1"/>
      <c r="AE159" s="25"/>
      <c r="AF159" s="25"/>
      <c r="AG159" s="25"/>
    </row>
    <row r="160" spans="25:33" x14ac:dyDescent="0.2">
      <c r="Y160" s="5"/>
      <c r="Z160" s="1">
        <v>1044.3119999999999</v>
      </c>
      <c r="AA160" s="46"/>
      <c r="AB160" s="1"/>
      <c r="AC160" s="1"/>
      <c r="AD160" s="1"/>
      <c r="AE160" s="25"/>
      <c r="AF160" s="25"/>
      <c r="AG160" s="25"/>
    </row>
    <row r="161" spans="25:33" x14ac:dyDescent="0.2">
      <c r="Y161" s="5">
        <v>3160.8490000000002</v>
      </c>
      <c r="Z161" s="1">
        <v>1486.8430000000001</v>
      </c>
      <c r="AA161" s="46"/>
      <c r="AB161" s="1"/>
      <c r="AC161" s="1"/>
      <c r="AD161" s="1"/>
      <c r="AE161" s="25"/>
      <c r="AF161" s="25"/>
      <c r="AG161" s="25"/>
    </row>
    <row r="162" spans="25:33" x14ac:dyDescent="0.2">
      <c r="Y162" s="5"/>
      <c r="Z162" s="1">
        <v>1609.451</v>
      </c>
      <c r="AA162" s="46"/>
      <c r="AB162" s="1"/>
      <c r="AC162" s="1"/>
      <c r="AD162" s="1"/>
      <c r="AE162" s="25"/>
      <c r="AF162" s="25"/>
      <c r="AG162" s="25"/>
    </row>
    <row r="163" spans="25:33" x14ac:dyDescent="0.2">
      <c r="Y163" s="5">
        <v>2913.1570000000002</v>
      </c>
      <c r="Z163" s="1">
        <v>1684.4179999999999</v>
      </c>
      <c r="AA163" s="46"/>
      <c r="AB163" s="1"/>
      <c r="AC163" s="1"/>
      <c r="AD163" s="1"/>
      <c r="AE163" s="25"/>
      <c r="AF163" s="25"/>
      <c r="AG163" s="25"/>
    </row>
    <row r="164" spans="25:33" x14ac:dyDescent="0.2">
      <c r="Y164" s="5">
        <v>6791.7489999999998</v>
      </c>
      <c r="Z164" s="1">
        <v>1399.867</v>
      </c>
      <c r="AA164" s="46"/>
      <c r="AB164" s="1"/>
      <c r="AC164" s="1"/>
      <c r="AD164" s="1"/>
      <c r="AE164" s="25"/>
      <c r="AF164" s="25"/>
      <c r="AG164" s="25"/>
    </row>
    <row r="165" spans="25:33" x14ac:dyDescent="0.2">
      <c r="Y165" s="5"/>
      <c r="Z165" s="1">
        <v>1987.239</v>
      </c>
      <c r="AA165" s="46"/>
      <c r="AB165" s="1"/>
      <c r="AC165" s="1"/>
      <c r="AD165" s="1"/>
      <c r="AE165" s="25"/>
      <c r="AF165" s="25"/>
      <c r="AG165" s="25"/>
    </row>
    <row r="166" spans="25:33" x14ac:dyDescent="0.2">
      <c r="Y166" s="5">
        <v>6868.8429999999998</v>
      </c>
      <c r="Z166" s="1">
        <v>1039.82</v>
      </c>
      <c r="AA166" s="46"/>
      <c r="AB166" s="1"/>
      <c r="AC166" s="1"/>
      <c r="AD166" s="1"/>
      <c r="AE166" s="25"/>
      <c r="AF166" s="25"/>
      <c r="AG166" s="25"/>
    </row>
    <row r="167" spans="25:33" x14ac:dyDescent="0.2">
      <c r="Y167" s="5">
        <v>5666.777</v>
      </c>
      <c r="Z167" s="1">
        <v>1638.6089999999999</v>
      </c>
      <c r="AA167" s="46"/>
      <c r="AB167" s="1"/>
      <c r="AC167" s="1"/>
      <c r="AD167" s="1"/>
      <c r="AE167" s="25"/>
      <c r="AF167" s="25"/>
      <c r="AG167" s="25"/>
    </row>
    <row r="168" spans="25:33" x14ac:dyDescent="0.2">
      <c r="Y168" s="5">
        <v>4787.8710000000001</v>
      </c>
      <c r="Z168" s="1">
        <v>2288.8910000000001</v>
      </c>
      <c r="AA168" s="46"/>
      <c r="AB168" s="1"/>
      <c r="AC168" s="1"/>
      <c r="AD168" s="1"/>
      <c r="AE168" s="25"/>
      <c r="AF168" s="25"/>
      <c r="AG168" s="25"/>
    </row>
    <row r="169" spans="25:33" x14ac:dyDescent="0.2">
      <c r="Y169" s="5"/>
      <c r="Z169" s="1">
        <v>1276.2080000000001</v>
      </c>
      <c r="AA169" s="46"/>
      <c r="AB169" s="1"/>
      <c r="AC169" s="1"/>
      <c r="AD169" s="1"/>
      <c r="AE169" s="25"/>
      <c r="AF169" s="25"/>
      <c r="AG169" s="25"/>
    </row>
    <row r="170" spans="25:33" x14ac:dyDescent="0.2">
      <c r="Y170" s="5">
        <v>6031.1170000000002</v>
      </c>
      <c r="Z170" s="1">
        <v>642.14660000000003</v>
      </c>
      <c r="AA170" s="46"/>
      <c r="AB170" s="1"/>
      <c r="AC170" s="1"/>
      <c r="AD170" s="1"/>
      <c r="AE170" s="25"/>
      <c r="AF170" s="25"/>
      <c r="AG170" s="25"/>
    </row>
    <row r="171" spans="25:33" x14ac:dyDescent="0.2">
      <c r="Y171" s="5">
        <v>4677.0050000000001</v>
      </c>
      <c r="Z171" s="1">
        <v>1246.867</v>
      </c>
      <c r="AA171" s="46"/>
      <c r="AB171" s="1"/>
      <c r="AC171" s="1"/>
      <c r="AD171" s="1"/>
      <c r="AE171" s="25"/>
      <c r="AF171" s="25"/>
      <c r="AG171" s="25"/>
    </row>
    <row r="172" spans="25:33" x14ac:dyDescent="0.2">
      <c r="Y172" s="5"/>
      <c r="Z172" s="1">
        <v>1794.046</v>
      </c>
      <c r="AA172" s="46"/>
      <c r="AB172" s="1"/>
      <c r="AC172" s="1"/>
      <c r="AD172" s="1"/>
      <c r="AE172" s="25"/>
      <c r="AF172" s="25"/>
      <c r="AG172" s="25"/>
    </row>
    <row r="173" spans="25:33" x14ac:dyDescent="0.2">
      <c r="Y173" s="5">
        <v>6955.2219999999998</v>
      </c>
      <c r="Z173" s="1">
        <v>485.46539999999999</v>
      </c>
      <c r="AA173" s="46"/>
      <c r="AB173" s="1"/>
      <c r="AC173" s="1"/>
      <c r="AD173" s="1"/>
      <c r="AE173" s="25"/>
      <c r="AF173" s="25"/>
      <c r="AG173" s="25"/>
    </row>
    <row r="174" spans="25:33" x14ac:dyDescent="0.2">
      <c r="Y174" s="5">
        <v>6548.598</v>
      </c>
      <c r="Z174" s="1">
        <v>1097.0930000000001</v>
      </c>
      <c r="AA174" s="46"/>
      <c r="AB174" s="1"/>
      <c r="AC174" s="1"/>
      <c r="AD174" s="1"/>
      <c r="AE174" s="25"/>
      <c r="AF174" s="25"/>
      <c r="AG174" s="25"/>
    </row>
    <row r="175" spans="25:33" x14ac:dyDescent="0.2">
      <c r="Y175" s="5">
        <v>6593.402</v>
      </c>
      <c r="Z175" s="1">
        <v>1668.431</v>
      </c>
      <c r="AA175" s="46"/>
      <c r="AB175" s="1"/>
      <c r="AC175" s="1"/>
      <c r="AD175" s="1"/>
      <c r="AE175" s="25"/>
      <c r="AF175" s="25"/>
      <c r="AG175" s="25"/>
    </row>
    <row r="176" spans="25:33" x14ac:dyDescent="0.2">
      <c r="Y176" s="5">
        <v>4035.3850000000002</v>
      </c>
      <c r="Z176" s="1">
        <v>1654.6469999999999</v>
      </c>
      <c r="AA176" s="46"/>
      <c r="AB176" s="1"/>
      <c r="AC176" s="1"/>
      <c r="AD176" s="1"/>
      <c r="AE176" s="25"/>
      <c r="AF176" s="25"/>
      <c r="AG176" s="25"/>
    </row>
    <row r="177" spans="25:33" x14ac:dyDescent="0.2">
      <c r="Y177" s="5">
        <v>3781.1729999999998</v>
      </c>
      <c r="Z177" s="1">
        <v>1537.97</v>
      </c>
      <c r="AA177" s="46"/>
      <c r="AB177" s="1"/>
      <c r="AC177" s="1"/>
      <c r="AD177" s="1"/>
      <c r="AE177" s="25"/>
      <c r="AF177" s="25"/>
      <c r="AG177" s="25"/>
    </row>
    <row r="178" spans="25:33" x14ac:dyDescent="0.2">
      <c r="Y178" s="5">
        <v>5397.8329999999996</v>
      </c>
      <c r="Z178" s="1">
        <v>1228.758</v>
      </c>
      <c r="AA178" s="46"/>
      <c r="AB178" s="1"/>
      <c r="AC178" s="1"/>
      <c r="AD178" s="1"/>
      <c r="AE178" s="25"/>
      <c r="AF178" s="25"/>
      <c r="AG178" s="25"/>
    </row>
    <row r="179" spans="25:33" x14ac:dyDescent="0.2">
      <c r="Y179" s="5">
        <v>4104.9750000000004</v>
      </c>
      <c r="Z179" s="1">
        <v>1647.672</v>
      </c>
      <c r="AA179" s="46"/>
      <c r="AB179" s="1"/>
      <c r="AC179" s="1"/>
      <c r="AD179" s="1"/>
      <c r="AE179" s="25"/>
      <c r="AF179" s="25"/>
      <c r="AG179" s="25"/>
    </row>
    <row r="180" spans="25:33" x14ac:dyDescent="0.2">
      <c r="Y180" s="5">
        <v>5673.2020000000002</v>
      </c>
      <c r="Z180" s="1">
        <v>7176.835</v>
      </c>
      <c r="AA180" s="46"/>
      <c r="AB180" s="1"/>
      <c r="AC180" s="1"/>
      <c r="AD180" s="1"/>
      <c r="AE180" s="25"/>
      <c r="AF180" s="25"/>
      <c r="AG180" s="25"/>
    </row>
    <row r="181" spans="25:33" x14ac:dyDescent="0.2">
      <c r="Y181" s="5">
        <v>6125.9539999999997</v>
      </c>
      <c r="Z181" s="1">
        <v>177.50810000000001</v>
      </c>
      <c r="AA181" s="46"/>
      <c r="AB181" s="1"/>
      <c r="AC181" s="1"/>
      <c r="AD181" s="1"/>
      <c r="AE181" s="25"/>
      <c r="AF181" s="25"/>
      <c r="AG181" s="25"/>
    </row>
    <row r="182" spans="25:33" x14ac:dyDescent="0.2">
      <c r="Y182" s="5">
        <v>6724.0619999999999</v>
      </c>
      <c r="Z182" s="1">
        <v>8617.3160000000007</v>
      </c>
      <c r="AA182" s="46"/>
      <c r="AB182" s="1"/>
      <c r="AC182" s="1"/>
      <c r="AD182" s="1"/>
      <c r="AE182" s="25"/>
      <c r="AF182" s="25"/>
      <c r="AG182" s="25"/>
    </row>
    <row r="183" spans="25:33" x14ac:dyDescent="0.2">
      <c r="Y183" s="5"/>
      <c r="Z183" s="1"/>
      <c r="AA183" s="46"/>
      <c r="AB183" s="1"/>
      <c r="AC183" s="1"/>
      <c r="AD183" s="1"/>
      <c r="AE183" s="25"/>
      <c r="AF183" s="25"/>
      <c r="AG183" s="25"/>
    </row>
    <row r="184" spans="25:33" x14ac:dyDescent="0.2">
      <c r="Y184" s="5"/>
      <c r="Z184" s="1">
        <v>9208.4249999999993</v>
      </c>
      <c r="AA184" s="46"/>
      <c r="AB184" s="1"/>
      <c r="AC184" s="1"/>
      <c r="AD184" s="1"/>
      <c r="AE184" s="25"/>
      <c r="AF184" s="25"/>
      <c r="AG184" s="25"/>
    </row>
    <row r="185" spans="25:33" x14ac:dyDescent="0.2">
      <c r="Y185" s="5"/>
      <c r="Z185" s="1">
        <v>8447.0010000000002</v>
      </c>
      <c r="AA185" s="46"/>
      <c r="AB185" s="1"/>
      <c r="AC185" s="1"/>
      <c r="AD185" s="1"/>
      <c r="AE185" s="25"/>
      <c r="AF185" s="25"/>
      <c r="AG185" s="25"/>
    </row>
    <row r="186" spans="25:33" x14ac:dyDescent="0.2">
      <c r="Y186" s="5"/>
      <c r="Z186" s="1">
        <v>4551.3059999999996</v>
      </c>
      <c r="AA186" s="46"/>
      <c r="AB186" s="1"/>
      <c r="AC186" s="1"/>
      <c r="AD186" s="1"/>
      <c r="AE186" s="25"/>
      <c r="AF186" s="25"/>
      <c r="AG186" s="25"/>
    </row>
    <row r="187" spans="25:33" x14ac:dyDescent="0.2">
      <c r="Y187" s="5"/>
      <c r="Z187" s="1">
        <v>5065.1880000000001</v>
      </c>
      <c r="AA187" s="46"/>
      <c r="AB187" s="1"/>
      <c r="AC187" s="1"/>
      <c r="AD187" s="1"/>
      <c r="AE187" s="25"/>
      <c r="AF187" s="25"/>
      <c r="AG187" s="25"/>
    </row>
    <row r="188" spans="25:33" x14ac:dyDescent="0.2">
      <c r="Y188" s="5"/>
      <c r="Z188" s="1">
        <v>5707.3329999999996</v>
      </c>
      <c r="AA188" s="46"/>
      <c r="AB188" s="1"/>
      <c r="AC188" s="1"/>
      <c r="AD188" s="1"/>
      <c r="AE188" s="25"/>
      <c r="AF188" s="25"/>
      <c r="AG188" s="25"/>
    </row>
    <row r="189" spans="25:33" x14ac:dyDescent="0.2">
      <c r="Y189" s="5"/>
      <c r="Z189" s="1"/>
      <c r="AA189" s="46"/>
      <c r="AB189" s="1"/>
      <c r="AC189" s="1"/>
      <c r="AD189" s="1"/>
      <c r="AE189" s="25"/>
      <c r="AF189" s="25"/>
      <c r="AG189" s="25"/>
    </row>
    <row r="190" spans="25:33" x14ac:dyDescent="0.2">
      <c r="Y190" s="5"/>
      <c r="Z190" s="1">
        <v>1102.5989999999999</v>
      </c>
      <c r="AA190" s="46"/>
      <c r="AB190" s="1"/>
      <c r="AC190" s="1"/>
      <c r="AD190" s="1"/>
      <c r="AE190" s="25"/>
      <c r="AF190" s="25"/>
      <c r="AG190" s="25"/>
    </row>
    <row r="191" spans="25:33" x14ac:dyDescent="0.2">
      <c r="Y191" s="5"/>
      <c r="Z191" s="1">
        <v>8230.3580000000002</v>
      </c>
      <c r="AA191" s="46"/>
      <c r="AB191" s="1"/>
      <c r="AC191" s="1"/>
      <c r="AD191" s="1"/>
      <c r="AE191" s="25"/>
      <c r="AF191" s="25"/>
      <c r="AG191" s="25"/>
    </row>
    <row r="192" spans="25:33" x14ac:dyDescent="0.2">
      <c r="Y192" s="5"/>
      <c r="Z192" s="1">
        <v>2311.9409999999998</v>
      </c>
      <c r="AA192" s="46"/>
      <c r="AB192" s="1"/>
      <c r="AC192" s="1"/>
      <c r="AD192" s="1"/>
      <c r="AE192" s="25"/>
      <c r="AF192" s="25"/>
      <c r="AG192" s="25"/>
    </row>
    <row r="193" spans="25:33" x14ac:dyDescent="0.2">
      <c r="Y193" s="5"/>
      <c r="Z193" s="1">
        <v>8533.9040000000005</v>
      </c>
      <c r="AA193" s="46"/>
      <c r="AB193" s="1"/>
      <c r="AC193" s="1"/>
      <c r="AD193" s="1"/>
      <c r="AE193" s="25"/>
      <c r="AF193" s="25"/>
      <c r="AG193" s="25"/>
    </row>
    <row r="194" spans="25:33" x14ac:dyDescent="0.2">
      <c r="Y194" s="5"/>
      <c r="Z194" s="1">
        <v>7581.0609999999997</v>
      </c>
      <c r="AA194" s="46"/>
      <c r="AB194" s="1"/>
      <c r="AC194" s="1"/>
      <c r="AD194" s="1"/>
      <c r="AE194" s="25"/>
      <c r="AF194" s="25"/>
      <c r="AG194" s="25"/>
    </row>
    <row r="195" spans="25:33" x14ac:dyDescent="0.2">
      <c r="Y195" s="5"/>
      <c r="Z195" s="1">
        <v>4881.4709999999995</v>
      </c>
      <c r="AA195" s="46"/>
      <c r="AB195" s="1"/>
      <c r="AC195" s="1"/>
      <c r="AD195" s="1"/>
      <c r="AE195" s="25"/>
      <c r="AF195" s="25"/>
      <c r="AG195" s="25"/>
    </row>
    <row r="196" spans="25:33" x14ac:dyDescent="0.2">
      <c r="Y196" s="5"/>
      <c r="Z196" s="1">
        <v>4960.3360000000002</v>
      </c>
      <c r="AA196" s="46"/>
      <c r="AB196" s="1"/>
      <c r="AC196" s="1"/>
      <c r="AD196" s="1"/>
      <c r="AE196" s="25"/>
      <c r="AF196" s="25"/>
      <c r="AG196" s="25"/>
    </row>
    <row r="197" spans="25:33" x14ac:dyDescent="0.2">
      <c r="Y197" s="5"/>
      <c r="Z197" s="1">
        <v>6851.7610000000004</v>
      </c>
      <c r="AA197" s="46"/>
      <c r="AB197" s="1"/>
      <c r="AC197" s="1"/>
      <c r="AD197" s="1"/>
      <c r="AE197" s="25"/>
      <c r="AF197" s="25"/>
      <c r="AG197" s="25"/>
    </row>
    <row r="198" spans="25:33" x14ac:dyDescent="0.2">
      <c r="Y198" s="5"/>
      <c r="Z198" s="1">
        <v>2506.6590000000001</v>
      </c>
      <c r="AA198" s="46"/>
      <c r="AB198" s="1"/>
      <c r="AC198" s="1"/>
      <c r="AD198" s="1"/>
      <c r="AE198" s="25"/>
      <c r="AF198" s="25"/>
      <c r="AG198" s="25"/>
    </row>
    <row r="199" spans="25:33" x14ac:dyDescent="0.2">
      <c r="Y199" s="5"/>
      <c r="Z199" s="1">
        <v>3861.42</v>
      </c>
      <c r="AA199" s="46"/>
      <c r="AB199" s="1"/>
      <c r="AC199" s="1"/>
      <c r="AD199" s="1"/>
      <c r="AE199" s="25"/>
      <c r="AF199" s="25"/>
      <c r="AG199" s="25"/>
    </row>
    <row r="200" spans="25:33" x14ac:dyDescent="0.2">
      <c r="Y200" s="5"/>
      <c r="Z200" s="1">
        <v>6031.116</v>
      </c>
      <c r="AA200" s="46"/>
      <c r="AB200" s="1"/>
      <c r="AC200" s="1"/>
      <c r="AD200" s="1"/>
      <c r="AE200" s="25"/>
      <c r="AF200" s="25"/>
      <c r="AG200" s="25"/>
    </row>
    <row r="201" spans="25:33" x14ac:dyDescent="0.2">
      <c r="Y201" s="5"/>
      <c r="Z201" s="1">
        <v>5520.4790000000003</v>
      </c>
      <c r="AA201" s="46"/>
      <c r="AB201" s="1"/>
      <c r="AC201" s="1"/>
      <c r="AD201" s="1"/>
      <c r="AE201" s="25"/>
      <c r="AF201" s="25"/>
      <c r="AG201" s="25"/>
    </row>
    <row r="202" spans="25:33" x14ac:dyDescent="0.2">
      <c r="Y202" s="5"/>
      <c r="Z202" s="1">
        <v>2205.1880000000001</v>
      </c>
      <c r="AA202" s="46"/>
      <c r="AB202" s="1"/>
      <c r="AC202" s="1"/>
      <c r="AD202" s="1"/>
      <c r="AE202" s="25"/>
      <c r="AF202" s="25"/>
      <c r="AG202" s="25"/>
    </row>
    <row r="203" spans="25:33" x14ac:dyDescent="0.2">
      <c r="Y203" s="5"/>
      <c r="Z203" s="1">
        <v>5802.9049999999997</v>
      </c>
      <c r="AA203" s="46"/>
      <c r="AB203" s="1"/>
      <c r="AC203" s="1"/>
      <c r="AD203" s="1"/>
      <c r="AE203" s="25"/>
      <c r="AF203" s="25"/>
      <c r="AG203" s="25"/>
    </row>
    <row r="204" spans="25:33" x14ac:dyDescent="0.2">
      <c r="Y204" s="5"/>
      <c r="Z204" s="1">
        <v>2107.614</v>
      </c>
      <c r="AA204" s="46"/>
      <c r="AB204" s="1"/>
      <c r="AC204" s="1"/>
      <c r="AD204" s="1"/>
      <c r="AE204" s="25"/>
      <c r="AF204" s="25"/>
      <c r="AG204" s="25"/>
    </row>
    <row r="205" spans="25:33" x14ac:dyDescent="0.2">
      <c r="Y205" s="5"/>
      <c r="Z205" s="1"/>
      <c r="AA205" s="46"/>
      <c r="AB205" s="1"/>
      <c r="AC205" s="1"/>
      <c r="AD205" s="1"/>
      <c r="AE205" s="25"/>
      <c r="AF205" s="25"/>
      <c r="AG205" s="25"/>
    </row>
    <row r="206" spans="25:33" x14ac:dyDescent="0.2">
      <c r="Y206" s="5"/>
      <c r="Z206" s="1">
        <v>181.8065</v>
      </c>
      <c r="AA206" s="46"/>
      <c r="AB206" s="1"/>
      <c r="AC206" s="1"/>
      <c r="AD206" s="1"/>
      <c r="AE206" s="25"/>
      <c r="AF206" s="25"/>
      <c r="AG206" s="25"/>
    </row>
    <row r="207" spans="25:33" x14ac:dyDescent="0.2">
      <c r="Y207" s="5"/>
      <c r="Z207" s="1">
        <v>1453.1969999999999</v>
      </c>
      <c r="AA207" s="46"/>
      <c r="AB207" s="1"/>
      <c r="AC207" s="1"/>
      <c r="AD207" s="1"/>
      <c r="AE207" s="25"/>
      <c r="AF207" s="25"/>
      <c r="AG207" s="25"/>
    </row>
    <row r="208" spans="25:33" x14ac:dyDescent="0.2">
      <c r="Y208" s="5"/>
      <c r="Z208" s="1">
        <v>6039.4009999999998</v>
      </c>
      <c r="AA208" s="46"/>
      <c r="AB208" s="1"/>
      <c r="AC208" s="1"/>
      <c r="AD208" s="1"/>
      <c r="AE208" s="25"/>
      <c r="AF208" s="25"/>
      <c r="AG208" s="25"/>
    </row>
    <row r="209" spans="25:33" x14ac:dyDescent="0.2">
      <c r="Y209" s="5"/>
      <c r="Z209" s="1"/>
      <c r="AA209" s="46"/>
      <c r="AB209" s="1"/>
      <c r="AC209" s="1"/>
      <c r="AD209" s="1"/>
      <c r="AE209" s="25"/>
      <c r="AF209" s="25"/>
      <c r="AG209" s="25"/>
    </row>
    <row r="210" spans="25:33" x14ac:dyDescent="0.2">
      <c r="Y210" s="5"/>
      <c r="Z210" s="1"/>
      <c r="AA210" s="46"/>
      <c r="AB210" s="1"/>
      <c r="AC210" s="1"/>
      <c r="AD210" s="1"/>
      <c r="AE210" s="25"/>
      <c r="AF210" s="25"/>
      <c r="AG210" s="25"/>
    </row>
    <row r="211" spans="25:33" x14ac:dyDescent="0.2">
      <c r="Y211" s="5"/>
      <c r="Z211" s="1">
        <v>8465.1180000000004</v>
      </c>
      <c r="AA211" s="46"/>
      <c r="AB211" s="1"/>
      <c r="AC211" s="1"/>
      <c r="AD211" s="1"/>
      <c r="AE211" s="25"/>
      <c r="AF211" s="25"/>
      <c r="AG211" s="25"/>
    </row>
    <row r="212" spans="25:33" x14ac:dyDescent="0.2">
      <c r="Y212" s="5"/>
      <c r="Z212" s="1">
        <v>1710.2239999999999</v>
      </c>
      <c r="AA212" s="46"/>
      <c r="AB212" s="1"/>
      <c r="AC212" s="1"/>
      <c r="AD212" s="1"/>
      <c r="AE212" s="25"/>
      <c r="AF212" s="25"/>
      <c r="AG212" s="25"/>
    </row>
    <row r="213" spans="25:33" x14ac:dyDescent="0.2">
      <c r="Y213" s="5"/>
      <c r="Z213" s="1">
        <v>2351.4940000000001</v>
      </c>
      <c r="AA213" s="46"/>
      <c r="AB213" s="1"/>
      <c r="AC213" s="1"/>
      <c r="AD213" s="1"/>
      <c r="AE213" s="25"/>
      <c r="AF213" s="25"/>
      <c r="AG213" s="25"/>
    </row>
    <row r="214" spans="25:33" x14ac:dyDescent="0.2">
      <c r="Y214" s="5"/>
      <c r="Z214" s="1">
        <v>6396.6</v>
      </c>
      <c r="AA214" s="46"/>
      <c r="AB214" s="1"/>
      <c r="AC214" s="1"/>
      <c r="AD214" s="1"/>
      <c r="AE214" s="25"/>
      <c r="AF214" s="25"/>
      <c r="AG214" s="25"/>
    </row>
    <row r="215" spans="25:33" x14ac:dyDescent="0.2">
      <c r="Y215" s="5"/>
      <c r="Z215" s="1">
        <v>6894.6540000000005</v>
      </c>
      <c r="AA215" s="46"/>
      <c r="AB215" s="1"/>
      <c r="AC215" s="1"/>
      <c r="AD215" s="1"/>
      <c r="AE215" s="25"/>
      <c r="AF215" s="25"/>
      <c r="AG215" s="25"/>
    </row>
    <row r="216" spans="25:33" x14ac:dyDescent="0.2">
      <c r="Y216" s="5"/>
      <c r="Z216" s="1">
        <v>2847.2069999999999</v>
      </c>
      <c r="AA216" s="46"/>
      <c r="AB216" s="1"/>
      <c r="AC216" s="1"/>
      <c r="AD216" s="1"/>
      <c r="AE216" s="25"/>
      <c r="AF216" s="25"/>
      <c r="AG216" s="25"/>
    </row>
    <row r="217" spans="25:33" x14ac:dyDescent="0.2">
      <c r="Y217" s="5"/>
      <c r="Z217" s="1">
        <v>2514.44</v>
      </c>
      <c r="AA217" s="46"/>
      <c r="AB217" s="1"/>
      <c r="AC217" s="1"/>
      <c r="AD217" s="1"/>
      <c r="AE217" s="25"/>
      <c r="AF217" s="25"/>
      <c r="AG217" s="25"/>
    </row>
    <row r="218" spans="25:33" x14ac:dyDescent="0.2">
      <c r="Y218" s="5"/>
      <c r="Z218" s="1">
        <v>2350.1640000000002</v>
      </c>
      <c r="AA218" s="46"/>
      <c r="AB218" s="1"/>
      <c r="AC218" s="1"/>
      <c r="AD218" s="1"/>
      <c r="AE218" s="25"/>
      <c r="AF218" s="25"/>
      <c r="AG218" s="25"/>
    </row>
    <row r="219" spans="25:33" x14ac:dyDescent="0.2">
      <c r="Y219" s="5"/>
      <c r="Z219" s="1">
        <v>2534.163</v>
      </c>
      <c r="AA219" s="46"/>
      <c r="AB219" s="1"/>
      <c r="AC219" s="1"/>
      <c r="AD219" s="1"/>
      <c r="AE219" s="25"/>
      <c r="AF219" s="25"/>
      <c r="AG219" s="25"/>
    </row>
    <row r="220" spans="25:33" x14ac:dyDescent="0.2">
      <c r="Y220" s="5"/>
      <c r="Z220" s="1">
        <v>3530.826</v>
      </c>
      <c r="AA220" s="46"/>
      <c r="AB220" s="1"/>
      <c r="AC220" s="1"/>
      <c r="AD220" s="1"/>
      <c r="AE220" s="25"/>
      <c r="AF220" s="25"/>
      <c r="AG220" s="25"/>
    </row>
    <row r="221" spans="25:33" x14ac:dyDescent="0.2">
      <c r="Y221" s="5"/>
      <c r="Z221" s="1">
        <v>2559.91</v>
      </c>
      <c r="AA221" s="46"/>
      <c r="AB221" s="1"/>
      <c r="AC221" s="1"/>
      <c r="AD221" s="1"/>
      <c r="AE221" s="25"/>
      <c r="AF221" s="25"/>
      <c r="AG221" s="25"/>
    </row>
    <row r="222" spans="25:33" x14ac:dyDescent="0.2">
      <c r="Y222" s="5"/>
      <c r="Z222" s="1">
        <v>1752.873</v>
      </c>
      <c r="AA222" s="46"/>
      <c r="AB222" s="1"/>
      <c r="AC222" s="1"/>
      <c r="AD222" s="1"/>
      <c r="AE222" s="25"/>
      <c r="AF222" s="25"/>
      <c r="AG222" s="25"/>
    </row>
    <row r="223" spans="25:33" x14ac:dyDescent="0.2">
      <c r="Y223" s="5"/>
      <c r="Z223" s="1">
        <v>2294.4810000000002</v>
      </c>
      <c r="AA223" s="46"/>
      <c r="AB223" s="1"/>
      <c r="AC223" s="1"/>
      <c r="AD223" s="1"/>
      <c r="AE223" s="25"/>
      <c r="AF223" s="25"/>
      <c r="AG223" s="25"/>
    </row>
    <row r="224" spans="25:33" x14ac:dyDescent="0.2">
      <c r="Y224" s="5"/>
      <c r="Z224" s="1">
        <v>2046.9670000000001</v>
      </c>
      <c r="AA224" s="46"/>
      <c r="AB224" s="1"/>
      <c r="AC224" s="1"/>
      <c r="AD224" s="1"/>
      <c r="AE224" s="25"/>
      <c r="AF224" s="25"/>
      <c r="AG224" s="25"/>
    </row>
    <row r="225" spans="25:33" x14ac:dyDescent="0.2">
      <c r="Y225" s="5"/>
      <c r="Z225" s="1">
        <v>2831.0859999999998</v>
      </c>
      <c r="AA225" s="46"/>
      <c r="AB225" s="1"/>
      <c r="AC225" s="1"/>
      <c r="AD225" s="1"/>
      <c r="AE225" s="25"/>
      <c r="AF225" s="25"/>
      <c r="AG225" s="25"/>
    </row>
    <row r="226" spans="25:33" x14ac:dyDescent="0.2">
      <c r="Y226" s="5"/>
      <c r="Z226" s="1">
        <v>3428.8690000000001</v>
      </c>
      <c r="AA226" s="46"/>
      <c r="AB226" s="1"/>
      <c r="AC226" s="1"/>
      <c r="AD226" s="1"/>
      <c r="AE226" s="25"/>
      <c r="AF226" s="25"/>
      <c r="AG226" s="25"/>
    </row>
    <row r="227" spans="25:33" x14ac:dyDescent="0.2">
      <c r="Y227" s="5"/>
      <c r="Z227" s="1">
        <v>3521.5880000000002</v>
      </c>
      <c r="AA227" s="46"/>
      <c r="AB227" s="1"/>
      <c r="AC227" s="1"/>
      <c r="AD227" s="1"/>
      <c r="AE227" s="25"/>
      <c r="AF227" s="25"/>
      <c r="AG227" s="25"/>
    </row>
    <row r="228" spans="25:33" x14ac:dyDescent="0.2">
      <c r="Y228" s="5"/>
      <c r="Z228" s="1">
        <v>1324.664</v>
      </c>
      <c r="AA228" s="46"/>
      <c r="AB228" s="1"/>
      <c r="AC228" s="1"/>
      <c r="AD228" s="1"/>
      <c r="AE228" s="25"/>
      <c r="AF228" s="25"/>
      <c r="AG228" s="25"/>
    </row>
    <row r="229" spans="25:33" x14ac:dyDescent="0.2">
      <c r="Y229" s="5"/>
      <c r="Z229" s="1">
        <v>2422.7489999999998</v>
      </c>
      <c r="AA229" s="46"/>
      <c r="AB229" s="1"/>
      <c r="AC229" s="1"/>
      <c r="AD229" s="1"/>
      <c r="AE229" s="25"/>
      <c r="AF229" s="25"/>
      <c r="AG229" s="25"/>
    </row>
    <row r="230" spans="25:33" x14ac:dyDescent="0.2">
      <c r="Y230" s="5"/>
      <c r="Z230" s="1">
        <v>2070.9090000000001</v>
      </c>
      <c r="AA230" s="46"/>
      <c r="AB230" s="1"/>
      <c r="AC230" s="1"/>
      <c r="AD230" s="1"/>
      <c r="AE230" s="25"/>
      <c r="AF230" s="25"/>
      <c r="AG230" s="25"/>
    </row>
    <row r="231" spans="25:33" x14ac:dyDescent="0.2">
      <c r="Y231" s="5"/>
      <c r="Z231" s="1">
        <v>1191.615</v>
      </c>
      <c r="AA231" s="46"/>
      <c r="AB231" s="1"/>
      <c r="AC231" s="1"/>
      <c r="AD231" s="1"/>
      <c r="AE231" s="25"/>
      <c r="AF231" s="25"/>
      <c r="AG231" s="25"/>
    </row>
    <row r="232" spans="25:33" x14ac:dyDescent="0.2">
      <c r="Y232" s="5"/>
      <c r="Z232" s="1">
        <v>2629.1239999999998</v>
      </c>
      <c r="AA232" s="46"/>
      <c r="AB232" s="1"/>
      <c r="AC232" s="1"/>
      <c r="AD232" s="1"/>
      <c r="AE232" s="25"/>
      <c r="AF232" s="25"/>
      <c r="AG232" s="25"/>
    </row>
    <row r="233" spans="25:33" x14ac:dyDescent="0.2">
      <c r="Y233" s="5"/>
      <c r="Z233" s="1">
        <v>1597.6179999999999</v>
      </c>
      <c r="AA233" s="46"/>
      <c r="AB233" s="1"/>
      <c r="AC233" s="1"/>
      <c r="AD233" s="1"/>
      <c r="AE233" s="25"/>
      <c r="AF233" s="25"/>
      <c r="AG233" s="25"/>
    </row>
    <row r="234" spans="25:33" x14ac:dyDescent="0.2">
      <c r="Y234" s="5"/>
      <c r="Z234" s="1">
        <v>1227.7639999999999</v>
      </c>
      <c r="AA234" s="46"/>
      <c r="AB234" s="1"/>
      <c r="AC234" s="1"/>
      <c r="AD234" s="1"/>
      <c r="AE234" s="25"/>
      <c r="AF234" s="25"/>
      <c r="AG234" s="25"/>
    </row>
    <row r="235" spans="25:33" x14ac:dyDescent="0.2">
      <c r="Y235" s="5"/>
      <c r="Z235" s="1">
        <v>3440.8249999999998</v>
      </c>
      <c r="AA235" s="46"/>
      <c r="AB235" s="1"/>
      <c r="AC235" s="1"/>
      <c r="AD235" s="1"/>
      <c r="AE235" s="25"/>
      <c r="AF235" s="25"/>
      <c r="AG235" s="25"/>
    </row>
    <row r="236" spans="25:33" x14ac:dyDescent="0.2">
      <c r="Y236" s="5"/>
      <c r="Z236" s="1">
        <v>217.76240000000001</v>
      </c>
      <c r="AA236" s="46"/>
      <c r="AB236" s="1"/>
      <c r="AC236" s="1"/>
      <c r="AD236" s="1"/>
      <c r="AE236" s="25"/>
      <c r="AF236" s="25"/>
      <c r="AG236" s="25"/>
    </row>
    <row r="237" spans="25:33" x14ac:dyDescent="0.2">
      <c r="Y237" s="5"/>
      <c r="Z237" s="1">
        <v>921.41499999999996</v>
      </c>
      <c r="AA237" s="46"/>
      <c r="AB237" s="1"/>
      <c r="AC237" s="1"/>
      <c r="AD237" s="1"/>
      <c r="AE237" s="25"/>
      <c r="AF237" s="25"/>
      <c r="AG237" s="25"/>
    </row>
    <row r="238" spans="25:33" x14ac:dyDescent="0.2">
      <c r="Y238" s="5"/>
      <c r="Z238" s="1">
        <v>2153.402</v>
      </c>
      <c r="AA238" s="46"/>
      <c r="AB238" s="1"/>
      <c r="AC238" s="1"/>
      <c r="AD238" s="1"/>
      <c r="AE238" s="25"/>
      <c r="AF238" s="25"/>
      <c r="AG238" s="25"/>
    </row>
    <row r="239" spans="25:33" x14ac:dyDescent="0.2">
      <c r="Y239" s="5"/>
      <c r="Z239" s="1">
        <v>2192.06</v>
      </c>
      <c r="AA239" s="46"/>
      <c r="AB239" s="1"/>
      <c r="AC239" s="1"/>
      <c r="AD239" s="1"/>
      <c r="AE239" s="25"/>
      <c r="AF239" s="25"/>
      <c r="AG239" s="25"/>
    </row>
    <row r="240" spans="25:33" x14ac:dyDescent="0.2">
      <c r="Y240" s="5"/>
      <c r="Z240" s="1">
        <v>2394.29</v>
      </c>
      <c r="AA240" s="46"/>
      <c r="AB240" s="1"/>
      <c r="AC240" s="1"/>
      <c r="AD240" s="1"/>
      <c r="AE240" s="25"/>
      <c r="AF240" s="25"/>
      <c r="AG240" s="25"/>
    </row>
    <row r="241" spans="25:33" x14ac:dyDescent="0.2">
      <c r="Y241" s="5"/>
      <c r="Z241" s="1">
        <v>2245.636</v>
      </c>
      <c r="AA241" s="46"/>
      <c r="AB241" s="1"/>
      <c r="AC241" s="1"/>
      <c r="AD241" s="1"/>
      <c r="AE241" s="25"/>
      <c r="AF241" s="25"/>
      <c r="AG241" s="25"/>
    </row>
    <row r="242" spans="25:33" x14ac:dyDescent="0.2">
      <c r="Y242" s="5"/>
      <c r="Z242" s="1">
        <v>2303.2440000000001</v>
      </c>
      <c r="AA242" s="46"/>
      <c r="AB242" s="1"/>
      <c r="AC242" s="1"/>
      <c r="AD242" s="1"/>
      <c r="AE242" s="25"/>
      <c r="AF242" s="25"/>
      <c r="AG242" s="25"/>
    </row>
    <row r="243" spans="25:33" x14ac:dyDescent="0.2">
      <c r="Y243" s="5"/>
      <c r="Z243" s="1">
        <v>937.93989999999997</v>
      </c>
      <c r="AA243" s="46"/>
      <c r="AB243" s="1"/>
      <c r="AC243" s="1"/>
      <c r="AD243" s="1"/>
      <c r="AE243" s="25"/>
      <c r="AF243" s="25"/>
      <c r="AG243" s="25"/>
    </row>
    <row r="244" spans="25:33" x14ac:dyDescent="0.2">
      <c r="Y244" s="5"/>
      <c r="Z244" s="1">
        <v>1968.2270000000001</v>
      </c>
      <c r="AA244" s="46"/>
      <c r="AB244" s="1"/>
      <c r="AC244" s="1"/>
      <c r="AD244" s="1"/>
      <c r="AE244" s="25"/>
      <c r="AF244" s="25"/>
      <c r="AG244" s="25"/>
    </row>
    <row r="245" spans="25:33" x14ac:dyDescent="0.2">
      <c r="Y245" s="5"/>
      <c r="Z245" s="1">
        <v>3000.857</v>
      </c>
      <c r="AA245" s="46"/>
      <c r="AB245" s="1"/>
      <c r="AC245" s="1"/>
      <c r="AD245" s="1"/>
      <c r="AE245" s="25"/>
      <c r="AF245" s="25"/>
      <c r="AG245" s="25"/>
    </row>
    <row r="246" spans="25:33" x14ac:dyDescent="0.2">
      <c r="Y246" s="5"/>
      <c r="Z246" s="1">
        <v>1760.327</v>
      </c>
      <c r="AA246" s="46"/>
      <c r="AB246" s="1"/>
      <c r="AC246" s="1"/>
      <c r="AD246" s="1"/>
      <c r="AE246" s="25"/>
      <c r="AF246" s="25"/>
      <c r="AG246" s="25"/>
    </row>
    <row r="247" spans="25:33" x14ac:dyDescent="0.2">
      <c r="Y247" s="5"/>
      <c r="Z247" s="1">
        <v>1397.7829999999999</v>
      </c>
      <c r="AA247" s="46"/>
      <c r="AB247" s="1"/>
      <c r="AC247" s="1"/>
      <c r="AD247" s="1"/>
      <c r="AE247" s="25"/>
      <c r="AF247" s="25"/>
      <c r="AG247" s="25"/>
    </row>
    <row r="248" spans="25:33" x14ac:dyDescent="0.2">
      <c r="Y248" s="5"/>
      <c r="Z248" s="1">
        <v>805.13990000000001</v>
      </c>
      <c r="AA248" s="46"/>
      <c r="AB248" s="1"/>
      <c r="AC248" s="1"/>
      <c r="AD248" s="1"/>
      <c r="AE248" s="25"/>
      <c r="AF248" s="25"/>
      <c r="AG248" s="25"/>
    </row>
    <row r="249" spans="25:33" x14ac:dyDescent="0.2">
      <c r="Y249" s="5"/>
      <c r="Z249" s="1">
        <v>3394.6709999999998</v>
      </c>
      <c r="AA249" s="46"/>
      <c r="AB249" s="1"/>
      <c r="AC249" s="1"/>
      <c r="AD249" s="1"/>
      <c r="AE249" s="25"/>
      <c r="AF249" s="25"/>
      <c r="AG249" s="25"/>
    </row>
    <row r="250" spans="25:33" x14ac:dyDescent="0.2">
      <c r="Y250" s="5"/>
      <c r="Z250" s="1">
        <v>3013.5050000000001</v>
      </c>
      <c r="AA250" s="46"/>
      <c r="AB250" s="1"/>
      <c r="AC250" s="1"/>
      <c r="AD250" s="1"/>
      <c r="AE250" s="25"/>
      <c r="AF250" s="25"/>
      <c r="AG250" s="25"/>
    </row>
    <row r="251" spans="25:33" ht="17" thickBot="1" x14ac:dyDescent="0.25">
      <c r="Y251" s="47"/>
      <c r="Z251" s="48">
        <v>2334.915</v>
      </c>
      <c r="AA251" s="49"/>
      <c r="AB251" s="1"/>
      <c r="AC251" s="1"/>
      <c r="AD251" s="1"/>
      <c r="AE251" s="25"/>
      <c r="AF251" s="25"/>
      <c r="AG251" s="25"/>
    </row>
  </sheetData>
  <mergeCells count="6">
    <mergeCell ref="T4:U4"/>
    <mergeCell ref="V4:W4"/>
    <mergeCell ref="AI3:AM3"/>
    <mergeCell ref="AP3:AR3"/>
    <mergeCell ref="AT3:AV3"/>
    <mergeCell ref="T3:W3"/>
  </mergeCells>
  <phoneticPr fontId="1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C8097-9D78-A54F-8CD1-E54B70989DA8}">
  <dimension ref="B2:AC252"/>
  <sheetViews>
    <sheetView workbookViewId="0">
      <selection activeCell="I35" sqref="I35"/>
    </sheetView>
  </sheetViews>
  <sheetFormatPr baseColWidth="10" defaultRowHeight="16" x14ac:dyDescent="0.2"/>
  <cols>
    <col min="2" max="2" width="12.33203125" bestFit="1" customWidth="1"/>
    <col min="3" max="3" width="13.33203125" bestFit="1" customWidth="1"/>
    <col min="4" max="4" width="11.83203125" bestFit="1" customWidth="1"/>
  </cols>
  <sheetData>
    <row r="2" spans="2:29" ht="17" thickBot="1" x14ac:dyDescent="0.25"/>
    <row r="3" spans="2:29" ht="17" thickBot="1" x14ac:dyDescent="0.25">
      <c r="B3" s="271" t="s">
        <v>192</v>
      </c>
      <c r="C3" t="s">
        <v>401</v>
      </c>
      <c r="F3" s="271" t="s">
        <v>218</v>
      </c>
      <c r="O3" s="29" t="s">
        <v>230</v>
      </c>
    </row>
    <row r="4" spans="2:29" ht="17" thickBot="1" x14ac:dyDescent="0.25">
      <c r="B4" s="284" t="s">
        <v>304</v>
      </c>
      <c r="C4" s="285" t="s">
        <v>305</v>
      </c>
      <c r="D4" s="286" t="s">
        <v>306</v>
      </c>
      <c r="F4" s="413" t="s">
        <v>25</v>
      </c>
      <c r="G4" s="414"/>
      <c r="H4" s="415" t="s">
        <v>401</v>
      </c>
      <c r="I4" s="415"/>
      <c r="J4" s="415"/>
      <c r="K4" s="415" t="s">
        <v>307</v>
      </c>
      <c r="L4" s="415"/>
      <c r="M4" s="416"/>
    </row>
    <row r="5" spans="2:29" x14ac:dyDescent="0.2">
      <c r="B5" s="5">
        <v>3421.6439999999998</v>
      </c>
      <c r="C5" s="1">
        <v>1116.7570000000001</v>
      </c>
      <c r="D5" s="46"/>
      <c r="F5" s="273" t="s">
        <v>33</v>
      </c>
      <c r="G5" s="272" t="s">
        <v>34</v>
      </c>
      <c r="H5" s="298" t="s">
        <v>10</v>
      </c>
      <c r="I5" s="297" t="s">
        <v>2</v>
      </c>
      <c r="J5" s="297" t="s">
        <v>3</v>
      </c>
      <c r="K5" s="297" t="s">
        <v>10</v>
      </c>
      <c r="L5" s="297" t="s">
        <v>2</v>
      </c>
      <c r="M5" s="299" t="s">
        <v>3</v>
      </c>
      <c r="O5" s="417" t="s">
        <v>308</v>
      </c>
      <c r="P5" s="411"/>
      <c r="Q5" s="411"/>
      <c r="R5" s="411" t="s">
        <v>309</v>
      </c>
      <c r="S5" s="411"/>
      <c r="T5" s="411"/>
      <c r="U5" s="411" t="s">
        <v>10</v>
      </c>
      <c r="V5" s="411"/>
      <c r="W5" s="411"/>
      <c r="X5" s="411" t="s">
        <v>2</v>
      </c>
      <c r="Y5" s="411"/>
      <c r="Z5" s="411"/>
      <c r="AA5" s="411" t="s">
        <v>3</v>
      </c>
      <c r="AB5" s="411"/>
      <c r="AC5" s="412"/>
    </row>
    <row r="6" spans="2:29" x14ac:dyDescent="0.2">
      <c r="B6" s="5">
        <v>2457.4</v>
      </c>
      <c r="C6" s="1">
        <v>1005.025</v>
      </c>
      <c r="D6" s="46"/>
      <c r="F6" s="5">
        <v>2.0269629999999998</v>
      </c>
      <c r="G6" s="1">
        <v>1.248583</v>
      </c>
      <c r="H6" s="1">
        <v>1.2460720000000001</v>
      </c>
      <c r="I6" s="1">
        <v>1.3552169999999999</v>
      </c>
      <c r="J6" s="1">
        <v>1.287995</v>
      </c>
      <c r="K6" s="1">
        <v>1.317647</v>
      </c>
      <c r="L6" s="1">
        <v>1.310492</v>
      </c>
      <c r="M6" s="46">
        <v>1.1659330000000001</v>
      </c>
      <c r="O6" s="31" t="s">
        <v>154</v>
      </c>
      <c r="P6" s="30" t="s">
        <v>155</v>
      </c>
      <c r="Q6" s="30" t="s">
        <v>310</v>
      </c>
      <c r="R6" s="30" t="s">
        <v>154</v>
      </c>
      <c r="S6" s="30" t="s">
        <v>155</v>
      </c>
      <c r="T6" s="30" t="s">
        <v>310</v>
      </c>
      <c r="U6" s="30" t="s">
        <v>154</v>
      </c>
      <c r="V6" s="30" t="s">
        <v>155</v>
      </c>
      <c r="W6" s="30" t="s">
        <v>310</v>
      </c>
      <c r="X6" s="30" t="s">
        <v>154</v>
      </c>
      <c r="Y6" s="30" t="s">
        <v>155</v>
      </c>
      <c r="Z6" s="30" t="s">
        <v>310</v>
      </c>
      <c r="AA6" s="30" t="s">
        <v>154</v>
      </c>
      <c r="AB6" s="30" t="s">
        <v>155</v>
      </c>
      <c r="AC6" s="34" t="s">
        <v>310</v>
      </c>
    </row>
    <row r="7" spans="2:29" x14ac:dyDescent="0.2">
      <c r="B7" s="5">
        <v>1734.8879999999999</v>
      </c>
      <c r="C7" s="1">
        <v>1402.21</v>
      </c>
      <c r="D7" s="46">
        <v>1454.8589999999999</v>
      </c>
      <c r="F7" s="5">
        <v>1.994362</v>
      </c>
      <c r="G7" s="1">
        <v>1.2010400000000001</v>
      </c>
      <c r="H7" s="1">
        <v>1.2236419999999999</v>
      </c>
      <c r="I7" s="1">
        <v>1.3234589999999999</v>
      </c>
      <c r="J7" s="1">
        <v>1.335108</v>
      </c>
      <c r="K7" s="1">
        <v>1.3234779999999999</v>
      </c>
      <c r="L7" s="1">
        <v>1.303061</v>
      </c>
      <c r="M7" s="46">
        <v>1.2289159999999999</v>
      </c>
      <c r="O7" s="160">
        <v>1.9905435</v>
      </c>
      <c r="P7" s="301">
        <v>4.2873439999999999E-2</v>
      </c>
      <c r="Q7" s="25">
        <v>4</v>
      </c>
      <c r="R7" s="301">
        <v>1.212817</v>
      </c>
      <c r="S7" s="301">
        <v>2.407428E-2</v>
      </c>
      <c r="T7" s="25">
        <v>4</v>
      </c>
      <c r="U7" s="301">
        <v>1.2984294000000001</v>
      </c>
      <c r="V7" s="301">
        <v>6.2300939999999999E-2</v>
      </c>
      <c r="W7" s="25">
        <v>5</v>
      </c>
      <c r="X7" s="301">
        <v>1.366357</v>
      </c>
      <c r="Y7" s="301">
        <v>5.998013E-2</v>
      </c>
      <c r="Z7" s="25">
        <v>5</v>
      </c>
      <c r="AA7" s="301">
        <v>1.3291632499999999</v>
      </c>
      <c r="AB7" s="301">
        <v>6.4298380000000002E-2</v>
      </c>
      <c r="AC7" s="45">
        <v>4</v>
      </c>
    </row>
    <row r="8" spans="2:29" ht="17" thickBot="1" x14ac:dyDescent="0.25">
      <c r="B8" s="5">
        <v>607.30139999999994</v>
      </c>
      <c r="C8" s="1">
        <v>1509.348</v>
      </c>
      <c r="D8" s="46">
        <v>1267.569</v>
      </c>
      <c r="F8" s="5">
        <v>2.0114359999999998</v>
      </c>
      <c r="G8" s="1">
        <v>1.1967559999999999</v>
      </c>
      <c r="H8" s="1">
        <v>1.30684</v>
      </c>
      <c r="I8" s="1">
        <v>1.394766</v>
      </c>
      <c r="J8" s="1">
        <v>1.371732</v>
      </c>
      <c r="K8" s="1">
        <v>1.2484109999999999</v>
      </c>
      <c r="L8" s="1"/>
      <c r="M8" s="46">
        <v>1.2119740000000001</v>
      </c>
      <c r="O8" s="14"/>
      <c r="P8" s="27"/>
      <c r="Q8" s="27"/>
      <c r="R8" s="27"/>
      <c r="S8" s="27"/>
      <c r="T8" s="27"/>
      <c r="U8" s="302">
        <v>1.2821819999999999</v>
      </c>
      <c r="V8" s="302">
        <v>3.927224E-2</v>
      </c>
      <c r="W8" s="27">
        <v>5</v>
      </c>
      <c r="X8" s="302">
        <v>1.2167512</v>
      </c>
      <c r="Y8" s="302">
        <v>3.1130629999999999E-2</v>
      </c>
      <c r="Z8" s="27">
        <v>5</v>
      </c>
      <c r="AA8" s="302">
        <v>1.3067765</v>
      </c>
      <c r="AB8" s="302">
        <v>5.2545100000000004E-3</v>
      </c>
      <c r="AC8" s="300">
        <v>2</v>
      </c>
    </row>
    <row r="9" spans="2:29" x14ac:dyDescent="0.2">
      <c r="B9" s="5">
        <v>1876.626</v>
      </c>
      <c r="C9" s="1">
        <v>1843.374</v>
      </c>
      <c r="D9" s="46">
        <v>1532.847</v>
      </c>
      <c r="F9" s="5">
        <v>1.929413</v>
      </c>
      <c r="G9" s="1">
        <v>1.2048890000000001</v>
      </c>
      <c r="H9" s="1">
        <v>1.363777</v>
      </c>
      <c r="I9" s="1">
        <v>1.2432110000000001</v>
      </c>
      <c r="J9" s="1">
        <v>1.448574</v>
      </c>
      <c r="K9" s="1">
        <v>1.236796</v>
      </c>
      <c r="L9" s="1"/>
      <c r="M9" s="46">
        <v>1.2479549999999999</v>
      </c>
    </row>
    <row r="10" spans="2:29" ht="17" thickBot="1" x14ac:dyDescent="0.25">
      <c r="B10" s="5">
        <v>1547.9549999999999</v>
      </c>
      <c r="C10" s="1">
        <v>2053.2739999999999</v>
      </c>
      <c r="D10" s="46">
        <v>1436.9280000000001</v>
      </c>
      <c r="F10" s="47"/>
      <c r="G10" s="48"/>
      <c r="H10" s="48">
        <v>1.3518159999999999</v>
      </c>
      <c r="I10" s="48"/>
      <c r="J10" s="48">
        <v>1.3883760000000001</v>
      </c>
      <c r="K10" s="48">
        <v>1.284578</v>
      </c>
      <c r="L10" s="48"/>
      <c r="M10" s="49">
        <v>1.2289779999999999</v>
      </c>
    </row>
    <row r="11" spans="2:29" x14ac:dyDescent="0.2">
      <c r="B11" s="5">
        <v>2097.3000000000002</v>
      </c>
      <c r="C11" s="1">
        <v>1044.174</v>
      </c>
      <c r="D11" s="46">
        <v>960.28620000000001</v>
      </c>
    </row>
    <row r="12" spans="2:29" x14ac:dyDescent="0.2">
      <c r="B12" s="5">
        <v>1552.0309999999999</v>
      </c>
      <c r="C12" s="1">
        <v>1011.502</v>
      </c>
      <c r="D12" s="46">
        <v>645.39970000000005</v>
      </c>
    </row>
    <row r="13" spans="2:29" x14ac:dyDescent="0.2">
      <c r="B13" s="5">
        <v>2181.9050000000002</v>
      </c>
      <c r="C13" s="1">
        <v>1844.742</v>
      </c>
      <c r="D13" s="46">
        <v>1584.3610000000001</v>
      </c>
    </row>
    <row r="14" spans="2:29" x14ac:dyDescent="0.2">
      <c r="B14" s="5">
        <v>2214.7719999999999</v>
      </c>
      <c r="C14" s="1">
        <v>1955.126</v>
      </c>
      <c r="D14" s="46"/>
    </row>
    <row r="15" spans="2:29" x14ac:dyDescent="0.2">
      <c r="B15" s="5">
        <v>2730.587</v>
      </c>
      <c r="C15" s="1">
        <v>1802.1</v>
      </c>
      <c r="D15" s="46">
        <v>1698.058</v>
      </c>
    </row>
    <row r="16" spans="2:29" x14ac:dyDescent="0.2">
      <c r="B16" s="5">
        <v>1838.048</v>
      </c>
      <c r="C16" s="1">
        <v>2228.0819999999999</v>
      </c>
      <c r="D16" s="46">
        <v>449.91340000000002</v>
      </c>
    </row>
    <row r="17" spans="2:4" x14ac:dyDescent="0.2">
      <c r="B17" s="5">
        <v>3330.739</v>
      </c>
      <c r="C17" s="1">
        <v>909.58799999999997</v>
      </c>
      <c r="D17" s="46">
        <v>1542.664</v>
      </c>
    </row>
    <row r="18" spans="2:4" x14ac:dyDescent="0.2">
      <c r="B18" s="5">
        <v>2973.348</v>
      </c>
      <c r="C18" s="1">
        <v>934.12990000000002</v>
      </c>
      <c r="D18" s="46">
        <v>805.57619999999997</v>
      </c>
    </row>
    <row r="19" spans="2:4" x14ac:dyDescent="0.2">
      <c r="B19" s="5">
        <v>3002.2759999999998</v>
      </c>
      <c r="C19" s="1">
        <v>802.49549999999999</v>
      </c>
      <c r="D19" s="46">
        <v>1350.559</v>
      </c>
    </row>
    <row r="20" spans="2:4" x14ac:dyDescent="0.2">
      <c r="B20" s="5">
        <v>2466.7020000000002</v>
      </c>
      <c r="C20" s="1">
        <v>1331.69</v>
      </c>
      <c r="D20" s="46">
        <v>1599.2239999999999</v>
      </c>
    </row>
    <row r="21" spans="2:4" x14ac:dyDescent="0.2">
      <c r="B21" s="5">
        <v>2453.5219999999999</v>
      </c>
      <c r="C21" s="1">
        <v>1053.6690000000001</v>
      </c>
      <c r="D21" s="46"/>
    </row>
    <row r="22" spans="2:4" x14ac:dyDescent="0.2">
      <c r="B22" s="5">
        <v>2303.2750000000001</v>
      </c>
      <c r="C22" s="1">
        <v>1971.146</v>
      </c>
      <c r="D22" s="46">
        <v>1029.8599999999999</v>
      </c>
    </row>
    <row r="23" spans="2:4" x14ac:dyDescent="0.2">
      <c r="B23" s="5">
        <v>3571.6880000000001</v>
      </c>
      <c r="C23" s="1">
        <v>964.99630000000002</v>
      </c>
      <c r="D23" s="46">
        <v>1334.4680000000001</v>
      </c>
    </row>
    <row r="24" spans="2:4" x14ac:dyDescent="0.2">
      <c r="B24" s="5">
        <v>1532.173</v>
      </c>
      <c r="C24" s="1">
        <v>854.83640000000003</v>
      </c>
      <c r="D24" s="46">
        <v>1599.9390000000001</v>
      </c>
    </row>
    <row r="25" spans="2:4" x14ac:dyDescent="0.2">
      <c r="B25" s="5">
        <v>1780.2729999999999</v>
      </c>
      <c r="C25" s="1">
        <v>939.84699999999998</v>
      </c>
      <c r="D25" s="46">
        <v>1190.798</v>
      </c>
    </row>
    <row r="26" spans="2:4" x14ac:dyDescent="0.2">
      <c r="B26" s="5">
        <v>3889.942</v>
      </c>
      <c r="C26" s="1">
        <v>1747.7449999999999</v>
      </c>
      <c r="D26" s="46"/>
    </row>
    <row r="27" spans="2:4" x14ac:dyDescent="0.2">
      <c r="B27" s="5">
        <v>2609.8649999999998</v>
      </c>
      <c r="C27" s="1">
        <v>1698.4970000000001</v>
      </c>
      <c r="D27" s="46"/>
    </row>
    <row r="28" spans="2:4" x14ac:dyDescent="0.2">
      <c r="B28" s="5">
        <v>3675.3879999999999</v>
      </c>
      <c r="C28" s="1">
        <v>1046.2349999999999</v>
      </c>
      <c r="D28" s="46">
        <v>361.93349999999998</v>
      </c>
    </row>
    <row r="29" spans="2:4" x14ac:dyDescent="0.2">
      <c r="B29" s="5">
        <v>1944.6990000000001</v>
      </c>
      <c r="C29" s="1">
        <v>1404.1379999999999</v>
      </c>
      <c r="D29" s="46">
        <v>1550.671</v>
      </c>
    </row>
    <row r="30" spans="2:4" x14ac:dyDescent="0.2">
      <c r="B30" s="5">
        <v>1606.9549999999999</v>
      </c>
      <c r="C30" s="1">
        <v>1292.1849999999999</v>
      </c>
      <c r="D30" s="46"/>
    </row>
    <row r="31" spans="2:4" x14ac:dyDescent="0.2">
      <c r="B31" s="5">
        <v>2579.1660000000002</v>
      </c>
      <c r="C31" s="1">
        <v>1828.6220000000001</v>
      </c>
      <c r="D31" s="46">
        <v>410.15609999999998</v>
      </c>
    </row>
    <row r="32" spans="2:4" x14ac:dyDescent="0.2">
      <c r="B32" s="5">
        <v>1678.086</v>
      </c>
      <c r="C32" s="1">
        <v>1467.5409999999999</v>
      </c>
      <c r="D32" s="46">
        <v>307.8852</v>
      </c>
    </row>
    <row r="33" spans="2:4" x14ac:dyDescent="0.2">
      <c r="B33" s="5">
        <v>2267.5889999999999</v>
      </c>
      <c r="C33" s="1">
        <v>2147.9349999999999</v>
      </c>
      <c r="D33" s="46">
        <v>1522.104</v>
      </c>
    </row>
    <row r="34" spans="2:4" x14ac:dyDescent="0.2">
      <c r="B34" s="5">
        <v>2005.287</v>
      </c>
      <c r="C34" s="1">
        <v>872.27560000000005</v>
      </c>
      <c r="D34" s="46"/>
    </row>
    <row r="35" spans="2:4" x14ac:dyDescent="0.2">
      <c r="B35" s="5">
        <v>1384.5350000000001</v>
      </c>
      <c r="C35" s="1">
        <v>920.47360000000003</v>
      </c>
      <c r="D35" s="46">
        <v>253.3758</v>
      </c>
    </row>
    <row r="36" spans="2:4" x14ac:dyDescent="0.2">
      <c r="B36" s="5">
        <v>2674.3829999999998</v>
      </c>
      <c r="C36" s="1">
        <v>1556.441</v>
      </c>
      <c r="D36" s="46">
        <v>677.0616</v>
      </c>
    </row>
    <row r="37" spans="2:4" x14ac:dyDescent="0.2">
      <c r="B37" s="5">
        <v>1657.357</v>
      </c>
      <c r="C37" s="1">
        <v>1070.876</v>
      </c>
      <c r="D37" s="46">
        <v>1113.8910000000001</v>
      </c>
    </row>
    <row r="38" spans="2:4" x14ac:dyDescent="0.2">
      <c r="B38" s="5">
        <v>2791.2379999999998</v>
      </c>
      <c r="C38" s="1">
        <v>1214.8420000000001</v>
      </c>
      <c r="D38" s="46"/>
    </row>
    <row r="39" spans="2:4" x14ac:dyDescent="0.2">
      <c r="B39" s="5">
        <v>2694.59</v>
      </c>
      <c r="C39" s="1">
        <v>1470.556</v>
      </c>
      <c r="D39" s="46">
        <v>477.4101</v>
      </c>
    </row>
    <row r="40" spans="2:4" x14ac:dyDescent="0.2">
      <c r="B40" s="5">
        <v>1490.404</v>
      </c>
      <c r="C40" s="1">
        <v>552.44590000000005</v>
      </c>
      <c r="D40" s="46">
        <v>684.63080000000002</v>
      </c>
    </row>
    <row r="41" spans="2:4" x14ac:dyDescent="0.2">
      <c r="B41" s="5">
        <v>3270.605</v>
      </c>
      <c r="C41" s="1">
        <v>382.65690000000001</v>
      </c>
      <c r="D41" s="46">
        <v>574.42669999999998</v>
      </c>
    </row>
    <row r="42" spans="2:4" x14ac:dyDescent="0.2">
      <c r="B42" s="5">
        <v>3324.2469999999998</v>
      </c>
      <c r="C42" s="1">
        <v>400.60340000000002</v>
      </c>
      <c r="D42" s="46">
        <v>436.23860000000002</v>
      </c>
    </row>
    <row r="43" spans="2:4" x14ac:dyDescent="0.2">
      <c r="B43" s="5">
        <v>3532.915</v>
      </c>
      <c r="C43" s="1">
        <v>346.69319999999999</v>
      </c>
      <c r="D43" s="46">
        <v>484.40679999999998</v>
      </c>
    </row>
    <row r="44" spans="2:4" x14ac:dyDescent="0.2">
      <c r="B44" s="5">
        <v>4175.9840000000004</v>
      </c>
      <c r="C44" s="1">
        <v>478.63889999999998</v>
      </c>
      <c r="D44" s="46">
        <v>389.13440000000003</v>
      </c>
    </row>
    <row r="45" spans="2:4" x14ac:dyDescent="0.2">
      <c r="B45" s="5">
        <v>5954.9589999999998</v>
      </c>
      <c r="C45" s="1">
        <v>724.38340000000005</v>
      </c>
      <c r="D45" s="46">
        <v>381.16140000000001</v>
      </c>
    </row>
    <row r="46" spans="2:4" x14ac:dyDescent="0.2">
      <c r="B46" s="5">
        <v>5851.7690000000002</v>
      </c>
      <c r="C46" s="1">
        <v>413.88389999999998</v>
      </c>
      <c r="D46" s="46">
        <v>347.56849999999997</v>
      </c>
    </row>
    <row r="47" spans="2:4" x14ac:dyDescent="0.2">
      <c r="B47" s="5">
        <v>3211.3829999999998</v>
      </c>
      <c r="C47" s="1">
        <v>394.24959999999999</v>
      </c>
      <c r="D47" s="46">
        <v>716.97450000000003</v>
      </c>
    </row>
    <row r="48" spans="2:4" x14ac:dyDescent="0.2">
      <c r="B48" s="5">
        <v>4186.1940000000004</v>
      </c>
      <c r="C48" s="1">
        <v>389.50810000000001</v>
      </c>
      <c r="D48" s="46">
        <v>487.06279999999998</v>
      </c>
    </row>
    <row r="49" spans="2:4" x14ac:dyDescent="0.2">
      <c r="B49" s="5">
        <v>4403.1260000000002</v>
      </c>
      <c r="C49" s="1">
        <v>865.10720000000003</v>
      </c>
      <c r="D49" s="46">
        <v>735.7319</v>
      </c>
    </row>
    <row r="50" spans="2:4" x14ac:dyDescent="0.2">
      <c r="B50" s="5">
        <v>3718.8440000000001</v>
      </c>
      <c r="C50" s="1">
        <v>387.61770000000001</v>
      </c>
      <c r="D50" s="46">
        <v>840.03489999999999</v>
      </c>
    </row>
    <row r="51" spans="2:4" x14ac:dyDescent="0.2">
      <c r="B51" s="5">
        <v>3708.373</v>
      </c>
      <c r="C51" s="1">
        <v>908.90089999999998</v>
      </c>
      <c r="D51" s="46">
        <v>534.94910000000004</v>
      </c>
    </row>
    <row r="52" spans="2:4" x14ac:dyDescent="0.2">
      <c r="B52" s="5"/>
      <c r="C52" s="1">
        <v>658.80200000000002</v>
      </c>
      <c r="D52" s="46">
        <v>647.84640000000002</v>
      </c>
    </row>
    <row r="53" spans="2:4" x14ac:dyDescent="0.2">
      <c r="B53" s="5">
        <v>3513.7649999999999</v>
      </c>
      <c r="C53" s="1">
        <v>475.26859999999999</v>
      </c>
      <c r="D53" s="46">
        <v>515.34389999999996</v>
      </c>
    </row>
    <row r="54" spans="2:4" x14ac:dyDescent="0.2">
      <c r="B54" s="5">
        <v>3036.7150000000001</v>
      </c>
      <c r="C54" s="1">
        <v>439.98180000000002</v>
      </c>
      <c r="D54" s="46">
        <v>470.74520000000001</v>
      </c>
    </row>
    <row r="55" spans="2:4" x14ac:dyDescent="0.2">
      <c r="B55" s="5">
        <v>3482.86</v>
      </c>
      <c r="C55" s="1">
        <v>355.36040000000003</v>
      </c>
      <c r="D55" s="46">
        <v>672.28330000000005</v>
      </c>
    </row>
    <row r="56" spans="2:4" x14ac:dyDescent="0.2">
      <c r="B56" s="5">
        <v>6638.3320000000003</v>
      </c>
      <c r="C56" s="1">
        <v>442.50580000000002</v>
      </c>
      <c r="D56" s="46">
        <v>437.3424</v>
      </c>
    </row>
    <row r="57" spans="2:4" x14ac:dyDescent="0.2">
      <c r="B57" s="5"/>
      <c r="C57" s="1">
        <v>684.74760000000003</v>
      </c>
      <c r="D57" s="46">
        <v>386.41890000000001</v>
      </c>
    </row>
    <row r="58" spans="2:4" x14ac:dyDescent="0.2">
      <c r="B58" s="5"/>
      <c r="C58" s="1">
        <v>434.44819999999999</v>
      </c>
      <c r="D58" s="46">
        <v>581.32240000000002</v>
      </c>
    </row>
    <row r="59" spans="2:4" x14ac:dyDescent="0.2">
      <c r="B59" s="5"/>
      <c r="C59" s="1">
        <v>482.06450000000001</v>
      </c>
      <c r="D59" s="46">
        <v>521.2704</v>
      </c>
    </row>
    <row r="60" spans="2:4" x14ac:dyDescent="0.2">
      <c r="B60" s="5">
        <v>4932.8059999999996</v>
      </c>
      <c r="C60" s="1">
        <v>761.19719999999995</v>
      </c>
      <c r="D60" s="46">
        <v>589.62149999999997</v>
      </c>
    </row>
    <row r="61" spans="2:4" x14ac:dyDescent="0.2">
      <c r="B61" s="5"/>
      <c r="C61" s="1">
        <v>338.6782</v>
      </c>
      <c r="D61" s="46">
        <v>679.21789999999999</v>
      </c>
    </row>
    <row r="62" spans="2:4" x14ac:dyDescent="0.2">
      <c r="B62" s="5"/>
      <c r="C62" s="1">
        <v>505.31040000000002</v>
      </c>
      <c r="D62" s="46">
        <v>631.02610000000004</v>
      </c>
    </row>
    <row r="63" spans="2:4" x14ac:dyDescent="0.2">
      <c r="B63" s="5"/>
      <c r="C63" s="1">
        <v>444.02749999999997</v>
      </c>
      <c r="D63" s="46">
        <v>553.30799999999999</v>
      </c>
    </row>
    <row r="64" spans="2:4" x14ac:dyDescent="0.2">
      <c r="B64" s="5">
        <v>3734.201</v>
      </c>
      <c r="C64" s="1">
        <v>492.41460000000001</v>
      </c>
      <c r="D64" s="46">
        <v>491.01799999999997</v>
      </c>
    </row>
    <row r="65" spans="2:4" x14ac:dyDescent="0.2">
      <c r="B65" s="5">
        <v>6185.0339999999997</v>
      </c>
      <c r="C65" s="1">
        <v>591.06780000000003</v>
      </c>
      <c r="D65" s="46">
        <v>343.7713</v>
      </c>
    </row>
    <row r="66" spans="2:4" x14ac:dyDescent="0.2">
      <c r="B66" s="5">
        <v>5939.0630000000001</v>
      </c>
      <c r="C66" s="1">
        <v>827.41420000000005</v>
      </c>
      <c r="D66" s="46">
        <v>400.55930000000001</v>
      </c>
    </row>
    <row r="67" spans="2:4" x14ac:dyDescent="0.2">
      <c r="B67" s="5">
        <v>5982.0940000000001</v>
      </c>
      <c r="C67" s="1">
        <v>372.1542</v>
      </c>
      <c r="D67" s="46">
        <v>512.43870000000004</v>
      </c>
    </row>
    <row r="68" spans="2:4" x14ac:dyDescent="0.2">
      <c r="B68" s="5"/>
      <c r="C68" s="1">
        <v>372.11489999999998</v>
      </c>
      <c r="D68" s="46">
        <v>492.21550000000002</v>
      </c>
    </row>
    <row r="69" spans="2:4" x14ac:dyDescent="0.2">
      <c r="B69" s="5">
        <v>5378.4629999999997</v>
      </c>
      <c r="C69" s="1">
        <v>359.30610000000001</v>
      </c>
      <c r="D69" s="46">
        <v>445.67320000000001</v>
      </c>
    </row>
    <row r="70" spans="2:4" x14ac:dyDescent="0.2">
      <c r="B70" s="5"/>
      <c r="C70" s="1">
        <v>569.29949999999997</v>
      </c>
      <c r="D70" s="46">
        <v>564.73320000000001</v>
      </c>
    </row>
    <row r="71" spans="2:4" x14ac:dyDescent="0.2">
      <c r="B71" s="5">
        <v>4292.4539999999997</v>
      </c>
      <c r="C71" s="1">
        <v>418.95280000000002</v>
      </c>
      <c r="D71" s="46">
        <v>417.2389</v>
      </c>
    </row>
    <row r="72" spans="2:4" x14ac:dyDescent="0.2">
      <c r="B72" s="5"/>
      <c r="C72" s="1">
        <v>436.01639999999998</v>
      </c>
      <c r="D72" s="46">
        <v>412.36110000000002</v>
      </c>
    </row>
    <row r="73" spans="2:4" x14ac:dyDescent="0.2">
      <c r="B73" s="5">
        <v>3308.7060000000001</v>
      </c>
      <c r="C73" s="1">
        <v>696.09209999999996</v>
      </c>
      <c r="D73" s="46">
        <v>352.41070000000002</v>
      </c>
    </row>
    <row r="74" spans="2:4" x14ac:dyDescent="0.2">
      <c r="B74" s="5"/>
      <c r="C74" s="1">
        <v>463.43790000000001</v>
      </c>
      <c r="D74" s="46">
        <v>335.9803</v>
      </c>
    </row>
    <row r="75" spans="2:4" x14ac:dyDescent="0.2">
      <c r="B75" s="5"/>
      <c r="C75" s="1">
        <v>277.21570000000003</v>
      </c>
      <c r="D75" s="46">
        <v>383.88839999999999</v>
      </c>
    </row>
    <row r="76" spans="2:4" x14ac:dyDescent="0.2">
      <c r="B76" s="5">
        <v>4883.6469999999999</v>
      </c>
      <c r="C76" s="1">
        <v>1238.1869999999999</v>
      </c>
      <c r="D76" s="46">
        <v>331.22570000000002</v>
      </c>
    </row>
    <row r="77" spans="2:4" x14ac:dyDescent="0.2">
      <c r="B77" s="5">
        <v>4378.0029999999997</v>
      </c>
      <c r="C77" s="1">
        <v>234.4341</v>
      </c>
      <c r="D77" s="46">
        <v>438.09160000000003</v>
      </c>
    </row>
    <row r="78" spans="2:4" x14ac:dyDescent="0.2">
      <c r="B78" s="5">
        <v>3242.623</v>
      </c>
      <c r="C78" s="1">
        <v>408.35899999999998</v>
      </c>
      <c r="D78" s="46">
        <v>393.1662</v>
      </c>
    </row>
    <row r="79" spans="2:4" x14ac:dyDescent="0.2">
      <c r="B79" s="5">
        <v>3063.9409999999998</v>
      </c>
      <c r="C79" s="1">
        <v>498.7724</v>
      </c>
      <c r="D79" s="46">
        <v>345.39170000000001</v>
      </c>
    </row>
    <row r="80" spans="2:4" x14ac:dyDescent="0.2">
      <c r="B80" s="5">
        <v>2446.3180000000002</v>
      </c>
      <c r="C80" s="1">
        <v>304.58460000000002</v>
      </c>
      <c r="D80" s="46">
        <v>353.13600000000002</v>
      </c>
    </row>
    <row r="81" spans="2:4" x14ac:dyDescent="0.2">
      <c r="B81" s="5">
        <v>920.28009999999995</v>
      </c>
      <c r="C81" s="1">
        <v>305.22449999999998</v>
      </c>
      <c r="D81" s="46">
        <v>395.93169999999998</v>
      </c>
    </row>
    <row r="82" spans="2:4" x14ac:dyDescent="0.2">
      <c r="B82" s="5">
        <v>5406.1440000000002</v>
      </c>
      <c r="C82" s="1">
        <v>218.8622</v>
      </c>
      <c r="D82" s="46">
        <v>312.0428</v>
      </c>
    </row>
    <row r="83" spans="2:4" x14ac:dyDescent="0.2">
      <c r="B83" s="5">
        <v>4835.1589999999997</v>
      </c>
      <c r="C83" s="1">
        <v>1225.0340000000001</v>
      </c>
      <c r="D83" s="46">
        <v>637.93730000000005</v>
      </c>
    </row>
    <row r="84" spans="2:4" x14ac:dyDescent="0.2">
      <c r="B84" s="5">
        <v>3379.0680000000002</v>
      </c>
      <c r="C84" s="1">
        <v>204.3107</v>
      </c>
      <c r="D84" s="46">
        <v>731.33770000000004</v>
      </c>
    </row>
    <row r="85" spans="2:4" x14ac:dyDescent="0.2">
      <c r="B85" s="5"/>
      <c r="C85" s="1">
        <v>537.39409999999998</v>
      </c>
      <c r="D85" s="46">
        <v>691.26859999999999</v>
      </c>
    </row>
    <row r="86" spans="2:4" x14ac:dyDescent="0.2">
      <c r="B86" s="5">
        <v>4078.3969999999999</v>
      </c>
      <c r="C86" s="1">
        <v>882.66660000000002</v>
      </c>
      <c r="D86" s="46">
        <v>672.92470000000003</v>
      </c>
    </row>
    <row r="87" spans="2:4" x14ac:dyDescent="0.2">
      <c r="B87" s="5">
        <v>2868.3710000000001</v>
      </c>
      <c r="C87" s="1">
        <v>2557.4960000000001</v>
      </c>
      <c r="D87" s="46">
        <v>801.56299999999999</v>
      </c>
    </row>
    <row r="88" spans="2:4" x14ac:dyDescent="0.2">
      <c r="B88" s="5">
        <v>5803.6940000000004</v>
      </c>
      <c r="C88" s="1">
        <v>198.89429999999999</v>
      </c>
      <c r="D88" s="46">
        <v>638.63229999999999</v>
      </c>
    </row>
    <row r="89" spans="2:4" x14ac:dyDescent="0.2">
      <c r="B89" s="5">
        <v>6162.384</v>
      </c>
      <c r="C89" s="1">
        <v>207.9982</v>
      </c>
      <c r="D89" s="46">
        <v>641.43359999999996</v>
      </c>
    </row>
    <row r="90" spans="2:4" x14ac:dyDescent="0.2">
      <c r="B90" s="5">
        <v>3670.2860000000001</v>
      </c>
      <c r="C90" s="1">
        <v>324.08690000000001</v>
      </c>
      <c r="D90" s="46">
        <v>695.72239999999999</v>
      </c>
    </row>
    <row r="91" spans="2:4" x14ac:dyDescent="0.2">
      <c r="B91" s="5">
        <v>4677.7179999999998</v>
      </c>
      <c r="C91" s="1">
        <v>173.059</v>
      </c>
      <c r="D91" s="46">
        <v>699.65369999999996</v>
      </c>
    </row>
    <row r="92" spans="2:4" x14ac:dyDescent="0.2">
      <c r="B92" s="5">
        <v>2337.6779999999999</v>
      </c>
      <c r="C92" s="1">
        <v>288.339</v>
      </c>
      <c r="D92" s="46">
        <v>519.32489999999996</v>
      </c>
    </row>
    <row r="93" spans="2:4" x14ac:dyDescent="0.2">
      <c r="B93" s="5">
        <v>1970.0709999999999</v>
      </c>
      <c r="C93" s="1">
        <v>641.98979999999995</v>
      </c>
      <c r="D93" s="46">
        <v>646.2346</v>
      </c>
    </row>
    <row r="94" spans="2:4" x14ac:dyDescent="0.2">
      <c r="B94" s="5">
        <v>5258.567</v>
      </c>
      <c r="C94" s="1">
        <v>253.59350000000001</v>
      </c>
      <c r="D94" s="46">
        <v>622.61440000000005</v>
      </c>
    </row>
    <row r="95" spans="2:4" x14ac:dyDescent="0.2">
      <c r="B95" s="5"/>
      <c r="C95" s="1">
        <v>392.2835</v>
      </c>
      <c r="D95" s="46">
        <v>725.77660000000003</v>
      </c>
    </row>
    <row r="96" spans="2:4" x14ac:dyDescent="0.2">
      <c r="B96" s="5">
        <v>4553.1480000000001</v>
      </c>
      <c r="C96" s="1">
        <v>1624.306</v>
      </c>
      <c r="D96" s="46">
        <v>754.71389999999997</v>
      </c>
    </row>
    <row r="97" spans="2:4" x14ac:dyDescent="0.2">
      <c r="B97" s="5">
        <v>2984.1590000000001</v>
      </c>
      <c r="C97" s="1">
        <v>874.07920000000001</v>
      </c>
      <c r="D97" s="46">
        <v>814.68380000000002</v>
      </c>
    </row>
    <row r="98" spans="2:4" x14ac:dyDescent="0.2">
      <c r="B98" s="5">
        <v>2499.627</v>
      </c>
      <c r="C98" s="1">
        <v>498.16759999999999</v>
      </c>
      <c r="D98" s="46">
        <v>654.11180000000002</v>
      </c>
    </row>
    <row r="99" spans="2:4" x14ac:dyDescent="0.2">
      <c r="B99" s="5">
        <v>1442.8779999999999</v>
      </c>
      <c r="C99" s="1">
        <v>514.93430000000001</v>
      </c>
      <c r="D99" s="46">
        <v>750.19060000000002</v>
      </c>
    </row>
    <row r="100" spans="2:4" x14ac:dyDescent="0.2">
      <c r="B100" s="5">
        <v>4518.8440000000001</v>
      </c>
      <c r="C100" s="1">
        <v>692.62220000000002</v>
      </c>
      <c r="D100" s="46">
        <v>591.00109999999995</v>
      </c>
    </row>
    <row r="101" spans="2:4" x14ac:dyDescent="0.2">
      <c r="B101" s="5">
        <v>1811.8879999999999</v>
      </c>
      <c r="C101" s="1">
        <v>879.81590000000006</v>
      </c>
      <c r="D101" s="46">
        <v>637.78560000000004</v>
      </c>
    </row>
    <row r="102" spans="2:4" x14ac:dyDescent="0.2">
      <c r="B102" s="5">
        <v>3946.2460000000001</v>
      </c>
      <c r="C102" s="1">
        <v>1720.5840000000001</v>
      </c>
      <c r="D102" s="46">
        <v>695.5204</v>
      </c>
    </row>
    <row r="103" spans="2:4" x14ac:dyDescent="0.2">
      <c r="B103" s="5">
        <v>3428.299</v>
      </c>
      <c r="C103" s="1">
        <v>667.95939999999996</v>
      </c>
      <c r="D103" s="46">
        <v>787.9828</v>
      </c>
    </row>
    <row r="104" spans="2:4" x14ac:dyDescent="0.2">
      <c r="B104" s="5">
        <v>2678.5839999999998</v>
      </c>
      <c r="C104" s="1">
        <v>150.85769999999999</v>
      </c>
      <c r="D104" s="46">
        <v>666.4588</v>
      </c>
    </row>
    <row r="105" spans="2:4" x14ac:dyDescent="0.2">
      <c r="B105" s="5">
        <v>1794.318</v>
      </c>
      <c r="C105" s="1">
        <v>320.61950000000002</v>
      </c>
      <c r="D105" s="46">
        <v>794.92550000000006</v>
      </c>
    </row>
    <row r="106" spans="2:4" x14ac:dyDescent="0.2">
      <c r="B106" s="5">
        <v>4619.5439999999999</v>
      </c>
      <c r="C106" s="1">
        <v>462.74849999999998</v>
      </c>
      <c r="D106" s="46">
        <v>780.94799999999998</v>
      </c>
    </row>
    <row r="107" spans="2:4" x14ac:dyDescent="0.2">
      <c r="B107" s="5">
        <v>2900.9319999999998</v>
      </c>
      <c r="C107" s="1">
        <v>239.0069</v>
      </c>
      <c r="D107" s="46">
        <v>792.59720000000004</v>
      </c>
    </row>
    <row r="108" spans="2:4" x14ac:dyDescent="0.2">
      <c r="B108" s="5">
        <v>3180.6770000000001</v>
      </c>
      <c r="C108" s="1">
        <v>794.83320000000003</v>
      </c>
      <c r="D108" s="46">
        <v>742.94299999999998</v>
      </c>
    </row>
    <row r="109" spans="2:4" x14ac:dyDescent="0.2">
      <c r="B109" s="5">
        <v>2546.3820000000001</v>
      </c>
      <c r="C109" s="1">
        <v>689.79570000000001</v>
      </c>
      <c r="D109" s="46">
        <v>786.26959999999997</v>
      </c>
    </row>
    <row r="110" spans="2:4" x14ac:dyDescent="0.2">
      <c r="B110" s="5">
        <v>2442.0349999999999</v>
      </c>
      <c r="C110" s="1">
        <v>709.41079999999999</v>
      </c>
      <c r="D110" s="46">
        <v>704.69290000000001</v>
      </c>
    </row>
    <row r="111" spans="2:4" x14ac:dyDescent="0.2">
      <c r="B111" s="5">
        <v>2478.098</v>
      </c>
      <c r="C111" s="1">
        <v>155.48949999999999</v>
      </c>
      <c r="D111" s="46">
        <v>671.29390000000001</v>
      </c>
    </row>
    <row r="112" spans="2:4" x14ac:dyDescent="0.2">
      <c r="B112" s="5">
        <v>502.49419999999998</v>
      </c>
      <c r="C112" s="1">
        <v>1746.6310000000001</v>
      </c>
      <c r="D112" s="46">
        <v>647.02840000000003</v>
      </c>
    </row>
    <row r="113" spans="2:4" x14ac:dyDescent="0.2">
      <c r="B113" s="5">
        <v>593.67430000000002</v>
      </c>
      <c r="C113" s="1">
        <v>1786.6759999999999</v>
      </c>
      <c r="D113" s="46">
        <v>674.40269999999998</v>
      </c>
    </row>
    <row r="114" spans="2:4" x14ac:dyDescent="0.2">
      <c r="B114" s="5">
        <v>591.70650000000001</v>
      </c>
      <c r="C114" s="1">
        <v>1473.962</v>
      </c>
      <c r="D114" s="46">
        <v>641.80020000000002</v>
      </c>
    </row>
    <row r="115" spans="2:4" x14ac:dyDescent="0.2">
      <c r="B115" s="5">
        <v>764.81420000000003</v>
      </c>
      <c r="C115" s="1">
        <v>1888.8779999999999</v>
      </c>
      <c r="D115" s="46">
        <v>833.98149999999998</v>
      </c>
    </row>
    <row r="116" spans="2:4" x14ac:dyDescent="0.2">
      <c r="B116" s="5">
        <v>358.28129999999999</v>
      </c>
      <c r="C116" s="1">
        <v>2370.7489999999998</v>
      </c>
      <c r="D116" s="46">
        <v>640.15200000000004</v>
      </c>
    </row>
    <row r="117" spans="2:4" x14ac:dyDescent="0.2">
      <c r="B117" s="5">
        <v>375.59539999999998</v>
      </c>
      <c r="C117" s="1">
        <v>2707.6480000000001</v>
      </c>
      <c r="D117" s="46">
        <v>769.34870000000001</v>
      </c>
    </row>
    <row r="118" spans="2:4" x14ac:dyDescent="0.2">
      <c r="B118" s="5">
        <v>325.30439999999999</v>
      </c>
      <c r="C118" s="1">
        <v>2183.1039999999998</v>
      </c>
      <c r="D118" s="46">
        <v>606.08190000000002</v>
      </c>
    </row>
    <row r="119" spans="2:4" x14ac:dyDescent="0.2">
      <c r="B119" s="5">
        <v>437.71870000000001</v>
      </c>
      <c r="C119" s="1">
        <v>2330.6550000000002</v>
      </c>
      <c r="D119" s="46">
        <v>542.29960000000005</v>
      </c>
    </row>
    <row r="120" spans="2:4" x14ac:dyDescent="0.2">
      <c r="B120" s="5">
        <v>490.58609999999999</v>
      </c>
      <c r="C120" s="1">
        <v>1806.952</v>
      </c>
      <c r="D120" s="46">
        <v>872.94159999999999</v>
      </c>
    </row>
    <row r="121" spans="2:4" x14ac:dyDescent="0.2">
      <c r="B121" s="5">
        <v>513.34529999999995</v>
      </c>
      <c r="C121" s="1">
        <v>1848.914</v>
      </c>
      <c r="D121" s="46">
        <v>995.18910000000005</v>
      </c>
    </row>
    <row r="122" spans="2:4" x14ac:dyDescent="0.2">
      <c r="B122" s="5">
        <v>413.28879999999998</v>
      </c>
      <c r="C122" s="1">
        <v>2445.9920000000002</v>
      </c>
      <c r="D122" s="46">
        <v>747.22149999999999</v>
      </c>
    </row>
    <row r="123" spans="2:4" x14ac:dyDescent="0.2">
      <c r="B123" s="5">
        <v>280.00319999999999</v>
      </c>
      <c r="C123" s="1">
        <v>2296.8020000000001</v>
      </c>
      <c r="D123" s="46">
        <v>443.18599999999998</v>
      </c>
    </row>
    <row r="124" spans="2:4" x14ac:dyDescent="0.2">
      <c r="B124" s="5">
        <v>429.39010000000002</v>
      </c>
      <c r="C124" s="1">
        <v>1626.384</v>
      </c>
      <c r="D124" s="46">
        <v>425.90449999999998</v>
      </c>
    </row>
    <row r="125" spans="2:4" x14ac:dyDescent="0.2">
      <c r="B125" s="5">
        <v>458.80329999999998</v>
      </c>
      <c r="C125" s="1">
        <v>1709.787</v>
      </c>
      <c r="D125" s="46">
        <v>382.31240000000003</v>
      </c>
    </row>
    <row r="126" spans="2:4" x14ac:dyDescent="0.2">
      <c r="B126" s="5">
        <v>472.4794</v>
      </c>
      <c r="C126" s="1">
        <v>832.29729999999995</v>
      </c>
      <c r="D126" s="46">
        <v>413.90539999999999</v>
      </c>
    </row>
    <row r="127" spans="2:4" x14ac:dyDescent="0.2">
      <c r="B127" s="5">
        <v>390.5043</v>
      </c>
      <c r="C127" s="1">
        <v>1405.606</v>
      </c>
      <c r="D127" s="46">
        <v>324.27789999999999</v>
      </c>
    </row>
    <row r="128" spans="2:4" x14ac:dyDescent="0.2">
      <c r="B128" s="5">
        <v>616.74210000000005</v>
      </c>
      <c r="C128" s="1">
        <v>1176.087</v>
      </c>
      <c r="D128" s="46">
        <v>244.5615</v>
      </c>
    </row>
    <row r="129" spans="2:4" x14ac:dyDescent="0.2">
      <c r="B129" s="5">
        <v>337.0763</v>
      </c>
      <c r="C129" s="1">
        <v>1142.242</v>
      </c>
      <c r="D129" s="46">
        <v>342.74889999999999</v>
      </c>
    </row>
    <row r="130" spans="2:4" x14ac:dyDescent="0.2">
      <c r="B130" s="5">
        <v>516.15719999999999</v>
      </c>
      <c r="C130" s="1">
        <v>1656.4259999999999</v>
      </c>
      <c r="D130" s="46">
        <v>260.6191</v>
      </c>
    </row>
    <row r="131" spans="2:4" x14ac:dyDescent="0.2">
      <c r="B131" s="5">
        <v>403.13060000000002</v>
      </c>
      <c r="C131" s="1">
        <v>1387.886</v>
      </c>
      <c r="D131" s="46">
        <v>365.38040000000001</v>
      </c>
    </row>
    <row r="132" spans="2:4" x14ac:dyDescent="0.2">
      <c r="B132" s="5">
        <v>444.38810000000001</v>
      </c>
      <c r="C132" s="1">
        <v>881.19299999999998</v>
      </c>
      <c r="D132" s="46">
        <v>211.31379999999999</v>
      </c>
    </row>
    <row r="133" spans="2:4" x14ac:dyDescent="0.2">
      <c r="B133" s="5">
        <v>352.69690000000003</v>
      </c>
      <c r="C133" s="1">
        <v>1314.249</v>
      </c>
      <c r="D133" s="46">
        <v>278.89389999999997</v>
      </c>
    </row>
    <row r="134" spans="2:4" x14ac:dyDescent="0.2">
      <c r="B134" s="5">
        <v>514.19830000000002</v>
      </c>
      <c r="C134" s="1">
        <v>1217.8119999999999</v>
      </c>
      <c r="D134" s="46">
        <v>272.64210000000003</v>
      </c>
    </row>
    <row r="135" spans="2:4" x14ac:dyDescent="0.2">
      <c r="B135" s="5">
        <v>667.03269999999998</v>
      </c>
      <c r="C135" s="1">
        <v>1260.866</v>
      </c>
      <c r="D135" s="46">
        <v>291.55450000000002</v>
      </c>
    </row>
    <row r="136" spans="2:4" x14ac:dyDescent="0.2">
      <c r="B136" s="5">
        <v>388.80090000000001</v>
      </c>
      <c r="C136" s="1">
        <v>1150.5060000000001</v>
      </c>
      <c r="D136" s="46">
        <v>505.88589999999999</v>
      </c>
    </row>
    <row r="137" spans="2:4" x14ac:dyDescent="0.2">
      <c r="B137" s="5">
        <v>394.90010000000001</v>
      </c>
      <c r="C137" s="1">
        <v>1519.0909999999999</v>
      </c>
      <c r="D137" s="46">
        <v>254.83160000000001</v>
      </c>
    </row>
    <row r="138" spans="2:4" x14ac:dyDescent="0.2">
      <c r="B138" s="5">
        <v>460.2842</v>
      </c>
      <c r="C138" s="1">
        <v>1536.925</v>
      </c>
      <c r="D138" s="46">
        <v>169.61959999999999</v>
      </c>
    </row>
    <row r="139" spans="2:4" x14ac:dyDescent="0.2">
      <c r="B139" s="5">
        <v>691.80489999999998</v>
      </c>
      <c r="C139" s="1">
        <v>1300.6120000000001</v>
      </c>
      <c r="D139" s="46">
        <v>602.32989999999995</v>
      </c>
    </row>
    <row r="140" spans="2:4" x14ac:dyDescent="0.2">
      <c r="B140" s="5">
        <v>524.93949999999995</v>
      </c>
      <c r="C140" s="1">
        <v>1867.9269999999999</v>
      </c>
      <c r="D140" s="46">
        <v>332.05829999999997</v>
      </c>
    </row>
    <row r="141" spans="2:4" x14ac:dyDescent="0.2">
      <c r="B141" s="5">
        <v>553.99710000000005</v>
      </c>
      <c r="C141" s="1">
        <v>2159.1529999999998</v>
      </c>
      <c r="D141" s="46">
        <v>328.12360000000001</v>
      </c>
    </row>
    <row r="142" spans="2:4" x14ac:dyDescent="0.2">
      <c r="B142" s="5">
        <v>519.4855</v>
      </c>
      <c r="C142" s="1">
        <v>1244.164</v>
      </c>
      <c r="D142" s="46">
        <v>306.69119999999998</v>
      </c>
    </row>
    <row r="143" spans="2:4" x14ac:dyDescent="0.2">
      <c r="B143" s="5">
        <v>412.72989999999999</v>
      </c>
      <c r="C143" s="1">
        <v>937.79420000000005</v>
      </c>
      <c r="D143" s="46">
        <v>300.24239999999998</v>
      </c>
    </row>
    <row r="144" spans="2:4" x14ac:dyDescent="0.2">
      <c r="B144" s="5">
        <v>393.0496</v>
      </c>
      <c r="C144" s="1">
        <v>1105.8820000000001</v>
      </c>
      <c r="D144" s="46">
        <v>405.9153</v>
      </c>
    </row>
    <row r="145" spans="2:4" x14ac:dyDescent="0.2">
      <c r="B145" s="5">
        <v>425.96570000000003</v>
      </c>
      <c r="C145" s="1">
        <v>2489.7719999999999</v>
      </c>
      <c r="D145" s="46">
        <v>592.8125</v>
      </c>
    </row>
    <row r="146" spans="2:4" x14ac:dyDescent="0.2">
      <c r="B146" s="5">
        <v>737.75670000000002</v>
      </c>
      <c r="C146" s="1">
        <v>1491.37</v>
      </c>
      <c r="D146" s="46">
        <v>205.55760000000001</v>
      </c>
    </row>
    <row r="147" spans="2:4" x14ac:dyDescent="0.2">
      <c r="B147" s="5">
        <v>462.7801</v>
      </c>
      <c r="C147" s="1">
        <v>1350.47</v>
      </c>
      <c r="D147" s="46">
        <v>355.28359999999998</v>
      </c>
    </row>
    <row r="148" spans="2:4" x14ac:dyDescent="0.2">
      <c r="B148" s="5">
        <v>384.30380000000002</v>
      </c>
      <c r="C148" s="1">
        <v>1487.8209999999999</v>
      </c>
      <c r="D148" s="46">
        <v>245.01570000000001</v>
      </c>
    </row>
    <row r="149" spans="2:4" x14ac:dyDescent="0.2">
      <c r="B149" s="5">
        <v>438.47309999999999</v>
      </c>
      <c r="C149" s="1">
        <v>1856.5930000000001</v>
      </c>
      <c r="D149" s="46">
        <v>237.4271</v>
      </c>
    </row>
    <row r="150" spans="2:4" x14ac:dyDescent="0.2">
      <c r="B150" s="5">
        <v>399.56650000000002</v>
      </c>
      <c r="C150" s="1">
        <v>2297.183</v>
      </c>
      <c r="D150" s="46">
        <v>265.40010000000001</v>
      </c>
    </row>
    <row r="151" spans="2:4" x14ac:dyDescent="0.2">
      <c r="B151" s="5">
        <v>463.34910000000002</v>
      </c>
      <c r="C151" s="1">
        <v>2005.72</v>
      </c>
      <c r="D151" s="46">
        <v>440.70150000000001</v>
      </c>
    </row>
    <row r="152" spans="2:4" x14ac:dyDescent="0.2">
      <c r="B152" s="5">
        <v>415.41030000000001</v>
      </c>
      <c r="C152" s="1">
        <v>1679.3240000000001</v>
      </c>
      <c r="D152" s="46">
        <v>248.09360000000001</v>
      </c>
    </row>
    <row r="153" spans="2:4" x14ac:dyDescent="0.2">
      <c r="B153" s="5">
        <v>483.73070000000001</v>
      </c>
      <c r="C153" s="1">
        <v>1338.509</v>
      </c>
      <c r="D153" s="46">
        <v>186.29069999999999</v>
      </c>
    </row>
    <row r="154" spans="2:4" x14ac:dyDescent="0.2">
      <c r="B154" s="5">
        <v>561.75840000000005</v>
      </c>
      <c r="C154" s="1"/>
      <c r="D154" s="46"/>
    </row>
    <row r="155" spans="2:4" x14ac:dyDescent="0.2">
      <c r="B155" s="5">
        <v>402.79489999999998</v>
      </c>
      <c r="C155" s="1">
        <v>3307.6709999999998</v>
      </c>
      <c r="D155" s="46"/>
    </row>
    <row r="156" spans="2:4" x14ac:dyDescent="0.2">
      <c r="B156" s="5">
        <v>535.0136</v>
      </c>
      <c r="C156" s="1"/>
      <c r="D156" s="46"/>
    </row>
    <row r="157" spans="2:4" x14ac:dyDescent="0.2">
      <c r="B157" s="5">
        <v>353.55</v>
      </c>
      <c r="C157" s="1">
        <v>3307.2280000000001</v>
      </c>
      <c r="D157" s="46"/>
    </row>
    <row r="158" spans="2:4" x14ac:dyDescent="0.2">
      <c r="B158" s="5">
        <v>489.9821</v>
      </c>
      <c r="C158" s="1">
        <v>2930.9270000000001</v>
      </c>
      <c r="D158" s="46"/>
    </row>
    <row r="159" spans="2:4" x14ac:dyDescent="0.2">
      <c r="B159" s="5">
        <v>441.33049999999997</v>
      </c>
      <c r="C159" s="1">
        <v>1743.5170000000001</v>
      </c>
      <c r="D159" s="46">
        <v>864.54390000000001</v>
      </c>
    </row>
    <row r="160" spans="2:4" x14ac:dyDescent="0.2">
      <c r="B160" s="5">
        <v>437.27499999999998</v>
      </c>
      <c r="C160" s="1">
        <v>2015.345</v>
      </c>
      <c r="D160" s="46">
        <v>1291.942</v>
      </c>
    </row>
    <row r="161" spans="2:4" x14ac:dyDescent="0.2">
      <c r="B161" s="5">
        <v>564.69230000000005</v>
      </c>
      <c r="C161" s="1">
        <v>2496.7020000000002</v>
      </c>
      <c r="D161" s="46">
        <v>1246.2739999999999</v>
      </c>
    </row>
    <row r="162" spans="2:4" x14ac:dyDescent="0.2">
      <c r="B162" s="5">
        <v>482.58190000000002</v>
      </c>
      <c r="C162" s="1">
        <v>2873.69</v>
      </c>
      <c r="D162" s="46">
        <v>1029.4179999999999</v>
      </c>
    </row>
    <row r="163" spans="2:4" x14ac:dyDescent="0.2">
      <c r="B163" s="5">
        <v>612.68889999999999</v>
      </c>
      <c r="C163" s="1"/>
      <c r="D163" s="46">
        <v>922.52869999999996</v>
      </c>
    </row>
    <row r="164" spans="2:4" x14ac:dyDescent="0.2">
      <c r="B164" s="5">
        <v>496.5684</v>
      </c>
      <c r="C164" s="1"/>
      <c r="D164" s="46">
        <v>1093.3420000000001</v>
      </c>
    </row>
    <row r="165" spans="2:4" x14ac:dyDescent="0.2">
      <c r="B165" s="5">
        <v>596.18920000000003</v>
      </c>
      <c r="C165" s="1"/>
      <c r="D165" s="46">
        <v>739.52869999999996</v>
      </c>
    </row>
    <row r="166" spans="2:4" x14ac:dyDescent="0.2">
      <c r="B166" s="5">
        <v>494.59449999999998</v>
      </c>
      <c r="C166" s="1"/>
      <c r="D166" s="46">
        <v>562.60860000000002</v>
      </c>
    </row>
    <row r="167" spans="2:4" x14ac:dyDescent="0.2">
      <c r="B167" s="5">
        <v>494.5804</v>
      </c>
      <c r="C167" s="1">
        <v>2292.0239999999999</v>
      </c>
      <c r="D167" s="46">
        <v>801.47450000000003</v>
      </c>
    </row>
    <row r="168" spans="2:4" x14ac:dyDescent="0.2">
      <c r="B168" s="5">
        <v>561.27179999999998</v>
      </c>
      <c r="C168" s="1">
        <v>3246.8470000000002</v>
      </c>
      <c r="D168" s="46">
        <v>907.13329999999996</v>
      </c>
    </row>
    <row r="169" spans="2:4" x14ac:dyDescent="0.2">
      <c r="B169" s="5">
        <v>497.08229999999998</v>
      </c>
      <c r="C169" s="1"/>
      <c r="D169" s="46">
        <v>576.75879999999995</v>
      </c>
    </row>
    <row r="170" spans="2:4" x14ac:dyDescent="0.2">
      <c r="B170" s="5">
        <v>474.62720000000002</v>
      </c>
      <c r="C170" s="1"/>
      <c r="D170" s="46">
        <v>571.53840000000002</v>
      </c>
    </row>
    <row r="171" spans="2:4" x14ac:dyDescent="0.2">
      <c r="B171" s="5">
        <v>537.51020000000005</v>
      </c>
      <c r="C171" s="1">
        <v>3221.7460000000001</v>
      </c>
      <c r="D171" s="46">
        <v>487.86380000000003</v>
      </c>
    </row>
    <row r="172" spans="2:4" x14ac:dyDescent="0.2">
      <c r="B172" s="5">
        <v>696.12300000000005</v>
      </c>
      <c r="C172" s="1"/>
      <c r="D172" s="46">
        <v>585.32050000000004</v>
      </c>
    </row>
    <row r="173" spans="2:4" x14ac:dyDescent="0.2">
      <c r="B173" s="5">
        <v>673.37099999999998</v>
      </c>
      <c r="C173" s="1">
        <v>1893.6</v>
      </c>
      <c r="D173" s="46">
        <v>559.94069999999999</v>
      </c>
    </row>
    <row r="174" spans="2:4" x14ac:dyDescent="0.2">
      <c r="B174" s="5">
        <v>597.28779999999995</v>
      </c>
      <c r="C174" s="1">
        <v>2676</v>
      </c>
      <c r="D174" s="46">
        <v>465.19409999999999</v>
      </c>
    </row>
    <row r="175" spans="2:4" x14ac:dyDescent="0.2">
      <c r="B175" s="5">
        <v>352.3066</v>
      </c>
      <c r="C175" s="1">
        <v>2314.1280000000002</v>
      </c>
      <c r="D175" s="46">
        <v>411.1003</v>
      </c>
    </row>
    <row r="176" spans="2:4" x14ac:dyDescent="0.2">
      <c r="B176" s="5">
        <v>513.52980000000002</v>
      </c>
      <c r="C176" s="1">
        <v>2584.4569999999999</v>
      </c>
      <c r="D176" s="46">
        <v>592.66250000000002</v>
      </c>
    </row>
    <row r="177" spans="2:4" x14ac:dyDescent="0.2">
      <c r="B177" s="5">
        <v>613.65350000000001</v>
      </c>
      <c r="C177" s="1">
        <v>2148.6390000000001</v>
      </c>
      <c r="D177" s="46">
        <v>480.34269999999998</v>
      </c>
    </row>
    <row r="178" spans="2:4" x14ac:dyDescent="0.2">
      <c r="B178" s="5">
        <v>964.39239999999995</v>
      </c>
      <c r="C178" s="1">
        <v>2923.0520000000001</v>
      </c>
      <c r="D178" s="46">
        <v>537.37090000000001</v>
      </c>
    </row>
    <row r="179" spans="2:4" x14ac:dyDescent="0.2">
      <c r="B179" s="5">
        <v>1328.327</v>
      </c>
      <c r="C179" s="1">
        <v>2662.058</v>
      </c>
      <c r="D179" s="46">
        <v>394.50729999999999</v>
      </c>
    </row>
    <row r="180" spans="2:4" x14ac:dyDescent="0.2">
      <c r="B180" s="5">
        <v>778.61490000000003</v>
      </c>
      <c r="C180" s="1">
        <v>2494.0909999999999</v>
      </c>
      <c r="D180" s="46">
        <v>502.53320000000002</v>
      </c>
    </row>
    <row r="181" spans="2:4" x14ac:dyDescent="0.2">
      <c r="B181" s="5">
        <v>729.8383</v>
      </c>
      <c r="C181" s="1"/>
      <c r="D181" s="46"/>
    </row>
    <row r="182" spans="2:4" x14ac:dyDescent="0.2">
      <c r="B182" s="5">
        <v>343.90649999999999</v>
      </c>
      <c r="C182" s="1">
        <v>3176.1610000000001</v>
      </c>
      <c r="D182" s="46"/>
    </row>
    <row r="183" spans="2:4" x14ac:dyDescent="0.2">
      <c r="B183" s="5">
        <v>614.63670000000002</v>
      </c>
      <c r="C183" s="1">
        <v>8465.1180000000004</v>
      </c>
      <c r="D183" s="46"/>
    </row>
    <row r="184" spans="2:4" x14ac:dyDescent="0.2">
      <c r="B184" s="5">
        <v>551.10080000000005</v>
      </c>
      <c r="C184" s="1">
        <v>1710.2239999999999</v>
      </c>
      <c r="D184" s="46"/>
    </row>
    <row r="185" spans="2:4" x14ac:dyDescent="0.2">
      <c r="B185" s="5">
        <v>617.5258</v>
      </c>
      <c r="C185" s="1">
        <v>2351.4940000000001</v>
      </c>
      <c r="D185" s="46"/>
    </row>
    <row r="186" spans="2:4" x14ac:dyDescent="0.2">
      <c r="B186" s="5">
        <v>697.68600000000004</v>
      </c>
      <c r="C186" s="1">
        <v>6396.6</v>
      </c>
      <c r="D186" s="46"/>
    </row>
    <row r="187" spans="2:4" x14ac:dyDescent="0.2">
      <c r="B187" s="5">
        <v>476.17689999999999</v>
      </c>
      <c r="C187" s="1">
        <v>6894.6540000000005</v>
      </c>
      <c r="D187" s="46"/>
    </row>
    <row r="188" spans="2:4" x14ac:dyDescent="0.2">
      <c r="B188" s="5">
        <v>363.55829999999997</v>
      </c>
      <c r="C188" s="1">
        <v>2847.2069999999999</v>
      </c>
      <c r="D188" s="46"/>
    </row>
    <row r="189" spans="2:4" x14ac:dyDescent="0.2">
      <c r="B189" s="5">
        <v>667.95579999999995</v>
      </c>
      <c r="C189" s="1">
        <v>2514.44</v>
      </c>
      <c r="D189" s="46"/>
    </row>
    <row r="190" spans="2:4" x14ac:dyDescent="0.2">
      <c r="B190" s="5">
        <v>508.49639999999999</v>
      </c>
      <c r="C190" s="1">
        <v>2350.1640000000002</v>
      </c>
      <c r="D190" s="46"/>
    </row>
    <row r="191" spans="2:4" x14ac:dyDescent="0.2">
      <c r="B191" s="5">
        <v>567.01520000000005</v>
      </c>
      <c r="C191" s="1">
        <v>2534.163</v>
      </c>
      <c r="D191" s="46"/>
    </row>
    <row r="192" spans="2:4" x14ac:dyDescent="0.2">
      <c r="B192" s="5">
        <v>610.28620000000001</v>
      </c>
      <c r="C192" s="1">
        <v>3530.826</v>
      </c>
      <c r="D192" s="46"/>
    </row>
    <row r="193" spans="2:4" x14ac:dyDescent="0.2">
      <c r="B193" s="5">
        <v>485.17489999999998</v>
      </c>
      <c r="C193" s="1">
        <v>2559.91</v>
      </c>
      <c r="D193" s="46"/>
    </row>
    <row r="194" spans="2:4" x14ac:dyDescent="0.2">
      <c r="B194" s="5">
        <v>399.91449999999998</v>
      </c>
      <c r="C194" s="1">
        <v>1752.873</v>
      </c>
      <c r="D194" s="46"/>
    </row>
    <row r="195" spans="2:4" x14ac:dyDescent="0.2">
      <c r="B195" s="5">
        <v>401.51420000000002</v>
      </c>
      <c r="C195" s="1">
        <v>2294.4810000000002</v>
      </c>
      <c r="D195" s="46"/>
    </row>
    <row r="196" spans="2:4" x14ac:dyDescent="0.2">
      <c r="B196" s="5">
        <v>622.59190000000001</v>
      </c>
      <c r="C196" s="1">
        <v>2046.9670000000001</v>
      </c>
      <c r="D196" s="46"/>
    </row>
    <row r="197" spans="2:4" x14ac:dyDescent="0.2">
      <c r="B197" s="5">
        <v>608.31219999999996</v>
      </c>
      <c r="C197" s="1">
        <v>2831.0859999999998</v>
      </c>
      <c r="D197" s="46"/>
    </row>
    <row r="198" spans="2:4" x14ac:dyDescent="0.2">
      <c r="B198" s="5">
        <v>468.464</v>
      </c>
      <c r="C198" s="1">
        <v>3428.8690000000001</v>
      </c>
      <c r="D198" s="46"/>
    </row>
    <row r="199" spans="2:4" x14ac:dyDescent="0.2">
      <c r="B199" s="5">
        <v>652.15549999999996</v>
      </c>
      <c r="C199" s="1">
        <v>3521.5880000000002</v>
      </c>
      <c r="D199" s="46"/>
    </row>
    <row r="200" spans="2:4" x14ac:dyDescent="0.2">
      <c r="B200" s="5">
        <v>435.96600000000001</v>
      </c>
      <c r="C200" s="1">
        <v>1324.664</v>
      </c>
      <c r="D200" s="46"/>
    </row>
    <row r="201" spans="2:4" x14ac:dyDescent="0.2">
      <c r="B201" s="5">
        <v>494.40359999999998</v>
      </c>
      <c r="C201" s="1">
        <v>2422.7489999999998</v>
      </c>
      <c r="D201" s="46"/>
    </row>
    <row r="202" spans="2:4" x14ac:dyDescent="0.2">
      <c r="B202" s="5">
        <v>584.4991</v>
      </c>
      <c r="C202" s="1">
        <v>2070.9090000000001</v>
      </c>
      <c r="D202" s="46"/>
    </row>
    <row r="203" spans="2:4" x14ac:dyDescent="0.2">
      <c r="B203" s="5">
        <v>502.78179999999998</v>
      </c>
      <c r="C203" s="1">
        <v>1191.615</v>
      </c>
      <c r="D203" s="46"/>
    </row>
    <row r="204" spans="2:4" x14ac:dyDescent="0.2">
      <c r="B204" s="5">
        <v>397.69400000000002</v>
      </c>
      <c r="C204" s="1">
        <v>2629.1239999999998</v>
      </c>
      <c r="D204" s="46"/>
    </row>
    <row r="205" spans="2:4" x14ac:dyDescent="0.2">
      <c r="B205" s="5">
        <v>616.48299999999995</v>
      </c>
      <c r="C205" s="1">
        <v>1597.6179999999999</v>
      </c>
      <c r="D205" s="46"/>
    </row>
    <row r="206" spans="2:4" x14ac:dyDescent="0.2">
      <c r="B206" s="5">
        <v>758.45910000000003</v>
      </c>
      <c r="C206" s="1">
        <v>1227.7639999999999</v>
      </c>
      <c r="D206" s="46"/>
    </row>
    <row r="207" spans="2:4" x14ac:dyDescent="0.2">
      <c r="B207" s="5">
        <v>571.8931</v>
      </c>
      <c r="C207" s="1">
        <v>3440.8249999999998</v>
      </c>
      <c r="D207" s="46"/>
    </row>
    <row r="208" spans="2:4" x14ac:dyDescent="0.2">
      <c r="B208" s="5">
        <v>718.49350000000004</v>
      </c>
      <c r="C208" s="1">
        <v>217.76240000000001</v>
      </c>
      <c r="D208" s="46"/>
    </row>
    <row r="209" spans="2:4" x14ac:dyDescent="0.2">
      <c r="B209" s="5">
        <v>891.63930000000005</v>
      </c>
      <c r="C209" s="1">
        <v>921.41499999999996</v>
      </c>
      <c r="D209" s="46"/>
    </row>
    <row r="210" spans="2:4" x14ac:dyDescent="0.2">
      <c r="B210" s="5">
        <v>827.86720000000003</v>
      </c>
      <c r="C210" s="1">
        <v>2153.402</v>
      </c>
      <c r="D210" s="46"/>
    </row>
    <row r="211" spans="2:4" x14ac:dyDescent="0.2">
      <c r="B211" s="5"/>
      <c r="C211" s="1">
        <v>2192.06</v>
      </c>
      <c r="D211" s="46"/>
    </row>
    <row r="212" spans="2:4" x14ac:dyDescent="0.2">
      <c r="B212" s="5"/>
      <c r="C212" s="1">
        <v>2394.29</v>
      </c>
      <c r="D212" s="46"/>
    </row>
    <row r="213" spans="2:4" x14ac:dyDescent="0.2">
      <c r="B213" s="5"/>
      <c r="C213" s="1">
        <v>2245.636</v>
      </c>
      <c r="D213" s="46"/>
    </row>
    <row r="214" spans="2:4" x14ac:dyDescent="0.2">
      <c r="B214" s="5"/>
      <c r="C214" s="1">
        <v>2303.2440000000001</v>
      </c>
      <c r="D214" s="46"/>
    </row>
    <row r="215" spans="2:4" x14ac:dyDescent="0.2">
      <c r="B215" s="5"/>
      <c r="C215" s="1">
        <v>937.93989999999997</v>
      </c>
      <c r="D215" s="46"/>
    </row>
    <row r="216" spans="2:4" x14ac:dyDescent="0.2">
      <c r="B216" s="5"/>
      <c r="C216" s="1">
        <v>1968.2270000000001</v>
      </c>
      <c r="D216" s="46"/>
    </row>
    <row r="217" spans="2:4" x14ac:dyDescent="0.2">
      <c r="B217" s="5"/>
      <c r="C217" s="1">
        <v>3000.857</v>
      </c>
      <c r="D217" s="46"/>
    </row>
    <row r="218" spans="2:4" x14ac:dyDescent="0.2">
      <c r="B218" s="5"/>
      <c r="C218" s="1">
        <v>1760.327</v>
      </c>
      <c r="D218" s="46"/>
    </row>
    <row r="219" spans="2:4" x14ac:dyDescent="0.2">
      <c r="B219" s="5"/>
      <c r="C219" s="1">
        <v>1397.7829999999999</v>
      </c>
      <c r="D219" s="46"/>
    </row>
    <row r="220" spans="2:4" x14ac:dyDescent="0.2">
      <c r="B220" s="5"/>
      <c r="C220" s="1">
        <v>805.13990000000001</v>
      </c>
      <c r="D220" s="46"/>
    </row>
    <row r="221" spans="2:4" x14ac:dyDescent="0.2">
      <c r="B221" s="5"/>
      <c r="C221" s="1">
        <v>3394.6709999999998</v>
      </c>
      <c r="D221" s="46"/>
    </row>
    <row r="222" spans="2:4" x14ac:dyDescent="0.2">
      <c r="B222" s="5"/>
      <c r="C222" s="1">
        <v>3013.5050000000001</v>
      </c>
      <c r="D222" s="46"/>
    </row>
    <row r="223" spans="2:4" x14ac:dyDescent="0.2">
      <c r="B223" s="5"/>
      <c r="C223" s="1">
        <v>2334.915</v>
      </c>
      <c r="D223" s="46"/>
    </row>
    <row r="224" spans="2:4" ht="17" thickBot="1" x14ac:dyDescent="0.25">
      <c r="B224" s="47"/>
      <c r="C224" s="82"/>
      <c r="D224" s="49"/>
    </row>
    <row r="225" spans="2:4" x14ac:dyDescent="0.2">
      <c r="B225" s="1"/>
      <c r="D225" s="1"/>
    </row>
    <row r="226" spans="2:4" x14ac:dyDescent="0.2">
      <c r="B226" s="1"/>
      <c r="D226" s="1"/>
    </row>
    <row r="227" spans="2:4" x14ac:dyDescent="0.2">
      <c r="B227" s="1"/>
      <c r="D227" s="1"/>
    </row>
    <row r="228" spans="2:4" x14ac:dyDescent="0.2">
      <c r="B228" s="1"/>
      <c r="D228" s="1"/>
    </row>
    <row r="229" spans="2:4" x14ac:dyDescent="0.2">
      <c r="B229" s="1"/>
      <c r="D229" s="1"/>
    </row>
    <row r="230" spans="2:4" x14ac:dyDescent="0.2">
      <c r="B230" s="1"/>
      <c r="D230" s="1"/>
    </row>
    <row r="231" spans="2:4" x14ac:dyDescent="0.2">
      <c r="B231" s="1"/>
      <c r="D231" s="1"/>
    </row>
    <row r="232" spans="2:4" x14ac:dyDescent="0.2">
      <c r="B232" s="1"/>
      <c r="D232" s="1"/>
    </row>
    <row r="233" spans="2:4" x14ac:dyDescent="0.2">
      <c r="B233" s="1"/>
      <c r="D233" s="1"/>
    </row>
    <row r="234" spans="2:4" x14ac:dyDescent="0.2">
      <c r="B234" s="1"/>
      <c r="D234" s="1"/>
    </row>
    <row r="235" spans="2:4" x14ac:dyDescent="0.2">
      <c r="B235" s="1"/>
      <c r="D235" s="1"/>
    </row>
    <row r="236" spans="2:4" x14ac:dyDescent="0.2">
      <c r="B236" s="1"/>
      <c r="D236" s="1"/>
    </row>
    <row r="237" spans="2:4" x14ac:dyDescent="0.2">
      <c r="B237" s="1"/>
      <c r="D237" s="1"/>
    </row>
    <row r="238" spans="2:4" x14ac:dyDescent="0.2">
      <c r="B238" s="1"/>
      <c r="D238" s="1"/>
    </row>
    <row r="239" spans="2:4" x14ac:dyDescent="0.2">
      <c r="B239" s="1"/>
      <c r="D239" s="1"/>
    </row>
    <row r="240" spans="2:4" x14ac:dyDescent="0.2">
      <c r="B240" s="1"/>
      <c r="D240" s="1"/>
    </row>
    <row r="241" spans="2:4" x14ac:dyDescent="0.2">
      <c r="B241" s="1"/>
      <c r="D241" s="1"/>
    </row>
    <row r="242" spans="2:4" x14ac:dyDescent="0.2">
      <c r="B242" s="1"/>
      <c r="D242" s="1"/>
    </row>
    <row r="243" spans="2:4" x14ac:dyDescent="0.2">
      <c r="B243" s="1"/>
      <c r="D243" s="1"/>
    </row>
    <row r="244" spans="2:4" x14ac:dyDescent="0.2">
      <c r="B244" s="1"/>
      <c r="D244" s="1"/>
    </row>
    <row r="245" spans="2:4" x14ac:dyDescent="0.2">
      <c r="B245" s="1"/>
      <c r="D245" s="1"/>
    </row>
    <row r="246" spans="2:4" x14ac:dyDescent="0.2">
      <c r="B246" s="1"/>
      <c r="D246" s="1"/>
    </row>
    <row r="247" spans="2:4" x14ac:dyDescent="0.2">
      <c r="B247" s="1"/>
      <c r="D247" s="1"/>
    </row>
    <row r="248" spans="2:4" x14ac:dyDescent="0.2">
      <c r="B248" s="1"/>
      <c r="D248" s="1"/>
    </row>
    <row r="249" spans="2:4" x14ac:dyDescent="0.2">
      <c r="B249" s="1"/>
      <c r="D249" s="1"/>
    </row>
    <row r="250" spans="2:4" x14ac:dyDescent="0.2">
      <c r="B250" s="1"/>
      <c r="D250" s="1"/>
    </row>
    <row r="251" spans="2:4" x14ac:dyDescent="0.2">
      <c r="B251" s="1"/>
      <c r="D251" s="1"/>
    </row>
    <row r="252" spans="2:4" x14ac:dyDescent="0.2">
      <c r="B252" s="1"/>
      <c r="D252" s="1"/>
    </row>
  </sheetData>
  <mergeCells count="8">
    <mergeCell ref="U5:W5"/>
    <mergeCell ref="X5:Z5"/>
    <mergeCell ref="AA5:AC5"/>
    <mergeCell ref="F4:G4"/>
    <mergeCell ref="H4:J4"/>
    <mergeCell ref="K4:M4"/>
    <mergeCell ref="O5:Q5"/>
    <mergeCell ref="R5:T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E391C-82DE-D845-8DFD-622B667B911A}">
  <dimension ref="B2:L16"/>
  <sheetViews>
    <sheetView workbookViewId="0">
      <selection activeCell="G31" sqref="G31"/>
    </sheetView>
  </sheetViews>
  <sheetFormatPr baseColWidth="10" defaultRowHeight="16" x14ac:dyDescent="0.2"/>
  <sheetData>
    <row r="2" spans="2:12" ht="17" thickBot="1" x14ac:dyDescent="0.25"/>
    <row r="3" spans="2:12" ht="17" thickBot="1" x14ac:dyDescent="0.25">
      <c r="B3" s="271" t="s">
        <v>325</v>
      </c>
      <c r="H3" s="271" t="s">
        <v>327</v>
      </c>
    </row>
    <row r="4" spans="2:12" x14ac:dyDescent="0.2">
      <c r="B4" s="2"/>
      <c r="C4" s="3" t="s">
        <v>323</v>
      </c>
      <c r="D4" s="3"/>
      <c r="E4" s="3"/>
      <c r="F4" s="4"/>
      <c r="H4" s="2"/>
      <c r="I4" s="3" t="s">
        <v>326</v>
      </c>
      <c r="J4" s="3"/>
      <c r="K4" s="3"/>
      <c r="L4" s="4"/>
    </row>
    <row r="5" spans="2:12" x14ac:dyDescent="0.2">
      <c r="B5" s="303" t="s">
        <v>324</v>
      </c>
      <c r="C5" s="268" t="s">
        <v>3</v>
      </c>
      <c r="D5" s="268" t="s">
        <v>2</v>
      </c>
      <c r="E5" s="268" t="s">
        <v>10</v>
      </c>
      <c r="F5" s="269" t="s">
        <v>311</v>
      </c>
      <c r="H5" s="303" t="s">
        <v>324</v>
      </c>
      <c r="I5" s="268" t="s">
        <v>3</v>
      </c>
      <c r="J5" s="268" t="s">
        <v>2</v>
      </c>
      <c r="K5" s="268" t="s">
        <v>10</v>
      </c>
      <c r="L5" s="269" t="s">
        <v>311</v>
      </c>
    </row>
    <row r="6" spans="2:12" x14ac:dyDescent="0.2">
      <c r="B6" s="244" t="s">
        <v>312</v>
      </c>
      <c r="C6" s="25">
        <v>0.499</v>
      </c>
      <c r="D6" s="25">
        <v>0.255</v>
      </c>
      <c r="E6" s="25">
        <v>0.54700000000000004</v>
      </c>
      <c r="F6" s="45">
        <v>9.4E-2</v>
      </c>
      <c r="H6" s="244" t="s">
        <v>312</v>
      </c>
      <c r="I6" s="1">
        <v>0.22500000000000001</v>
      </c>
      <c r="J6" s="1">
        <v>0.16700000000000001</v>
      </c>
      <c r="K6" s="1">
        <v>0.29099999999999998</v>
      </c>
      <c r="L6" s="46">
        <v>6.0999999999999999E-2</v>
      </c>
    </row>
    <row r="7" spans="2:12" x14ac:dyDescent="0.2">
      <c r="B7" s="244" t="s">
        <v>313</v>
      </c>
      <c r="C7" s="25">
        <v>0.61</v>
      </c>
      <c r="D7" s="25">
        <v>0.26600000000000001</v>
      </c>
      <c r="E7" s="25">
        <v>0.57399999999999995</v>
      </c>
      <c r="F7" s="45">
        <v>0.28999999999999998</v>
      </c>
      <c r="H7" s="244" t="s">
        <v>313</v>
      </c>
      <c r="I7" s="1">
        <v>0.28399999999999997</v>
      </c>
      <c r="J7" s="1">
        <v>0.156</v>
      </c>
      <c r="K7" s="1">
        <v>0.29599999999999999</v>
      </c>
      <c r="L7" s="46">
        <v>0.14000000000000001</v>
      </c>
    </row>
    <row r="8" spans="2:12" x14ac:dyDescent="0.2">
      <c r="B8" s="244" t="s">
        <v>314</v>
      </c>
      <c r="C8" s="25">
        <v>0.44900000000000001</v>
      </c>
      <c r="D8" s="25">
        <v>0.35599999999999998</v>
      </c>
      <c r="E8" s="25">
        <v>0.64900000000000002</v>
      </c>
      <c r="F8" s="45">
        <v>0.13200000000000001</v>
      </c>
      <c r="H8" s="244" t="s">
        <v>314</v>
      </c>
      <c r="I8" s="1">
        <v>0.23599999999999999</v>
      </c>
      <c r="J8" s="1">
        <v>0.20499999999999999</v>
      </c>
      <c r="K8" s="1">
        <v>0.3</v>
      </c>
      <c r="L8" s="46">
        <v>7.5999999999999998E-2</v>
      </c>
    </row>
    <row r="9" spans="2:12" x14ac:dyDescent="0.2">
      <c r="B9" s="244" t="s">
        <v>315</v>
      </c>
      <c r="C9" s="25">
        <v>0.45500000000000002</v>
      </c>
      <c r="D9" s="25">
        <v>0.41299999999999998</v>
      </c>
      <c r="E9" s="25">
        <v>0.47899999999999998</v>
      </c>
      <c r="F9" s="45">
        <v>0.254</v>
      </c>
      <c r="H9" s="244" t="s">
        <v>315</v>
      </c>
      <c r="I9" s="1">
        <v>0.20300000000000001</v>
      </c>
      <c r="J9" s="1">
        <v>0.19600000000000001</v>
      </c>
      <c r="K9" s="1">
        <v>0.247</v>
      </c>
      <c r="L9" s="46">
        <v>0.158</v>
      </c>
    </row>
    <row r="10" spans="2:12" x14ac:dyDescent="0.2">
      <c r="B10" s="244" t="s">
        <v>316</v>
      </c>
      <c r="C10" s="25">
        <v>0.41499999999999998</v>
      </c>
      <c r="D10" s="25">
        <v>0.39700000000000002</v>
      </c>
      <c r="E10" s="25">
        <v>0.45700000000000002</v>
      </c>
      <c r="F10" s="45">
        <v>0.218</v>
      </c>
      <c r="H10" s="244" t="s">
        <v>316</v>
      </c>
      <c r="I10" s="1">
        <v>0.23400000000000001</v>
      </c>
      <c r="J10" s="1">
        <v>0.26600000000000001</v>
      </c>
      <c r="K10" s="1">
        <v>0.222</v>
      </c>
      <c r="L10" s="46">
        <v>0.13400000000000001</v>
      </c>
    </row>
    <row r="11" spans="2:12" x14ac:dyDescent="0.2">
      <c r="B11" s="244" t="s">
        <v>317</v>
      </c>
      <c r="C11" s="25">
        <v>0.46400000000000002</v>
      </c>
      <c r="D11" s="25">
        <v>0.23100000000000001</v>
      </c>
      <c r="E11" s="25">
        <v>0.60899999999999999</v>
      </c>
      <c r="F11" s="45">
        <v>0.17299999999999999</v>
      </c>
      <c r="H11" s="244" t="s">
        <v>317</v>
      </c>
      <c r="I11" s="1">
        <v>0.221</v>
      </c>
      <c r="J11" s="1">
        <v>0.14399999999999999</v>
      </c>
      <c r="K11" s="1">
        <v>0.27100000000000002</v>
      </c>
      <c r="L11" s="46">
        <v>6.4000000000000001E-2</v>
      </c>
    </row>
    <row r="12" spans="2:12" x14ac:dyDescent="0.2">
      <c r="B12" s="244" t="s">
        <v>318</v>
      </c>
      <c r="C12" s="25">
        <v>0.61399999999999999</v>
      </c>
      <c r="D12" s="25">
        <v>0.22600000000000001</v>
      </c>
      <c r="E12" s="25">
        <v>0.61099999999999999</v>
      </c>
      <c r="F12" s="45">
        <v>0.125</v>
      </c>
      <c r="H12" s="244" t="s">
        <v>318</v>
      </c>
      <c r="I12" s="1">
        <v>0.25900000000000001</v>
      </c>
      <c r="J12" s="1">
        <v>0.16800000000000001</v>
      </c>
      <c r="K12" s="1">
        <v>0.33100000000000002</v>
      </c>
      <c r="L12" s="46">
        <v>8.4000000000000005E-2</v>
      </c>
    </row>
    <row r="13" spans="2:12" x14ac:dyDescent="0.2">
      <c r="B13" s="244" t="s">
        <v>319</v>
      </c>
      <c r="C13" s="25">
        <v>0.442</v>
      </c>
      <c r="D13" s="25">
        <v>0.307</v>
      </c>
      <c r="E13" s="25">
        <v>0.36899999999999999</v>
      </c>
      <c r="F13" s="45">
        <v>0.20699999999999999</v>
      </c>
      <c r="H13" s="244" t="s">
        <v>319</v>
      </c>
      <c r="I13" s="1">
        <v>0.20499999999999999</v>
      </c>
      <c r="J13" s="1">
        <v>0.21199999999999999</v>
      </c>
      <c r="K13" s="1">
        <v>0.24</v>
      </c>
      <c r="L13" s="46">
        <v>0.129</v>
      </c>
    </row>
    <row r="14" spans="2:12" x14ac:dyDescent="0.2">
      <c r="B14" s="244" t="s">
        <v>320</v>
      </c>
      <c r="C14" s="25">
        <v>0.47599999999999998</v>
      </c>
      <c r="D14" s="25">
        <v>0.42799999999999999</v>
      </c>
      <c r="E14" s="25">
        <v>0.36699999999999999</v>
      </c>
      <c r="F14" s="45">
        <v>9.8000000000000004E-2</v>
      </c>
      <c r="H14" s="244" t="s">
        <v>320</v>
      </c>
      <c r="I14" s="1">
        <v>0.249</v>
      </c>
      <c r="J14" s="1">
        <v>0.30399999999999999</v>
      </c>
      <c r="K14" s="1">
        <v>0.19800000000000001</v>
      </c>
      <c r="L14" s="46">
        <v>6.4000000000000001E-2</v>
      </c>
    </row>
    <row r="15" spans="2:12" x14ac:dyDescent="0.2">
      <c r="B15" s="244" t="s">
        <v>321</v>
      </c>
      <c r="C15" s="25">
        <v>0.67200000000000004</v>
      </c>
      <c r="D15" s="25">
        <v>0.37</v>
      </c>
      <c r="E15" s="25">
        <v>0.39600000000000002</v>
      </c>
      <c r="F15" s="45">
        <v>0.45700000000000002</v>
      </c>
      <c r="H15" s="244" t="s">
        <v>321</v>
      </c>
      <c r="I15" s="1">
        <v>0.29399999999999998</v>
      </c>
      <c r="J15" s="1">
        <v>0.22600000000000001</v>
      </c>
      <c r="K15" s="1">
        <v>0.20499999999999999</v>
      </c>
      <c r="L15" s="46">
        <v>0.223</v>
      </c>
    </row>
    <row r="16" spans="2:12" ht="17" thickBot="1" x14ac:dyDescent="0.25">
      <c r="B16" s="247" t="s">
        <v>322</v>
      </c>
      <c r="C16" s="27">
        <v>0.48899999999999999</v>
      </c>
      <c r="D16" s="27">
        <v>0.28599999999999998</v>
      </c>
      <c r="E16" s="27">
        <v>0.28499999999999998</v>
      </c>
      <c r="F16" s="300">
        <v>0.316</v>
      </c>
      <c r="H16" s="247" t="s">
        <v>322</v>
      </c>
      <c r="I16" s="48">
        <v>0.27</v>
      </c>
      <c r="J16" s="48">
        <v>0.18099999999999999</v>
      </c>
      <c r="K16" s="48">
        <v>0.17399999999999999</v>
      </c>
      <c r="L16" s="49">
        <v>0.30099999999999999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C5B51-0FF8-4846-9965-BC9D8E1F7D4F}">
  <dimension ref="B1:S183"/>
  <sheetViews>
    <sheetView workbookViewId="0">
      <selection activeCell="J23" sqref="J23"/>
    </sheetView>
  </sheetViews>
  <sheetFormatPr baseColWidth="10" defaultRowHeight="16" x14ac:dyDescent="0.2"/>
  <cols>
    <col min="3" max="3" width="11.6640625" bestFit="1" customWidth="1"/>
  </cols>
  <sheetData>
    <row r="1" spans="2:19" ht="17" thickBot="1" x14ac:dyDescent="0.25"/>
    <row r="2" spans="2:19" ht="17" thickBot="1" x14ac:dyDescent="0.25">
      <c r="B2" s="29" t="s">
        <v>330</v>
      </c>
      <c r="C2" t="s">
        <v>401</v>
      </c>
      <c r="G2" s="271" t="s">
        <v>335</v>
      </c>
    </row>
    <row r="3" spans="2:19" x14ac:dyDescent="0.2">
      <c r="B3" s="304" t="s">
        <v>30</v>
      </c>
      <c r="C3" s="305" t="s">
        <v>328</v>
      </c>
      <c r="D3" s="306" t="s">
        <v>329</v>
      </c>
      <c r="G3" s="2" t="s">
        <v>25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</row>
    <row r="4" spans="2:19" x14ac:dyDescent="0.2">
      <c r="B4" s="288">
        <v>1275.8949628206899</v>
      </c>
      <c r="C4" s="289">
        <v>706.20669999999996</v>
      </c>
      <c r="D4" s="290">
        <v>6669.7571311882803</v>
      </c>
      <c r="G4" s="307" t="s">
        <v>138</v>
      </c>
      <c r="H4" s="418" t="s">
        <v>30</v>
      </c>
      <c r="I4" s="418"/>
      <c r="J4" s="418"/>
      <c r="K4" s="418"/>
      <c r="L4" s="418" t="s">
        <v>333</v>
      </c>
      <c r="M4" s="418"/>
      <c r="N4" s="418"/>
      <c r="O4" s="418"/>
      <c r="P4" s="418" t="s">
        <v>334</v>
      </c>
      <c r="Q4" s="418"/>
      <c r="R4" s="418"/>
      <c r="S4" s="419"/>
    </row>
    <row r="5" spans="2:19" x14ac:dyDescent="0.2">
      <c r="B5" s="288">
        <v>787.03087802054097</v>
      </c>
      <c r="C5" s="289">
        <v>6643.3419999999996</v>
      </c>
      <c r="D5" s="290">
        <v>14570.500303938001</v>
      </c>
      <c r="G5" s="244" t="s">
        <v>331</v>
      </c>
      <c r="H5" s="1">
        <v>1.3097240000000001</v>
      </c>
      <c r="I5" s="1">
        <v>1.2967299999999999</v>
      </c>
      <c r="J5" s="1">
        <v>1.351202</v>
      </c>
      <c r="K5" s="1">
        <v>1.2945230000000001</v>
      </c>
      <c r="L5" s="1">
        <v>1.255865</v>
      </c>
      <c r="M5" s="1">
        <v>1.2671220000000001</v>
      </c>
      <c r="N5" s="1">
        <v>1.259978</v>
      </c>
      <c r="O5" s="1">
        <v>1.2273689999999999</v>
      </c>
      <c r="P5" s="1">
        <v>1.4545189999999999</v>
      </c>
      <c r="Q5" s="1">
        <v>1.2702659999999999</v>
      </c>
      <c r="R5" s="1">
        <v>1.276861</v>
      </c>
      <c r="S5" s="46">
        <v>1.2485029999999999</v>
      </c>
    </row>
    <row r="6" spans="2:19" ht="17" thickBot="1" x14ac:dyDescent="0.25">
      <c r="B6" s="288">
        <v>560.97647901493804</v>
      </c>
      <c r="C6" s="289">
        <v>3652.2979999999998</v>
      </c>
      <c r="D6" s="290">
        <v>15462.2018823451</v>
      </c>
      <c r="G6" s="247" t="s">
        <v>332</v>
      </c>
      <c r="H6" s="48">
        <v>1.4336310000000001</v>
      </c>
      <c r="I6" s="48">
        <v>1.754448</v>
      </c>
      <c r="J6" s="48">
        <v>1.4895430000000001</v>
      </c>
      <c r="K6" s="48">
        <v>1.5002070000000001</v>
      </c>
      <c r="L6" s="48">
        <v>1.354001</v>
      </c>
      <c r="M6" s="48">
        <v>1.306101</v>
      </c>
      <c r="N6" s="48">
        <v>1.389089</v>
      </c>
      <c r="O6" s="48">
        <v>1.3101940000000001</v>
      </c>
      <c r="P6" s="48">
        <v>1.3281499999999999</v>
      </c>
      <c r="Q6" s="48">
        <v>1.2526539999999999</v>
      </c>
      <c r="R6" s="48">
        <v>1.3913789999999999</v>
      </c>
      <c r="S6" s="49">
        <v>1.2279679999999999</v>
      </c>
    </row>
    <row r="7" spans="2:19" x14ac:dyDescent="0.2">
      <c r="B7" s="288">
        <v>427.940796713532</v>
      </c>
      <c r="C7" s="289">
        <v>3521.4679999999998</v>
      </c>
      <c r="D7" s="290">
        <v>11760.761879326699</v>
      </c>
    </row>
    <row r="8" spans="2:19" x14ac:dyDescent="0.2">
      <c r="B8" s="288">
        <v>382.06655744473397</v>
      </c>
      <c r="C8" s="289">
        <v>3848.8829999999998</v>
      </c>
      <c r="D8" s="290">
        <v>20891.088380883299</v>
      </c>
    </row>
    <row r="9" spans="2:19" x14ac:dyDescent="0.2">
      <c r="B9" s="288">
        <v>494.20507996417001</v>
      </c>
      <c r="C9" s="289">
        <v>818.09529999999995</v>
      </c>
      <c r="D9" s="290">
        <v>1771.7090067925701</v>
      </c>
    </row>
    <row r="10" spans="2:19" x14ac:dyDescent="0.2">
      <c r="B10" s="288">
        <v>219.50418808402401</v>
      </c>
      <c r="C10" s="289">
        <v>568.28560000000004</v>
      </c>
      <c r="D10" s="290">
        <v>24523.542730901099</v>
      </c>
    </row>
    <row r="11" spans="2:19" x14ac:dyDescent="0.2">
      <c r="B11" s="288">
        <v>244.62812020344501</v>
      </c>
      <c r="C11" s="289">
        <v>3582.23</v>
      </c>
      <c r="D11" s="290">
        <v>17611.381143393301</v>
      </c>
    </row>
    <row r="12" spans="2:19" x14ac:dyDescent="0.2">
      <c r="B12" s="288">
        <v>268.68540480104099</v>
      </c>
      <c r="C12" s="289">
        <v>3547.3980000000001</v>
      </c>
      <c r="D12" s="290">
        <v>15547.7253613788</v>
      </c>
    </row>
    <row r="13" spans="2:19" x14ac:dyDescent="0.2">
      <c r="B13" s="288">
        <v>259.657502707986</v>
      </c>
      <c r="C13" s="289">
        <v>589.58579999999995</v>
      </c>
      <c r="D13" s="290">
        <v>18976.894179260002</v>
      </c>
    </row>
    <row r="14" spans="2:19" x14ac:dyDescent="0.2">
      <c r="B14" s="288">
        <v>384.76088055159602</v>
      </c>
      <c r="C14" s="289">
        <v>3691.5340000000001</v>
      </c>
      <c r="D14" s="290">
        <v>3188.0973848182798</v>
      </c>
    </row>
    <row r="15" spans="2:19" x14ac:dyDescent="0.2">
      <c r="B15" s="288">
        <v>364.565235086759</v>
      </c>
      <c r="C15" s="289">
        <v>7455.6310000000003</v>
      </c>
      <c r="D15" s="290">
        <v>24803.207674765101</v>
      </c>
    </row>
    <row r="16" spans="2:19" x14ac:dyDescent="0.2">
      <c r="B16" s="288">
        <v>177.752005891571</v>
      </c>
      <c r="C16" s="289">
        <v>763.17639999999994</v>
      </c>
      <c r="D16" s="290">
        <v>22557.281830817599</v>
      </c>
    </row>
    <row r="17" spans="2:4" x14ac:dyDescent="0.2">
      <c r="B17" s="288">
        <v>350.41608977854003</v>
      </c>
      <c r="C17" s="289"/>
      <c r="D17" s="290">
        <v>13733.7672250086</v>
      </c>
    </row>
    <row r="18" spans="2:4" x14ac:dyDescent="0.2">
      <c r="B18" s="288">
        <v>387.261630721411</v>
      </c>
      <c r="C18" s="289">
        <v>3529.7849999999999</v>
      </c>
      <c r="D18" s="290">
        <v>4878.7428269447701</v>
      </c>
    </row>
    <row r="19" spans="2:4" x14ac:dyDescent="0.2">
      <c r="B19" s="288">
        <v>433.89503825864603</v>
      </c>
      <c r="C19" s="289">
        <v>7153.3919999999998</v>
      </c>
      <c r="D19" s="290">
        <v>24502.135329058299</v>
      </c>
    </row>
    <row r="20" spans="2:4" x14ac:dyDescent="0.2">
      <c r="B20" s="288">
        <v>517.32482311411297</v>
      </c>
      <c r="C20" s="289">
        <v>562.78570000000002</v>
      </c>
      <c r="D20" s="290">
        <v>16530.470619711101</v>
      </c>
    </row>
    <row r="21" spans="2:4" x14ac:dyDescent="0.2">
      <c r="B21" s="288">
        <v>987.93574495397195</v>
      </c>
      <c r="C21" s="289">
        <v>3751.1149999999998</v>
      </c>
      <c r="D21" s="290">
        <v>21094.9542133703</v>
      </c>
    </row>
    <row r="22" spans="2:4" x14ac:dyDescent="0.2">
      <c r="B22" s="288">
        <v>317.59823876965203</v>
      </c>
      <c r="C22" s="289">
        <v>3504.174</v>
      </c>
      <c r="D22" s="290"/>
    </row>
    <row r="23" spans="2:4" x14ac:dyDescent="0.2">
      <c r="B23" s="288">
        <v>159.18596879104399</v>
      </c>
      <c r="C23" s="289">
        <v>7661.6890000000003</v>
      </c>
      <c r="D23" s="290">
        <v>23393.9461770083</v>
      </c>
    </row>
    <row r="24" spans="2:4" x14ac:dyDescent="0.2">
      <c r="B24" s="288">
        <v>235.87463897868801</v>
      </c>
      <c r="C24" s="289">
        <v>3585.4279999999999</v>
      </c>
      <c r="D24" s="290">
        <v>19859.984415466599</v>
      </c>
    </row>
    <row r="25" spans="2:4" x14ac:dyDescent="0.2">
      <c r="B25" s="288">
        <v>542.98385796073001</v>
      </c>
      <c r="C25" s="289">
        <v>3732.4380000000001</v>
      </c>
      <c r="D25" s="290">
        <v>25682.326826649802</v>
      </c>
    </row>
    <row r="26" spans="2:4" x14ac:dyDescent="0.2">
      <c r="B26" s="288">
        <v>525.98619538813398</v>
      </c>
      <c r="C26" s="289">
        <v>4027.201</v>
      </c>
      <c r="D26" s="290">
        <v>22123.609584247901</v>
      </c>
    </row>
    <row r="27" spans="2:4" x14ac:dyDescent="0.2">
      <c r="B27" s="288">
        <v>540.03343748771704</v>
      </c>
      <c r="C27" s="289">
        <v>6719.9260000000004</v>
      </c>
      <c r="D27" s="290">
        <v>19094.7444864469</v>
      </c>
    </row>
    <row r="28" spans="2:4" x14ac:dyDescent="0.2">
      <c r="B28" s="288">
        <v>363.81874043376001</v>
      </c>
      <c r="C28" s="289">
        <v>593.80060000000003</v>
      </c>
      <c r="D28" s="290">
        <v>26965.0860579502</v>
      </c>
    </row>
    <row r="29" spans="2:4" x14ac:dyDescent="0.2">
      <c r="B29" s="288">
        <v>304.71632242316298</v>
      </c>
      <c r="C29" s="289">
        <v>6494.3530000000001</v>
      </c>
      <c r="D29" s="290">
        <v>20446.811210771499</v>
      </c>
    </row>
    <row r="30" spans="2:4" x14ac:dyDescent="0.2">
      <c r="B30" s="288">
        <v>177.78686582448699</v>
      </c>
      <c r="C30" s="289">
        <v>610.98760000000004</v>
      </c>
      <c r="D30" s="290">
        <v>20195.9600712223</v>
      </c>
    </row>
    <row r="31" spans="2:4" x14ac:dyDescent="0.2">
      <c r="B31" s="288">
        <v>348.97692999871202</v>
      </c>
      <c r="C31" s="289">
        <v>545.07770000000005</v>
      </c>
      <c r="D31" s="290">
        <v>19543.4618294961</v>
      </c>
    </row>
    <row r="32" spans="2:4" x14ac:dyDescent="0.2">
      <c r="B32" s="288">
        <v>183.75339396160601</v>
      </c>
      <c r="C32" s="289">
        <v>762.66499999999996</v>
      </c>
      <c r="D32" s="290">
        <v>22267.687601526301</v>
      </c>
    </row>
    <row r="33" spans="2:4" x14ac:dyDescent="0.2">
      <c r="B33" s="288">
        <v>170.22732928332499</v>
      </c>
      <c r="C33" s="289">
        <v>757.74210000000005</v>
      </c>
      <c r="D33" s="290">
        <v>17492.4451897494</v>
      </c>
    </row>
    <row r="34" spans="2:4" x14ac:dyDescent="0.2">
      <c r="B34" s="288">
        <v>136.21328601019201</v>
      </c>
      <c r="C34" s="289">
        <v>604.96799999999996</v>
      </c>
      <c r="D34" s="290">
        <v>22998.266060756399</v>
      </c>
    </row>
    <row r="35" spans="2:4" x14ac:dyDescent="0.2">
      <c r="B35" s="288">
        <v>244.45499265892701</v>
      </c>
      <c r="C35" s="289">
        <v>3575.527</v>
      </c>
      <c r="D35" s="290">
        <v>24689.651875794902</v>
      </c>
    </row>
    <row r="36" spans="2:4" x14ac:dyDescent="0.2">
      <c r="B36" s="288">
        <v>164.794104223273</v>
      </c>
      <c r="C36" s="289">
        <v>3644.5160000000001</v>
      </c>
      <c r="D36" s="290">
        <v>22566.1825478559</v>
      </c>
    </row>
    <row r="37" spans="2:4" x14ac:dyDescent="0.2">
      <c r="B37" s="288">
        <v>902.808017615626</v>
      </c>
      <c r="C37" s="289">
        <v>863.43320000000006</v>
      </c>
      <c r="D37" s="290">
        <v>21291.831049295499</v>
      </c>
    </row>
    <row r="38" spans="2:4" x14ac:dyDescent="0.2">
      <c r="B38" s="288">
        <v>962.14236267585898</v>
      </c>
      <c r="C38" s="289">
        <v>712.47730000000001</v>
      </c>
      <c r="D38" s="290">
        <v>27443.020922062798</v>
      </c>
    </row>
    <row r="39" spans="2:4" x14ac:dyDescent="0.2">
      <c r="B39" s="288">
        <v>122.566887386204</v>
      </c>
      <c r="C39" s="289">
        <v>840.21540000000005</v>
      </c>
      <c r="D39" s="290">
        <v>2721.50288697731</v>
      </c>
    </row>
    <row r="40" spans="2:4" x14ac:dyDescent="0.2">
      <c r="B40" s="288">
        <v>171.337085442535</v>
      </c>
      <c r="C40" s="289">
        <v>2856.607</v>
      </c>
      <c r="D40" s="290">
        <v>2501.31668318842</v>
      </c>
    </row>
    <row r="41" spans="2:4" x14ac:dyDescent="0.2">
      <c r="B41" s="288">
        <v>190.614894945743</v>
      </c>
      <c r="C41" s="289">
        <v>2534.2950000000001</v>
      </c>
      <c r="D41" s="290">
        <v>1355.25355097694</v>
      </c>
    </row>
    <row r="42" spans="2:4" x14ac:dyDescent="0.2">
      <c r="B42" s="288">
        <v>168.97435497037699</v>
      </c>
      <c r="C42" s="289">
        <v>1892.4939999999999</v>
      </c>
      <c r="D42" s="290">
        <v>1566.8066183006399</v>
      </c>
    </row>
    <row r="43" spans="2:4" x14ac:dyDescent="0.2">
      <c r="B43" s="288">
        <v>617.10549395033399</v>
      </c>
      <c r="C43" s="289">
        <v>899.50109999999995</v>
      </c>
      <c r="D43" s="290">
        <v>3415.9557015117998</v>
      </c>
    </row>
    <row r="44" spans="2:4" x14ac:dyDescent="0.2">
      <c r="B44" s="288">
        <v>167.514614493934</v>
      </c>
      <c r="C44" s="289">
        <v>1002.721</v>
      </c>
      <c r="D44" s="290">
        <v>1871.43438255464</v>
      </c>
    </row>
    <row r="45" spans="2:4" x14ac:dyDescent="0.2">
      <c r="B45" s="288">
        <v>169.345511292661</v>
      </c>
      <c r="C45" s="289">
        <v>1333.912</v>
      </c>
      <c r="D45" s="290">
        <v>1827.3766245634099</v>
      </c>
    </row>
    <row r="46" spans="2:4" x14ac:dyDescent="0.2">
      <c r="B46" s="288">
        <v>205.14306603535201</v>
      </c>
      <c r="C46" s="289">
        <v>2790.1570000000002</v>
      </c>
      <c r="D46" s="290">
        <v>3991.67199881121</v>
      </c>
    </row>
    <row r="47" spans="2:4" x14ac:dyDescent="0.2">
      <c r="B47" s="288">
        <v>160.57515231517399</v>
      </c>
      <c r="C47" s="289">
        <v>1326.606</v>
      </c>
      <c r="D47" s="290">
        <v>3070.4421498295301</v>
      </c>
    </row>
    <row r="48" spans="2:4" x14ac:dyDescent="0.2">
      <c r="B48" s="288">
        <v>2947.8364364598001</v>
      </c>
      <c r="C48" s="289">
        <v>1250.8699999999999</v>
      </c>
      <c r="D48" s="290">
        <v>1996.5962511248399</v>
      </c>
    </row>
    <row r="49" spans="2:4" x14ac:dyDescent="0.2">
      <c r="B49" s="288">
        <v>188.941544433747</v>
      </c>
      <c r="C49" s="289">
        <v>1205.7239999999999</v>
      </c>
      <c r="D49" s="290">
        <v>5488.9015638267001</v>
      </c>
    </row>
    <row r="50" spans="2:4" x14ac:dyDescent="0.2">
      <c r="B50" s="288">
        <v>1423.9146508451599</v>
      </c>
      <c r="C50" s="289">
        <v>1564.39</v>
      </c>
      <c r="D50" s="290">
        <v>4063.9706999998002</v>
      </c>
    </row>
    <row r="51" spans="2:4" x14ac:dyDescent="0.2">
      <c r="B51" s="288">
        <v>215.07786351275701</v>
      </c>
      <c r="C51" s="289">
        <v>2671.1179999999999</v>
      </c>
      <c r="D51" s="290">
        <v>3180.2519767699</v>
      </c>
    </row>
    <row r="52" spans="2:4" x14ac:dyDescent="0.2">
      <c r="B52" s="288">
        <v>460.75969802343502</v>
      </c>
      <c r="C52" s="289">
        <v>1897.662</v>
      </c>
      <c r="D52" s="290">
        <v>9179.7582282442308</v>
      </c>
    </row>
    <row r="53" spans="2:4" x14ac:dyDescent="0.2">
      <c r="B53" s="288">
        <v>374.33581422901301</v>
      </c>
      <c r="C53" s="289">
        <v>1378.9</v>
      </c>
      <c r="D53" s="290">
        <v>7911.7035201948402</v>
      </c>
    </row>
    <row r="54" spans="2:4" x14ac:dyDescent="0.2">
      <c r="B54" s="288">
        <v>359.93070493490598</v>
      </c>
      <c r="C54" s="289">
        <v>1561.377</v>
      </c>
      <c r="D54" s="290">
        <v>5605.9894150429</v>
      </c>
    </row>
    <row r="55" spans="2:4" x14ac:dyDescent="0.2">
      <c r="B55" s="288">
        <v>344.71089671392599</v>
      </c>
      <c r="C55" s="289">
        <v>1273.4000000000001</v>
      </c>
      <c r="D55" s="290">
        <v>13155.891590171301</v>
      </c>
    </row>
    <row r="56" spans="2:4" x14ac:dyDescent="0.2">
      <c r="B56" s="288">
        <v>391.562274669283</v>
      </c>
      <c r="C56" s="289">
        <v>1462.146</v>
      </c>
      <c r="D56" s="290">
        <v>10665.421257096599</v>
      </c>
    </row>
    <row r="57" spans="2:4" x14ac:dyDescent="0.2">
      <c r="B57" s="288">
        <v>430.85601813693302</v>
      </c>
      <c r="C57" s="289">
        <v>1254.595</v>
      </c>
      <c r="D57" s="290">
        <v>6837.6051517767801</v>
      </c>
    </row>
    <row r="58" spans="2:4" x14ac:dyDescent="0.2">
      <c r="B58" s="288">
        <v>545.48069760920396</v>
      </c>
      <c r="C58" s="289">
        <v>1367.4780000000001</v>
      </c>
      <c r="D58" s="290">
        <v>2004.81379643472</v>
      </c>
    </row>
    <row r="59" spans="2:4" x14ac:dyDescent="0.2">
      <c r="B59" s="288">
        <v>2370.536683926</v>
      </c>
      <c r="C59" s="289">
        <v>933.18619999999999</v>
      </c>
      <c r="D59" s="290">
        <v>3968.7396778407501</v>
      </c>
    </row>
    <row r="60" spans="2:4" x14ac:dyDescent="0.2">
      <c r="B60" s="288">
        <v>1255.02364602239</v>
      </c>
      <c r="C60" s="289">
        <v>1903.48</v>
      </c>
      <c r="D60" s="290">
        <v>7923.4715796104902</v>
      </c>
    </row>
    <row r="61" spans="2:4" x14ac:dyDescent="0.2">
      <c r="B61" s="288">
        <v>568.98559530522596</v>
      </c>
      <c r="C61" s="289">
        <v>1498.8810000000001</v>
      </c>
      <c r="D61" s="290">
        <v>7108.9866573437102</v>
      </c>
    </row>
    <row r="62" spans="2:4" x14ac:dyDescent="0.2">
      <c r="B62" s="288">
        <v>406.360935427963</v>
      </c>
      <c r="C62" s="289">
        <v>1723.338</v>
      </c>
      <c r="D62" s="290">
        <v>5550.7770792720103</v>
      </c>
    </row>
    <row r="63" spans="2:4" x14ac:dyDescent="0.2">
      <c r="B63" s="288">
        <v>413.08660985809303</v>
      </c>
      <c r="C63" s="289">
        <v>1486.075</v>
      </c>
      <c r="D63" s="290">
        <v>2009.19268993581</v>
      </c>
    </row>
    <row r="64" spans="2:4" x14ac:dyDescent="0.2">
      <c r="B64" s="288">
        <v>657.36249285973497</v>
      </c>
      <c r="C64" s="289">
        <v>576.34259999999995</v>
      </c>
      <c r="D64" s="290">
        <v>2196.3615210696198</v>
      </c>
    </row>
    <row r="65" spans="2:4" x14ac:dyDescent="0.2">
      <c r="B65" s="288">
        <v>798.78492779925898</v>
      </c>
      <c r="C65" s="289">
        <v>1150.431</v>
      </c>
      <c r="D65" s="290">
        <v>4945.0839045128696</v>
      </c>
    </row>
    <row r="66" spans="2:4" x14ac:dyDescent="0.2">
      <c r="B66" s="288">
        <v>576.94862414633701</v>
      </c>
      <c r="C66" s="289">
        <v>1645.6369999999999</v>
      </c>
      <c r="D66" s="290">
        <v>1567.48028958328</v>
      </c>
    </row>
    <row r="67" spans="2:4" x14ac:dyDescent="0.2">
      <c r="B67" s="288">
        <v>650.84773282086496</v>
      </c>
      <c r="C67" s="289">
        <v>1305.4960000000001</v>
      </c>
      <c r="D67" s="290">
        <v>8308.1230620166898</v>
      </c>
    </row>
    <row r="68" spans="2:4" x14ac:dyDescent="0.2">
      <c r="B68" s="288">
        <v>673.38867856848799</v>
      </c>
      <c r="C68" s="289">
        <v>2179.145</v>
      </c>
      <c r="D68" s="290">
        <v>7563.1560918004698</v>
      </c>
    </row>
    <row r="69" spans="2:4" x14ac:dyDescent="0.2">
      <c r="B69" s="288">
        <v>578.61307261131697</v>
      </c>
      <c r="C69" s="289">
        <v>1642.3</v>
      </c>
      <c r="D69" s="290">
        <v>9341.5308761953602</v>
      </c>
    </row>
    <row r="70" spans="2:4" x14ac:dyDescent="0.2">
      <c r="B70" s="288">
        <v>2879.79679795621</v>
      </c>
      <c r="C70" s="289">
        <v>910.43489999999997</v>
      </c>
      <c r="D70" s="290">
        <v>7819.2566079714197</v>
      </c>
    </row>
    <row r="71" spans="2:4" x14ac:dyDescent="0.2">
      <c r="B71" s="288">
        <v>1156.5987556062901</v>
      </c>
      <c r="C71" s="289">
        <v>1507.24</v>
      </c>
      <c r="D71" s="290">
        <v>9652.7375668534496</v>
      </c>
    </row>
    <row r="72" spans="2:4" x14ac:dyDescent="0.2">
      <c r="B72" s="288">
        <v>733.88834585120105</v>
      </c>
      <c r="C72" s="289">
        <v>1323.7860000000001</v>
      </c>
      <c r="D72" s="290">
        <v>5921.4886843998702</v>
      </c>
    </row>
    <row r="73" spans="2:4" x14ac:dyDescent="0.2">
      <c r="B73" s="288">
        <v>586.63671955184702</v>
      </c>
      <c r="C73" s="289">
        <v>1128.5350000000001</v>
      </c>
      <c r="D73" s="290">
        <v>17083.728245744602</v>
      </c>
    </row>
    <row r="74" spans="2:4" x14ac:dyDescent="0.2">
      <c r="B74" s="288">
        <v>567.27281577479198</v>
      </c>
      <c r="C74" s="289">
        <v>1063.181</v>
      </c>
      <c r="D74" s="290">
        <v>6955.4054946619499</v>
      </c>
    </row>
    <row r="75" spans="2:4" x14ac:dyDescent="0.2">
      <c r="B75" s="288">
        <v>648.01779894859703</v>
      </c>
      <c r="C75" s="289">
        <v>1906.35</v>
      </c>
      <c r="D75" s="290">
        <v>5208.5065022263698</v>
      </c>
    </row>
    <row r="76" spans="2:4" x14ac:dyDescent="0.2">
      <c r="B76" s="288">
        <v>675.57681182537999</v>
      </c>
      <c r="C76" s="289">
        <v>4575.32</v>
      </c>
      <c r="D76" s="290">
        <v>20812.857684209699</v>
      </c>
    </row>
    <row r="77" spans="2:4" x14ac:dyDescent="0.2">
      <c r="B77" s="288">
        <v>575.891769636444</v>
      </c>
      <c r="C77" s="289">
        <v>835.80629999999996</v>
      </c>
      <c r="D77" s="290">
        <v>1263.3660988341901</v>
      </c>
    </row>
    <row r="78" spans="2:4" x14ac:dyDescent="0.2">
      <c r="B78" s="288">
        <v>745.47765978777704</v>
      </c>
      <c r="C78" s="289">
        <v>7257.1310000000003</v>
      </c>
      <c r="D78" s="290">
        <v>5909.1643234025396</v>
      </c>
    </row>
    <row r="79" spans="2:4" x14ac:dyDescent="0.2">
      <c r="B79" s="288">
        <v>709.02510008561603</v>
      </c>
      <c r="C79" s="289">
        <v>3553.998</v>
      </c>
      <c r="D79" s="290">
        <v>14107.375983939301</v>
      </c>
    </row>
    <row r="80" spans="2:4" x14ac:dyDescent="0.2">
      <c r="B80" s="288">
        <v>872.06416201061904</v>
      </c>
      <c r="C80" s="289">
        <v>7312.518</v>
      </c>
      <c r="D80" s="290">
        <v>9001.2457762754802</v>
      </c>
    </row>
    <row r="81" spans="2:4" x14ac:dyDescent="0.2">
      <c r="B81" s="288">
        <v>825.21088993389401</v>
      </c>
      <c r="C81" s="289">
        <v>5144.6379999999999</v>
      </c>
      <c r="D81" s="290">
        <v>869.95268442588895</v>
      </c>
    </row>
    <row r="82" spans="2:4" x14ac:dyDescent="0.2">
      <c r="B82" s="288">
        <v>712.72993845264602</v>
      </c>
      <c r="C82" s="289">
        <v>6620.5460000000003</v>
      </c>
      <c r="D82" s="290">
        <v>9666.94726203748</v>
      </c>
    </row>
    <row r="83" spans="2:4" x14ac:dyDescent="0.2">
      <c r="B83" s="288">
        <v>732.92899489050899</v>
      </c>
      <c r="C83" s="289">
        <v>5933.5010000000002</v>
      </c>
      <c r="D83" s="290">
        <v>12317.3524743583</v>
      </c>
    </row>
    <row r="84" spans="2:4" x14ac:dyDescent="0.2">
      <c r="B84" s="288">
        <v>1556.1142723610301</v>
      </c>
      <c r="C84" s="289">
        <v>6791.8919999999998</v>
      </c>
      <c r="D84" s="290">
        <v>2836.3591495118199</v>
      </c>
    </row>
    <row r="85" spans="2:4" x14ac:dyDescent="0.2">
      <c r="B85" s="288">
        <v>988.65942022039599</v>
      </c>
      <c r="C85" s="289">
        <v>4531.2839999999997</v>
      </c>
      <c r="D85" s="290">
        <v>12467.8526705696</v>
      </c>
    </row>
    <row r="86" spans="2:4" x14ac:dyDescent="0.2">
      <c r="B86" s="288">
        <v>2648.1446124345198</v>
      </c>
      <c r="C86" s="289">
        <v>6976.1310000000003</v>
      </c>
      <c r="D86" s="290">
        <v>4024.40635852078</v>
      </c>
    </row>
    <row r="87" spans="2:4" x14ac:dyDescent="0.2">
      <c r="B87" s="288">
        <v>922.153990521796</v>
      </c>
      <c r="C87" s="289">
        <v>6846.3090000000002</v>
      </c>
      <c r="D87" s="290">
        <v>10707.155789657299</v>
      </c>
    </row>
    <row r="88" spans="2:4" x14ac:dyDescent="0.2">
      <c r="B88" s="288">
        <v>2725.2197457204902</v>
      </c>
      <c r="C88" s="289">
        <v>5697.49</v>
      </c>
      <c r="D88" s="290">
        <v>20913.6941263923</v>
      </c>
    </row>
    <row r="89" spans="2:4" x14ac:dyDescent="0.2">
      <c r="B89" s="288">
        <v>6729.3593106713497</v>
      </c>
      <c r="C89" s="289">
        <v>3040.355</v>
      </c>
      <c r="D89" s="290">
        <v>8508.2019012284309</v>
      </c>
    </row>
    <row r="90" spans="2:4" x14ac:dyDescent="0.2">
      <c r="B90" s="288">
        <v>1831.49854096178</v>
      </c>
      <c r="C90" s="289">
        <v>6147.2879999999996</v>
      </c>
      <c r="D90" s="290">
        <v>9644.1222690254199</v>
      </c>
    </row>
    <row r="91" spans="2:4" x14ac:dyDescent="0.2">
      <c r="B91" s="288">
        <v>1111.3481411712501</v>
      </c>
      <c r="C91" s="289">
        <v>6635.5519999999997</v>
      </c>
      <c r="D91" s="290">
        <v>23760.427880075498</v>
      </c>
    </row>
    <row r="92" spans="2:4" x14ac:dyDescent="0.2">
      <c r="B92" s="288">
        <v>2325.7661290450901</v>
      </c>
      <c r="C92" s="289">
        <v>3884.453</v>
      </c>
      <c r="D92" s="290">
        <v>12872.649381618199</v>
      </c>
    </row>
    <row r="93" spans="2:4" x14ac:dyDescent="0.2">
      <c r="B93" s="288">
        <v>1588.4525443089401</v>
      </c>
      <c r="C93" s="289">
        <v>1944.646</v>
      </c>
      <c r="D93" s="290">
        <v>11426.450785778499</v>
      </c>
    </row>
    <row r="94" spans="2:4" x14ac:dyDescent="0.2">
      <c r="B94" s="288">
        <v>1693.16655049114</v>
      </c>
      <c r="C94" s="289">
        <v>5712.9560000000001</v>
      </c>
      <c r="D94" s="290">
        <v>11980.479169841001</v>
      </c>
    </row>
    <row r="95" spans="2:4" x14ac:dyDescent="0.2">
      <c r="B95" s="288">
        <v>5611.9331555218896</v>
      </c>
      <c r="C95" s="289">
        <v>3100.5880000000002</v>
      </c>
      <c r="D95" s="290">
        <v>8663.0321773564301</v>
      </c>
    </row>
    <row r="96" spans="2:4" x14ac:dyDescent="0.2">
      <c r="B96" s="288">
        <v>3200.9647278890002</v>
      </c>
      <c r="C96" s="289">
        <v>5755.2250000000004</v>
      </c>
      <c r="D96" s="290">
        <v>1775.05171647561</v>
      </c>
    </row>
    <row r="97" spans="2:4" x14ac:dyDescent="0.2">
      <c r="B97" s="288">
        <v>2279.2786514172299</v>
      </c>
      <c r="C97" s="289"/>
      <c r="D97" s="290">
        <v>9176.7252254579907</v>
      </c>
    </row>
    <row r="98" spans="2:4" x14ac:dyDescent="0.2">
      <c r="B98" s="288">
        <v>805.28896051873801</v>
      </c>
      <c r="C98" s="289">
        <v>6666.3850000000002</v>
      </c>
      <c r="D98" s="290">
        <v>4645.2879668512696</v>
      </c>
    </row>
    <row r="99" spans="2:4" x14ac:dyDescent="0.2">
      <c r="B99" s="288">
        <v>342.98303606398099</v>
      </c>
      <c r="C99" s="289">
        <v>7589.06</v>
      </c>
      <c r="D99" s="290"/>
    </row>
    <row r="100" spans="2:4" x14ac:dyDescent="0.2">
      <c r="B100" s="288">
        <v>686.18153168729702</v>
      </c>
      <c r="C100" s="289">
        <v>5824.6450000000004</v>
      </c>
      <c r="D100" s="290"/>
    </row>
    <row r="101" spans="2:4" x14ac:dyDescent="0.2">
      <c r="B101" s="288">
        <v>5720.55918252219</v>
      </c>
      <c r="C101" s="289">
        <v>6409.9960000000001</v>
      </c>
      <c r="D101" s="290"/>
    </row>
    <row r="102" spans="2:4" x14ac:dyDescent="0.2">
      <c r="B102" s="288">
        <v>5210.3392929624897</v>
      </c>
      <c r="C102" s="289">
        <v>6532.348</v>
      </c>
      <c r="D102" s="290"/>
    </row>
    <row r="103" spans="2:4" x14ac:dyDescent="0.2">
      <c r="B103" s="288">
        <v>6715.9851415986104</v>
      </c>
      <c r="C103" s="289">
        <v>1566.702</v>
      </c>
      <c r="D103" s="290"/>
    </row>
    <row r="104" spans="2:4" x14ac:dyDescent="0.2">
      <c r="B104" s="288">
        <v>4950.2772864133303</v>
      </c>
      <c r="C104" s="289">
        <v>5513.37</v>
      </c>
      <c r="D104" s="290"/>
    </row>
    <row r="105" spans="2:4" x14ac:dyDescent="0.2">
      <c r="B105" s="288">
        <v>3674.27706312179</v>
      </c>
      <c r="C105" s="289">
        <v>7618.0529999999999</v>
      </c>
      <c r="D105" s="290"/>
    </row>
    <row r="106" spans="2:4" x14ac:dyDescent="0.2">
      <c r="B106" s="288">
        <v>2339.2580412368902</v>
      </c>
      <c r="C106" s="289">
        <v>5405.3760000000002</v>
      </c>
      <c r="D106" s="290"/>
    </row>
    <row r="107" spans="2:4" x14ac:dyDescent="0.2">
      <c r="B107" s="288">
        <v>5029.8058455366399</v>
      </c>
      <c r="C107" s="289"/>
      <c r="D107" s="290"/>
    </row>
    <row r="108" spans="2:4" x14ac:dyDescent="0.2">
      <c r="B108" s="288">
        <v>3662.2292438562399</v>
      </c>
      <c r="C108" s="289">
        <v>3123.1219999999998</v>
      </c>
      <c r="D108" s="290"/>
    </row>
    <row r="109" spans="2:4" x14ac:dyDescent="0.2">
      <c r="B109" s="288">
        <v>2260.2467558735698</v>
      </c>
      <c r="C109" s="289">
        <v>4840.0709999999999</v>
      </c>
      <c r="D109" s="290"/>
    </row>
    <row r="110" spans="2:4" x14ac:dyDescent="0.2">
      <c r="B110" s="288">
        <v>4245.1849874622003</v>
      </c>
      <c r="C110" s="289">
        <v>1519.885</v>
      </c>
      <c r="D110" s="290"/>
    </row>
    <row r="111" spans="2:4" x14ac:dyDescent="0.2">
      <c r="B111" s="288">
        <v>5137.7082889446101</v>
      </c>
      <c r="C111" s="289">
        <v>2482.7399999999998</v>
      </c>
      <c r="D111" s="290"/>
    </row>
    <row r="112" spans="2:4" x14ac:dyDescent="0.2">
      <c r="B112" s="288">
        <v>5892.8366762628402</v>
      </c>
      <c r="C112" s="289">
        <v>1520.181</v>
      </c>
      <c r="D112" s="290"/>
    </row>
    <row r="113" spans="2:4" x14ac:dyDescent="0.2">
      <c r="B113" s="288">
        <v>5596.50820280058</v>
      </c>
      <c r="C113" s="289">
        <v>1462.15</v>
      </c>
      <c r="D113" s="290"/>
    </row>
    <row r="114" spans="2:4" x14ac:dyDescent="0.2">
      <c r="B114" s="288">
        <v>4415.8066787051403</v>
      </c>
      <c r="C114" s="289">
        <v>2182.3159999999998</v>
      </c>
      <c r="D114" s="290"/>
    </row>
    <row r="115" spans="2:4" x14ac:dyDescent="0.2">
      <c r="B115" s="288">
        <v>6435.9322081298196</v>
      </c>
      <c r="C115" s="289">
        <v>846.68039999999996</v>
      </c>
      <c r="D115" s="290"/>
    </row>
    <row r="116" spans="2:4" x14ac:dyDescent="0.2">
      <c r="B116" s="288">
        <v>4669.4866010191699</v>
      </c>
      <c r="C116" s="289">
        <v>2344.9899999999998</v>
      </c>
      <c r="D116" s="290"/>
    </row>
    <row r="117" spans="2:4" x14ac:dyDescent="0.2">
      <c r="B117" s="288">
        <v>600.89750068267301</v>
      </c>
      <c r="C117" s="289">
        <v>1689.643</v>
      </c>
      <c r="D117" s="290"/>
    </row>
    <row r="118" spans="2:4" x14ac:dyDescent="0.2">
      <c r="B118" s="288">
        <v>437.67400216765702</v>
      </c>
      <c r="C118" s="289">
        <v>2599.002</v>
      </c>
      <c r="D118" s="290"/>
    </row>
    <row r="119" spans="2:4" x14ac:dyDescent="0.2">
      <c r="B119" s="288">
        <v>3163.6332933244198</v>
      </c>
      <c r="C119" s="289">
        <v>5906.683</v>
      </c>
      <c r="D119" s="290"/>
    </row>
    <row r="120" spans="2:4" x14ac:dyDescent="0.2">
      <c r="B120" s="288">
        <v>549.76469665799902</v>
      </c>
      <c r="C120" s="289">
        <v>3613.98</v>
      </c>
      <c r="D120" s="290"/>
    </row>
    <row r="121" spans="2:4" x14ac:dyDescent="0.2">
      <c r="B121" s="288">
        <v>1544.6178940038501</v>
      </c>
      <c r="C121" s="289">
        <v>2860.4160000000002</v>
      </c>
      <c r="D121" s="290"/>
    </row>
    <row r="122" spans="2:4" x14ac:dyDescent="0.2">
      <c r="B122" s="288">
        <v>1863.13044137356</v>
      </c>
      <c r="C122" s="289">
        <v>4942.0320000000002</v>
      </c>
      <c r="D122" s="290"/>
    </row>
    <row r="123" spans="2:4" x14ac:dyDescent="0.2">
      <c r="B123" s="288">
        <v>2306.09766267024</v>
      </c>
      <c r="C123" s="289">
        <v>4982.3900000000003</v>
      </c>
      <c r="D123" s="290"/>
    </row>
    <row r="124" spans="2:4" x14ac:dyDescent="0.2">
      <c r="B124" s="288">
        <v>1301.7837165447199</v>
      </c>
      <c r="C124" s="289">
        <v>1394.5889999999999</v>
      </c>
      <c r="D124" s="290"/>
    </row>
    <row r="125" spans="2:4" x14ac:dyDescent="0.2">
      <c r="B125" s="288">
        <v>3671.9906625686999</v>
      </c>
      <c r="C125" s="289">
        <v>1766.9770000000001</v>
      </c>
      <c r="D125" s="290"/>
    </row>
    <row r="126" spans="2:4" x14ac:dyDescent="0.2">
      <c r="B126" s="288">
        <v>879.44110063358403</v>
      </c>
      <c r="C126" s="289">
        <v>765.14509999999996</v>
      </c>
      <c r="D126" s="290"/>
    </row>
    <row r="127" spans="2:4" x14ac:dyDescent="0.2">
      <c r="B127" s="288">
        <v>780.67485843742395</v>
      </c>
      <c r="C127" s="289">
        <v>4695.4970000000003</v>
      </c>
      <c r="D127" s="290"/>
    </row>
    <row r="128" spans="2:4" x14ac:dyDescent="0.2">
      <c r="B128" s="288">
        <v>1475.54366244012</v>
      </c>
      <c r="C128" s="289">
        <v>4932.3770000000004</v>
      </c>
      <c r="D128" s="290"/>
    </row>
    <row r="129" spans="2:4" x14ac:dyDescent="0.2">
      <c r="B129" s="288">
        <v>168.224216206123</v>
      </c>
      <c r="C129" s="289">
        <v>4635.6779999999999</v>
      </c>
      <c r="D129" s="290"/>
    </row>
    <row r="130" spans="2:4" x14ac:dyDescent="0.2">
      <c r="B130" s="288">
        <v>2307.3385378326302</v>
      </c>
      <c r="C130" s="289">
        <v>4723.1949999999997</v>
      </c>
      <c r="D130" s="290"/>
    </row>
    <row r="131" spans="2:4" x14ac:dyDescent="0.2">
      <c r="B131" s="288">
        <v>4012.4240700823302</v>
      </c>
      <c r="C131" s="289">
        <v>4977.027</v>
      </c>
      <c r="D131" s="290"/>
    </row>
    <row r="132" spans="2:4" x14ac:dyDescent="0.2">
      <c r="B132" s="288">
        <v>2154.3875857930302</v>
      </c>
      <c r="C132" s="289">
        <v>4645.7070000000003</v>
      </c>
      <c r="D132" s="290"/>
    </row>
    <row r="133" spans="2:4" x14ac:dyDescent="0.2">
      <c r="B133" s="288">
        <v>3591.5057066500799</v>
      </c>
      <c r="C133" s="289">
        <v>3404.683</v>
      </c>
      <c r="D133" s="290"/>
    </row>
    <row r="134" spans="2:4" x14ac:dyDescent="0.2">
      <c r="B134" s="288">
        <v>1208.1054872693601</v>
      </c>
      <c r="C134" s="289">
        <v>3560.154</v>
      </c>
      <c r="D134" s="290"/>
    </row>
    <row r="135" spans="2:4" x14ac:dyDescent="0.2">
      <c r="B135" s="288">
        <v>2534.5805738249601</v>
      </c>
      <c r="C135" s="289">
        <v>1782.3889999999999</v>
      </c>
      <c r="D135" s="290"/>
    </row>
    <row r="136" spans="2:4" x14ac:dyDescent="0.2">
      <c r="B136" s="288">
        <v>826.47277924968603</v>
      </c>
      <c r="C136" s="289">
        <v>2155.3420000000001</v>
      </c>
      <c r="D136" s="290"/>
    </row>
    <row r="137" spans="2:4" x14ac:dyDescent="0.2">
      <c r="B137" s="288">
        <v>2625.12334394052</v>
      </c>
      <c r="C137" s="289">
        <v>2572.0949999999998</v>
      </c>
      <c r="D137" s="290"/>
    </row>
    <row r="138" spans="2:4" x14ac:dyDescent="0.2">
      <c r="B138" s="288">
        <v>980.75620602884499</v>
      </c>
      <c r="C138" s="289">
        <v>3514.7280000000001</v>
      </c>
      <c r="D138" s="290"/>
    </row>
    <row r="139" spans="2:4" x14ac:dyDescent="0.2">
      <c r="B139" s="288">
        <v>2536.6083154416601</v>
      </c>
      <c r="C139" s="289">
        <v>3519.27</v>
      </c>
      <c r="D139" s="290"/>
    </row>
    <row r="140" spans="2:4" x14ac:dyDescent="0.2">
      <c r="B140" s="288">
        <v>2625.4686804452599</v>
      </c>
      <c r="C140" s="289">
        <v>4492.2309999999998</v>
      </c>
      <c r="D140" s="290"/>
    </row>
    <row r="141" spans="2:4" x14ac:dyDescent="0.2">
      <c r="B141" s="288">
        <v>2644.2725328577098</v>
      </c>
      <c r="C141" s="289">
        <v>6434.5690000000004</v>
      </c>
      <c r="D141" s="290"/>
    </row>
    <row r="142" spans="2:4" x14ac:dyDescent="0.2">
      <c r="B142" s="288">
        <v>1076.3783592951099</v>
      </c>
      <c r="C142" s="289">
        <v>5219.9859999999999</v>
      </c>
      <c r="D142" s="290"/>
    </row>
    <row r="143" spans="2:4" x14ac:dyDescent="0.2">
      <c r="B143" s="288">
        <v>3046.8706537927401</v>
      </c>
      <c r="C143" s="289">
        <v>5555.21</v>
      </c>
      <c r="D143" s="290"/>
    </row>
    <row r="144" spans="2:4" x14ac:dyDescent="0.2">
      <c r="B144" s="288">
        <v>1591.6908725922999</v>
      </c>
      <c r="C144" s="289">
        <v>2367.681</v>
      </c>
      <c r="D144" s="290"/>
    </row>
    <row r="145" spans="2:4" x14ac:dyDescent="0.2">
      <c r="B145" s="288">
        <v>2025.38115794545</v>
      </c>
      <c r="C145" s="289">
        <v>6652.8649999999998</v>
      </c>
      <c r="D145" s="290"/>
    </row>
    <row r="146" spans="2:4" x14ac:dyDescent="0.2">
      <c r="B146" s="288">
        <v>2952.5336654779899</v>
      </c>
      <c r="C146" s="289"/>
      <c r="D146" s="290"/>
    </row>
    <row r="147" spans="2:4" x14ac:dyDescent="0.2">
      <c r="B147" s="288">
        <v>2328.9044864837401</v>
      </c>
      <c r="C147" s="289">
        <v>7292.7420000000002</v>
      </c>
      <c r="D147" s="290"/>
    </row>
    <row r="148" spans="2:4" x14ac:dyDescent="0.2">
      <c r="B148" s="288">
        <v>3812.4202622429798</v>
      </c>
      <c r="C148" s="289">
        <v>4813.1369999999997</v>
      </c>
      <c r="D148" s="290"/>
    </row>
    <row r="149" spans="2:4" x14ac:dyDescent="0.2">
      <c r="B149" s="288">
        <v>1650.0233383618199</v>
      </c>
      <c r="C149" s="289">
        <v>4658.6090000000004</v>
      </c>
      <c r="D149" s="290"/>
    </row>
    <row r="150" spans="2:4" x14ac:dyDescent="0.2">
      <c r="B150" s="288">
        <v>3110.3556784867301</v>
      </c>
      <c r="C150" s="289">
        <v>4511.8090000000002</v>
      </c>
      <c r="D150" s="290"/>
    </row>
    <row r="151" spans="2:4" x14ac:dyDescent="0.2">
      <c r="B151" s="288">
        <v>4201.9204057945199</v>
      </c>
      <c r="C151" s="289">
        <v>4359.91</v>
      </c>
      <c r="D151" s="290"/>
    </row>
    <row r="152" spans="2:4" x14ac:dyDescent="0.2">
      <c r="B152" s="288">
        <v>685.15415661760096</v>
      </c>
      <c r="C152" s="289">
        <v>4810.0450000000001</v>
      </c>
      <c r="D152" s="290"/>
    </row>
    <row r="153" spans="2:4" x14ac:dyDescent="0.2">
      <c r="B153" s="288"/>
      <c r="C153" s="289">
        <v>4885.2610000000004</v>
      </c>
      <c r="D153" s="290"/>
    </row>
    <row r="154" spans="2:4" x14ac:dyDescent="0.2">
      <c r="B154" s="288"/>
      <c r="C154" s="289">
        <v>4025.3069999999998</v>
      </c>
      <c r="D154" s="290"/>
    </row>
    <row r="155" spans="2:4" x14ac:dyDescent="0.2">
      <c r="B155" s="288"/>
      <c r="C155" s="289">
        <v>1287.066</v>
      </c>
      <c r="D155" s="290"/>
    </row>
    <row r="156" spans="2:4" x14ac:dyDescent="0.2">
      <c r="B156" s="288"/>
      <c r="C156" s="289">
        <v>1461.1320000000001</v>
      </c>
      <c r="D156" s="290"/>
    </row>
    <row r="157" spans="2:4" x14ac:dyDescent="0.2">
      <c r="B157" s="288"/>
      <c r="C157" s="289">
        <v>4618.0190000000002</v>
      </c>
      <c r="D157" s="290"/>
    </row>
    <row r="158" spans="2:4" x14ac:dyDescent="0.2">
      <c r="B158" s="288">
        <v>3338.9697372464402</v>
      </c>
      <c r="C158" s="289">
        <v>2315.835</v>
      </c>
      <c r="D158" s="290"/>
    </row>
    <row r="159" spans="2:4" x14ac:dyDescent="0.2">
      <c r="B159" s="288">
        <v>6530.7344595372797</v>
      </c>
      <c r="C159" s="289">
        <v>5301.5039999999999</v>
      </c>
      <c r="D159" s="290"/>
    </row>
    <row r="160" spans="2:4" x14ac:dyDescent="0.2">
      <c r="B160" s="288"/>
      <c r="C160" s="289">
        <v>3633.029</v>
      </c>
      <c r="D160" s="290"/>
    </row>
    <row r="161" spans="2:4" x14ac:dyDescent="0.2">
      <c r="B161" s="288">
        <v>3160.84898682836</v>
      </c>
      <c r="C161" s="289">
        <v>730.11760000000004</v>
      </c>
      <c r="D161" s="290"/>
    </row>
    <row r="162" spans="2:4" x14ac:dyDescent="0.2">
      <c r="B162" s="288"/>
      <c r="C162" s="289">
        <v>1267.018</v>
      </c>
      <c r="D162" s="290"/>
    </row>
    <row r="163" spans="2:4" x14ac:dyDescent="0.2">
      <c r="B163" s="288">
        <v>2913.1566867633201</v>
      </c>
      <c r="C163" s="289">
        <v>3949.0990000000002</v>
      </c>
      <c r="D163" s="290"/>
    </row>
    <row r="164" spans="2:4" x14ac:dyDescent="0.2">
      <c r="B164" s="288">
        <v>6791.7487872240799</v>
      </c>
      <c r="C164" s="289">
        <v>2007.8810000000001</v>
      </c>
      <c r="D164" s="290"/>
    </row>
    <row r="165" spans="2:4" x14ac:dyDescent="0.2">
      <c r="B165" s="288"/>
      <c r="C165" s="289">
        <v>4486.2079999999996</v>
      </c>
      <c r="D165" s="290"/>
    </row>
    <row r="166" spans="2:4" x14ac:dyDescent="0.2">
      <c r="B166" s="288">
        <v>6868.8433779367197</v>
      </c>
      <c r="C166" s="289">
        <v>3599.9</v>
      </c>
      <c r="D166" s="290"/>
    </row>
    <row r="167" spans="2:4" x14ac:dyDescent="0.2">
      <c r="B167" s="288">
        <v>5666.7772624456102</v>
      </c>
      <c r="C167" s="289">
        <v>3656.4969999999998</v>
      </c>
      <c r="D167" s="290"/>
    </row>
    <row r="168" spans="2:4" x14ac:dyDescent="0.2">
      <c r="B168" s="288">
        <v>4787.8712715954098</v>
      </c>
      <c r="C168" s="289">
        <v>3566.9850000000001</v>
      </c>
      <c r="D168" s="290"/>
    </row>
    <row r="169" spans="2:4" x14ac:dyDescent="0.2">
      <c r="B169" s="288"/>
      <c r="C169" s="289">
        <v>764.61599999999999</v>
      </c>
      <c r="D169" s="290"/>
    </row>
    <row r="170" spans="2:4" x14ac:dyDescent="0.2">
      <c r="B170" s="288">
        <v>6031.1173268909997</v>
      </c>
      <c r="C170" s="289">
        <v>3537.6089999999999</v>
      </c>
      <c r="D170" s="290"/>
    </row>
    <row r="171" spans="2:4" x14ac:dyDescent="0.2">
      <c r="B171" s="288">
        <v>4677.0050875936404</v>
      </c>
      <c r="C171" s="289">
        <v>4393.2079999999996</v>
      </c>
      <c r="D171" s="290"/>
    </row>
    <row r="172" spans="2:4" x14ac:dyDescent="0.2">
      <c r="B172" s="288"/>
      <c r="C172" s="289">
        <v>1161.7729999999999</v>
      </c>
      <c r="D172" s="290"/>
    </row>
    <row r="173" spans="2:4" x14ac:dyDescent="0.2">
      <c r="B173" s="288">
        <v>6955.2216218911199</v>
      </c>
      <c r="C173" s="289">
        <v>892.35530000000006</v>
      </c>
      <c r="D173" s="290"/>
    </row>
    <row r="174" spans="2:4" x14ac:dyDescent="0.2">
      <c r="B174" s="288">
        <v>6548.5975580826698</v>
      </c>
      <c r="C174" s="289">
        <v>2874.0210000000002</v>
      </c>
      <c r="D174" s="290"/>
    </row>
    <row r="175" spans="2:4" x14ac:dyDescent="0.2">
      <c r="B175" s="288">
        <v>6593.4017013723196</v>
      </c>
      <c r="C175" s="289">
        <v>3532.0859999999998</v>
      </c>
      <c r="D175" s="290"/>
    </row>
    <row r="176" spans="2:4" x14ac:dyDescent="0.2">
      <c r="B176" s="288">
        <v>4035.3854832257398</v>
      </c>
      <c r="C176" s="289">
        <v>4085.3440000000001</v>
      </c>
      <c r="D176" s="290"/>
    </row>
    <row r="177" spans="2:4" x14ac:dyDescent="0.2">
      <c r="B177" s="288">
        <v>3781.1730171161098</v>
      </c>
      <c r="C177" s="289">
        <v>4264.0309999999999</v>
      </c>
      <c r="D177" s="290"/>
    </row>
    <row r="178" spans="2:4" x14ac:dyDescent="0.2">
      <c r="B178" s="288">
        <v>5397.8330037455798</v>
      </c>
      <c r="C178" s="289">
        <v>3160.866</v>
      </c>
      <c r="D178" s="290"/>
    </row>
    <row r="179" spans="2:4" x14ac:dyDescent="0.2">
      <c r="B179" s="288">
        <v>4104.9754213497199</v>
      </c>
      <c r="C179" s="289">
        <v>3074.3290000000002</v>
      </c>
      <c r="D179" s="290"/>
    </row>
    <row r="180" spans="2:4" x14ac:dyDescent="0.2">
      <c r="B180" s="288">
        <v>5673.2015072192198</v>
      </c>
      <c r="C180" s="289">
        <v>3320.1239999999998</v>
      </c>
      <c r="D180" s="290"/>
    </row>
    <row r="181" spans="2:4" x14ac:dyDescent="0.2">
      <c r="B181" s="288">
        <v>6125.9540813533304</v>
      </c>
      <c r="C181" s="289">
        <v>2669.8939999999998</v>
      </c>
      <c r="D181" s="290"/>
    </row>
    <row r="182" spans="2:4" x14ac:dyDescent="0.2">
      <c r="B182" s="288">
        <v>6724.0622050636402</v>
      </c>
      <c r="C182" s="289">
        <v>3550.5410000000002</v>
      </c>
      <c r="D182" s="290"/>
    </row>
    <row r="183" spans="2:4" ht="17" thickBot="1" x14ac:dyDescent="0.25">
      <c r="B183" s="291"/>
      <c r="C183" s="292">
        <v>4424.8590000000004</v>
      </c>
      <c r="D183" s="293"/>
    </row>
  </sheetData>
  <mergeCells count="3">
    <mergeCell ref="H4:K4"/>
    <mergeCell ref="L4:O4"/>
    <mergeCell ref="P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BDEF2-4D08-DB48-ABDF-EC7F8F37F2E4}">
  <dimension ref="A1:BN66"/>
  <sheetViews>
    <sheetView workbookViewId="0">
      <selection activeCell="I21" sqref="H21:I21"/>
    </sheetView>
  </sheetViews>
  <sheetFormatPr baseColWidth="10" defaultRowHeight="16" x14ac:dyDescent="0.2"/>
  <cols>
    <col min="57" max="57" width="12.6640625" customWidth="1"/>
    <col min="62" max="62" width="11.6640625" bestFit="1" customWidth="1"/>
    <col min="65" max="65" width="20" bestFit="1" customWidth="1"/>
    <col min="66" max="66" width="23.5" bestFit="1" customWidth="1"/>
  </cols>
  <sheetData>
    <row r="1" spans="1:66" ht="17" thickBot="1" x14ac:dyDescent="0.25"/>
    <row r="2" spans="1:66" ht="17" thickBot="1" x14ac:dyDescent="0.25">
      <c r="A2" s="29" t="s">
        <v>336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"/>
      <c r="AP2" s="29" t="s">
        <v>124</v>
      </c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4"/>
      <c r="BH2" s="29" t="s">
        <v>150</v>
      </c>
      <c r="BI2" s="3"/>
      <c r="BJ2" s="3"/>
      <c r="BK2" s="3"/>
      <c r="BL2" s="3"/>
      <c r="BM2" s="3"/>
      <c r="BN2" s="4"/>
    </row>
    <row r="3" spans="1:66" x14ac:dyDescent="0.2">
      <c r="A3" s="112" t="s">
        <v>102</v>
      </c>
      <c r="AN3" s="24"/>
      <c r="AP3" s="23"/>
      <c r="BE3" s="24"/>
      <c r="BG3" s="132"/>
      <c r="BH3" s="142" t="s">
        <v>138</v>
      </c>
      <c r="BI3" s="134" t="s">
        <v>139</v>
      </c>
      <c r="BJ3" s="134" t="s">
        <v>140</v>
      </c>
      <c r="BK3" s="133" t="s">
        <v>141</v>
      </c>
      <c r="BL3" s="133" t="s">
        <v>142</v>
      </c>
      <c r="BM3" s="133" t="s">
        <v>143</v>
      </c>
      <c r="BN3" s="143" t="s">
        <v>144</v>
      </c>
    </row>
    <row r="4" spans="1:66" x14ac:dyDescent="0.2">
      <c r="A4" s="23"/>
      <c r="C4" s="375" t="s">
        <v>103</v>
      </c>
      <c r="D4" s="375"/>
      <c r="E4" s="375"/>
      <c r="F4" s="30"/>
      <c r="H4" s="375" t="s">
        <v>104</v>
      </c>
      <c r="I4" s="375"/>
      <c r="J4" s="375"/>
      <c r="K4" s="30"/>
      <c r="M4" s="375" t="s">
        <v>105</v>
      </c>
      <c r="N4" s="375"/>
      <c r="O4" s="375"/>
      <c r="P4" s="30"/>
      <c r="R4" s="375" t="s">
        <v>106</v>
      </c>
      <c r="S4" s="375"/>
      <c r="T4" s="375"/>
      <c r="U4" s="30"/>
      <c r="W4" s="375" t="s">
        <v>107</v>
      </c>
      <c r="X4" s="375"/>
      <c r="Y4" s="375"/>
      <c r="Z4" s="30"/>
      <c r="AB4" s="375" t="s">
        <v>108</v>
      </c>
      <c r="AC4" s="375"/>
      <c r="AD4" s="375"/>
      <c r="AE4" s="30"/>
      <c r="AG4" s="375" t="s">
        <v>109</v>
      </c>
      <c r="AH4" s="375"/>
      <c r="AI4" s="375"/>
      <c r="AJ4" s="30"/>
      <c r="AL4" s="375" t="s">
        <v>110</v>
      </c>
      <c r="AM4" s="375"/>
      <c r="AN4" s="376"/>
      <c r="AP4" s="125" t="s">
        <v>125</v>
      </c>
      <c r="AT4" s="126" t="s">
        <v>95</v>
      </c>
      <c r="BE4" s="24"/>
      <c r="BH4" s="23"/>
      <c r="BJ4" s="144"/>
      <c r="BK4" s="30"/>
      <c r="BL4" s="30"/>
      <c r="BM4" s="30"/>
      <c r="BN4" s="34"/>
    </row>
    <row r="5" spans="1:66" x14ac:dyDescent="0.2">
      <c r="A5" s="113"/>
      <c r="B5" s="109" t="s">
        <v>111</v>
      </c>
      <c r="C5" s="110" t="s">
        <v>10</v>
      </c>
      <c r="D5" s="110" t="s">
        <v>3</v>
      </c>
      <c r="E5" s="110" t="s">
        <v>2</v>
      </c>
      <c r="F5" s="114"/>
      <c r="G5" s="109" t="s">
        <v>111</v>
      </c>
      <c r="H5" s="110" t="s">
        <v>10</v>
      </c>
      <c r="I5" s="110" t="s">
        <v>3</v>
      </c>
      <c r="J5" s="110" t="s">
        <v>2</v>
      </c>
      <c r="K5" s="115"/>
      <c r="L5" s="109" t="s">
        <v>111</v>
      </c>
      <c r="M5" s="110" t="s">
        <v>10</v>
      </c>
      <c r="N5" s="110" t="s">
        <v>3</v>
      </c>
      <c r="O5" s="110" t="s">
        <v>2</v>
      </c>
      <c r="P5" s="115"/>
      <c r="Q5" s="109" t="s">
        <v>111</v>
      </c>
      <c r="R5" s="110" t="s">
        <v>10</v>
      </c>
      <c r="S5" s="110" t="s">
        <v>3</v>
      </c>
      <c r="T5" s="110" t="s">
        <v>2</v>
      </c>
      <c r="U5" s="115"/>
      <c r="V5" s="109" t="s">
        <v>111</v>
      </c>
      <c r="W5" s="110" t="s">
        <v>10</v>
      </c>
      <c r="X5" s="110" t="s">
        <v>3</v>
      </c>
      <c r="Y5" s="110" t="s">
        <v>2</v>
      </c>
      <c r="Z5" s="115"/>
      <c r="AA5" s="109" t="s">
        <v>111</v>
      </c>
      <c r="AB5" s="110" t="s">
        <v>10</v>
      </c>
      <c r="AC5" s="110" t="s">
        <v>3</v>
      </c>
      <c r="AD5" s="110" t="s">
        <v>2</v>
      </c>
      <c r="AE5" s="115"/>
      <c r="AF5" s="109" t="s">
        <v>111</v>
      </c>
      <c r="AG5" s="110" t="s">
        <v>10</v>
      </c>
      <c r="AH5" s="110" t="s">
        <v>3</v>
      </c>
      <c r="AI5" s="110" t="s">
        <v>2</v>
      </c>
      <c r="AJ5" s="115"/>
      <c r="AK5" s="109" t="s">
        <v>111</v>
      </c>
      <c r="AL5" s="110" t="s">
        <v>10</v>
      </c>
      <c r="AM5" s="110" t="s">
        <v>3</v>
      </c>
      <c r="AN5" s="116" t="s">
        <v>2</v>
      </c>
      <c r="AP5" s="23"/>
      <c r="AV5" s="127" t="s">
        <v>126</v>
      </c>
      <c r="BE5" s="24"/>
      <c r="BH5" s="145" t="s">
        <v>145</v>
      </c>
      <c r="BI5" s="136" t="s">
        <v>10</v>
      </c>
      <c r="BJ5" s="137">
        <v>153.5703</v>
      </c>
      <c r="BK5" s="136">
        <v>665</v>
      </c>
      <c r="BL5" s="136">
        <f>BK5/5</f>
        <v>133</v>
      </c>
      <c r="BM5" s="138">
        <f t="shared" ref="BM5:BM14" si="0">(1000/BL5)*BJ5</f>
        <v>1154.6639097744362</v>
      </c>
      <c r="BN5" s="146"/>
    </row>
    <row r="6" spans="1:66" x14ac:dyDescent="0.2">
      <c r="A6" s="113"/>
      <c r="B6" s="117" t="s">
        <v>112</v>
      </c>
      <c r="C6" s="115">
        <v>981348.92322422762</v>
      </c>
      <c r="D6" s="115">
        <v>1079459.5016802137</v>
      </c>
      <c r="E6" s="115">
        <v>1117135.8724302868</v>
      </c>
      <c r="F6" s="115"/>
      <c r="G6" s="117" t="s">
        <v>112</v>
      </c>
      <c r="H6" s="115">
        <v>2574582.1505115088</v>
      </c>
      <c r="I6" s="115">
        <v>3035270.6924161445</v>
      </c>
      <c r="J6" s="115">
        <v>2821723.1381349773</v>
      </c>
      <c r="K6" s="115"/>
      <c r="L6" s="117" t="s">
        <v>112</v>
      </c>
      <c r="M6" s="115">
        <v>7595790.7584506935</v>
      </c>
      <c r="N6" s="115">
        <v>9757073.0011528451</v>
      </c>
      <c r="O6" s="115">
        <v>9552152.7273313981</v>
      </c>
      <c r="P6" s="115"/>
      <c r="Q6" s="117" t="s">
        <v>112</v>
      </c>
      <c r="R6" s="115">
        <v>256377.44876988325</v>
      </c>
      <c r="S6" s="115">
        <v>251464.35440834702</v>
      </c>
      <c r="T6" s="115">
        <v>229926.66538913225</v>
      </c>
      <c r="U6" s="115"/>
      <c r="V6" s="117" t="s">
        <v>112</v>
      </c>
      <c r="W6" s="115">
        <v>21262.45604571619</v>
      </c>
      <c r="X6" s="115">
        <v>27655.266258839834</v>
      </c>
      <c r="Y6" s="115">
        <v>15243.552391454288</v>
      </c>
      <c r="Z6" s="115"/>
      <c r="AA6" s="117" t="s">
        <v>112</v>
      </c>
      <c r="AB6">
        <v>11176498.485215088</v>
      </c>
      <c r="AC6" s="115">
        <v>12639584.617158219</v>
      </c>
      <c r="AD6" s="115">
        <v>11926020.03646612</v>
      </c>
      <c r="AE6" s="115"/>
      <c r="AF6" s="117" t="s">
        <v>112</v>
      </c>
      <c r="AG6">
        <v>11993438.492690792</v>
      </c>
      <c r="AH6" s="115">
        <v>14347861.538631177</v>
      </c>
      <c r="AI6" s="115">
        <v>10132473.021905052</v>
      </c>
      <c r="AJ6" s="115"/>
      <c r="AK6" s="117" t="s">
        <v>112</v>
      </c>
      <c r="AL6" s="115">
        <v>52178034.562692024</v>
      </c>
      <c r="AM6" s="115">
        <v>61689623.536910228</v>
      </c>
      <c r="AN6" s="118">
        <v>48160221.015009366</v>
      </c>
      <c r="AP6" s="23"/>
      <c r="AU6" s="128" t="s">
        <v>127</v>
      </c>
      <c r="AV6" s="30">
        <v>396</v>
      </c>
      <c r="BE6" s="24"/>
      <c r="BH6" s="147"/>
      <c r="BI6" s="52" t="s">
        <v>2</v>
      </c>
      <c r="BJ6" s="139">
        <v>140.65180000000001</v>
      </c>
      <c r="BK6" s="52">
        <v>529</v>
      </c>
      <c r="BL6" s="52">
        <f t="shared" ref="BL6:BL14" si="1">BK6/5</f>
        <v>105.8</v>
      </c>
      <c r="BM6" s="140">
        <f t="shared" si="0"/>
        <v>1329.4120982986767</v>
      </c>
      <c r="BN6" s="148">
        <f>BM6/BM5</f>
        <v>1.1513411712663451</v>
      </c>
    </row>
    <row r="7" spans="1:66" x14ac:dyDescent="0.2">
      <c r="A7" s="113"/>
      <c r="B7" s="117" t="s">
        <v>113</v>
      </c>
      <c r="C7" s="115">
        <v>114664.82183606781</v>
      </c>
      <c r="D7" s="115">
        <v>159156.29078213268</v>
      </c>
      <c r="E7" s="115">
        <v>179637.94553716606</v>
      </c>
      <c r="F7" s="115"/>
      <c r="G7" s="117" t="s">
        <v>113</v>
      </c>
      <c r="H7" s="115">
        <v>0</v>
      </c>
      <c r="I7" s="115">
        <v>0</v>
      </c>
      <c r="J7" s="115">
        <v>0</v>
      </c>
      <c r="K7" s="115"/>
      <c r="L7" s="117" t="s">
        <v>113</v>
      </c>
      <c r="M7" s="115">
        <v>2113789.0001334301</v>
      </c>
      <c r="N7" s="115">
        <v>2335037.2865914511</v>
      </c>
      <c r="O7" s="115">
        <v>2905562.2126073614</v>
      </c>
      <c r="P7" s="115"/>
      <c r="Q7" s="117" t="s">
        <v>113</v>
      </c>
      <c r="R7" s="115">
        <v>13330.895049823621</v>
      </c>
      <c r="S7" s="115">
        <v>17213.536359135429</v>
      </c>
      <c r="T7" s="115">
        <v>23514.160617867019</v>
      </c>
      <c r="U7" s="115"/>
      <c r="V7" s="117" t="s">
        <v>113</v>
      </c>
      <c r="W7" s="115">
        <v>0</v>
      </c>
      <c r="X7" s="115">
        <v>0</v>
      </c>
      <c r="Y7" s="115">
        <v>0</v>
      </c>
      <c r="Z7" s="115"/>
      <c r="AA7" s="117" t="s">
        <v>113</v>
      </c>
      <c r="AB7">
        <v>6414222.6905238582</v>
      </c>
      <c r="AC7" s="115">
        <v>5733680.0012004077</v>
      </c>
      <c r="AD7" s="115">
        <v>5853210.9682570398</v>
      </c>
      <c r="AE7" s="115"/>
      <c r="AF7" s="117" t="s">
        <v>113</v>
      </c>
      <c r="AG7">
        <v>7123482.5671573756</v>
      </c>
      <c r="AH7" s="115">
        <v>7019718.6020745141</v>
      </c>
      <c r="AI7" s="115">
        <v>5484881.1283554276</v>
      </c>
      <c r="AJ7" s="115"/>
      <c r="AK7" s="117" t="s">
        <v>113</v>
      </c>
      <c r="AL7" s="115">
        <v>47096369.702965595</v>
      </c>
      <c r="AM7" s="115">
        <v>48514966.384054959</v>
      </c>
      <c r="AN7" s="118">
        <v>41990245.254719943</v>
      </c>
      <c r="AP7" s="23" t="s">
        <v>40</v>
      </c>
      <c r="AQ7" s="129">
        <v>1.043885</v>
      </c>
      <c r="AT7" s="1"/>
      <c r="AU7" s="1" t="s">
        <v>128</v>
      </c>
      <c r="AV7" s="30">
        <v>413</v>
      </c>
      <c r="BE7" s="24"/>
      <c r="BH7" s="149" t="s">
        <v>146</v>
      </c>
      <c r="BI7" s="30" t="s">
        <v>10</v>
      </c>
      <c r="BJ7" s="150">
        <v>144.5204</v>
      </c>
      <c r="BK7" s="30">
        <v>665</v>
      </c>
      <c r="BL7" s="30">
        <f t="shared" si="1"/>
        <v>133</v>
      </c>
      <c r="BM7" s="151">
        <f t="shared" si="0"/>
        <v>1086.6195488721805</v>
      </c>
      <c r="BN7" s="152"/>
    </row>
    <row r="8" spans="1:66" x14ac:dyDescent="0.2">
      <c r="A8" s="113"/>
      <c r="B8" s="117" t="s">
        <v>114</v>
      </c>
      <c r="C8" s="115">
        <v>6610711.3378169835</v>
      </c>
      <c r="D8" s="115">
        <v>7435977.377830443</v>
      </c>
      <c r="E8" s="115">
        <v>7698452.5961879799</v>
      </c>
      <c r="F8" s="115"/>
      <c r="G8" s="117" t="s">
        <v>114</v>
      </c>
      <c r="H8" s="115">
        <v>0</v>
      </c>
      <c r="I8" s="115">
        <v>0</v>
      </c>
      <c r="J8" s="115">
        <v>0</v>
      </c>
      <c r="K8" s="115"/>
      <c r="L8" s="117" t="s">
        <v>114</v>
      </c>
      <c r="M8" s="115">
        <v>50625867.17777472</v>
      </c>
      <c r="N8" s="115">
        <v>55747934.50126633</v>
      </c>
      <c r="O8" s="115">
        <v>62318917.657215379</v>
      </c>
      <c r="P8" s="115"/>
      <c r="Q8" s="117" t="s">
        <v>114</v>
      </c>
      <c r="R8" s="115">
        <v>668351.95296619588</v>
      </c>
      <c r="S8" s="115">
        <v>927481.54689615453</v>
      </c>
      <c r="T8" s="115">
        <v>571279.67505388532</v>
      </c>
      <c r="U8" s="115"/>
      <c r="V8" s="117" t="s">
        <v>114</v>
      </c>
      <c r="W8" s="115">
        <v>0</v>
      </c>
      <c r="X8" s="115">
        <v>0</v>
      </c>
      <c r="Y8" s="115">
        <v>0</v>
      </c>
      <c r="Z8" s="115"/>
      <c r="AA8" s="117" t="s">
        <v>114</v>
      </c>
      <c r="AB8">
        <v>15335322.17152103</v>
      </c>
      <c r="AC8" s="115">
        <v>14912569.455468208</v>
      </c>
      <c r="AD8" s="115">
        <v>14564658.948298916</v>
      </c>
      <c r="AE8" s="115"/>
      <c r="AF8" s="117" t="s">
        <v>114</v>
      </c>
      <c r="AG8">
        <v>16865627.707742807</v>
      </c>
      <c r="AH8" s="115">
        <v>17675668.058704387</v>
      </c>
      <c r="AI8" s="115">
        <v>13383169.925351614</v>
      </c>
      <c r="AJ8" s="115"/>
      <c r="AK8" s="117" t="s">
        <v>114</v>
      </c>
      <c r="AL8" s="115">
        <v>8029103.5017364696</v>
      </c>
      <c r="AM8" s="115">
        <v>8226526.571921356</v>
      </c>
      <c r="AN8" s="118">
        <v>7586471.2672599079</v>
      </c>
      <c r="AP8" s="23" t="s">
        <v>41</v>
      </c>
      <c r="AQ8" s="129">
        <v>1.0266189999999999</v>
      </c>
      <c r="AT8" s="1"/>
      <c r="AU8" s="1"/>
      <c r="AV8" s="30"/>
      <c r="AX8" s="379" t="s">
        <v>129</v>
      </c>
      <c r="AY8" s="379"/>
      <c r="BA8" s="380" t="s">
        <v>130</v>
      </c>
      <c r="BB8" s="380"/>
      <c r="BD8" s="381" t="s">
        <v>131</v>
      </c>
      <c r="BE8" s="382"/>
      <c r="BH8" s="149"/>
      <c r="BI8" s="30" t="s">
        <v>2</v>
      </c>
      <c r="BJ8" s="150">
        <v>148.85720000000001</v>
      </c>
      <c r="BK8" s="30">
        <v>529</v>
      </c>
      <c r="BL8" s="30">
        <f t="shared" si="1"/>
        <v>105.8</v>
      </c>
      <c r="BM8" s="151">
        <f t="shared" si="0"/>
        <v>1406.9678638941398</v>
      </c>
      <c r="BN8" s="152">
        <f>BM8/BM7</f>
        <v>1.2948118459257003</v>
      </c>
    </row>
    <row r="9" spans="1:66" x14ac:dyDescent="0.2">
      <c r="A9" s="113"/>
      <c r="B9" s="117" t="s">
        <v>115</v>
      </c>
      <c r="C9" s="115"/>
      <c r="D9" s="115"/>
      <c r="E9" s="115"/>
      <c r="F9" s="115"/>
      <c r="G9" s="117" t="s">
        <v>115</v>
      </c>
      <c r="H9" s="115">
        <v>0</v>
      </c>
      <c r="I9" s="115">
        <v>0</v>
      </c>
      <c r="J9" s="115">
        <v>0</v>
      </c>
      <c r="K9" s="115"/>
      <c r="L9" s="117" t="s">
        <v>115</v>
      </c>
      <c r="M9" s="115"/>
      <c r="N9" s="115"/>
      <c r="O9" s="115"/>
      <c r="P9" s="115"/>
      <c r="Q9" s="117" t="s">
        <v>115</v>
      </c>
      <c r="R9" s="115"/>
      <c r="S9" s="115"/>
      <c r="T9" s="115"/>
      <c r="U9" s="115"/>
      <c r="V9" s="117" t="s">
        <v>115</v>
      </c>
      <c r="W9" s="115">
        <v>0</v>
      </c>
      <c r="X9" s="115">
        <v>0</v>
      </c>
      <c r="Y9" s="115">
        <v>0</v>
      </c>
      <c r="Z9" s="115"/>
      <c r="AA9" s="117" t="s">
        <v>115</v>
      </c>
      <c r="AB9">
        <v>533017.60437595879</v>
      </c>
      <c r="AC9" s="115">
        <v>385330.10855429852</v>
      </c>
      <c r="AD9" s="115">
        <v>412613.1972052122</v>
      </c>
      <c r="AE9" s="115"/>
      <c r="AF9" s="117" t="s">
        <v>115</v>
      </c>
      <c r="AG9">
        <v>39114.128058143666</v>
      </c>
      <c r="AH9" s="115">
        <v>33599.402921124187</v>
      </c>
      <c r="AI9" s="115">
        <v>13349.203381087427</v>
      </c>
      <c r="AJ9" s="115"/>
      <c r="AK9" s="117" t="s">
        <v>115</v>
      </c>
      <c r="AL9" s="115">
        <v>2596647.6919690166</v>
      </c>
      <c r="AM9" s="115">
        <v>2854360.3707984663</v>
      </c>
      <c r="AN9" s="118">
        <v>2086035.6885025508</v>
      </c>
      <c r="AP9" s="23" t="s">
        <v>42</v>
      </c>
      <c r="AQ9" s="129">
        <v>1.1293169999999999</v>
      </c>
      <c r="AT9" s="1"/>
      <c r="AU9" s="1" t="s">
        <v>132</v>
      </c>
      <c r="AV9" s="30">
        <v>2494</v>
      </c>
      <c r="AX9" s="1" t="s">
        <v>132</v>
      </c>
      <c r="AY9">
        <v>2081</v>
      </c>
      <c r="BE9" s="24"/>
      <c r="BH9" s="145" t="s">
        <v>147</v>
      </c>
      <c r="BI9" s="136" t="s">
        <v>10</v>
      </c>
      <c r="BJ9" s="137">
        <v>149.8854</v>
      </c>
      <c r="BK9" s="136">
        <v>665</v>
      </c>
      <c r="BL9" s="136">
        <f t="shared" si="1"/>
        <v>133</v>
      </c>
      <c r="BM9" s="138">
        <f t="shared" si="0"/>
        <v>1126.957894736842</v>
      </c>
      <c r="BN9" s="153"/>
    </row>
    <row r="10" spans="1:66" x14ac:dyDescent="0.2">
      <c r="A10" s="113"/>
      <c r="B10" s="117" t="s">
        <v>116</v>
      </c>
      <c r="C10" s="115"/>
      <c r="D10" s="115"/>
      <c r="E10" s="115"/>
      <c r="F10" s="115"/>
      <c r="G10" s="117" t="s">
        <v>116</v>
      </c>
      <c r="H10" s="115">
        <v>61019.45937436886</v>
      </c>
      <c r="I10" s="115">
        <v>149505.41627819036</v>
      </c>
      <c r="J10" s="115">
        <v>86619.065179550715</v>
      </c>
      <c r="K10" s="115"/>
      <c r="L10" s="117" t="s">
        <v>116</v>
      </c>
      <c r="M10" s="115"/>
      <c r="N10" s="115"/>
      <c r="O10" s="115"/>
      <c r="P10" s="115"/>
      <c r="Q10" s="117" t="s">
        <v>116</v>
      </c>
      <c r="R10" s="115"/>
      <c r="S10" s="115"/>
      <c r="T10" s="115"/>
      <c r="U10" s="115"/>
      <c r="V10" s="117" t="s">
        <v>116</v>
      </c>
      <c r="W10" s="115">
        <v>187683.87377711327</v>
      </c>
      <c r="X10" s="115">
        <v>215110.65818011796</v>
      </c>
      <c r="Y10" s="115">
        <v>177421.22748399759</v>
      </c>
      <c r="Z10" s="115"/>
      <c r="AA10" s="117" t="s">
        <v>116</v>
      </c>
      <c r="AB10" s="115"/>
      <c r="AC10" s="115"/>
      <c r="AD10" s="115"/>
      <c r="AE10" s="115"/>
      <c r="AF10" s="117" t="s">
        <v>116</v>
      </c>
      <c r="AG10" s="115"/>
      <c r="AH10" s="115"/>
      <c r="AI10" s="115"/>
      <c r="AJ10" s="115"/>
      <c r="AK10" s="117" t="s">
        <v>116</v>
      </c>
      <c r="AL10" s="115">
        <v>366010.41782790358</v>
      </c>
      <c r="AM10" s="115">
        <v>574397.77537274396</v>
      </c>
      <c r="AN10" s="118">
        <v>271410.25444554765</v>
      </c>
      <c r="AP10" s="23" t="s">
        <v>95</v>
      </c>
      <c r="AQ10" s="1">
        <v>1.1045</v>
      </c>
      <c r="AT10" s="1"/>
      <c r="AU10" s="1" t="s">
        <v>133</v>
      </c>
      <c r="AV10" s="30">
        <v>2624</v>
      </c>
      <c r="AX10" s="1" t="s">
        <v>133</v>
      </c>
      <c r="AY10">
        <v>2211</v>
      </c>
      <c r="BD10" s="130" t="s">
        <v>2</v>
      </c>
      <c r="BE10" s="131">
        <f>AVERAGE(BB12:BB14)</f>
        <v>1.1044940289126335</v>
      </c>
      <c r="BH10" s="147"/>
      <c r="BI10" s="52" t="s">
        <v>2</v>
      </c>
      <c r="BJ10" s="139">
        <v>150.64779999999999</v>
      </c>
      <c r="BK10" s="52">
        <v>529</v>
      </c>
      <c r="BL10" s="52">
        <f t="shared" si="1"/>
        <v>105.8</v>
      </c>
      <c r="BM10" s="140">
        <f t="shared" si="0"/>
        <v>1423.8922495274101</v>
      </c>
      <c r="BN10" s="148">
        <f>BM10/BM9</f>
        <v>1.2634830956660592</v>
      </c>
    </row>
    <row r="11" spans="1:66" x14ac:dyDescent="0.2">
      <c r="A11" s="113"/>
      <c r="B11" s="117" t="s">
        <v>117</v>
      </c>
      <c r="C11" s="115">
        <v>7706725.0828772783</v>
      </c>
      <c r="D11" s="115">
        <v>8674593.1702927891</v>
      </c>
      <c r="E11" s="115">
        <v>8995226.414155433</v>
      </c>
      <c r="F11" s="115"/>
      <c r="G11" s="117" t="s">
        <v>117</v>
      </c>
      <c r="H11" s="115">
        <v>2422305.0473958179</v>
      </c>
      <c r="I11" s="115">
        <v>2145631.2471850794</v>
      </c>
      <c r="J11" s="115">
        <v>3621017.5354019776</v>
      </c>
      <c r="K11" s="115"/>
      <c r="L11" s="117" t="s">
        <v>117</v>
      </c>
      <c r="M11" s="115"/>
      <c r="N11" s="115"/>
      <c r="O11" s="115"/>
      <c r="P11" s="115"/>
      <c r="Q11" s="117" t="s">
        <v>117</v>
      </c>
      <c r="R11" s="115"/>
      <c r="S11" s="115"/>
      <c r="T11" s="115"/>
      <c r="U11" s="115"/>
      <c r="V11" s="117" t="s">
        <v>117</v>
      </c>
      <c r="W11" s="115"/>
      <c r="X11" s="115"/>
      <c r="Y11" s="115"/>
      <c r="Z11" s="115"/>
      <c r="AA11" s="117" t="s">
        <v>117</v>
      </c>
      <c r="AB11" s="115"/>
      <c r="AC11" s="115"/>
      <c r="AD11" s="115"/>
      <c r="AE11" s="115"/>
      <c r="AF11" s="117" t="s">
        <v>117</v>
      </c>
      <c r="AG11" s="115"/>
      <c r="AH11" s="115"/>
      <c r="AI11" s="115"/>
      <c r="AJ11" s="115"/>
      <c r="AK11" s="117" t="s">
        <v>117</v>
      </c>
      <c r="AL11" s="115"/>
      <c r="AM11" s="115"/>
      <c r="AN11" s="118"/>
      <c r="AP11" s="23"/>
      <c r="AU11" s="1" t="s">
        <v>134</v>
      </c>
      <c r="AV11" s="30">
        <v>2485</v>
      </c>
      <c r="AX11" s="1" t="s">
        <v>134</v>
      </c>
      <c r="AY11">
        <v>2072</v>
      </c>
      <c r="BE11" s="24"/>
      <c r="BH11" s="149" t="s">
        <v>148</v>
      </c>
      <c r="BI11" s="30" t="s">
        <v>10</v>
      </c>
      <c r="BJ11" s="150">
        <v>61.589289999999998</v>
      </c>
      <c r="BK11" s="30">
        <v>583</v>
      </c>
      <c r="BL11" s="30">
        <f t="shared" si="1"/>
        <v>116.6</v>
      </c>
      <c r="BM11" s="151">
        <f t="shared" si="0"/>
        <v>528.21003430531744</v>
      </c>
      <c r="BN11" s="152"/>
    </row>
    <row r="12" spans="1:66" x14ac:dyDescent="0.2">
      <c r="A12" s="113"/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8"/>
      <c r="AP12" s="23"/>
      <c r="AU12" s="1" t="s">
        <v>135</v>
      </c>
      <c r="AV12" s="30">
        <v>3045</v>
      </c>
      <c r="AX12" s="1" t="s">
        <v>135</v>
      </c>
      <c r="AY12">
        <v>2632</v>
      </c>
      <c r="BA12" s="1" t="s">
        <v>135</v>
      </c>
      <c r="BB12" s="83">
        <f>AY12/AVERAGE(AY9:AY11)</f>
        <v>1.2407291011942174</v>
      </c>
      <c r="BE12" s="24"/>
      <c r="BH12" s="149"/>
      <c r="BI12" s="30" t="s">
        <v>2</v>
      </c>
      <c r="BJ12" s="150">
        <v>131.58590000000001</v>
      </c>
      <c r="BK12" s="30">
        <v>470</v>
      </c>
      <c r="BL12" s="30">
        <f t="shared" si="1"/>
        <v>94</v>
      </c>
      <c r="BM12" s="151">
        <f t="shared" si="0"/>
        <v>1399.8500000000001</v>
      </c>
      <c r="BN12" s="152">
        <f>BM12/BM11</f>
        <v>2.6501768408111213</v>
      </c>
    </row>
    <row r="13" spans="1:66" x14ac:dyDescent="0.2">
      <c r="A13" s="113"/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8"/>
      <c r="AP13" s="23"/>
      <c r="AU13" s="1" t="s">
        <v>136</v>
      </c>
      <c r="AV13" s="30">
        <v>2687</v>
      </c>
      <c r="AX13" s="1" t="s">
        <v>136</v>
      </c>
      <c r="AY13">
        <v>2274</v>
      </c>
      <c r="BA13" s="1" t="s">
        <v>136</v>
      </c>
      <c r="BB13" s="83">
        <f>AY13/AVERAGE(AY9:AY11)</f>
        <v>1.0719673161533625</v>
      </c>
      <c r="BE13" s="24"/>
      <c r="BH13" s="377" t="s">
        <v>149</v>
      </c>
      <c r="BI13" s="136" t="s">
        <v>10</v>
      </c>
      <c r="BJ13" s="137">
        <v>122.19840000000001</v>
      </c>
      <c r="BK13" s="136">
        <v>583</v>
      </c>
      <c r="BL13" s="136">
        <f t="shared" si="1"/>
        <v>116.6</v>
      </c>
      <c r="BM13" s="138">
        <f t="shared" si="0"/>
        <v>1048.0137221269299</v>
      </c>
      <c r="BN13" s="153"/>
    </row>
    <row r="14" spans="1:66" ht="17" thickBot="1" x14ac:dyDescent="0.25">
      <c r="A14" s="113"/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8"/>
      <c r="AP14" s="26"/>
      <c r="AQ14" s="82"/>
      <c r="AR14" s="82"/>
      <c r="AS14" s="82"/>
      <c r="AT14" s="82"/>
      <c r="AU14" s="48" t="s">
        <v>137</v>
      </c>
      <c r="AV14" s="36">
        <v>2536</v>
      </c>
      <c r="AW14" s="82"/>
      <c r="AX14" s="48" t="s">
        <v>137</v>
      </c>
      <c r="AY14" s="82">
        <v>2123</v>
      </c>
      <c r="AZ14" s="82"/>
      <c r="BA14" s="48" t="s">
        <v>137</v>
      </c>
      <c r="BB14" s="85">
        <f>AY14/AVERAGE(AY9:AY11)</f>
        <v>1.0007856693903205</v>
      </c>
      <c r="BC14" s="82"/>
      <c r="BD14" s="82"/>
      <c r="BE14" s="28"/>
      <c r="BH14" s="378"/>
      <c r="BI14" s="36" t="s">
        <v>2</v>
      </c>
      <c r="BJ14" s="154">
        <v>131.511</v>
      </c>
      <c r="BK14" s="36">
        <v>470</v>
      </c>
      <c r="BL14" s="36">
        <f t="shared" si="1"/>
        <v>94</v>
      </c>
      <c r="BM14" s="155">
        <f t="shared" si="0"/>
        <v>1399.0531914893616</v>
      </c>
      <c r="BN14" s="156">
        <f>BM14/BM13</f>
        <v>1.3349569399244141</v>
      </c>
    </row>
    <row r="15" spans="1:66" x14ac:dyDescent="0.2">
      <c r="A15" s="113"/>
      <c r="B15" s="119" t="s">
        <v>118</v>
      </c>
      <c r="C15" s="115">
        <v>15413450.165754557</v>
      </c>
      <c r="D15" s="115">
        <v>17349186.340585578</v>
      </c>
      <c r="E15" s="115">
        <v>17990452.828310866</v>
      </c>
      <c r="F15" s="115"/>
      <c r="G15" s="119" t="s">
        <v>118</v>
      </c>
      <c r="H15" s="115">
        <v>5057906.6572816949</v>
      </c>
      <c r="I15" s="115">
        <v>5330407.3558794148</v>
      </c>
      <c r="J15" s="115">
        <v>6529359.7387165055</v>
      </c>
      <c r="K15" s="115"/>
      <c r="L15" s="119" t="s">
        <v>118</v>
      </c>
      <c r="M15" s="115">
        <v>60335446.936358839</v>
      </c>
      <c r="N15" s="115">
        <v>67840044.789010629</v>
      </c>
      <c r="O15" s="115">
        <v>74776632.59715414</v>
      </c>
      <c r="P15" s="115"/>
      <c r="Q15" s="119" t="s">
        <v>118</v>
      </c>
      <c r="R15" s="115">
        <v>938060.2967859027</v>
      </c>
      <c r="S15" s="115">
        <v>1196159.4376636371</v>
      </c>
      <c r="T15" s="115">
        <v>824720.50106088456</v>
      </c>
      <c r="U15" s="115"/>
      <c r="V15" s="119" t="s">
        <v>118</v>
      </c>
      <c r="W15" s="115">
        <v>208946.32982282946</v>
      </c>
      <c r="X15" s="115">
        <v>242765.92443895779</v>
      </c>
      <c r="Y15" s="115">
        <v>192664.77987545187</v>
      </c>
      <c r="Z15" s="115"/>
      <c r="AA15" s="119" t="s">
        <v>118</v>
      </c>
      <c r="AB15">
        <f>SUM(AB6:AB11)</f>
        <v>33459060.951635934</v>
      </c>
      <c r="AC15">
        <f t="shared" ref="AC15:AD15" si="2">SUM(AC6:AC11)</f>
        <v>33671164.182381131</v>
      </c>
      <c r="AD15">
        <f t="shared" si="2"/>
        <v>32756503.15022729</v>
      </c>
      <c r="AF15" s="119" t="s">
        <v>118</v>
      </c>
      <c r="AG15">
        <f>SUM(AG6:AG11)</f>
        <v>36021662.895649113</v>
      </c>
      <c r="AH15">
        <f t="shared" ref="AH15:AI15" si="3">SUM(AH6:AH11)</f>
        <v>39076847.602331206</v>
      </c>
      <c r="AI15">
        <f t="shared" si="3"/>
        <v>29013873.278993178</v>
      </c>
      <c r="AK15" s="119" t="s">
        <v>118</v>
      </c>
      <c r="AL15">
        <f>SUM(AL6:AL11)</f>
        <v>110266165.87719102</v>
      </c>
      <c r="AM15">
        <f t="shared" ref="AM15:AN15" si="4">SUM(AM6:AM11)</f>
        <v>121859874.63905776</v>
      </c>
      <c r="AN15" s="24">
        <f t="shared" si="4"/>
        <v>100094383.47993733</v>
      </c>
    </row>
    <row r="16" spans="1:66" x14ac:dyDescent="0.2">
      <c r="A16" s="113"/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F16" s="115"/>
      <c r="AK16" s="115"/>
      <c r="AN16" s="24"/>
    </row>
    <row r="17" spans="1:40" x14ac:dyDescent="0.2">
      <c r="A17" s="113"/>
      <c r="B17" s="120" t="s">
        <v>119</v>
      </c>
      <c r="C17" s="115">
        <v>14432101.242530329</v>
      </c>
      <c r="D17" s="115">
        <v>16269726.838905364</v>
      </c>
      <c r="E17" s="115">
        <v>16873316.955880579</v>
      </c>
      <c r="F17" s="115"/>
      <c r="G17" s="120" t="s">
        <v>119</v>
      </c>
      <c r="H17" s="115">
        <v>2483324.5067701866</v>
      </c>
      <c r="I17" s="115">
        <v>2295136.6634632698</v>
      </c>
      <c r="J17" s="115">
        <v>3707636.6005815282</v>
      </c>
      <c r="K17" s="115"/>
      <c r="L17" s="120" t="s">
        <v>119</v>
      </c>
      <c r="M17" s="115">
        <v>52739656.177908152</v>
      </c>
      <c r="N17" s="115">
        <v>58082971.787857778</v>
      </c>
      <c r="O17" s="115">
        <v>65224479.869822741</v>
      </c>
      <c r="P17" s="115"/>
      <c r="Q17" s="120" t="s">
        <v>119</v>
      </c>
      <c r="R17" s="115">
        <v>681682.84801601944</v>
      </c>
      <c r="S17" s="115">
        <v>944695.08325528994</v>
      </c>
      <c r="T17" s="115">
        <v>594793.83567175234</v>
      </c>
      <c r="U17" s="115"/>
      <c r="V17" s="120" t="s">
        <v>119</v>
      </c>
      <c r="W17" s="115">
        <v>187683.87377711327</v>
      </c>
      <c r="X17" s="115">
        <v>215110.65818011796</v>
      </c>
      <c r="Y17" s="115">
        <v>177421.22748399759</v>
      </c>
      <c r="Z17" s="115"/>
      <c r="AA17" s="120" t="s">
        <v>119</v>
      </c>
      <c r="AB17">
        <f>SUM(AB7:AB11)</f>
        <v>22282562.466420848</v>
      </c>
      <c r="AC17">
        <f t="shared" ref="AC17:AD17" si="5">SUM(AC7:AC11)</f>
        <v>21031579.565222915</v>
      </c>
      <c r="AD17">
        <f t="shared" si="5"/>
        <v>20830483.113761168</v>
      </c>
      <c r="AF17" s="120" t="s">
        <v>119</v>
      </c>
      <c r="AG17">
        <f>SUM(AG7:AG11)</f>
        <v>24028224.402958326</v>
      </c>
      <c r="AH17">
        <f t="shared" ref="AH17:AI17" si="6">SUM(AH7:AH11)</f>
        <v>24728986.063700028</v>
      </c>
      <c r="AI17">
        <f t="shared" si="6"/>
        <v>18881400.257088128</v>
      </c>
      <c r="AK17" s="120" t="s">
        <v>119</v>
      </c>
      <c r="AL17">
        <f>SUM(AL7:AL11)</f>
        <v>58088131.314498983</v>
      </c>
      <c r="AM17">
        <f t="shared" ref="AM17:AN17" si="7">SUM(AM7:AM11)</f>
        <v>60170251.102147527</v>
      </c>
      <c r="AN17" s="24">
        <f t="shared" si="7"/>
        <v>51934162.464927949</v>
      </c>
    </row>
    <row r="18" spans="1:40" x14ac:dyDescent="0.2">
      <c r="A18" s="113"/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F18" s="115"/>
      <c r="AK18" s="115"/>
      <c r="AN18" s="24"/>
    </row>
    <row r="19" spans="1:40" x14ac:dyDescent="0.2">
      <c r="A19" s="113"/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F19" s="115"/>
      <c r="AK19" s="115"/>
      <c r="AN19" s="24"/>
    </row>
    <row r="20" spans="1:40" x14ac:dyDescent="0.2">
      <c r="A20" s="113"/>
      <c r="B20" s="121" t="s">
        <v>120</v>
      </c>
      <c r="C20" s="115">
        <v>1</v>
      </c>
      <c r="D20" s="115">
        <v>1.1255874676995952</v>
      </c>
      <c r="E20" s="115">
        <v>1.167191812011166</v>
      </c>
      <c r="F20" s="115"/>
      <c r="G20" s="121" t="s">
        <v>120</v>
      </c>
      <c r="H20" s="115">
        <v>1</v>
      </c>
      <c r="I20" s="115">
        <v>1.0538761818005102</v>
      </c>
      <c r="J20" s="115">
        <v>1.2909213595937779</v>
      </c>
      <c r="K20" s="115"/>
      <c r="L20" s="121" t="s">
        <v>120</v>
      </c>
      <c r="M20" s="115">
        <v>1</v>
      </c>
      <c r="N20" s="115">
        <v>1.1243812424322894</v>
      </c>
      <c r="O20" s="115">
        <v>1.2393482835393215</v>
      </c>
      <c r="P20" s="115"/>
      <c r="Q20" s="121" t="s">
        <v>120</v>
      </c>
      <c r="R20" s="115">
        <v>1</v>
      </c>
      <c r="S20" s="115">
        <v>1.275141312090561</v>
      </c>
      <c r="T20" s="115">
        <v>0.87917642808958352</v>
      </c>
      <c r="U20" s="115"/>
      <c r="V20" s="121" t="s">
        <v>120</v>
      </c>
      <c r="W20" s="115">
        <v>1</v>
      </c>
      <c r="X20" s="115">
        <v>1.1618578064750158</v>
      </c>
      <c r="Y20" s="115">
        <v>0.92207783711164926</v>
      </c>
      <c r="Z20" s="115"/>
      <c r="AA20" s="121" t="s">
        <v>120</v>
      </c>
      <c r="AB20">
        <f>AB15/AB15</f>
        <v>1</v>
      </c>
      <c r="AC20">
        <f>AC15/AB15</f>
        <v>1.0063391865973701</v>
      </c>
      <c r="AD20">
        <f>AD15/AB15</f>
        <v>0.97900246505948951</v>
      </c>
      <c r="AF20" s="121" t="s">
        <v>120</v>
      </c>
      <c r="AG20">
        <f>AG15/AG15</f>
        <v>1</v>
      </c>
      <c r="AH20">
        <f>AH15/AG15</f>
        <v>1.0848152045487915</v>
      </c>
      <c r="AI20">
        <f>AI15/AG15</f>
        <v>0.80545624345670142</v>
      </c>
      <c r="AK20" s="121" t="s">
        <v>120</v>
      </c>
      <c r="AL20">
        <f>AL15/AL15</f>
        <v>1</v>
      </c>
      <c r="AM20">
        <f>AM15/AL15</f>
        <v>1.1051429390841361</v>
      </c>
      <c r="AN20" s="24">
        <f>AN15/AL15</f>
        <v>0.90775246136169718</v>
      </c>
    </row>
    <row r="21" spans="1:40" x14ac:dyDescent="0.2">
      <c r="A21" s="113"/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F21" s="115"/>
      <c r="AK21" s="115"/>
      <c r="AN21" s="24"/>
    </row>
    <row r="22" spans="1:40" x14ac:dyDescent="0.2">
      <c r="A22" s="113"/>
      <c r="B22" s="122" t="s">
        <v>121</v>
      </c>
      <c r="C22" s="115">
        <v>1</v>
      </c>
      <c r="D22" s="115">
        <v>1.1273290399986724</v>
      </c>
      <c r="E22" s="115">
        <v>1.1691517868622048</v>
      </c>
      <c r="F22" s="115"/>
      <c r="G22" s="122" t="s">
        <v>121</v>
      </c>
      <c r="H22" s="115">
        <v>1</v>
      </c>
      <c r="I22" s="115">
        <v>0.92421939106473283</v>
      </c>
      <c r="J22" s="115">
        <v>1.4930133337280527</v>
      </c>
      <c r="K22" s="115"/>
      <c r="L22" s="122" t="s">
        <v>121</v>
      </c>
      <c r="M22" s="115">
        <v>1</v>
      </c>
      <c r="N22" s="115">
        <v>1.1013149496448151</v>
      </c>
      <c r="O22" s="115">
        <v>1.2367255419678731</v>
      </c>
      <c r="P22" s="115"/>
      <c r="Q22" s="122" t="s">
        <v>121</v>
      </c>
      <c r="R22" s="115">
        <v>1</v>
      </c>
      <c r="S22" s="115">
        <v>1.3858278611596955</v>
      </c>
      <c r="T22" s="115">
        <v>0.87253748191383973</v>
      </c>
      <c r="U22" s="115"/>
      <c r="V22" s="122" t="s">
        <v>121</v>
      </c>
      <c r="W22" s="115">
        <v>1</v>
      </c>
      <c r="X22" s="115">
        <v>1.1461328767946029</v>
      </c>
      <c r="Y22" s="115">
        <v>0.94531950941452092</v>
      </c>
      <c r="Z22" s="115"/>
      <c r="AA22" s="122" t="s">
        <v>121</v>
      </c>
      <c r="AB22">
        <f>AB17/AB17</f>
        <v>1</v>
      </c>
      <c r="AC22">
        <f>AC17/AB17</f>
        <v>0.94385821186036722</v>
      </c>
      <c r="AD22">
        <f>AD17/AB17</f>
        <v>0.93483337677845979</v>
      </c>
      <c r="AF22" s="122" t="s">
        <v>121</v>
      </c>
      <c r="AG22">
        <f>AG17/AG17</f>
        <v>1</v>
      </c>
      <c r="AH22">
        <f>AH17/AG17</f>
        <v>1.0291641050536977</v>
      </c>
      <c r="AI22">
        <f>AI17/AG17</f>
        <v>0.78580089566516087</v>
      </c>
      <c r="AK22" s="122" t="s">
        <v>121</v>
      </c>
      <c r="AL22">
        <f>AL17/AL17</f>
        <v>1</v>
      </c>
      <c r="AM22">
        <f>AM17/AL17</f>
        <v>1.0358441516456365</v>
      </c>
      <c r="AN22" s="24">
        <f>AN17/AL17</f>
        <v>0.89405806814041922</v>
      </c>
    </row>
    <row r="23" spans="1:40" x14ac:dyDescent="0.2">
      <c r="A23" s="23"/>
      <c r="AN23" s="24"/>
    </row>
    <row r="24" spans="1:40" x14ac:dyDescent="0.2">
      <c r="A24" s="23"/>
      <c r="AN24" s="24"/>
    </row>
    <row r="25" spans="1:40" x14ac:dyDescent="0.2">
      <c r="A25" s="112" t="s">
        <v>122</v>
      </c>
      <c r="AN25" s="24"/>
    </row>
    <row r="26" spans="1:40" x14ac:dyDescent="0.2">
      <c r="A26" s="23"/>
      <c r="C26" s="375" t="s">
        <v>103</v>
      </c>
      <c r="D26" s="375"/>
      <c r="E26" s="375"/>
      <c r="F26" s="30"/>
      <c r="H26" s="375" t="s">
        <v>104</v>
      </c>
      <c r="I26" s="375"/>
      <c r="J26" s="375"/>
      <c r="K26" s="30"/>
      <c r="M26" s="375" t="s">
        <v>105</v>
      </c>
      <c r="N26" s="375"/>
      <c r="O26" s="375"/>
      <c r="P26" s="30"/>
      <c r="R26" s="375" t="s">
        <v>106</v>
      </c>
      <c r="S26" s="375"/>
      <c r="T26" s="375"/>
      <c r="U26" s="30"/>
      <c r="W26" s="375" t="s">
        <v>107</v>
      </c>
      <c r="X26" s="375"/>
      <c r="Y26" s="375"/>
      <c r="Z26" s="30"/>
      <c r="AB26" s="375" t="s">
        <v>108</v>
      </c>
      <c r="AC26" s="375"/>
      <c r="AD26" s="375"/>
      <c r="AE26" s="30"/>
      <c r="AG26" s="375" t="s">
        <v>109</v>
      </c>
      <c r="AH26" s="375"/>
      <c r="AI26" s="375"/>
      <c r="AJ26" s="30"/>
      <c r="AL26" s="375" t="s">
        <v>110</v>
      </c>
      <c r="AM26" s="375"/>
      <c r="AN26" s="376"/>
    </row>
    <row r="27" spans="1:40" x14ac:dyDescent="0.2">
      <c r="A27" s="23"/>
      <c r="B27" s="109" t="s">
        <v>111</v>
      </c>
      <c r="C27" s="110" t="s">
        <v>10</v>
      </c>
      <c r="D27" s="110" t="s">
        <v>3</v>
      </c>
      <c r="E27" s="110" t="s">
        <v>2</v>
      </c>
      <c r="G27" s="109" t="s">
        <v>111</v>
      </c>
      <c r="H27" s="110" t="s">
        <v>10</v>
      </c>
      <c r="I27" s="110" t="s">
        <v>3</v>
      </c>
      <c r="J27" s="110" t="s">
        <v>2</v>
      </c>
      <c r="L27" s="109" t="s">
        <v>111</v>
      </c>
      <c r="M27" s="110" t="s">
        <v>10</v>
      </c>
      <c r="N27" s="110" t="s">
        <v>3</v>
      </c>
      <c r="O27" s="110" t="s">
        <v>2</v>
      </c>
      <c r="Q27" s="109" t="s">
        <v>111</v>
      </c>
      <c r="R27" s="110" t="s">
        <v>10</v>
      </c>
      <c r="S27" s="110" t="s">
        <v>3</v>
      </c>
      <c r="T27" s="110" t="s">
        <v>2</v>
      </c>
      <c r="V27" s="109" t="s">
        <v>111</v>
      </c>
      <c r="W27" s="110" t="s">
        <v>10</v>
      </c>
      <c r="X27" s="110" t="s">
        <v>3</v>
      </c>
      <c r="Y27" s="110" t="s">
        <v>2</v>
      </c>
      <c r="AA27" s="109" t="s">
        <v>111</v>
      </c>
      <c r="AB27" s="110" t="s">
        <v>10</v>
      </c>
      <c r="AC27" s="110" t="s">
        <v>3</v>
      </c>
      <c r="AD27" s="110" t="s">
        <v>2</v>
      </c>
      <c r="AE27" s="115"/>
      <c r="AF27" s="109" t="s">
        <v>111</v>
      </c>
      <c r="AG27" s="110" t="s">
        <v>10</v>
      </c>
      <c r="AH27" s="110" t="s">
        <v>3</v>
      </c>
      <c r="AI27" s="110" t="s">
        <v>2</v>
      </c>
      <c r="AJ27" s="115"/>
      <c r="AK27" s="109" t="s">
        <v>111</v>
      </c>
      <c r="AL27" s="110" t="s">
        <v>10</v>
      </c>
      <c r="AM27" s="110" t="s">
        <v>3</v>
      </c>
      <c r="AN27" s="116" t="s">
        <v>2</v>
      </c>
    </row>
    <row r="28" spans="1:40" x14ac:dyDescent="0.2">
      <c r="A28" s="23"/>
      <c r="B28" s="117" t="s">
        <v>112</v>
      </c>
      <c r="C28">
        <v>2359260.1476382022</v>
      </c>
      <c r="D28">
        <v>1976306.1354067468</v>
      </c>
      <c r="E28">
        <v>3060065.644962864</v>
      </c>
      <c r="G28" s="117" t="s">
        <v>112</v>
      </c>
      <c r="H28">
        <v>3251354.7240208406</v>
      </c>
      <c r="I28">
        <v>3025935.7159259748</v>
      </c>
      <c r="J28">
        <v>4577772.0765781393</v>
      </c>
      <c r="L28" s="117" t="s">
        <v>112</v>
      </c>
      <c r="M28">
        <v>10270494.278666573</v>
      </c>
      <c r="N28">
        <v>10017048.770361729</v>
      </c>
      <c r="O28">
        <v>13998979.365968764</v>
      </c>
      <c r="Q28" s="117" t="s">
        <v>112</v>
      </c>
      <c r="R28">
        <v>0</v>
      </c>
      <c r="S28">
        <v>0</v>
      </c>
      <c r="T28">
        <v>0</v>
      </c>
      <c r="V28" s="117" t="s">
        <v>112</v>
      </c>
      <c r="W28">
        <v>40436.328158419594</v>
      </c>
      <c r="X28">
        <v>46141.150949519761</v>
      </c>
      <c r="Y28">
        <v>136852.27642906769</v>
      </c>
      <c r="AA28" s="117" t="s">
        <v>112</v>
      </c>
      <c r="AB28">
        <v>6099875.2447397076</v>
      </c>
      <c r="AC28">
        <v>5938948.2971778885</v>
      </c>
      <c r="AD28">
        <v>9332211.0449152011</v>
      </c>
      <c r="AF28" s="117" t="s">
        <v>112</v>
      </c>
      <c r="AG28">
        <v>10383048.913183369</v>
      </c>
      <c r="AH28">
        <v>6882657.1510520764</v>
      </c>
      <c r="AI28">
        <v>15748553.395119106</v>
      </c>
      <c r="AK28" s="117" t="s">
        <v>112</v>
      </c>
      <c r="AL28">
        <v>43116124.052046254</v>
      </c>
      <c r="AM28">
        <v>38432624.954545446</v>
      </c>
      <c r="AN28" s="24">
        <v>57561889.651271157</v>
      </c>
    </row>
    <row r="29" spans="1:40" x14ac:dyDescent="0.2">
      <c r="A29" s="23"/>
      <c r="B29" s="117" t="s">
        <v>113</v>
      </c>
      <c r="C29">
        <v>420668.32302271115</v>
      </c>
      <c r="D29">
        <v>401779.86316081061</v>
      </c>
      <c r="E29">
        <v>708094.46728151804</v>
      </c>
      <c r="G29" s="117" t="s">
        <v>113</v>
      </c>
      <c r="H29">
        <v>0</v>
      </c>
      <c r="I29">
        <v>0</v>
      </c>
      <c r="J29">
        <v>0</v>
      </c>
      <c r="L29" s="117" t="s">
        <v>113</v>
      </c>
      <c r="M29">
        <v>1844044.3829002662</v>
      </c>
      <c r="N29">
        <v>1933664.1557696599</v>
      </c>
      <c r="O29">
        <v>3228357.6642952631</v>
      </c>
      <c r="Q29" s="117" t="s">
        <v>113</v>
      </c>
      <c r="R29">
        <v>0</v>
      </c>
      <c r="S29">
        <v>11207.953490935519</v>
      </c>
      <c r="T29">
        <v>2853.8823713869369</v>
      </c>
      <c r="V29" s="117" t="s">
        <v>113</v>
      </c>
      <c r="W29">
        <v>0</v>
      </c>
      <c r="X29">
        <v>0</v>
      </c>
      <c r="Y29">
        <v>0</v>
      </c>
      <c r="AA29" s="117" t="s">
        <v>113</v>
      </c>
      <c r="AB29">
        <v>2257678.7946190434</v>
      </c>
      <c r="AC29">
        <v>1549532.4571070618</v>
      </c>
      <c r="AD29">
        <v>2451104.1820609299</v>
      </c>
      <c r="AF29" s="117" t="s">
        <v>113</v>
      </c>
      <c r="AG29">
        <v>7264338.5912837423</v>
      </c>
      <c r="AH29">
        <v>4780640.5485479422</v>
      </c>
      <c r="AI29">
        <v>9635142.0138051957</v>
      </c>
      <c r="AK29" s="117" t="s">
        <v>113</v>
      </c>
      <c r="AL29">
        <v>50862758.504102558</v>
      </c>
      <c r="AM29">
        <v>44653907.011009604</v>
      </c>
      <c r="AN29" s="24">
        <v>66086442.948940337</v>
      </c>
    </row>
    <row r="30" spans="1:40" x14ac:dyDescent="0.2">
      <c r="A30" s="23"/>
      <c r="B30" s="117" t="s">
        <v>114</v>
      </c>
      <c r="C30">
        <v>14130444.955546729</v>
      </c>
      <c r="D30">
        <v>12736853.132856404</v>
      </c>
      <c r="E30">
        <v>19068317.735112227</v>
      </c>
      <c r="G30" s="117" t="s">
        <v>114</v>
      </c>
      <c r="H30">
        <v>0</v>
      </c>
      <c r="I30">
        <v>0</v>
      </c>
      <c r="J30">
        <v>0</v>
      </c>
      <c r="L30" s="117" t="s">
        <v>114</v>
      </c>
      <c r="M30">
        <v>48257441.10460642</v>
      </c>
      <c r="N30">
        <v>44000482.127661474</v>
      </c>
      <c r="O30">
        <v>65778848.534342669</v>
      </c>
      <c r="Q30" s="117" t="s">
        <v>114</v>
      </c>
      <c r="R30">
        <v>888003.759456728</v>
      </c>
      <c r="S30">
        <v>971550.30854350363</v>
      </c>
      <c r="T30">
        <v>291192.88713078148</v>
      </c>
      <c r="V30" s="117" t="s">
        <v>114</v>
      </c>
      <c r="W30">
        <v>0</v>
      </c>
      <c r="X30">
        <v>0</v>
      </c>
      <c r="Y30">
        <v>0</v>
      </c>
      <c r="AA30" s="117" t="s">
        <v>114</v>
      </c>
      <c r="AB30">
        <v>1229255.4304215673</v>
      </c>
      <c r="AC30">
        <v>1005446.5177579084</v>
      </c>
      <c r="AD30">
        <v>2126601.5888590342</v>
      </c>
      <c r="AF30" s="117" t="s">
        <v>114</v>
      </c>
      <c r="AG30">
        <v>5271817.0845700027</v>
      </c>
      <c r="AH30">
        <v>3411297.6826563613</v>
      </c>
      <c r="AI30">
        <v>7375219.9475663742</v>
      </c>
      <c r="AK30" s="117" t="s">
        <v>114</v>
      </c>
      <c r="AL30">
        <v>6065990.1032872526</v>
      </c>
      <c r="AM30">
        <v>5123456.3825645708</v>
      </c>
      <c r="AN30" s="24">
        <v>7492112.544608566</v>
      </c>
    </row>
    <row r="31" spans="1:40" x14ac:dyDescent="0.2">
      <c r="A31" s="23"/>
      <c r="B31" s="117" t="s">
        <v>115</v>
      </c>
      <c r="G31" s="117" t="s">
        <v>115</v>
      </c>
      <c r="H31">
        <v>0</v>
      </c>
      <c r="I31">
        <v>0</v>
      </c>
      <c r="J31">
        <v>0</v>
      </c>
      <c r="L31" s="117" t="s">
        <v>115</v>
      </c>
      <c r="Q31" s="117" t="s">
        <v>115</v>
      </c>
      <c r="V31" s="117" t="s">
        <v>115</v>
      </c>
      <c r="W31">
        <v>0</v>
      </c>
      <c r="X31">
        <v>0</v>
      </c>
      <c r="Y31">
        <v>0</v>
      </c>
      <c r="AA31" s="117" t="s">
        <v>115</v>
      </c>
      <c r="AB31">
        <v>71279.961163084343</v>
      </c>
      <c r="AC31">
        <v>17701.921568861853</v>
      </c>
      <c r="AD31">
        <v>58988.918846064531</v>
      </c>
      <c r="AF31" s="117" t="s">
        <v>115</v>
      </c>
      <c r="AG31">
        <v>0</v>
      </c>
      <c r="AH31">
        <v>0</v>
      </c>
      <c r="AI31">
        <v>0</v>
      </c>
      <c r="AK31" s="117" t="s">
        <v>115</v>
      </c>
      <c r="AL31">
        <v>1241187.8357832471</v>
      </c>
      <c r="AM31">
        <v>825748.11564513389</v>
      </c>
      <c r="AN31" s="24">
        <v>1863497.5255340997</v>
      </c>
    </row>
    <row r="32" spans="1:40" x14ac:dyDescent="0.2">
      <c r="A32" s="23"/>
      <c r="B32" s="117" t="s">
        <v>116</v>
      </c>
      <c r="G32" s="117" t="s">
        <v>116</v>
      </c>
      <c r="H32">
        <v>1381229.8870615645</v>
      </c>
      <c r="I32">
        <v>1260325.9171630046</v>
      </c>
      <c r="J32">
        <v>1247458.2312046306</v>
      </c>
      <c r="L32" s="117" t="s">
        <v>116</v>
      </c>
      <c r="Q32" s="117" t="s">
        <v>116</v>
      </c>
      <c r="V32" s="117" t="s">
        <v>116</v>
      </c>
      <c r="W32">
        <v>191758.28163463177</v>
      </c>
      <c r="X32">
        <v>356063.49935773853</v>
      </c>
      <c r="Y32">
        <v>447718.28434101975</v>
      </c>
      <c r="AA32" s="117" t="s">
        <v>116</v>
      </c>
      <c r="AF32" s="117" t="s">
        <v>116</v>
      </c>
      <c r="AK32" s="117" t="s">
        <v>116</v>
      </c>
      <c r="AL32">
        <v>191427.92394795967</v>
      </c>
      <c r="AM32">
        <v>170145.27425414845</v>
      </c>
      <c r="AN32" s="24">
        <v>286415.27155996271</v>
      </c>
    </row>
    <row r="33" spans="1:40" x14ac:dyDescent="0.2">
      <c r="A33" s="23"/>
      <c r="B33" s="117" t="s">
        <v>117</v>
      </c>
      <c r="G33" s="117" t="s">
        <v>117</v>
      </c>
      <c r="H33">
        <v>8357407.0402090373</v>
      </c>
      <c r="I33">
        <v>10571725.283948118</v>
      </c>
      <c r="J33">
        <v>9425222.9820008259</v>
      </c>
      <c r="L33" s="117" t="s">
        <v>117</v>
      </c>
      <c r="Q33" s="117" t="s">
        <v>117</v>
      </c>
      <c r="V33" s="117" t="s">
        <v>117</v>
      </c>
      <c r="AA33" s="117" t="s">
        <v>117</v>
      </c>
      <c r="AF33" s="117" t="s">
        <v>117</v>
      </c>
      <c r="AK33" s="117" t="s">
        <v>117</v>
      </c>
      <c r="AN33" s="24"/>
    </row>
    <row r="34" spans="1:40" x14ac:dyDescent="0.2">
      <c r="A34" s="23"/>
      <c r="AN34" s="24"/>
    </row>
    <row r="35" spans="1:40" x14ac:dyDescent="0.2">
      <c r="A35" s="23"/>
      <c r="AN35" s="24"/>
    </row>
    <row r="36" spans="1:40" x14ac:dyDescent="0.2">
      <c r="A36" s="23"/>
      <c r="AN36" s="24"/>
    </row>
    <row r="37" spans="1:40" x14ac:dyDescent="0.2">
      <c r="A37" s="23"/>
      <c r="B37" s="119" t="s">
        <v>118</v>
      </c>
      <c r="C37">
        <f>SUM(C28:C33)</f>
        <v>16910373.426207643</v>
      </c>
      <c r="D37">
        <f t="shared" ref="D37:E37" si="8">SUM(D28:D33)</f>
        <v>15114939.131423961</v>
      </c>
      <c r="E37">
        <f t="shared" si="8"/>
        <v>22836477.84735661</v>
      </c>
      <c r="G37" s="119" t="s">
        <v>118</v>
      </c>
      <c r="H37">
        <f>SUM(H28:H33)</f>
        <v>12989991.651291441</v>
      </c>
      <c r="I37">
        <f t="shared" ref="I37:J37" si="9">SUM(I28:I33)</f>
        <v>14857986.917037098</v>
      </c>
      <c r="J37">
        <f t="shared" si="9"/>
        <v>15250453.289783597</v>
      </c>
      <c r="L37" s="119" t="s">
        <v>118</v>
      </c>
      <c r="M37">
        <f>SUM(M28:M33)</f>
        <v>60371979.766173258</v>
      </c>
      <c r="N37">
        <f t="shared" ref="N37:O37" si="10">SUM(N28:N33)</f>
        <v>55951195.053792864</v>
      </c>
      <c r="O37">
        <f t="shared" si="10"/>
        <v>83006185.564606696</v>
      </c>
      <c r="Q37" s="119" t="s">
        <v>118</v>
      </c>
      <c r="R37">
        <f>SUM(R28:R33)</f>
        <v>888003.759456728</v>
      </c>
      <c r="S37">
        <f t="shared" ref="S37:T37" si="11">SUM(S28:S33)</f>
        <v>982758.26203443913</v>
      </c>
      <c r="T37">
        <f t="shared" si="11"/>
        <v>294046.7695021684</v>
      </c>
      <c r="V37" s="119" t="s">
        <v>118</v>
      </c>
      <c r="W37">
        <f>SUM(W28:W33)</f>
        <v>232194.60979305138</v>
      </c>
      <c r="X37">
        <f t="shared" ref="X37:Y37" si="12">SUM(X28:X33)</f>
        <v>402204.6503072583</v>
      </c>
      <c r="Y37">
        <f t="shared" si="12"/>
        <v>584570.56077008741</v>
      </c>
      <c r="AA37" s="119" t="s">
        <v>118</v>
      </c>
      <c r="AB37">
        <f>SUM(AB28:AB33)</f>
        <v>9658089.4309434034</v>
      </c>
      <c r="AC37">
        <f t="shared" ref="AC37:AD37" si="13">SUM(AC28:AC33)</f>
        <v>8511629.1936117206</v>
      </c>
      <c r="AD37">
        <f t="shared" si="13"/>
        <v>13968905.73468123</v>
      </c>
      <c r="AF37" s="119" t="s">
        <v>118</v>
      </c>
      <c r="AG37">
        <f>SUM(AG28:AG33)</f>
        <v>22919204.589037113</v>
      </c>
      <c r="AH37">
        <f t="shared" ref="AH37:AI37" si="14">SUM(AH28:AH33)</f>
        <v>15074595.382256379</v>
      </c>
      <c r="AI37">
        <f t="shared" si="14"/>
        <v>32758915.356490679</v>
      </c>
      <c r="AK37" s="119" t="s">
        <v>118</v>
      </c>
      <c r="AL37">
        <f>SUM(AL28:AL33)</f>
        <v>101477488.41916727</v>
      </c>
      <c r="AM37">
        <f t="shared" ref="AM37:AN37" si="15">SUM(AM28:AM33)</f>
        <v>89205881.7380189</v>
      </c>
      <c r="AN37" s="24">
        <f t="shared" si="15"/>
        <v>133290357.94191413</v>
      </c>
    </row>
    <row r="38" spans="1:40" x14ac:dyDescent="0.2">
      <c r="A38" s="23"/>
      <c r="B38" s="115"/>
      <c r="G38" s="115"/>
      <c r="L38" s="115"/>
      <c r="Q38" s="115"/>
      <c r="V38" s="115"/>
      <c r="AA38" s="115"/>
      <c r="AF38" s="115"/>
      <c r="AK38" s="115"/>
      <c r="AN38" s="24"/>
    </row>
    <row r="39" spans="1:40" x14ac:dyDescent="0.2">
      <c r="A39" s="23"/>
      <c r="B39" s="120" t="s">
        <v>119</v>
      </c>
      <c r="C39">
        <f>SUM(C29:C33)</f>
        <v>14551113.278569441</v>
      </c>
      <c r="D39">
        <f t="shared" ref="D39:E39" si="16">SUM(D29:D33)</f>
        <v>13138632.996017216</v>
      </c>
      <c r="E39">
        <f t="shared" si="16"/>
        <v>19776412.202393744</v>
      </c>
      <c r="G39" s="120" t="s">
        <v>119</v>
      </c>
      <c r="H39">
        <f>SUM(H29:H33)</f>
        <v>9738636.9272706024</v>
      </c>
      <c r="I39">
        <f t="shared" ref="I39:J39" si="17">SUM(I29:I33)</f>
        <v>11832051.201111123</v>
      </c>
      <c r="J39">
        <f t="shared" si="17"/>
        <v>10672681.213205457</v>
      </c>
      <c r="L39" s="120" t="s">
        <v>119</v>
      </c>
      <c r="M39">
        <f>SUM(M29:M33)</f>
        <v>50101485.487506688</v>
      </c>
      <c r="N39">
        <f t="shared" ref="N39:O39" si="18">SUM(N29:N33)</f>
        <v>45934146.283431135</v>
      </c>
      <c r="O39">
        <f t="shared" si="18"/>
        <v>69007206.198637933</v>
      </c>
      <c r="Q39" s="120" t="s">
        <v>119</v>
      </c>
      <c r="R39">
        <f>SUM(R29:R33)</f>
        <v>888003.759456728</v>
      </c>
      <c r="S39">
        <f t="shared" ref="S39:T39" si="19">SUM(S29:S33)</f>
        <v>982758.26203443913</v>
      </c>
      <c r="T39">
        <f t="shared" si="19"/>
        <v>294046.7695021684</v>
      </c>
      <c r="V39" s="120" t="s">
        <v>119</v>
      </c>
      <c r="W39">
        <f>SUM(W29:W33)</f>
        <v>191758.28163463177</v>
      </c>
      <c r="X39">
        <f t="shared" ref="X39:Y39" si="20">SUM(X29:X33)</f>
        <v>356063.49935773853</v>
      </c>
      <c r="Y39">
        <f t="shared" si="20"/>
        <v>447718.28434101975</v>
      </c>
      <c r="AA39" s="120" t="s">
        <v>119</v>
      </c>
      <c r="AB39">
        <f>SUM(AB29:AB33)</f>
        <v>3558214.1862036954</v>
      </c>
      <c r="AC39">
        <f t="shared" ref="AC39:AD39" si="21">SUM(AC29:AC33)</f>
        <v>2572680.8964338317</v>
      </c>
      <c r="AD39">
        <f t="shared" si="21"/>
        <v>4636694.689766028</v>
      </c>
      <c r="AF39" s="120" t="s">
        <v>119</v>
      </c>
      <c r="AG39">
        <f>SUM(AG29:AG33)</f>
        <v>12536155.675853744</v>
      </c>
      <c r="AH39">
        <f t="shared" ref="AH39:AI39" si="22">SUM(AH29:AH33)</f>
        <v>8191938.231204303</v>
      </c>
      <c r="AI39">
        <f t="shared" si="22"/>
        <v>17010361.961371571</v>
      </c>
      <c r="AK39" s="120" t="s">
        <v>119</v>
      </c>
      <c r="AL39">
        <f>SUM(AL29:AL33)</f>
        <v>58361364.367121018</v>
      </c>
      <c r="AM39">
        <f t="shared" ref="AM39:AN39" si="23">SUM(AM29:AM33)</f>
        <v>50773256.783473462</v>
      </c>
      <c r="AN39" s="24">
        <f t="shared" si="23"/>
        <v>75728468.290642962</v>
      </c>
    </row>
    <row r="40" spans="1:40" x14ac:dyDescent="0.2">
      <c r="A40" s="23"/>
      <c r="B40" s="115"/>
      <c r="G40" s="115"/>
      <c r="L40" s="115"/>
      <c r="Q40" s="115"/>
      <c r="V40" s="115"/>
      <c r="AA40" s="115"/>
      <c r="AF40" s="115"/>
      <c r="AK40" s="115"/>
      <c r="AN40" s="24"/>
    </row>
    <row r="41" spans="1:40" x14ac:dyDescent="0.2">
      <c r="A41" s="23"/>
      <c r="B41" s="115"/>
      <c r="G41" s="115"/>
      <c r="L41" s="115"/>
      <c r="Q41" s="115"/>
      <c r="V41" s="115"/>
      <c r="AA41" s="115"/>
      <c r="AF41" s="115"/>
      <c r="AK41" s="115"/>
      <c r="AN41" s="24"/>
    </row>
    <row r="42" spans="1:40" x14ac:dyDescent="0.2">
      <c r="A42" s="23"/>
      <c r="B42" s="121" t="s">
        <v>120</v>
      </c>
      <c r="C42">
        <f>C37/C37</f>
        <v>1</v>
      </c>
      <c r="D42">
        <f>D37/C37</f>
        <v>0.89382645494976931</v>
      </c>
      <c r="E42">
        <f>E37/C37</f>
        <v>1.3504419607886784</v>
      </c>
      <c r="G42" s="121" t="s">
        <v>120</v>
      </c>
      <c r="H42">
        <f>H37/H37</f>
        <v>1</v>
      </c>
      <c r="I42">
        <f>I37/H37</f>
        <v>1.1438026532957737</v>
      </c>
      <c r="J42">
        <f>J37/H37</f>
        <v>1.174015634434024</v>
      </c>
      <c r="L42" s="121" t="s">
        <v>120</v>
      </c>
      <c r="M42">
        <f>M37/M37</f>
        <v>1</v>
      </c>
      <c r="N42">
        <f>N37/M37</f>
        <v>0.92677422987447922</v>
      </c>
      <c r="O42">
        <f>O37/M37</f>
        <v>1.3749124326566395</v>
      </c>
      <c r="Q42" s="121" t="s">
        <v>120</v>
      </c>
      <c r="R42">
        <f>R37/R37</f>
        <v>1</v>
      </c>
      <c r="S42">
        <f>S37/R37</f>
        <v>1.1067050691718705</v>
      </c>
      <c r="T42">
        <f>T37/R37</f>
        <v>0.33113234755004117</v>
      </c>
      <c r="V42" s="121" t="s">
        <v>120</v>
      </c>
      <c r="W42">
        <f>W37/W37</f>
        <v>1</v>
      </c>
      <c r="X42">
        <f>X37/W37</f>
        <v>1.7321877138566315</v>
      </c>
      <c r="Y42">
        <f>Y37/W37</f>
        <v>2.5175888505383432</v>
      </c>
      <c r="AA42" s="121" t="s">
        <v>120</v>
      </c>
      <c r="AB42">
        <f>AB37/AB37</f>
        <v>1</v>
      </c>
      <c r="AC42">
        <f>AC37/AB37</f>
        <v>0.88129533842805841</v>
      </c>
      <c r="AD42">
        <f>AD37/AB37</f>
        <v>1.4463425540383246</v>
      </c>
      <c r="AF42" s="121" t="s">
        <v>120</v>
      </c>
      <c r="AG42">
        <f>AG37/AG37</f>
        <v>1</v>
      </c>
      <c r="AH42">
        <f>AH37/AG37</f>
        <v>0.65772768525601333</v>
      </c>
      <c r="AI42">
        <f>AI37/AG37</f>
        <v>1.4293216515969394</v>
      </c>
      <c r="AK42" s="121" t="s">
        <v>120</v>
      </c>
      <c r="AL42">
        <f>AL37/AL37</f>
        <v>1</v>
      </c>
      <c r="AM42">
        <f>AM37/AL37</f>
        <v>0.87907065032533382</v>
      </c>
      <c r="AN42" s="24">
        <f>AN37/AL37</f>
        <v>1.3134968160754952</v>
      </c>
    </row>
    <row r="43" spans="1:40" x14ac:dyDescent="0.2">
      <c r="A43" s="23"/>
      <c r="B43" s="115"/>
      <c r="G43" s="115"/>
      <c r="L43" s="115"/>
      <c r="Q43" s="115"/>
      <c r="V43" s="115"/>
      <c r="AA43" s="115"/>
      <c r="AF43" s="115"/>
      <c r="AK43" s="115"/>
      <c r="AN43" s="24"/>
    </row>
    <row r="44" spans="1:40" x14ac:dyDescent="0.2">
      <c r="A44" s="23"/>
      <c r="B44" s="122" t="s">
        <v>121</v>
      </c>
      <c r="C44">
        <f>C39/C39</f>
        <v>1</v>
      </c>
      <c r="D44">
        <f>D39/C39</f>
        <v>0.90292974458301445</v>
      </c>
      <c r="E44">
        <f>E39/C39</f>
        <v>1.3590995976589646</v>
      </c>
      <c r="G44" s="122" t="s">
        <v>121</v>
      </c>
      <c r="H44">
        <f>H39/H39</f>
        <v>1</v>
      </c>
      <c r="I44">
        <f>I39/H39</f>
        <v>1.214959679621944</v>
      </c>
      <c r="J44">
        <f>J39/H39</f>
        <v>1.0959111930047725</v>
      </c>
      <c r="L44" s="122" t="s">
        <v>121</v>
      </c>
      <c r="M44">
        <f>M39/M39</f>
        <v>1</v>
      </c>
      <c r="N44">
        <f>N39/M39</f>
        <v>0.9168220430287497</v>
      </c>
      <c r="O44">
        <f>O39/M39</f>
        <v>1.3773485062802295</v>
      </c>
      <c r="Q44" s="122" t="s">
        <v>121</v>
      </c>
      <c r="R44">
        <f>R39/R39</f>
        <v>1</v>
      </c>
      <c r="S44">
        <f>S39/R39</f>
        <v>1.1067050691718705</v>
      </c>
      <c r="T44">
        <f>T39/R39</f>
        <v>0.33113234755004117</v>
      </c>
      <c r="V44" s="122" t="s">
        <v>121</v>
      </c>
      <c r="W44">
        <f>W39/W39</f>
        <v>1</v>
      </c>
      <c r="X44">
        <f>X39/W39</f>
        <v>1.8568350546453429</v>
      </c>
      <c r="Y44">
        <f>Y39/W39</f>
        <v>2.3348054671979357</v>
      </c>
      <c r="AA44" s="122" t="s">
        <v>121</v>
      </c>
      <c r="AB44">
        <f>AB39/AB39</f>
        <v>1</v>
      </c>
      <c r="AC44">
        <f>AC39/AB39</f>
        <v>0.72302586685447912</v>
      </c>
      <c r="AD44">
        <f>AD39/AB39</f>
        <v>1.3030960046598481</v>
      </c>
      <c r="AF44" s="122" t="s">
        <v>121</v>
      </c>
      <c r="AG44">
        <f>AG39/AG39</f>
        <v>1</v>
      </c>
      <c r="AH44">
        <f>AH39/AG39</f>
        <v>0.65346494116876952</v>
      </c>
      <c r="AI44">
        <f>AI39/AG39</f>
        <v>1.3569041739116023</v>
      </c>
      <c r="AK44" s="122" t="s">
        <v>121</v>
      </c>
      <c r="AL44">
        <f>AL39/AL39</f>
        <v>1</v>
      </c>
      <c r="AM44">
        <f>AM39/AL39</f>
        <v>0.86998063417580995</v>
      </c>
      <c r="AN44" s="24">
        <f>AN39/AL39</f>
        <v>1.2975787854148597</v>
      </c>
    </row>
    <row r="45" spans="1:40" x14ac:dyDescent="0.2">
      <c r="A45" s="23"/>
      <c r="AN45" s="24"/>
    </row>
    <row r="46" spans="1:40" x14ac:dyDescent="0.2">
      <c r="A46" s="23"/>
      <c r="AN46" s="24"/>
    </row>
    <row r="47" spans="1:40" x14ac:dyDescent="0.2">
      <c r="A47" s="112" t="s">
        <v>13</v>
      </c>
      <c r="U47" s="30"/>
      <c r="AN47" s="24"/>
    </row>
    <row r="48" spans="1:40" x14ac:dyDescent="0.2">
      <c r="A48" s="23"/>
      <c r="C48" s="375" t="s">
        <v>103</v>
      </c>
      <c r="D48" s="375"/>
      <c r="E48" s="375"/>
      <c r="F48" s="30"/>
      <c r="H48" s="375" t="s">
        <v>104</v>
      </c>
      <c r="I48" s="375"/>
      <c r="J48" s="375"/>
      <c r="K48" s="30"/>
      <c r="M48" s="375" t="s">
        <v>105</v>
      </c>
      <c r="N48" s="375"/>
      <c r="O48" s="375"/>
      <c r="P48" s="30"/>
      <c r="R48" s="375" t="s">
        <v>106</v>
      </c>
      <c r="S48" s="375"/>
      <c r="T48" s="375"/>
      <c r="U48" s="30"/>
      <c r="W48" s="375" t="s">
        <v>107</v>
      </c>
      <c r="X48" s="375"/>
      <c r="Y48" s="375"/>
      <c r="Z48" s="30"/>
      <c r="AB48" s="375" t="s">
        <v>108</v>
      </c>
      <c r="AC48" s="375"/>
      <c r="AD48" s="375"/>
      <c r="AE48" s="30"/>
      <c r="AG48" s="375" t="s">
        <v>109</v>
      </c>
      <c r="AH48" s="375"/>
      <c r="AI48" s="375"/>
      <c r="AJ48" s="30"/>
      <c r="AL48" s="375" t="s">
        <v>110</v>
      </c>
      <c r="AM48" s="375"/>
      <c r="AN48" s="376"/>
    </row>
    <row r="49" spans="1:40" x14ac:dyDescent="0.2">
      <c r="A49" s="23"/>
      <c r="B49" s="109" t="s">
        <v>111</v>
      </c>
      <c r="C49" s="110" t="s">
        <v>10</v>
      </c>
      <c r="D49" s="110" t="s">
        <v>3</v>
      </c>
      <c r="E49" s="110" t="s">
        <v>2</v>
      </c>
      <c r="G49" s="109" t="s">
        <v>111</v>
      </c>
      <c r="H49" s="110" t="s">
        <v>10</v>
      </c>
      <c r="I49" s="110" t="s">
        <v>3</v>
      </c>
      <c r="J49" s="110" t="s">
        <v>2</v>
      </c>
      <c r="L49" s="109" t="s">
        <v>111</v>
      </c>
      <c r="M49" s="110" t="s">
        <v>10</v>
      </c>
      <c r="N49" s="110" t="s">
        <v>3</v>
      </c>
      <c r="O49" s="110" t="s">
        <v>2</v>
      </c>
      <c r="Q49" s="109" t="s">
        <v>111</v>
      </c>
      <c r="R49" s="110" t="s">
        <v>10</v>
      </c>
      <c r="S49" s="110" t="s">
        <v>3</v>
      </c>
      <c r="T49" s="110" t="s">
        <v>2</v>
      </c>
      <c r="V49" s="109" t="s">
        <v>111</v>
      </c>
      <c r="W49" s="110" t="s">
        <v>10</v>
      </c>
      <c r="X49" s="110" t="s">
        <v>3</v>
      </c>
      <c r="Y49" s="110" t="s">
        <v>2</v>
      </c>
      <c r="AA49" s="109" t="s">
        <v>111</v>
      </c>
      <c r="AB49" s="110" t="s">
        <v>10</v>
      </c>
      <c r="AC49" s="110" t="s">
        <v>3</v>
      </c>
      <c r="AD49" s="110" t="s">
        <v>2</v>
      </c>
      <c r="AE49" s="115"/>
      <c r="AF49" s="109" t="s">
        <v>111</v>
      </c>
      <c r="AG49" s="110" t="s">
        <v>10</v>
      </c>
      <c r="AH49" s="110" t="s">
        <v>3</v>
      </c>
      <c r="AI49" s="110" t="s">
        <v>2</v>
      </c>
      <c r="AJ49" s="115"/>
      <c r="AK49" s="109" t="s">
        <v>111</v>
      </c>
      <c r="AL49" s="110" t="s">
        <v>10</v>
      </c>
      <c r="AM49" s="110" t="s">
        <v>3</v>
      </c>
      <c r="AN49" s="116" t="s">
        <v>2</v>
      </c>
    </row>
    <row r="50" spans="1:40" x14ac:dyDescent="0.2">
      <c r="A50" s="23"/>
      <c r="B50" s="117" t="s">
        <v>112</v>
      </c>
      <c r="C50">
        <v>106342.09066660427</v>
      </c>
      <c r="D50">
        <v>145108.13347045801</v>
      </c>
      <c r="E50">
        <v>122987.86515298556</v>
      </c>
      <c r="G50" s="117" t="s">
        <v>112</v>
      </c>
      <c r="H50">
        <v>67936.656207405467</v>
      </c>
      <c r="I50">
        <v>113523.48545874037</v>
      </c>
      <c r="J50">
        <v>64165.383408754671</v>
      </c>
      <c r="L50" s="117" t="s">
        <v>112</v>
      </c>
      <c r="M50">
        <v>1098041.6735016012</v>
      </c>
      <c r="N50">
        <v>1447602.5195408706</v>
      </c>
      <c r="O50">
        <v>1026906.0361391444</v>
      </c>
      <c r="Q50" s="117" t="s">
        <v>112</v>
      </c>
      <c r="R50">
        <v>0</v>
      </c>
      <c r="S50">
        <v>0</v>
      </c>
      <c r="T50">
        <v>16975.410341875551</v>
      </c>
      <c r="V50" s="117" t="s">
        <v>112</v>
      </c>
      <c r="W50">
        <v>0</v>
      </c>
      <c r="X50">
        <v>0</v>
      </c>
      <c r="Y50">
        <v>0</v>
      </c>
      <c r="AA50" s="117" t="s">
        <v>112</v>
      </c>
      <c r="AB50">
        <v>38880.214107249893</v>
      </c>
      <c r="AC50">
        <v>37739.850145714125</v>
      </c>
      <c r="AD50" s="123">
        <v>32284.485400000001</v>
      </c>
      <c r="AE50" s="123"/>
      <c r="AF50" s="117" t="s">
        <v>112</v>
      </c>
      <c r="AG50">
        <v>62348.580052262958</v>
      </c>
      <c r="AH50">
        <v>86838.428060802893</v>
      </c>
      <c r="AI50">
        <v>52689.579165023606</v>
      </c>
      <c r="AK50" s="117" t="s">
        <v>112</v>
      </c>
      <c r="AL50">
        <v>825280.5662415009</v>
      </c>
      <c r="AM50">
        <v>1038339.2113842362</v>
      </c>
      <c r="AN50" s="24">
        <v>677832.12504893553</v>
      </c>
    </row>
    <row r="51" spans="1:40" x14ac:dyDescent="0.2">
      <c r="A51" s="23"/>
      <c r="B51" s="117" t="s">
        <v>113</v>
      </c>
      <c r="C51">
        <v>0</v>
      </c>
      <c r="D51">
        <v>74728.233511375394</v>
      </c>
      <c r="E51">
        <v>0</v>
      </c>
      <c r="G51" s="117" t="s">
        <v>113</v>
      </c>
      <c r="H51">
        <v>0</v>
      </c>
      <c r="I51">
        <v>0</v>
      </c>
      <c r="J51">
        <v>0</v>
      </c>
      <c r="L51" s="117" t="s">
        <v>113</v>
      </c>
      <c r="M51">
        <v>415655.17991938232</v>
      </c>
      <c r="N51">
        <v>597728.37292497582</v>
      </c>
      <c r="O51">
        <v>396108.99027601874</v>
      </c>
      <c r="Q51" s="117" t="s">
        <v>113</v>
      </c>
      <c r="R51">
        <v>0</v>
      </c>
      <c r="S51">
        <v>0</v>
      </c>
      <c r="T51">
        <v>0</v>
      </c>
      <c r="V51" s="117" t="s">
        <v>113</v>
      </c>
      <c r="W51">
        <v>0</v>
      </c>
      <c r="X51">
        <v>0</v>
      </c>
      <c r="Y51">
        <v>0</v>
      </c>
      <c r="AA51" s="117" t="s">
        <v>113</v>
      </c>
      <c r="AB51">
        <v>26743.873350249956</v>
      </c>
      <c r="AC51">
        <v>28664.363253335025</v>
      </c>
      <c r="AD51" s="123">
        <v>22972.256300000001</v>
      </c>
      <c r="AE51" s="123"/>
      <c r="AF51" s="117" t="s">
        <v>113</v>
      </c>
      <c r="AG51">
        <v>61650.571650355276</v>
      </c>
      <c r="AH51">
        <v>89726.826787554746</v>
      </c>
      <c r="AI51">
        <v>52249.423465005559</v>
      </c>
      <c r="AK51" s="117" t="s">
        <v>113</v>
      </c>
      <c r="AL51">
        <v>1201365.6316466334</v>
      </c>
      <c r="AM51">
        <v>1627251.6922700033</v>
      </c>
      <c r="AN51" s="24">
        <v>934123.94473495544</v>
      </c>
    </row>
    <row r="52" spans="1:40" x14ac:dyDescent="0.2">
      <c r="A52" s="23"/>
      <c r="B52" s="117" t="s">
        <v>114</v>
      </c>
      <c r="C52">
        <v>1310920.72171458</v>
      </c>
      <c r="D52">
        <v>1767409.129043072</v>
      </c>
      <c r="E52">
        <v>1449046.9479425952</v>
      </c>
      <c r="G52" s="117" t="s">
        <v>114</v>
      </c>
      <c r="H52">
        <v>0</v>
      </c>
      <c r="I52">
        <v>0</v>
      </c>
      <c r="J52">
        <v>0</v>
      </c>
      <c r="L52" s="117" t="s">
        <v>114</v>
      </c>
      <c r="M52">
        <v>9432054.9722908158</v>
      </c>
      <c r="N52">
        <v>13811659.647389136</v>
      </c>
      <c r="O52">
        <v>9052831.8224075083</v>
      </c>
      <c r="Q52" s="117" t="s">
        <v>114</v>
      </c>
      <c r="R52">
        <v>23318.488291272912</v>
      </c>
      <c r="S52">
        <v>28170.90715823201</v>
      </c>
      <c r="T52">
        <v>19616.748643420098</v>
      </c>
      <c r="V52" s="117" t="s">
        <v>114</v>
      </c>
      <c r="W52">
        <v>0</v>
      </c>
      <c r="X52">
        <v>0</v>
      </c>
      <c r="Y52">
        <v>0</v>
      </c>
      <c r="AA52" s="117" t="s">
        <v>114</v>
      </c>
      <c r="AB52">
        <v>23824.894785981713</v>
      </c>
      <c r="AC52">
        <v>0</v>
      </c>
      <c r="AD52" s="123">
        <v>0</v>
      </c>
      <c r="AE52" s="123"/>
      <c r="AF52" s="117" t="s">
        <v>114</v>
      </c>
      <c r="AG52">
        <v>52883.805809040728</v>
      </c>
      <c r="AH52">
        <v>73899.65652312123</v>
      </c>
      <c r="AI52">
        <v>45864.522308666812</v>
      </c>
      <c r="AK52" s="117" t="s">
        <v>114</v>
      </c>
      <c r="AL52">
        <v>0</v>
      </c>
      <c r="AM52">
        <v>230175.51120969106</v>
      </c>
      <c r="AN52" s="24">
        <v>0</v>
      </c>
    </row>
    <row r="53" spans="1:40" x14ac:dyDescent="0.2">
      <c r="A53" s="23"/>
      <c r="B53" s="117" t="s">
        <v>115</v>
      </c>
      <c r="G53" s="117" t="s">
        <v>115</v>
      </c>
      <c r="H53">
        <v>0</v>
      </c>
      <c r="I53">
        <v>0</v>
      </c>
      <c r="J53">
        <v>0</v>
      </c>
      <c r="L53" s="117" t="s">
        <v>115</v>
      </c>
      <c r="Q53" s="117" t="s">
        <v>115</v>
      </c>
      <c r="V53" s="117" t="s">
        <v>115</v>
      </c>
      <c r="W53">
        <v>0</v>
      </c>
      <c r="X53">
        <v>0</v>
      </c>
      <c r="Y53">
        <v>0</v>
      </c>
      <c r="AA53" s="117" t="s">
        <v>115</v>
      </c>
      <c r="AB53">
        <v>0</v>
      </c>
      <c r="AC53">
        <v>0</v>
      </c>
      <c r="AD53" s="123">
        <v>0</v>
      </c>
      <c r="AE53" s="123"/>
      <c r="AF53" s="117" t="s">
        <v>115</v>
      </c>
      <c r="AG53">
        <v>0</v>
      </c>
      <c r="AH53">
        <v>0</v>
      </c>
      <c r="AI53">
        <v>0</v>
      </c>
      <c r="AK53" s="117" t="s">
        <v>115</v>
      </c>
      <c r="AL53">
        <v>68850.433028696454</v>
      </c>
      <c r="AM53">
        <v>110984.02981627386</v>
      </c>
      <c r="AN53" s="24">
        <v>52841.130980102607</v>
      </c>
    </row>
    <row r="54" spans="1:40" x14ac:dyDescent="0.2">
      <c r="A54" s="23"/>
      <c r="B54" s="117" t="s">
        <v>116</v>
      </c>
      <c r="G54" s="117" t="s">
        <v>116</v>
      </c>
      <c r="H54">
        <v>49001.020497048346</v>
      </c>
      <c r="I54">
        <v>94585.835321615479</v>
      </c>
      <c r="J54">
        <v>59003.348252323733</v>
      </c>
      <c r="L54" s="117" t="s">
        <v>116</v>
      </c>
      <c r="Q54" s="117" t="s">
        <v>116</v>
      </c>
      <c r="V54" s="117" t="s">
        <v>116</v>
      </c>
      <c r="W54">
        <v>1304.5198670333332</v>
      </c>
      <c r="X54">
        <v>1230.7410786666667</v>
      </c>
      <c r="Y54">
        <v>744.96210723333331</v>
      </c>
      <c r="AA54" s="117" t="s">
        <v>116</v>
      </c>
      <c r="AF54" s="117" t="s">
        <v>116</v>
      </c>
      <c r="AK54" s="117" t="s">
        <v>116</v>
      </c>
      <c r="AL54">
        <v>0</v>
      </c>
      <c r="AM54">
        <v>0</v>
      </c>
      <c r="AN54" s="24">
        <v>0</v>
      </c>
    </row>
    <row r="55" spans="1:40" x14ac:dyDescent="0.2">
      <c r="A55" s="23"/>
      <c r="B55" s="117" t="s">
        <v>117</v>
      </c>
      <c r="G55" s="117" t="s">
        <v>117</v>
      </c>
      <c r="H55">
        <v>1064524.0939166527</v>
      </c>
      <c r="I55">
        <v>1948078.4268371058</v>
      </c>
      <c r="J55">
        <v>1204029.1980728963</v>
      </c>
      <c r="L55" s="117" t="s">
        <v>117</v>
      </c>
      <c r="Q55" s="117" t="s">
        <v>117</v>
      </c>
      <c r="V55" s="117" t="s">
        <v>117</v>
      </c>
      <c r="AA55" s="117" t="s">
        <v>117</v>
      </c>
      <c r="AF55" s="117" t="s">
        <v>117</v>
      </c>
      <c r="AK55" s="117" t="s">
        <v>117</v>
      </c>
      <c r="AN55" s="24"/>
    </row>
    <row r="56" spans="1:40" x14ac:dyDescent="0.2">
      <c r="A56" s="23"/>
      <c r="AN56" s="24"/>
    </row>
    <row r="57" spans="1:40" x14ac:dyDescent="0.2">
      <c r="A57" s="23"/>
      <c r="AN57" s="24"/>
    </row>
    <row r="58" spans="1:40" x14ac:dyDescent="0.2">
      <c r="A58" s="23"/>
      <c r="AN58" s="24"/>
    </row>
    <row r="59" spans="1:40" x14ac:dyDescent="0.2">
      <c r="A59" s="23"/>
      <c r="B59" s="119" t="s">
        <v>118</v>
      </c>
      <c r="C59">
        <f>SUM(C50:C55)</f>
        <v>1417262.8123811842</v>
      </c>
      <c r="D59">
        <f t="shared" ref="D59:E59" si="24">SUM(D50:D55)</f>
        <v>1987245.4960249055</v>
      </c>
      <c r="E59">
        <f t="shared" si="24"/>
        <v>1572034.8130955808</v>
      </c>
      <c r="G59" s="119" t="s">
        <v>118</v>
      </c>
      <c r="H59">
        <f>SUM(H50:H55)</f>
        <v>1181461.7706211065</v>
      </c>
      <c r="I59">
        <f t="shared" ref="I59:J59" si="25">SUM(I50:I55)</f>
        <v>2156187.7476174617</v>
      </c>
      <c r="J59">
        <f t="shared" si="25"/>
        <v>1327197.9297339749</v>
      </c>
      <c r="L59" s="119" t="s">
        <v>118</v>
      </c>
      <c r="M59">
        <f>SUM(M50:M55)</f>
        <v>10945751.8257118</v>
      </c>
      <c r="N59">
        <f t="shared" ref="N59:O59" si="26">SUM(N50:N55)</f>
        <v>15856990.539854983</v>
      </c>
      <c r="O59">
        <f t="shared" si="26"/>
        <v>10475846.848822672</v>
      </c>
      <c r="Q59" s="119" t="s">
        <v>118</v>
      </c>
      <c r="R59">
        <f>SUM(R50:R55)</f>
        <v>23318.488291272912</v>
      </c>
      <c r="S59">
        <f t="shared" ref="S59:T59" si="27">SUM(S50:S55)</f>
        <v>28170.90715823201</v>
      </c>
      <c r="T59">
        <f t="shared" si="27"/>
        <v>36592.158985295653</v>
      </c>
      <c r="V59" s="119" t="s">
        <v>118</v>
      </c>
      <c r="W59">
        <f>SUM(W50:W55)</f>
        <v>1304.5198670333332</v>
      </c>
      <c r="X59">
        <f t="shared" ref="X59:Y59" si="28">SUM(X50:X55)</f>
        <v>1230.7410786666667</v>
      </c>
      <c r="Y59">
        <f t="shared" si="28"/>
        <v>744.96210723333331</v>
      </c>
      <c r="AA59" s="119" t="s">
        <v>118</v>
      </c>
      <c r="AB59">
        <f>SUM(AB50:AB55)</f>
        <v>89448.982243481558</v>
      </c>
      <c r="AC59">
        <f t="shared" ref="AC59:AD59" si="29">SUM(AC50:AC55)</f>
        <v>66404.213399049157</v>
      </c>
      <c r="AD59">
        <f t="shared" si="29"/>
        <v>55256.741699999999</v>
      </c>
      <c r="AF59" s="119" t="s">
        <v>118</v>
      </c>
      <c r="AG59">
        <f>SUM(AG50:AG55)</f>
        <v>176882.95751165895</v>
      </c>
      <c r="AH59">
        <f t="shared" ref="AH59:AI59" si="30">SUM(AH50:AH55)</f>
        <v>250464.91137147887</v>
      </c>
      <c r="AI59">
        <f t="shared" si="30"/>
        <v>150803.52493869598</v>
      </c>
      <c r="AK59" s="119" t="s">
        <v>118</v>
      </c>
      <c r="AL59">
        <f>SUM(AL50:AL55)</f>
        <v>2095496.6309168306</v>
      </c>
      <c r="AM59">
        <f t="shared" ref="AM59:AN59" si="31">SUM(AM50:AM55)</f>
        <v>3006750.4446802046</v>
      </c>
      <c r="AN59" s="24">
        <f t="shared" si="31"/>
        <v>1664797.2007639937</v>
      </c>
    </row>
    <row r="60" spans="1:40" x14ac:dyDescent="0.2">
      <c r="A60" s="23"/>
      <c r="B60" s="115"/>
      <c r="G60" s="115"/>
      <c r="L60" s="115"/>
      <c r="Q60" s="115"/>
      <c r="V60" s="115"/>
      <c r="AA60" s="115"/>
      <c r="AF60" s="115"/>
      <c r="AK60" s="115"/>
      <c r="AN60" s="24"/>
    </row>
    <row r="61" spans="1:40" x14ac:dyDescent="0.2">
      <c r="A61" s="23"/>
      <c r="B61" s="120" t="s">
        <v>119</v>
      </c>
      <c r="C61">
        <f>SUM(C51:C55)</f>
        <v>1310920.72171458</v>
      </c>
      <c r="D61">
        <f t="shared" ref="D61:E61" si="32">SUM(D51:D55)</f>
        <v>1842137.3625544475</v>
      </c>
      <c r="E61">
        <f t="shared" si="32"/>
        <v>1449046.9479425952</v>
      </c>
      <c r="G61" s="120" t="s">
        <v>119</v>
      </c>
      <c r="H61">
        <f>SUM(H51:H55)</f>
        <v>1113525.114413701</v>
      </c>
      <c r="I61">
        <f t="shared" ref="I61:J61" si="33">SUM(I51:I55)</f>
        <v>2042664.2621587212</v>
      </c>
      <c r="J61">
        <f t="shared" si="33"/>
        <v>1263032.54632522</v>
      </c>
      <c r="L61" s="120" t="s">
        <v>119</v>
      </c>
      <c r="M61">
        <f>SUM(M51:M55)</f>
        <v>9847710.1522101983</v>
      </c>
      <c r="N61">
        <f t="shared" ref="N61:O61" si="34">SUM(N51:N55)</f>
        <v>14409388.020314112</v>
      </c>
      <c r="O61">
        <f t="shared" si="34"/>
        <v>9448940.8126835264</v>
      </c>
      <c r="Q61" s="120" t="s">
        <v>119</v>
      </c>
      <c r="R61">
        <f>SUM(R51:R55)</f>
        <v>23318.488291272912</v>
      </c>
      <c r="S61">
        <f t="shared" ref="S61:T61" si="35">SUM(S51:S55)</f>
        <v>28170.90715823201</v>
      </c>
      <c r="T61">
        <f t="shared" si="35"/>
        <v>19616.748643420098</v>
      </c>
      <c r="V61" s="120" t="s">
        <v>119</v>
      </c>
      <c r="W61">
        <f>SUM(W51:W55)</f>
        <v>1304.5198670333332</v>
      </c>
      <c r="X61">
        <f t="shared" ref="X61:Y61" si="36">SUM(X51:X55)</f>
        <v>1230.7410786666667</v>
      </c>
      <c r="Y61">
        <f t="shared" si="36"/>
        <v>744.96210723333331</v>
      </c>
      <c r="AA61" s="120" t="s">
        <v>119</v>
      </c>
      <c r="AB61">
        <f>SUM(AB51:AB55)</f>
        <v>50568.768136231665</v>
      </c>
      <c r="AC61">
        <f t="shared" ref="AC61:AD61" si="37">SUM(AC51:AC55)</f>
        <v>28664.363253335025</v>
      </c>
      <c r="AD61">
        <f t="shared" si="37"/>
        <v>22972.256300000001</v>
      </c>
      <c r="AF61" s="120" t="s">
        <v>119</v>
      </c>
      <c r="AG61">
        <f>SUM(AG51:AG55)</f>
        <v>114534.377459396</v>
      </c>
      <c r="AH61">
        <f t="shared" ref="AH61:AI61" si="38">SUM(AH51:AH55)</f>
        <v>163626.48331067598</v>
      </c>
      <c r="AI61">
        <f t="shared" si="38"/>
        <v>98113.945773672371</v>
      </c>
      <c r="AK61" s="120" t="s">
        <v>119</v>
      </c>
      <c r="AL61">
        <f>SUM(AL51:AL55)</f>
        <v>1270216.0646753297</v>
      </c>
      <c r="AM61">
        <f t="shared" ref="AM61:AN61" si="39">SUM(AM51:AM55)</f>
        <v>1968411.233295968</v>
      </c>
      <c r="AN61" s="24">
        <f t="shared" si="39"/>
        <v>986965.07571505802</v>
      </c>
    </row>
    <row r="62" spans="1:40" x14ac:dyDescent="0.2">
      <c r="A62" s="23"/>
      <c r="B62" s="115"/>
      <c r="G62" s="115"/>
      <c r="L62" s="115"/>
      <c r="Q62" s="115"/>
      <c r="V62" s="115"/>
      <c r="AA62" s="115"/>
      <c r="AF62" s="115"/>
      <c r="AK62" s="115"/>
      <c r="AN62" s="24"/>
    </row>
    <row r="63" spans="1:40" x14ac:dyDescent="0.2">
      <c r="A63" s="23"/>
      <c r="B63" s="115"/>
      <c r="G63" s="115"/>
      <c r="L63" s="115"/>
      <c r="Q63" s="115"/>
      <c r="V63" s="115"/>
      <c r="AA63" s="115"/>
      <c r="AF63" s="115"/>
      <c r="AK63" s="115"/>
      <c r="AN63" s="24"/>
    </row>
    <row r="64" spans="1:40" x14ac:dyDescent="0.2">
      <c r="A64" s="23"/>
      <c r="B64" s="121" t="s">
        <v>120</v>
      </c>
      <c r="C64">
        <f>C59/C59</f>
        <v>1</v>
      </c>
      <c r="D64">
        <f>D59/C59</f>
        <v>1.4021714805922811</v>
      </c>
      <c r="E64">
        <f>E59/C59</f>
        <v>1.1092048696701211</v>
      </c>
      <c r="G64" s="121" t="s">
        <v>120</v>
      </c>
      <c r="H64">
        <f>H59/H59</f>
        <v>1</v>
      </c>
      <c r="I64">
        <f>I59/H59</f>
        <v>1.825016941922659</v>
      </c>
      <c r="J64">
        <f>J59/H59</f>
        <v>1.1233524120177443</v>
      </c>
      <c r="L64" s="121" t="s">
        <v>120</v>
      </c>
      <c r="M64">
        <f>M59/M59</f>
        <v>1</v>
      </c>
      <c r="N64">
        <f>N59/M59</f>
        <v>1.4486890249609516</v>
      </c>
      <c r="O64">
        <f>O59/M59</f>
        <v>0.95706964817297324</v>
      </c>
      <c r="Q64" s="121" t="s">
        <v>120</v>
      </c>
      <c r="R64">
        <f>R59/R59</f>
        <v>1</v>
      </c>
      <c r="S64">
        <f>S59/R59</f>
        <v>1.2080932008261935</v>
      </c>
      <c r="T64">
        <f>T59/R59</f>
        <v>1.5692337568465144</v>
      </c>
      <c r="V64" s="121" t="s">
        <v>120</v>
      </c>
      <c r="W64">
        <f>W59/W59</f>
        <v>1</v>
      </c>
      <c r="X64">
        <f>X59/W59</f>
        <v>0.94344372191551962</v>
      </c>
      <c r="Y64">
        <f>Y59/W59</f>
        <v>0.57106229353753335</v>
      </c>
      <c r="AA64" s="121" t="s">
        <v>120</v>
      </c>
      <c r="AB64">
        <f>AB59/AB59</f>
        <v>1</v>
      </c>
      <c r="AC64">
        <f>AC59/AB59</f>
        <v>0.74236969201388814</v>
      </c>
      <c r="AD64">
        <f>AD59/AB59</f>
        <v>0.61774589619801668</v>
      </c>
      <c r="AF64" s="121" t="s">
        <v>120</v>
      </c>
      <c r="AG64">
        <f>AG59/AG59</f>
        <v>1</v>
      </c>
      <c r="AH64">
        <f>AH59/AG59</f>
        <v>1.41599233128477</v>
      </c>
      <c r="AI64">
        <f>AI59/AG59</f>
        <v>0.85256107801542158</v>
      </c>
      <c r="AK64" s="121" t="s">
        <v>120</v>
      </c>
      <c r="AL64">
        <f>AL59/AL59</f>
        <v>1</v>
      </c>
      <c r="AM64">
        <f>AM59/AL59</f>
        <v>1.4348629343129407</v>
      </c>
      <c r="AN64" s="24">
        <f>AN59/AL59</f>
        <v>0.79446426980682117</v>
      </c>
    </row>
    <row r="65" spans="1:40" x14ac:dyDescent="0.2">
      <c r="A65" s="23"/>
      <c r="B65" s="115"/>
      <c r="G65" s="115"/>
      <c r="L65" s="115"/>
      <c r="Q65" s="115"/>
      <c r="V65" s="115"/>
      <c r="AA65" s="115"/>
      <c r="AF65" s="115"/>
      <c r="AK65" s="115"/>
      <c r="AN65" s="24"/>
    </row>
    <row r="66" spans="1:40" ht="17" thickBot="1" x14ac:dyDescent="0.25">
      <c r="A66" s="26"/>
      <c r="B66" s="124" t="s">
        <v>121</v>
      </c>
      <c r="C66" s="82">
        <f>C61/C61</f>
        <v>1</v>
      </c>
      <c r="D66" s="82">
        <f>D61/C61</f>
        <v>1.4052240780396532</v>
      </c>
      <c r="E66" s="82">
        <f>E61/C61</f>
        <v>1.1053658119366343</v>
      </c>
      <c r="F66" s="82"/>
      <c r="G66" s="124" t="s">
        <v>121</v>
      </c>
      <c r="H66" s="82">
        <f>H61/H61</f>
        <v>1</v>
      </c>
      <c r="I66" s="82">
        <f>I61/H61</f>
        <v>1.8344123861402402</v>
      </c>
      <c r="J66" s="82">
        <f>J61/H61</f>
        <v>1.1342649842165782</v>
      </c>
      <c r="K66" s="82"/>
      <c r="L66" s="124" t="s">
        <v>121</v>
      </c>
      <c r="M66" s="82">
        <f>M61/M61</f>
        <v>1</v>
      </c>
      <c r="N66" s="82">
        <f>N61/M61</f>
        <v>1.4632221904987832</v>
      </c>
      <c r="O66" s="82">
        <f>O61/M61</f>
        <v>0.95950638946890887</v>
      </c>
      <c r="P66" s="82"/>
      <c r="Q66" s="124" t="s">
        <v>121</v>
      </c>
      <c r="R66" s="82">
        <f>R61/R61</f>
        <v>1</v>
      </c>
      <c r="S66" s="82">
        <f>S61/R61</f>
        <v>1.2080932008261935</v>
      </c>
      <c r="T66" s="82">
        <f>T61/R61</f>
        <v>0.84125301770791838</v>
      </c>
      <c r="U66" s="82"/>
      <c r="V66" s="124" t="s">
        <v>121</v>
      </c>
      <c r="W66" s="82">
        <f>W61/W61</f>
        <v>1</v>
      </c>
      <c r="X66" s="82">
        <f>X61/W61</f>
        <v>0.94344372191551962</v>
      </c>
      <c r="Y66" s="82">
        <f>Y61/W61</f>
        <v>0.57106229353753335</v>
      </c>
      <c r="Z66" s="82"/>
      <c r="AA66" s="124" t="s">
        <v>121</v>
      </c>
      <c r="AB66" s="82">
        <f>AB61/AB61</f>
        <v>1</v>
      </c>
      <c r="AC66" s="82">
        <f>AC61/AB61</f>
        <v>0.56683926284527175</v>
      </c>
      <c r="AD66" s="82">
        <f>AD61/AB61</f>
        <v>0.45427755404507802</v>
      </c>
      <c r="AE66" s="82"/>
      <c r="AF66" s="124" t="s">
        <v>121</v>
      </c>
      <c r="AG66" s="82">
        <f>AG61/AG61</f>
        <v>1</v>
      </c>
      <c r="AH66" s="82">
        <f>AH61/AG61</f>
        <v>1.4286233263780022</v>
      </c>
      <c r="AI66" s="82">
        <f>AI61/AG61</f>
        <v>0.85663316071591789</v>
      </c>
      <c r="AJ66" s="82"/>
      <c r="AK66" s="124" t="s">
        <v>121</v>
      </c>
      <c r="AL66" s="82">
        <f>AL61/AL61</f>
        <v>1</v>
      </c>
      <c r="AM66" s="82">
        <f>AM61/AL61</f>
        <v>1.5496664607206796</v>
      </c>
      <c r="AN66" s="28">
        <f>AN61/AL61</f>
        <v>0.77700566318008946</v>
      </c>
    </row>
  </sheetData>
  <mergeCells count="28">
    <mergeCell ref="AG26:AI26"/>
    <mergeCell ref="AL26:AN26"/>
    <mergeCell ref="C48:E48"/>
    <mergeCell ref="H48:J48"/>
    <mergeCell ref="M48:O48"/>
    <mergeCell ref="R48:T48"/>
    <mergeCell ref="W48:Y48"/>
    <mergeCell ref="AB48:AD48"/>
    <mergeCell ref="AG48:AI48"/>
    <mergeCell ref="AL48:AN48"/>
    <mergeCell ref="C26:E26"/>
    <mergeCell ref="H26:J26"/>
    <mergeCell ref="M26:O26"/>
    <mergeCell ref="R26:T26"/>
    <mergeCell ref="W26:Y26"/>
    <mergeCell ref="AB26:AD26"/>
    <mergeCell ref="BH13:BH14"/>
    <mergeCell ref="C4:E4"/>
    <mergeCell ref="H4:J4"/>
    <mergeCell ref="M4:O4"/>
    <mergeCell ref="R4:T4"/>
    <mergeCell ref="W4:Y4"/>
    <mergeCell ref="AB4:AD4"/>
    <mergeCell ref="AG4:AI4"/>
    <mergeCell ref="AL4:AN4"/>
    <mergeCell ref="AX8:AY8"/>
    <mergeCell ref="BA8:BB8"/>
    <mergeCell ref="BD8:BE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C42F6-0A82-9343-ADA6-E00041B1A57F}">
  <dimension ref="B2:O14"/>
  <sheetViews>
    <sheetView workbookViewId="0">
      <selection activeCell="G29" sqref="G29"/>
    </sheetView>
  </sheetViews>
  <sheetFormatPr baseColWidth="10" defaultRowHeight="16" x14ac:dyDescent="0.2"/>
  <cols>
    <col min="3" max="3" width="17.33203125" bestFit="1" customWidth="1"/>
  </cols>
  <sheetData>
    <row r="2" spans="2:15" ht="17" thickBot="1" x14ac:dyDescent="0.25"/>
    <row r="3" spans="2:15" ht="17" thickBot="1" x14ac:dyDescent="0.25">
      <c r="B3" s="333" t="s">
        <v>384</v>
      </c>
    </row>
    <row r="4" spans="2:15" x14ac:dyDescent="0.2">
      <c r="B4" s="2"/>
      <c r="C4" s="3" t="s">
        <v>383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</row>
    <row r="5" spans="2:15" x14ac:dyDescent="0.2">
      <c r="B5" s="23"/>
      <c r="D5" s="420" t="s">
        <v>152</v>
      </c>
      <c r="E5" s="421"/>
      <c r="F5" s="421"/>
      <c r="G5" s="422"/>
      <c r="H5" s="420" t="s">
        <v>186</v>
      </c>
      <c r="I5" s="421"/>
      <c r="J5" s="421"/>
      <c r="K5" s="422"/>
      <c r="L5" s="420" t="s">
        <v>49</v>
      </c>
      <c r="M5" s="421"/>
      <c r="N5" s="421"/>
      <c r="O5" s="423"/>
    </row>
    <row r="6" spans="2:15" x14ac:dyDescent="0.2">
      <c r="B6" s="23"/>
      <c r="D6" s="424" t="s">
        <v>379</v>
      </c>
      <c r="E6" s="425"/>
      <c r="F6" s="425" t="s">
        <v>380</v>
      </c>
      <c r="G6" s="426"/>
      <c r="H6" s="424" t="s">
        <v>379</v>
      </c>
      <c r="I6" s="425"/>
      <c r="J6" s="425" t="s">
        <v>380</v>
      </c>
      <c r="K6" s="426"/>
      <c r="L6" s="424" t="s">
        <v>379</v>
      </c>
      <c r="M6" s="425"/>
      <c r="N6" s="425" t="s">
        <v>380</v>
      </c>
      <c r="O6" s="427"/>
    </row>
    <row r="7" spans="2:15" x14ac:dyDescent="0.2">
      <c r="B7" s="23"/>
      <c r="D7" s="308" t="s">
        <v>381</v>
      </c>
      <c r="E7" s="308" t="s">
        <v>382</v>
      </c>
      <c r="F7" s="308" t="s">
        <v>381</v>
      </c>
      <c r="G7" s="308" t="s">
        <v>382</v>
      </c>
      <c r="H7" s="308" t="s">
        <v>381</v>
      </c>
      <c r="I7" s="308" t="s">
        <v>382</v>
      </c>
      <c r="J7" s="308" t="s">
        <v>381</v>
      </c>
      <c r="K7" s="308" t="s">
        <v>382</v>
      </c>
      <c r="L7" s="308" t="s">
        <v>381</v>
      </c>
      <c r="M7" s="308" t="s">
        <v>382</v>
      </c>
      <c r="N7" s="308" t="s">
        <v>381</v>
      </c>
      <c r="O7" s="339" t="s">
        <v>382</v>
      </c>
    </row>
    <row r="8" spans="2:15" x14ac:dyDescent="0.2">
      <c r="B8" s="23"/>
      <c r="C8" s="270" t="s">
        <v>402</v>
      </c>
      <c r="D8" s="334">
        <v>255.42</v>
      </c>
      <c r="E8">
        <v>306.82</v>
      </c>
      <c r="F8">
        <v>18.45</v>
      </c>
      <c r="G8" s="263">
        <v>30.98</v>
      </c>
      <c r="H8" s="334">
        <v>238.24</v>
      </c>
      <c r="I8">
        <v>304.69</v>
      </c>
      <c r="J8">
        <v>21.76</v>
      </c>
      <c r="K8" s="263">
        <v>35.29</v>
      </c>
      <c r="L8" s="334">
        <v>220</v>
      </c>
      <c r="M8">
        <v>292.18</v>
      </c>
      <c r="N8">
        <v>26.93</v>
      </c>
      <c r="O8" s="24">
        <v>42.59</v>
      </c>
    </row>
    <row r="9" spans="2:15" x14ac:dyDescent="0.2">
      <c r="B9" s="23"/>
      <c r="C9" s="270" t="s">
        <v>232</v>
      </c>
      <c r="D9" s="334">
        <v>267</v>
      </c>
      <c r="E9">
        <v>284</v>
      </c>
      <c r="F9">
        <v>19.100000000000001</v>
      </c>
      <c r="G9" s="263">
        <v>32.54</v>
      </c>
      <c r="H9" s="334">
        <v>313</v>
      </c>
      <c r="I9">
        <v>360</v>
      </c>
      <c r="J9">
        <v>24.08</v>
      </c>
      <c r="K9" s="263">
        <v>43.53</v>
      </c>
      <c r="L9" s="334">
        <v>267</v>
      </c>
      <c r="M9">
        <v>284</v>
      </c>
      <c r="N9">
        <v>33.630000000000003</v>
      </c>
      <c r="O9" s="24">
        <v>52.64</v>
      </c>
    </row>
    <row r="10" spans="2:15" x14ac:dyDescent="0.2">
      <c r="B10" s="23"/>
      <c r="C10" s="270" t="s">
        <v>167</v>
      </c>
      <c r="D10" s="335">
        <v>200.32</v>
      </c>
      <c r="E10" s="336">
        <v>227.68</v>
      </c>
      <c r="F10" s="336">
        <v>19.29</v>
      </c>
      <c r="G10" s="337">
        <v>30.24</v>
      </c>
      <c r="H10" s="335">
        <v>179.9</v>
      </c>
      <c r="I10" s="336">
        <v>194.74</v>
      </c>
      <c r="J10" s="336">
        <v>19.16</v>
      </c>
      <c r="K10" s="337">
        <v>28.43</v>
      </c>
      <c r="L10" s="335">
        <v>173.93</v>
      </c>
      <c r="M10" s="336">
        <v>207.92</v>
      </c>
      <c r="N10" s="336">
        <v>28.01</v>
      </c>
      <c r="O10" s="338">
        <v>37.93</v>
      </c>
    </row>
    <row r="11" spans="2:15" ht="17" thickBot="1" x14ac:dyDescent="0.25">
      <c r="B11" s="26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28"/>
    </row>
    <row r="13" spans="2:15" x14ac:dyDescent="0.2">
      <c r="C13" s="270"/>
    </row>
    <row r="14" spans="2:15" x14ac:dyDescent="0.2">
      <c r="C14" s="270"/>
    </row>
  </sheetData>
  <mergeCells count="9">
    <mergeCell ref="D5:G5"/>
    <mergeCell ref="H5:K5"/>
    <mergeCell ref="L5:O5"/>
    <mergeCell ref="D6:E6"/>
    <mergeCell ref="F6:G6"/>
    <mergeCell ref="H6:I6"/>
    <mergeCell ref="J6:K6"/>
    <mergeCell ref="L6:M6"/>
    <mergeCell ref="N6:O6"/>
  </mergeCells>
  <phoneticPr fontId="14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78578-A41F-3F4A-8DBB-E835836D2BD5}">
  <dimension ref="B1:Q8"/>
  <sheetViews>
    <sheetView workbookViewId="0">
      <selection activeCell="M19" sqref="M19"/>
    </sheetView>
  </sheetViews>
  <sheetFormatPr baseColWidth="10" defaultRowHeight="16" x14ac:dyDescent="0.2"/>
  <cols>
    <col min="2" max="2" width="10.83203125" style="30"/>
    <col min="3" max="4" width="18.1640625" style="30" bestFit="1" customWidth="1"/>
    <col min="5" max="6" width="10.83203125" style="30"/>
    <col min="7" max="8" width="18.1640625" style="30" bestFit="1" customWidth="1"/>
    <col min="9" max="9" width="10.83203125" style="30"/>
    <col min="13" max="13" width="10.1640625" bestFit="1" customWidth="1"/>
    <col min="14" max="14" width="12.6640625" bestFit="1" customWidth="1"/>
    <col min="15" max="15" width="8.83203125" bestFit="1" customWidth="1"/>
    <col min="16" max="16" width="15.5" bestFit="1" customWidth="1"/>
    <col min="17" max="17" width="7.1640625" bestFit="1" customWidth="1"/>
  </cols>
  <sheetData>
    <row r="1" spans="2:17" ht="17" thickBot="1" x14ac:dyDescent="0.25"/>
    <row r="2" spans="2:17" ht="17" thickBot="1" x14ac:dyDescent="0.25">
      <c r="B2" s="271" t="s">
        <v>338</v>
      </c>
      <c r="M2" s="271" t="s">
        <v>377</v>
      </c>
    </row>
    <row r="3" spans="2:17" x14ac:dyDescent="0.2">
      <c r="B3" s="287"/>
      <c r="C3" s="80" t="s">
        <v>339</v>
      </c>
      <c r="D3" s="80"/>
      <c r="E3" s="80"/>
      <c r="F3" s="80"/>
      <c r="G3" s="80"/>
      <c r="H3" s="80"/>
      <c r="I3" s="80"/>
      <c r="J3" s="4"/>
      <c r="M3" s="2" t="s">
        <v>378</v>
      </c>
      <c r="N3" s="3"/>
      <c r="O3" s="3"/>
      <c r="P3" s="3"/>
      <c r="Q3" s="4"/>
    </row>
    <row r="4" spans="2:17" x14ac:dyDescent="0.2">
      <c r="B4" s="31"/>
      <c r="C4" s="406" t="s">
        <v>290</v>
      </c>
      <c r="D4" s="406"/>
      <c r="E4" s="406"/>
      <c r="F4" s="406"/>
      <c r="G4" s="406" t="s">
        <v>293</v>
      </c>
      <c r="H4" s="406"/>
      <c r="I4" s="406"/>
      <c r="J4" s="407"/>
      <c r="M4" s="303" t="s">
        <v>30</v>
      </c>
      <c r="N4" s="268" t="s">
        <v>186</v>
      </c>
      <c r="O4" s="268" t="s">
        <v>49</v>
      </c>
      <c r="P4" s="268" t="s">
        <v>187</v>
      </c>
      <c r="Q4" s="269" t="s">
        <v>53</v>
      </c>
    </row>
    <row r="5" spans="2:17" x14ac:dyDescent="0.2">
      <c r="B5" s="309" t="s">
        <v>138</v>
      </c>
      <c r="C5" s="268" t="s">
        <v>10</v>
      </c>
      <c r="D5" s="268" t="s">
        <v>337</v>
      </c>
      <c r="E5" s="268" t="s">
        <v>329</v>
      </c>
      <c r="F5" s="268" t="s">
        <v>311</v>
      </c>
      <c r="G5" s="268" t="s">
        <v>10</v>
      </c>
      <c r="H5" s="268" t="s">
        <v>252</v>
      </c>
      <c r="I5" s="268" t="s">
        <v>329</v>
      </c>
      <c r="J5" s="269" t="s">
        <v>311</v>
      </c>
      <c r="M5" s="10">
        <v>69.099999999999994</v>
      </c>
      <c r="N5" s="25">
        <v>67.7</v>
      </c>
      <c r="O5" s="25">
        <v>63</v>
      </c>
      <c r="P5" s="25">
        <v>69.3</v>
      </c>
      <c r="Q5" s="45">
        <v>66.900000000000006</v>
      </c>
    </row>
    <row r="6" spans="2:17" x14ac:dyDescent="0.2">
      <c r="B6" s="23" t="s">
        <v>289</v>
      </c>
      <c r="C6" s="25">
        <v>1</v>
      </c>
      <c r="D6" s="25">
        <v>2.2791932500000001</v>
      </c>
      <c r="E6" s="25">
        <v>3.5596670000000001</v>
      </c>
      <c r="F6" s="25">
        <v>3.6868447500000001</v>
      </c>
      <c r="G6" s="25">
        <v>1</v>
      </c>
      <c r="H6" s="25">
        <v>1.71572225</v>
      </c>
      <c r="I6" s="25">
        <v>4.3215005</v>
      </c>
      <c r="J6" s="45">
        <v>5.1612850000000003</v>
      </c>
      <c r="M6" s="10">
        <v>65.400000000000006</v>
      </c>
      <c r="N6" s="25">
        <v>67</v>
      </c>
      <c r="O6" s="25">
        <v>64.400000000000006</v>
      </c>
      <c r="P6" s="25">
        <v>68.7</v>
      </c>
      <c r="Q6" s="45">
        <v>64.599999999999994</v>
      </c>
    </row>
    <row r="7" spans="2:17" x14ac:dyDescent="0.2">
      <c r="B7" s="23" t="s">
        <v>406</v>
      </c>
      <c r="C7" s="25">
        <v>1</v>
      </c>
      <c r="D7" s="25">
        <v>3.0744769999999999</v>
      </c>
      <c r="E7" s="25">
        <v>2.7975055000000002</v>
      </c>
      <c r="F7" s="25">
        <v>2.2002492500000002</v>
      </c>
      <c r="G7" s="25">
        <v>1</v>
      </c>
      <c r="H7" s="25">
        <v>4.2887662500000001</v>
      </c>
      <c r="I7" s="25">
        <v>4.2725992499999998</v>
      </c>
      <c r="J7" s="45">
        <v>2.4162129999999999</v>
      </c>
      <c r="M7" s="10">
        <v>66.3</v>
      </c>
      <c r="N7" s="25">
        <v>67.3</v>
      </c>
      <c r="O7" s="25">
        <v>63.9</v>
      </c>
      <c r="P7" s="25">
        <v>68.599999999999994</v>
      </c>
      <c r="Q7" s="45">
        <v>63.7</v>
      </c>
    </row>
    <row r="8" spans="2:17" ht="17" thickBot="1" x14ac:dyDescent="0.25">
      <c r="B8" s="26" t="s">
        <v>294</v>
      </c>
      <c r="C8" s="27">
        <v>1</v>
      </c>
      <c r="D8" s="27">
        <v>3.2802954999999998</v>
      </c>
      <c r="E8" s="27">
        <v>3.9249904999999998</v>
      </c>
      <c r="F8" s="27">
        <v>3.1700767500000002</v>
      </c>
      <c r="G8" s="27">
        <v>1</v>
      </c>
      <c r="H8" s="27">
        <v>3.89438475</v>
      </c>
      <c r="I8" s="27">
        <v>6.4739342500000001</v>
      </c>
      <c r="J8" s="300">
        <v>3.3877367500000002</v>
      </c>
      <c r="M8" s="14">
        <v>64.7</v>
      </c>
      <c r="N8" s="27">
        <v>68.599999999999994</v>
      </c>
      <c r="O8" s="27"/>
      <c r="P8" s="27">
        <v>69.599999999999994</v>
      </c>
      <c r="Q8" s="300">
        <v>62.1</v>
      </c>
    </row>
  </sheetData>
  <mergeCells count="2">
    <mergeCell ref="C4:F4"/>
    <mergeCell ref="G4:J4"/>
  </mergeCells>
  <phoneticPr fontId="14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71DE5-09E1-DD48-85C6-350BDC5429DB}">
  <dimension ref="B1:R6"/>
  <sheetViews>
    <sheetView workbookViewId="0">
      <selection activeCell="M25" sqref="M25"/>
    </sheetView>
  </sheetViews>
  <sheetFormatPr baseColWidth="10" defaultRowHeight="16" x14ac:dyDescent="0.2"/>
  <cols>
    <col min="2" max="2" width="12.6640625" bestFit="1" customWidth="1"/>
    <col min="5" max="5" width="14.33203125" bestFit="1" customWidth="1"/>
    <col min="7" max="7" width="13.5" bestFit="1" customWidth="1"/>
    <col min="12" max="12" width="12.6640625" bestFit="1" customWidth="1"/>
    <col min="14" max="14" width="14.33203125" bestFit="1" customWidth="1"/>
    <col min="16" max="16" width="18.1640625" bestFit="1" customWidth="1"/>
  </cols>
  <sheetData>
    <row r="1" spans="2:18" ht="17" thickBot="1" x14ac:dyDescent="0.25"/>
    <row r="2" spans="2:18" ht="17" thickBot="1" x14ac:dyDescent="0.25">
      <c r="B2" s="29" t="s">
        <v>346</v>
      </c>
      <c r="L2" s="271" t="s">
        <v>349</v>
      </c>
    </row>
    <row r="3" spans="2:18" x14ac:dyDescent="0.2">
      <c r="B3" s="2" t="s">
        <v>348</v>
      </c>
      <c r="C3" s="3"/>
      <c r="D3" s="3"/>
      <c r="E3" s="3"/>
      <c r="F3" s="3"/>
      <c r="G3" s="3"/>
      <c r="H3" s="3"/>
      <c r="I3" s="3"/>
      <c r="J3" s="4"/>
      <c r="L3" s="2" t="s">
        <v>348</v>
      </c>
      <c r="M3" s="3"/>
      <c r="N3" s="3"/>
      <c r="O3" s="3"/>
      <c r="P3" s="3"/>
      <c r="Q3" s="3"/>
      <c r="R3" s="4"/>
    </row>
    <row r="4" spans="2:18" x14ac:dyDescent="0.2">
      <c r="B4" s="303" t="s">
        <v>340</v>
      </c>
      <c r="C4" s="268" t="s">
        <v>30</v>
      </c>
      <c r="D4" s="268"/>
      <c r="E4" s="268"/>
      <c r="F4" s="268" t="s">
        <v>341</v>
      </c>
      <c r="G4" s="268" t="s">
        <v>342</v>
      </c>
      <c r="H4" s="268" t="s">
        <v>343</v>
      </c>
      <c r="I4" s="268" t="s">
        <v>344</v>
      </c>
      <c r="J4" s="269" t="s">
        <v>345</v>
      </c>
      <c r="L4" s="303" t="s">
        <v>340</v>
      </c>
      <c r="M4" s="268" t="s">
        <v>347</v>
      </c>
      <c r="N4" s="268"/>
      <c r="O4" s="268" t="s">
        <v>30</v>
      </c>
      <c r="P4" s="268" t="s">
        <v>252</v>
      </c>
      <c r="Q4" s="268" t="s">
        <v>329</v>
      </c>
      <c r="R4" s="269" t="s">
        <v>311</v>
      </c>
    </row>
    <row r="5" spans="2:18" x14ac:dyDescent="0.2">
      <c r="B5" s="5">
        <v>1</v>
      </c>
      <c r="C5" s="1">
        <v>0.70523400000000003</v>
      </c>
      <c r="D5" s="1"/>
      <c r="E5" s="1" t="s">
        <v>388</v>
      </c>
      <c r="F5" s="1">
        <v>1.16786257</v>
      </c>
      <c r="G5" s="1">
        <v>0.66704839999999999</v>
      </c>
      <c r="H5" s="1">
        <v>0.70415357999999995</v>
      </c>
      <c r="I5" s="1">
        <v>0.71334065999999996</v>
      </c>
      <c r="J5" s="46">
        <v>0.9141222</v>
      </c>
      <c r="L5" s="10">
        <v>1</v>
      </c>
      <c r="M5" s="25">
        <v>0.70523400000000003</v>
      </c>
      <c r="N5" s="1" t="s">
        <v>388</v>
      </c>
      <c r="O5" s="25">
        <v>1.16786257</v>
      </c>
      <c r="P5" s="25">
        <v>0.70925453999999999</v>
      </c>
      <c r="Q5" s="25">
        <v>0.87736963000000001</v>
      </c>
      <c r="R5" s="45">
        <v>0.97819904999999996</v>
      </c>
    </row>
    <row r="6" spans="2:18" ht="17" thickBot="1" x14ac:dyDescent="0.25">
      <c r="B6" s="47"/>
      <c r="C6" s="48"/>
      <c r="D6" s="48"/>
      <c r="E6" s="48" t="s">
        <v>385</v>
      </c>
      <c r="F6" s="48">
        <v>0.98757866000000005</v>
      </c>
      <c r="G6" s="48">
        <v>1.0781970000000001</v>
      </c>
      <c r="H6" s="48">
        <v>0.88335001000000002</v>
      </c>
      <c r="I6" s="48">
        <v>0.91126529000000001</v>
      </c>
      <c r="J6" s="49">
        <v>0.71571096000000001</v>
      </c>
      <c r="L6" s="14"/>
      <c r="M6" s="27"/>
      <c r="N6" s="48" t="s">
        <v>385</v>
      </c>
      <c r="O6" s="27">
        <v>0.98757866000000005</v>
      </c>
      <c r="P6" s="27">
        <v>0.73703017999999998</v>
      </c>
      <c r="Q6" s="27">
        <v>0.70523400000000003</v>
      </c>
      <c r="R6" s="300">
        <v>0.87448875000000004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55B50-7169-FF4C-8F7C-BD2E93E0ED1B}">
  <dimension ref="B1:AZ64"/>
  <sheetViews>
    <sheetView workbookViewId="0">
      <selection activeCell="AI44" sqref="AI44:AI45"/>
    </sheetView>
  </sheetViews>
  <sheetFormatPr baseColWidth="10" defaultRowHeight="16" x14ac:dyDescent="0.2"/>
  <cols>
    <col min="2" max="2" width="13" bestFit="1" customWidth="1"/>
    <col min="3" max="3" width="13.83203125" customWidth="1"/>
    <col min="4" max="4" width="18.1640625" bestFit="1" customWidth="1"/>
    <col min="8" max="8" width="13" bestFit="1" customWidth="1"/>
    <col min="9" max="9" width="14" customWidth="1"/>
    <col min="10" max="10" width="18.1640625" bestFit="1" customWidth="1"/>
    <col min="14" max="14" width="13" bestFit="1" customWidth="1"/>
    <col min="15" max="15" width="13.33203125" customWidth="1"/>
    <col min="16" max="16" width="18.1640625" bestFit="1" customWidth="1"/>
    <col min="20" max="20" width="13" bestFit="1" customWidth="1"/>
    <col min="21" max="21" width="13.5" customWidth="1"/>
    <col min="22" max="22" width="18.1640625" bestFit="1" customWidth="1"/>
    <col min="27" max="27" width="12.33203125" bestFit="1" customWidth="1"/>
    <col min="40" max="40" width="12.33203125" bestFit="1" customWidth="1"/>
    <col min="41" max="41" width="16.6640625" bestFit="1" customWidth="1"/>
  </cols>
  <sheetData>
    <row r="1" spans="2:52" ht="17" thickBot="1" x14ac:dyDescent="0.25"/>
    <row r="2" spans="2:52" ht="17" thickBot="1" x14ac:dyDescent="0.25">
      <c r="AN2" s="271" t="s">
        <v>357</v>
      </c>
      <c r="AO2" t="s">
        <v>358</v>
      </c>
    </row>
    <row r="3" spans="2:52" x14ac:dyDescent="0.2">
      <c r="AN3" s="2"/>
      <c r="AO3" s="3"/>
      <c r="AP3" s="311"/>
      <c r="AQ3" s="311"/>
      <c r="AR3" s="311"/>
      <c r="AS3" s="311" t="s">
        <v>354</v>
      </c>
      <c r="AT3" s="311"/>
      <c r="AU3" s="311"/>
      <c r="AV3" s="311"/>
      <c r="AW3" s="311"/>
      <c r="AX3" s="312"/>
      <c r="AY3" s="310"/>
      <c r="AZ3" s="310"/>
    </row>
    <row r="4" spans="2:52" ht="17" thickBot="1" x14ac:dyDescent="0.25">
      <c r="AN4" s="23"/>
      <c r="AP4" s="310" t="s">
        <v>355</v>
      </c>
      <c r="AQ4" s="310" t="s">
        <v>159</v>
      </c>
      <c r="AR4" s="310" t="s">
        <v>159</v>
      </c>
      <c r="AS4" s="310" t="s">
        <v>355</v>
      </c>
      <c r="AT4" s="310"/>
      <c r="AU4" s="310" t="s">
        <v>160</v>
      </c>
      <c r="AV4" s="310" t="s">
        <v>161</v>
      </c>
      <c r="AW4" s="310"/>
      <c r="AX4" s="313" t="s">
        <v>154</v>
      </c>
      <c r="AY4" s="310"/>
      <c r="AZ4" s="310"/>
    </row>
    <row r="5" spans="2:52" ht="17" thickBot="1" x14ac:dyDescent="0.25">
      <c r="B5" s="29" t="s">
        <v>364</v>
      </c>
      <c r="H5" s="29" t="s">
        <v>372</v>
      </c>
      <c r="N5" s="29" t="s">
        <v>371</v>
      </c>
      <c r="T5" s="29" t="s">
        <v>370</v>
      </c>
      <c r="AA5" s="271" t="s">
        <v>362</v>
      </c>
      <c r="AN5" s="23"/>
      <c r="AP5" s="310"/>
      <c r="AQ5" s="310"/>
      <c r="AR5" s="310"/>
      <c r="AS5" s="310"/>
      <c r="AT5" s="310"/>
      <c r="AU5" s="310"/>
      <c r="AV5" s="310"/>
      <c r="AW5" s="310"/>
      <c r="AX5" s="313"/>
      <c r="AY5" s="310"/>
      <c r="AZ5" s="310"/>
    </row>
    <row r="6" spans="2:52" ht="17" thickBot="1" x14ac:dyDescent="0.25">
      <c r="AA6" s="2"/>
      <c r="AB6" s="3"/>
      <c r="AC6" s="321" t="s">
        <v>355</v>
      </c>
      <c r="AD6" s="321" t="s">
        <v>159</v>
      </c>
      <c r="AE6" s="321" t="s">
        <v>159</v>
      </c>
      <c r="AF6" s="321" t="s">
        <v>355</v>
      </c>
      <c r="AG6" s="321"/>
      <c r="AH6" s="321" t="s">
        <v>160</v>
      </c>
      <c r="AI6" s="321" t="s">
        <v>161</v>
      </c>
      <c r="AJ6" s="321"/>
      <c r="AK6" s="322" t="s">
        <v>363</v>
      </c>
      <c r="AN6" s="23" t="s">
        <v>402</v>
      </c>
      <c r="AO6" t="s">
        <v>30</v>
      </c>
      <c r="AP6">
        <v>21.46</v>
      </c>
      <c r="AQ6">
        <v>20.2</v>
      </c>
      <c r="AR6" s="310">
        <v>24.443333333333332</v>
      </c>
      <c r="AS6" s="310">
        <v>-2.9833333333333307</v>
      </c>
      <c r="AT6" s="310">
        <v>-3.9233333333333307</v>
      </c>
      <c r="AU6" s="310">
        <v>0.94</v>
      </c>
      <c r="AV6" s="208">
        <v>7.908112162823155</v>
      </c>
      <c r="AW6" s="310"/>
      <c r="AX6" s="209">
        <v>17.084341288973953</v>
      </c>
      <c r="AY6" s="310"/>
      <c r="AZ6" s="310"/>
    </row>
    <row r="7" spans="2:52" x14ac:dyDescent="0.2">
      <c r="B7" s="2"/>
      <c r="C7" s="3" t="s">
        <v>365</v>
      </c>
      <c r="D7" s="3"/>
      <c r="E7" s="3"/>
      <c r="F7" s="4"/>
      <c r="H7" s="2"/>
      <c r="I7" s="3" t="s">
        <v>367</v>
      </c>
      <c r="J7" s="3"/>
      <c r="K7" s="3"/>
      <c r="L7" s="4"/>
      <c r="N7" s="2"/>
      <c r="O7" s="3" t="s">
        <v>368</v>
      </c>
      <c r="P7" s="3"/>
      <c r="Q7" s="3"/>
      <c r="R7" s="4"/>
      <c r="T7" s="2"/>
      <c r="U7" s="3" t="s">
        <v>369</v>
      </c>
      <c r="V7" s="3"/>
      <c r="W7" s="3"/>
      <c r="X7" s="4"/>
      <c r="AA7" s="23"/>
      <c r="AC7" s="323"/>
      <c r="AD7" s="323"/>
      <c r="AE7" s="323"/>
      <c r="AF7" s="323"/>
      <c r="AG7" s="323"/>
      <c r="AH7" s="323"/>
      <c r="AI7" s="323"/>
      <c r="AJ7" s="323"/>
      <c r="AK7" s="324"/>
      <c r="AN7" s="23"/>
      <c r="AP7">
        <v>20.41</v>
      </c>
      <c r="AQ7">
        <v>29.61</v>
      </c>
      <c r="AR7" s="310"/>
      <c r="AS7" s="310">
        <v>-4.0333333333333314</v>
      </c>
      <c r="AT7" s="310"/>
      <c r="AU7" s="310">
        <v>-0.11000000000000076</v>
      </c>
      <c r="AV7" s="208">
        <v>16.373982271948378</v>
      </c>
      <c r="AW7" s="310"/>
      <c r="AX7" s="209"/>
      <c r="AY7" s="310"/>
      <c r="AZ7" s="310"/>
    </row>
    <row r="8" spans="2:52" x14ac:dyDescent="0.2">
      <c r="B8" s="307" t="s">
        <v>366</v>
      </c>
      <c r="C8" s="268" t="s">
        <v>30</v>
      </c>
      <c r="D8" s="268" t="s">
        <v>252</v>
      </c>
      <c r="E8" s="268" t="s">
        <v>311</v>
      </c>
      <c r="F8" s="269" t="s">
        <v>329</v>
      </c>
      <c r="H8" s="307" t="s">
        <v>366</v>
      </c>
      <c r="I8" s="268" t="s">
        <v>30</v>
      </c>
      <c r="J8" s="268" t="s">
        <v>252</v>
      </c>
      <c r="K8" s="268" t="s">
        <v>311</v>
      </c>
      <c r="L8" s="269" t="s">
        <v>329</v>
      </c>
      <c r="N8" s="307" t="s">
        <v>366</v>
      </c>
      <c r="O8" s="268" t="s">
        <v>30</v>
      </c>
      <c r="P8" s="268" t="s">
        <v>252</v>
      </c>
      <c r="Q8" s="268" t="s">
        <v>311</v>
      </c>
      <c r="R8" s="269" t="s">
        <v>329</v>
      </c>
      <c r="S8" s="25"/>
      <c r="T8" s="307" t="s">
        <v>366</v>
      </c>
      <c r="U8" s="268" t="s">
        <v>30</v>
      </c>
      <c r="V8" s="268" t="s">
        <v>252</v>
      </c>
      <c r="W8" s="268" t="s">
        <v>311</v>
      </c>
      <c r="X8" s="269" t="s">
        <v>329</v>
      </c>
      <c r="Y8" s="25"/>
      <c r="Z8" s="25"/>
      <c r="AA8" s="23" t="s">
        <v>405</v>
      </c>
      <c r="AB8" t="s">
        <v>360</v>
      </c>
      <c r="AC8">
        <v>21.7</v>
      </c>
      <c r="AD8">
        <v>16.62</v>
      </c>
      <c r="AE8" s="318">
        <f>AVERAGE(AD8:AD10)</f>
        <v>16.77</v>
      </c>
      <c r="AF8" s="318">
        <f>AC8-AE8</f>
        <v>4.93</v>
      </c>
      <c r="AG8" s="318">
        <f>AVERAGE(AF8:AF10)</f>
        <v>4.9833333333333334</v>
      </c>
      <c r="AH8" s="319">
        <f>(AF8-$AJ$6)</f>
        <v>4.93</v>
      </c>
      <c r="AI8" s="320">
        <f>2^-AF8</f>
        <v>3.2803646363220855E-2</v>
      </c>
      <c r="AJ8" s="318"/>
      <c r="AK8" s="325">
        <f>AVERAGE(AI8:AI10)</f>
        <v>3.1655792879793192E-2</v>
      </c>
      <c r="AN8" s="23"/>
      <c r="AP8">
        <v>19.690000000000001</v>
      </c>
      <c r="AQ8">
        <v>23.52</v>
      </c>
      <c r="AR8" s="310"/>
      <c r="AS8" s="310">
        <v>-4.7533333333333303</v>
      </c>
      <c r="AT8" s="310"/>
      <c r="AU8" s="310">
        <v>-0.82999999999999963</v>
      </c>
      <c r="AV8" s="208">
        <v>26.970929432150324</v>
      </c>
      <c r="AW8" s="310"/>
      <c r="AX8" s="209"/>
      <c r="AY8" s="310"/>
      <c r="AZ8" s="310"/>
    </row>
    <row r="9" spans="2:52" x14ac:dyDescent="0.2">
      <c r="B9" s="23" t="s">
        <v>402</v>
      </c>
      <c r="C9" s="1">
        <v>1</v>
      </c>
      <c r="D9" s="1">
        <v>3.2502070000000001</v>
      </c>
      <c r="E9" s="1">
        <v>0.75567600000000001</v>
      </c>
      <c r="F9" s="46">
        <v>0.70419799999999999</v>
      </c>
      <c r="H9" s="23" t="s">
        <v>402</v>
      </c>
      <c r="I9" s="1">
        <v>1</v>
      </c>
      <c r="J9" s="1">
        <v>3.74</v>
      </c>
      <c r="K9" s="1">
        <v>1.19</v>
      </c>
      <c r="L9" s="46">
        <v>2.0099999999999998</v>
      </c>
      <c r="N9" s="23" t="s">
        <v>402</v>
      </c>
      <c r="O9" s="1">
        <v>1</v>
      </c>
      <c r="P9" s="1">
        <v>18.670259999999999</v>
      </c>
      <c r="Q9" s="1">
        <v>6.4012310000000001</v>
      </c>
      <c r="R9" s="46">
        <v>6.210286</v>
      </c>
      <c r="S9" s="1"/>
      <c r="T9" s="23" t="s">
        <v>402</v>
      </c>
      <c r="U9" s="1">
        <v>1</v>
      </c>
      <c r="V9" s="1">
        <v>2.16</v>
      </c>
      <c r="W9" s="1">
        <v>0.9</v>
      </c>
      <c r="X9" s="46">
        <v>0.95</v>
      </c>
      <c r="Y9" s="1"/>
      <c r="Z9" s="1"/>
      <c r="AA9" s="23"/>
      <c r="AC9">
        <v>21.7</v>
      </c>
      <c r="AD9">
        <v>16.760000000000002</v>
      </c>
      <c r="AE9" s="326"/>
      <c r="AF9" s="326">
        <f>AC9-AE8</f>
        <v>4.93</v>
      </c>
      <c r="AG9" s="326"/>
      <c r="AH9" s="319">
        <f t="shared" ref="AH9:AH10" si="0">(AF9-$AJ$6)</f>
        <v>4.93</v>
      </c>
      <c r="AI9" s="320">
        <f t="shared" ref="AI9:AI19" si="1">2^-AF9</f>
        <v>3.2803646363220855E-2</v>
      </c>
      <c r="AJ9" s="326"/>
      <c r="AK9" s="327"/>
      <c r="AN9" s="23"/>
      <c r="AO9" t="s">
        <v>252</v>
      </c>
      <c r="AP9">
        <v>19.57</v>
      </c>
      <c r="AQ9">
        <v>29.7</v>
      </c>
      <c r="AR9" s="310">
        <v>26.06</v>
      </c>
      <c r="AS9" s="310">
        <v>-6.4899999999999984</v>
      </c>
      <c r="AT9" s="310">
        <v>-6.2433333333333323</v>
      </c>
      <c r="AU9" s="310">
        <v>-0.24666666666666615</v>
      </c>
      <c r="AV9" s="208">
        <v>89.884472047231682</v>
      </c>
      <c r="AW9" s="310"/>
      <c r="AX9" s="209">
        <v>76.775105522457636</v>
      </c>
      <c r="AY9" s="310"/>
      <c r="AZ9" s="310"/>
    </row>
    <row r="10" spans="2:52" x14ac:dyDescent="0.2">
      <c r="B10" s="23" t="s">
        <v>385</v>
      </c>
      <c r="C10" s="1">
        <v>1</v>
      </c>
      <c r="D10" s="1">
        <v>4.2145960000000002</v>
      </c>
      <c r="E10" s="1">
        <v>1.7137420000000001</v>
      </c>
      <c r="F10" s="46">
        <v>1.3122640000000001</v>
      </c>
      <c r="H10" s="23" t="s">
        <v>385</v>
      </c>
      <c r="I10" s="1">
        <v>1</v>
      </c>
      <c r="J10" s="1">
        <v>1.33</v>
      </c>
      <c r="K10" s="1">
        <v>0.52</v>
      </c>
      <c r="L10" s="46">
        <v>0.57999999999999996</v>
      </c>
      <c r="N10" s="23" t="s">
        <v>385</v>
      </c>
      <c r="O10" s="1">
        <v>1</v>
      </c>
      <c r="P10" s="1">
        <v>8.1739379999999997</v>
      </c>
      <c r="Q10" s="1">
        <v>0.98579300000000003</v>
      </c>
      <c r="R10" s="46">
        <v>2.5735649999999999</v>
      </c>
      <c r="S10" s="1"/>
      <c r="T10" s="23" t="s">
        <v>385</v>
      </c>
      <c r="U10" s="1">
        <v>1</v>
      </c>
      <c r="V10" s="1">
        <v>1.25</v>
      </c>
      <c r="W10" s="1">
        <v>0.86</v>
      </c>
      <c r="X10" s="46">
        <v>0.82</v>
      </c>
      <c r="Y10" s="1"/>
      <c r="Z10" s="1"/>
      <c r="AA10" s="23"/>
      <c r="AC10">
        <v>21.86</v>
      </c>
      <c r="AD10">
        <v>16.93</v>
      </c>
      <c r="AE10" s="326"/>
      <c r="AF10" s="326">
        <f>AC10-AE8</f>
        <v>5.09</v>
      </c>
      <c r="AG10" s="326"/>
      <c r="AH10" s="319">
        <f t="shared" si="0"/>
        <v>5.09</v>
      </c>
      <c r="AI10" s="320">
        <f t="shared" si="1"/>
        <v>2.9360085912937876E-2</v>
      </c>
      <c r="AJ10" s="326"/>
      <c r="AK10" s="327"/>
      <c r="AN10" s="23"/>
      <c r="AP10">
        <v>19.739999999999998</v>
      </c>
      <c r="AQ10">
        <v>27.18</v>
      </c>
      <c r="AR10" s="310"/>
      <c r="AS10" s="310">
        <v>-6.32</v>
      </c>
      <c r="AT10" s="310"/>
      <c r="AU10" s="310">
        <v>-7.6666666666667993E-2</v>
      </c>
      <c r="AV10" s="208">
        <v>79.893155129703175</v>
      </c>
      <c r="AW10" s="310"/>
      <c r="AX10" s="209"/>
      <c r="AY10" s="310"/>
      <c r="AZ10" s="310"/>
    </row>
    <row r="11" spans="2:52" x14ac:dyDescent="0.2">
      <c r="B11" s="23" t="s">
        <v>386</v>
      </c>
      <c r="C11" s="1">
        <v>1</v>
      </c>
      <c r="D11" s="1">
        <v>1.094627</v>
      </c>
      <c r="E11" s="1">
        <v>0.88549</v>
      </c>
      <c r="F11" s="46">
        <v>0.79949300000000001</v>
      </c>
      <c r="H11" s="23" t="s">
        <v>386</v>
      </c>
      <c r="I11" s="1">
        <v>1</v>
      </c>
      <c r="J11" s="1">
        <v>1.1499999999999999</v>
      </c>
      <c r="K11" s="1">
        <v>0.92</v>
      </c>
      <c r="L11" s="46">
        <v>0.73</v>
      </c>
      <c r="N11" s="23" t="s">
        <v>386</v>
      </c>
      <c r="O11" s="1">
        <v>1</v>
      </c>
      <c r="P11" s="1">
        <v>4.9812390000000004</v>
      </c>
      <c r="Q11" s="1">
        <v>4.2431850000000004</v>
      </c>
      <c r="R11" s="46">
        <v>2.251722</v>
      </c>
      <c r="S11" s="1"/>
      <c r="T11" s="23" t="s">
        <v>386</v>
      </c>
      <c r="U11" s="1">
        <v>1</v>
      </c>
      <c r="V11" s="1">
        <v>1.08</v>
      </c>
      <c r="W11" s="1">
        <v>1.22</v>
      </c>
      <c r="X11" s="46">
        <v>1.1100000000000001</v>
      </c>
      <c r="Y11" s="1"/>
      <c r="Z11" s="1"/>
      <c r="AA11" s="23"/>
      <c r="AB11" t="s">
        <v>361</v>
      </c>
      <c r="AC11">
        <v>16.16</v>
      </c>
      <c r="AD11">
        <v>16.34</v>
      </c>
      <c r="AE11" s="326">
        <f>AVERAGE(AD11:AD13)</f>
        <v>16.536666666666665</v>
      </c>
      <c r="AF11" s="326">
        <f>AC11-AE11</f>
        <v>-0.37666666666666515</v>
      </c>
      <c r="AG11" s="326">
        <f>AVERAGE(AF11:AF13)</f>
        <v>-0.11999999999999862</v>
      </c>
      <c r="AH11" s="319">
        <f>(AF11-$AJ$9)</f>
        <v>-0.37666666666666515</v>
      </c>
      <c r="AI11" s="320">
        <f t="shared" si="1"/>
        <v>1.2983385881615763</v>
      </c>
      <c r="AJ11" s="326"/>
      <c r="AK11" s="325">
        <f>AVERAGE(AI11:AI13)</f>
        <v>1.0977133921247724</v>
      </c>
      <c r="AN11" s="23"/>
      <c r="AP11">
        <v>20.14</v>
      </c>
      <c r="AQ11">
        <v>21.3</v>
      </c>
      <c r="AR11" s="310"/>
      <c r="AS11" s="310">
        <v>-5.9199999999999982</v>
      </c>
      <c r="AT11" s="310"/>
      <c r="AU11" s="310">
        <v>0.32333333333333414</v>
      </c>
      <c r="AV11" s="208">
        <v>60.547689390438038</v>
      </c>
      <c r="AW11" s="310"/>
      <c r="AX11" s="209"/>
      <c r="AY11" s="310"/>
      <c r="AZ11" s="310"/>
    </row>
    <row r="12" spans="2:52" ht="17" thickBot="1" x14ac:dyDescent="0.25">
      <c r="B12" s="26" t="s">
        <v>387</v>
      </c>
      <c r="C12" s="48">
        <v>1</v>
      </c>
      <c r="D12" s="48">
        <v>1.6169910000000001</v>
      </c>
      <c r="E12" s="48">
        <v>0.83186899999999997</v>
      </c>
      <c r="F12" s="49">
        <v>0.87214400000000003</v>
      </c>
      <c r="H12" s="26" t="s">
        <v>387</v>
      </c>
      <c r="I12" s="48">
        <v>1</v>
      </c>
      <c r="J12" s="48">
        <v>2.39</v>
      </c>
      <c r="K12" s="48">
        <v>1.02</v>
      </c>
      <c r="L12" s="49">
        <v>0.87</v>
      </c>
      <c r="N12" s="26" t="s">
        <v>387</v>
      </c>
      <c r="O12" s="48">
        <v>1</v>
      </c>
      <c r="P12" s="48">
        <v>3.7740749999999998</v>
      </c>
      <c r="Q12" s="48">
        <v>2.5808949999999999</v>
      </c>
      <c r="R12" s="49">
        <v>1.3510960000000001</v>
      </c>
      <c r="S12" s="1"/>
      <c r="T12" s="26" t="s">
        <v>387</v>
      </c>
      <c r="U12" s="48">
        <v>1</v>
      </c>
      <c r="V12" s="48">
        <v>0.92</v>
      </c>
      <c r="W12" s="48">
        <v>0.77</v>
      </c>
      <c r="X12" s="49">
        <v>0.81</v>
      </c>
      <c r="Y12" s="1"/>
      <c r="Z12" s="1"/>
      <c r="AA12" s="23"/>
      <c r="AC12">
        <v>16.43</v>
      </c>
      <c r="AD12">
        <v>16.82</v>
      </c>
      <c r="AE12" s="326"/>
      <c r="AF12" s="326">
        <f>AC12-AE11</f>
        <v>-0.10666666666666558</v>
      </c>
      <c r="AG12" s="326"/>
      <c r="AH12" s="319">
        <f>(AF12-$AJ$9)</f>
        <v>-0.10666666666666558</v>
      </c>
      <c r="AI12" s="320">
        <f t="shared" si="1"/>
        <v>1.0767375682475222</v>
      </c>
      <c r="AJ12" s="326"/>
      <c r="AK12" s="327"/>
      <c r="AN12" s="23"/>
      <c r="AO12" t="s">
        <v>329</v>
      </c>
      <c r="AP12">
        <v>16.61</v>
      </c>
      <c r="AQ12">
        <v>18.22</v>
      </c>
      <c r="AR12" s="310">
        <v>18.283333333333335</v>
      </c>
      <c r="AS12" s="310">
        <v>-1.6733333333333356</v>
      </c>
      <c r="AT12" s="310">
        <v>-1.3533333333333353</v>
      </c>
      <c r="AU12" s="310">
        <v>-0.32000000000000028</v>
      </c>
      <c r="AV12" s="208">
        <v>3.1895067535727928</v>
      </c>
      <c r="AW12" s="310"/>
      <c r="AX12" s="209">
        <v>2.5938991127606799</v>
      </c>
      <c r="AY12" s="310"/>
      <c r="AZ12" s="310"/>
    </row>
    <row r="13" spans="2:52" x14ac:dyDescent="0.2">
      <c r="AA13" s="23"/>
      <c r="AC13">
        <v>16.66</v>
      </c>
      <c r="AD13">
        <v>16.45</v>
      </c>
      <c r="AE13" s="326"/>
      <c r="AF13" s="326">
        <f>AC13-AE11</f>
        <v>0.12333333333333485</v>
      </c>
      <c r="AG13" s="326"/>
      <c r="AH13" s="319">
        <f>(AF13-$AJ$9)</f>
        <v>0.12333333333333485</v>
      </c>
      <c r="AI13" s="320">
        <f t="shared" si="1"/>
        <v>0.91806401996521869</v>
      </c>
      <c r="AJ13" s="326"/>
      <c r="AK13" s="327"/>
      <c r="AN13" s="23"/>
      <c r="AP13">
        <v>16.96</v>
      </c>
      <c r="AQ13">
        <v>18.23</v>
      </c>
      <c r="AR13" s="310"/>
      <c r="AS13" s="310">
        <v>-1.3233333333333341</v>
      </c>
      <c r="AT13" s="310"/>
      <c r="AU13" s="310">
        <v>-1.3233333333333341</v>
      </c>
      <c r="AV13" s="208">
        <v>2.502436278987501</v>
      </c>
      <c r="AW13" s="310"/>
      <c r="AX13" s="209"/>
      <c r="AY13" s="310"/>
      <c r="AZ13" s="310"/>
    </row>
    <row r="14" spans="2:52" x14ac:dyDescent="0.2">
      <c r="AA14" s="23" t="s">
        <v>385</v>
      </c>
      <c r="AB14" t="s">
        <v>360</v>
      </c>
      <c r="AC14">
        <v>21.95</v>
      </c>
      <c r="AD14">
        <v>17.28</v>
      </c>
      <c r="AE14" s="310">
        <f>AVERAGE(AD14:AD16)</f>
        <v>17.47666666666667</v>
      </c>
      <c r="AF14" s="326">
        <f>AC14-AE13</f>
        <v>21.95</v>
      </c>
      <c r="AG14" s="326">
        <f>AVERAGE(AF15:AF16)</f>
        <v>4.7283333333333299</v>
      </c>
      <c r="AH14" s="319"/>
      <c r="AI14" s="320"/>
      <c r="AJ14" s="326"/>
      <c r="AK14" s="325">
        <f>AVERAGE(AI14:AI16)</f>
        <v>3.7806870276761578E-2</v>
      </c>
      <c r="AN14" s="23"/>
      <c r="AP14">
        <v>17.22</v>
      </c>
      <c r="AQ14">
        <v>18.399999999999999</v>
      </c>
      <c r="AR14" s="310"/>
      <c r="AS14" s="310">
        <v>-1.0633333333333361</v>
      </c>
      <c r="AT14" s="310"/>
      <c r="AU14" s="310">
        <v>0.28999999999999915</v>
      </c>
      <c r="AV14" s="208">
        <v>2.0897543057217454</v>
      </c>
      <c r="AW14" s="310"/>
      <c r="AX14" s="209"/>
      <c r="AY14" s="310"/>
      <c r="AZ14" s="310"/>
    </row>
    <row r="15" spans="2:52" x14ac:dyDescent="0.2">
      <c r="AA15" s="23"/>
      <c r="AC15">
        <v>22.11</v>
      </c>
      <c r="AD15">
        <v>17.559999999999999</v>
      </c>
      <c r="AE15" s="326"/>
      <c r="AF15" s="326">
        <f>AC15-AE14</f>
        <v>4.6333333333333293</v>
      </c>
      <c r="AG15" s="326"/>
      <c r="AH15" s="319">
        <f>(AF15-$AJ$12)</f>
        <v>4.6333333333333293</v>
      </c>
      <c r="AI15" s="320">
        <f t="shared" si="1"/>
        <v>4.0292822138736972E-2</v>
      </c>
      <c r="AJ15" s="326"/>
      <c r="AK15" s="327"/>
      <c r="AN15" s="23"/>
      <c r="AO15" t="s">
        <v>356</v>
      </c>
      <c r="AP15">
        <v>17.690000000000001</v>
      </c>
      <c r="AQ15">
        <v>17.55</v>
      </c>
      <c r="AR15" s="310">
        <v>17.48</v>
      </c>
      <c r="AS15" s="310">
        <v>0.21000000000000085</v>
      </c>
      <c r="AT15" s="310">
        <v>3.666666666666648E-2</v>
      </c>
      <c r="AU15" s="310">
        <v>0.17333333333333437</v>
      </c>
      <c r="AV15" s="208">
        <v>0.86453723130786475</v>
      </c>
      <c r="AW15" s="310"/>
      <c r="AX15" s="209">
        <v>0.97842201354604208</v>
      </c>
      <c r="AY15" s="310"/>
      <c r="AZ15" s="310"/>
    </row>
    <row r="16" spans="2:52" x14ac:dyDescent="0.2">
      <c r="D16" t="s">
        <v>373</v>
      </c>
      <c r="J16" t="s">
        <v>374</v>
      </c>
      <c r="P16" t="s">
        <v>376</v>
      </c>
      <c r="V16" t="s">
        <v>375</v>
      </c>
      <c r="AA16" s="23"/>
      <c r="AC16">
        <v>22.3</v>
      </c>
      <c r="AD16">
        <v>17.59</v>
      </c>
      <c r="AE16" s="326"/>
      <c r="AF16" s="326">
        <f>AC16-AE14</f>
        <v>4.8233333333333306</v>
      </c>
      <c r="AG16" s="326"/>
      <c r="AH16" s="319">
        <f>(AF16-$AJ$12)</f>
        <v>4.8233333333333306</v>
      </c>
      <c r="AI16" s="320">
        <f t="shared" si="1"/>
        <v>3.5320918414786191E-2</v>
      </c>
      <c r="AJ16" s="326"/>
      <c r="AK16" s="327"/>
      <c r="AN16" s="23"/>
      <c r="AP16">
        <v>17.41</v>
      </c>
      <c r="AQ16">
        <v>17.399999999999999</v>
      </c>
      <c r="AR16" s="310"/>
      <c r="AS16" s="310">
        <v>-7.0000000000000284E-2</v>
      </c>
      <c r="AT16" s="310"/>
      <c r="AU16" s="310">
        <v>-0.10666666666666677</v>
      </c>
      <c r="AV16" s="208">
        <v>1.0497166836230676</v>
      </c>
      <c r="AW16" s="310"/>
      <c r="AX16" s="209"/>
      <c r="AY16" s="310"/>
      <c r="AZ16" s="310"/>
    </row>
    <row r="17" spans="2:52" x14ac:dyDescent="0.2">
      <c r="B17" t="s">
        <v>402</v>
      </c>
      <c r="C17" s="268" t="s">
        <v>30</v>
      </c>
      <c r="D17" s="42">
        <v>2.5900982483396722</v>
      </c>
      <c r="H17" t="s">
        <v>402</v>
      </c>
      <c r="I17" s="268" t="s">
        <v>30</v>
      </c>
      <c r="J17" s="42">
        <v>56.802036254186106</v>
      </c>
      <c r="N17" t="s">
        <v>402</v>
      </c>
      <c r="O17" s="268" t="s">
        <v>30</v>
      </c>
      <c r="P17" s="42">
        <v>3.3209562099476333</v>
      </c>
      <c r="T17" t="s">
        <v>402</v>
      </c>
      <c r="U17" s="268" t="s">
        <v>30</v>
      </c>
      <c r="V17" s="42">
        <v>4.3256278500699628</v>
      </c>
      <c r="AA17" s="23"/>
      <c r="AB17" t="s">
        <v>361</v>
      </c>
      <c r="AC17">
        <v>16.77</v>
      </c>
      <c r="AD17">
        <v>16.89</v>
      </c>
      <c r="AE17" s="326">
        <f>AVERAGE(AD17:AD19)</f>
        <v>16.826666666666664</v>
      </c>
      <c r="AF17" s="326">
        <f>AC17-AE17</f>
        <v>-5.6666666666664867E-2</v>
      </c>
      <c r="AG17" s="326">
        <f>AVERAGE(AF17:AF19)</f>
        <v>-0.17333333333333081</v>
      </c>
      <c r="AH17" s="319">
        <f>(AF17-$AJ$15)</f>
        <v>-5.6666666666664867E-2</v>
      </c>
      <c r="AI17" s="320">
        <f t="shared" si="1"/>
        <v>1.0400599338884764</v>
      </c>
      <c r="AJ17" s="326"/>
      <c r="AK17" s="325">
        <f>AVERAGE(AI17:AI19)</f>
        <v>1.1294851086462188</v>
      </c>
      <c r="AN17" s="23"/>
      <c r="AP17">
        <v>17.45</v>
      </c>
      <c r="AQ17">
        <v>17.489999999999998</v>
      </c>
      <c r="AR17" s="310"/>
      <c r="AS17" s="310">
        <v>-3.0000000000001137E-2</v>
      </c>
      <c r="AT17" s="310"/>
      <c r="AU17" s="310">
        <v>-6.6666666666667623E-2</v>
      </c>
      <c r="AV17" s="208">
        <v>1.021012125707194</v>
      </c>
      <c r="AW17" s="310"/>
      <c r="AX17" s="209"/>
      <c r="AY17" s="310"/>
      <c r="AZ17" s="310"/>
    </row>
    <row r="18" spans="2:52" ht="34" x14ac:dyDescent="0.2">
      <c r="C18" s="332" t="s">
        <v>252</v>
      </c>
      <c r="D18" s="42">
        <v>8.4183543120845759</v>
      </c>
      <c r="I18" s="332" t="s">
        <v>252</v>
      </c>
      <c r="J18" s="42">
        <v>212.54975254121214</v>
      </c>
      <c r="O18" s="332" t="s">
        <v>252</v>
      </c>
      <c r="P18" s="42">
        <v>62.003104435552281</v>
      </c>
      <c r="U18" s="332" t="s">
        <v>252</v>
      </c>
      <c r="V18" s="42">
        <v>9.3444870397965474</v>
      </c>
      <c r="AA18" s="23"/>
      <c r="AC18">
        <v>16.59</v>
      </c>
      <c r="AD18">
        <v>16.690000000000001</v>
      </c>
      <c r="AE18" s="326"/>
      <c r="AF18" s="326">
        <f>AC18-AE17</f>
        <v>-0.23666666666666458</v>
      </c>
      <c r="AG18" s="326"/>
      <c r="AH18" s="319">
        <f>(AF18-$AJ$15)</f>
        <v>-0.23666666666666458</v>
      </c>
      <c r="AI18" s="320">
        <f t="shared" si="1"/>
        <v>1.1782671388440684</v>
      </c>
      <c r="AJ18" s="326"/>
      <c r="AK18" s="327"/>
      <c r="AN18" s="23" t="s">
        <v>385</v>
      </c>
      <c r="AO18" t="s">
        <v>30</v>
      </c>
      <c r="AP18">
        <v>16.45</v>
      </c>
      <c r="AQ18">
        <v>18.23</v>
      </c>
      <c r="AR18" s="310">
        <v>18.236666666666668</v>
      </c>
      <c r="AS18" s="310">
        <v>-1.7866666666666688</v>
      </c>
      <c r="AT18" s="310">
        <v>-1.813333333333335</v>
      </c>
      <c r="AU18" s="310">
        <v>2.6666666666666172E-2</v>
      </c>
      <c r="AV18" s="208">
        <v>3.4501681279687673</v>
      </c>
      <c r="AW18" s="310"/>
      <c r="AX18" s="209">
        <v>3.5148330804247663</v>
      </c>
      <c r="AY18" s="310"/>
      <c r="AZ18" s="310"/>
    </row>
    <row r="19" spans="2:52" ht="17" thickBot="1" x14ac:dyDescent="0.25">
      <c r="C19" s="268" t="s">
        <v>311</v>
      </c>
      <c r="D19" s="42">
        <v>1.9572756773019844</v>
      </c>
      <c r="I19" s="268" t="s">
        <v>311</v>
      </c>
      <c r="J19" s="42">
        <v>67.643761481699229</v>
      </c>
      <c r="O19" s="268" t="s">
        <v>311</v>
      </c>
      <c r="P19" s="42">
        <v>21.258207235046491</v>
      </c>
      <c r="U19" s="268" t="s">
        <v>311</v>
      </c>
      <c r="V19" s="42">
        <v>3.902813492568173</v>
      </c>
      <c r="AA19" s="26"/>
      <c r="AB19" s="82"/>
      <c r="AC19" s="82">
        <v>16.600000000000001</v>
      </c>
      <c r="AD19" s="82">
        <v>16.899999999999999</v>
      </c>
      <c r="AE19" s="328"/>
      <c r="AF19" s="328">
        <f>AC19-AE17</f>
        <v>-0.22666666666666302</v>
      </c>
      <c r="AG19" s="328"/>
      <c r="AH19" s="329">
        <f>(AF19-$AJ$15)</f>
        <v>-0.22666666666666302</v>
      </c>
      <c r="AI19" s="330">
        <f t="shared" si="1"/>
        <v>1.170128253206111</v>
      </c>
      <c r="AJ19" s="328"/>
      <c r="AK19" s="331"/>
      <c r="AN19" s="23"/>
      <c r="AP19">
        <v>16.41</v>
      </c>
      <c r="AQ19">
        <v>18.22</v>
      </c>
      <c r="AR19" s="310"/>
      <c r="AS19" s="310">
        <v>-1.826666666666668</v>
      </c>
      <c r="AT19" s="310"/>
      <c r="AU19" s="310">
        <v>-1.3333333333332975E-2</v>
      </c>
      <c r="AV19" s="208">
        <v>3.5471655566527653</v>
      </c>
      <c r="AW19" s="310"/>
      <c r="AX19" s="209"/>
      <c r="AY19" s="310"/>
      <c r="AZ19" s="310"/>
    </row>
    <row r="20" spans="2:52" x14ac:dyDescent="0.2">
      <c r="C20" s="269" t="s">
        <v>329</v>
      </c>
      <c r="D20" s="42">
        <v>1.8239427101272965</v>
      </c>
      <c r="I20" s="269" t="s">
        <v>329</v>
      </c>
      <c r="J20" s="42">
        <v>114.30352105311874</v>
      </c>
      <c r="O20" s="269" t="s">
        <v>329</v>
      </c>
      <c r="P20" s="42">
        <v>20.62408945964432</v>
      </c>
      <c r="U20" s="269" t="s">
        <v>329</v>
      </c>
      <c r="V20" s="42">
        <v>4.1184257246288194</v>
      </c>
      <c r="AN20" s="23"/>
      <c r="AP20">
        <v>16.41</v>
      </c>
      <c r="AQ20">
        <v>18.260000000000002</v>
      </c>
      <c r="AR20" s="310"/>
      <c r="AS20" s="310">
        <v>-1.826666666666668</v>
      </c>
      <c r="AT20" s="310"/>
      <c r="AU20" s="310">
        <v>-1.3333333333332975E-2</v>
      </c>
      <c r="AV20" s="208">
        <v>3.5471655566527653</v>
      </c>
      <c r="AW20" s="310"/>
      <c r="AX20" s="209"/>
      <c r="AY20" s="310"/>
      <c r="AZ20" s="310"/>
    </row>
    <row r="21" spans="2:52" x14ac:dyDescent="0.2">
      <c r="D21" s="42"/>
      <c r="J21" s="42"/>
      <c r="P21" s="42"/>
      <c r="V21" s="42"/>
      <c r="AN21" s="23"/>
      <c r="AO21" t="s">
        <v>252</v>
      </c>
      <c r="AP21">
        <v>19.47</v>
      </c>
      <c r="AQ21">
        <v>19.78</v>
      </c>
      <c r="AR21" s="310">
        <v>19.63</v>
      </c>
      <c r="AS21" s="310">
        <v>-0.16000000000000014</v>
      </c>
      <c r="AT21" s="310">
        <v>2.6666666666667282E-2</v>
      </c>
      <c r="AU21" s="310">
        <v>-0.18666666666666742</v>
      </c>
      <c r="AV21" s="208">
        <v>1.11728713807222</v>
      </c>
      <c r="AW21" s="310"/>
      <c r="AX21" s="209">
        <v>0.98641808456271274</v>
      </c>
      <c r="AY21" s="310"/>
      <c r="AZ21" s="310"/>
    </row>
    <row r="22" spans="2:52" x14ac:dyDescent="0.2">
      <c r="B22" t="s">
        <v>385</v>
      </c>
      <c r="C22" s="268" t="s">
        <v>30</v>
      </c>
      <c r="D22" s="42">
        <v>1.4784791662905079</v>
      </c>
      <c r="H22" t="s">
        <v>385</v>
      </c>
      <c r="I22" s="268" t="s">
        <v>30</v>
      </c>
      <c r="J22" s="42">
        <v>93.137215798470265</v>
      </c>
      <c r="N22" t="s">
        <v>385</v>
      </c>
      <c r="O22" s="268" t="s">
        <v>30</v>
      </c>
      <c r="P22" s="42">
        <v>5.5634805940152301</v>
      </c>
      <c r="T22" t="s">
        <v>385</v>
      </c>
      <c r="U22" s="268" t="s">
        <v>30</v>
      </c>
      <c r="V22" s="42">
        <v>4.1792613017068376</v>
      </c>
      <c r="AN22" s="23"/>
      <c r="AP22">
        <v>19.690000000000001</v>
      </c>
      <c r="AQ22">
        <v>19.73</v>
      </c>
      <c r="AR22" s="310"/>
      <c r="AS22" s="310">
        <v>6.0000000000002274E-2</v>
      </c>
      <c r="AT22" s="310"/>
      <c r="AU22" s="310">
        <v>3.3333333333334991E-2</v>
      </c>
      <c r="AV22" s="208">
        <v>0.9592641193252629</v>
      </c>
      <c r="AW22" s="310"/>
      <c r="AX22" s="209"/>
      <c r="AY22" s="310"/>
      <c r="AZ22" s="310"/>
    </row>
    <row r="23" spans="2:52" ht="34" x14ac:dyDescent="0.2">
      <c r="C23" s="332" t="s">
        <v>252</v>
      </c>
      <c r="D23" s="42">
        <v>6.2311923392593336</v>
      </c>
      <c r="I23" s="332" t="s">
        <v>252</v>
      </c>
      <c r="J23" s="42">
        <v>123.53509304779598</v>
      </c>
      <c r="O23" s="332" t="s">
        <v>252</v>
      </c>
      <c r="P23" s="42">
        <v>45.475544168573137</v>
      </c>
      <c r="U23" s="332" t="s">
        <v>252</v>
      </c>
      <c r="V23" s="42">
        <v>5.2168973653928683</v>
      </c>
      <c r="AN23" s="23"/>
      <c r="AP23">
        <v>19.809999999999999</v>
      </c>
      <c r="AQ23">
        <v>19.38</v>
      </c>
      <c r="AR23" s="310"/>
      <c r="AS23" s="310">
        <v>0.17999999999999972</v>
      </c>
      <c r="AT23" s="310"/>
      <c r="AU23" s="310">
        <v>0.15333333333333243</v>
      </c>
      <c r="AV23" s="208">
        <v>0.88270299629065507</v>
      </c>
      <c r="AW23" s="310"/>
      <c r="AX23" s="209"/>
      <c r="AY23" s="310"/>
      <c r="AZ23" s="310"/>
    </row>
    <row r="24" spans="2:52" x14ac:dyDescent="0.2">
      <c r="C24" s="268" t="s">
        <v>311</v>
      </c>
      <c r="D24" s="42">
        <v>2.5337321171288729</v>
      </c>
      <c r="I24" s="268" t="s">
        <v>311</v>
      </c>
      <c r="J24" s="42">
        <v>48.455257062722282</v>
      </c>
      <c r="O24" s="268" t="s">
        <v>311</v>
      </c>
      <c r="P24" s="42">
        <v>5.4844406811279098</v>
      </c>
      <c r="U24" s="268" t="s">
        <v>311</v>
      </c>
      <c r="V24" s="42">
        <v>3.5850804327850612</v>
      </c>
      <c r="AN24" s="23"/>
      <c r="AO24" t="s">
        <v>329</v>
      </c>
      <c r="AP24">
        <v>17.21</v>
      </c>
      <c r="AQ24">
        <v>18.399999999999999</v>
      </c>
      <c r="AR24" s="310">
        <v>18.409999999999997</v>
      </c>
      <c r="AS24" s="310">
        <v>-1.1999999999999957</v>
      </c>
      <c r="AT24" s="310">
        <v>-1.2066666666666623</v>
      </c>
      <c r="AU24" s="310">
        <v>6.6666666666665986E-3</v>
      </c>
      <c r="AV24" s="208">
        <v>2.2973967099940631</v>
      </c>
      <c r="AW24" s="310"/>
      <c r="AX24" s="209">
        <v>2.3093837698370865</v>
      </c>
      <c r="AY24" s="310"/>
      <c r="AZ24" s="310"/>
    </row>
    <row r="25" spans="2:52" x14ac:dyDescent="0.2">
      <c r="C25" s="269" t="s">
        <v>329</v>
      </c>
      <c r="D25" s="42">
        <v>1.9401550440384268</v>
      </c>
      <c r="I25" s="269" t="s">
        <v>329</v>
      </c>
      <c r="J25" s="42">
        <v>53.612594294286673</v>
      </c>
      <c r="O25" s="269" t="s">
        <v>329</v>
      </c>
      <c r="P25" s="42">
        <v>14.317977838881985</v>
      </c>
      <c r="U25" s="269" t="s">
        <v>329</v>
      </c>
      <c r="V25" s="42">
        <v>3.4331115154510221</v>
      </c>
      <c r="AN25" s="23"/>
      <c r="AP25">
        <v>17.14</v>
      </c>
      <c r="AQ25">
        <v>18.45</v>
      </c>
      <c r="AR25" s="310"/>
      <c r="AS25" s="310">
        <v>-1.269999999999996</v>
      </c>
      <c r="AT25" s="310"/>
      <c r="AU25" s="310">
        <v>-6.3333333333333686E-2</v>
      </c>
      <c r="AV25" s="208">
        <v>2.4116156553815142</v>
      </c>
      <c r="AW25" s="310"/>
      <c r="AX25" s="209"/>
      <c r="AY25" s="310"/>
      <c r="AZ25" s="310"/>
    </row>
    <row r="26" spans="2:52" x14ac:dyDescent="0.2">
      <c r="D26" s="42"/>
      <c r="J26" s="42"/>
      <c r="P26" s="42"/>
      <c r="V26" s="42"/>
      <c r="AN26" s="23"/>
      <c r="AP26">
        <v>17.260000000000002</v>
      </c>
      <c r="AQ26">
        <v>18.38</v>
      </c>
      <c r="AR26" s="310"/>
      <c r="AS26" s="310">
        <v>-1.149999999999995</v>
      </c>
      <c r="AT26" s="310"/>
      <c r="AU26" s="310">
        <v>5.6666666666667309E-2</v>
      </c>
      <c r="AV26" s="208">
        <v>2.2191389441356826</v>
      </c>
      <c r="AW26" s="310"/>
      <c r="AX26" s="209"/>
      <c r="AY26" s="310"/>
      <c r="AZ26" s="310"/>
    </row>
    <row r="27" spans="2:52" x14ac:dyDescent="0.2">
      <c r="B27" t="s">
        <v>386</v>
      </c>
      <c r="C27" s="268" t="s">
        <v>30</v>
      </c>
      <c r="D27" s="42">
        <v>2.4348666303188682</v>
      </c>
      <c r="H27" t="s">
        <v>386</v>
      </c>
      <c r="I27" s="268" t="s">
        <v>30</v>
      </c>
      <c r="J27" s="42">
        <v>52.702370989655456</v>
      </c>
      <c r="N27" t="s">
        <v>386</v>
      </c>
      <c r="O27" s="268" t="s">
        <v>30</v>
      </c>
      <c r="P27" s="42">
        <v>2.3052616566694866</v>
      </c>
      <c r="T27" t="s">
        <v>386</v>
      </c>
      <c r="U27" s="268" t="s">
        <v>30</v>
      </c>
      <c r="V27" s="42">
        <v>3.6951786436112428</v>
      </c>
      <c r="AN27" s="23"/>
      <c r="AO27" t="s">
        <v>356</v>
      </c>
      <c r="AP27">
        <v>18.7</v>
      </c>
      <c r="AQ27">
        <v>18.440000000000001</v>
      </c>
      <c r="AR27" s="310">
        <v>18.50333333333333</v>
      </c>
      <c r="AS27" s="310">
        <v>0.19666666666666899</v>
      </c>
      <c r="AT27" s="310">
        <v>0.13000000000000256</v>
      </c>
      <c r="AU27" s="310">
        <v>6.666666666666643E-2</v>
      </c>
      <c r="AV27" s="208">
        <v>0.8725642876408215</v>
      </c>
      <c r="AW27" s="310"/>
      <c r="AX27" s="209">
        <v>0.91433057168890464</v>
      </c>
      <c r="AY27" s="310"/>
      <c r="AZ27" s="310"/>
    </row>
    <row r="28" spans="2:52" ht="34" x14ac:dyDescent="0.2">
      <c r="C28" s="332" t="s">
        <v>252</v>
      </c>
      <c r="D28" s="42">
        <v>2.6652696994000773</v>
      </c>
      <c r="I28" s="332" t="s">
        <v>252</v>
      </c>
      <c r="J28" s="42">
        <v>60.656120410292267</v>
      </c>
      <c r="O28" s="332" t="s">
        <v>252</v>
      </c>
      <c r="P28" s="42">
        <v>11.483058886424047</v>
      </c>
      <c r="U28" s="332" t="s">
        <v>252</v>
      </c>
      <c r="V28" s="42">
        <v>4.006086602150595</v>
      </c>
      <c r="AN28" s="23"/>
      <c r="AP28">
        <v>18.61</v>
      </c>
      <c r="AQ28">
        <v>18.579999999999998</v>
      </c>
      <c r="AR28" s="310"/>
      <c r="AS28" s="310">
        <v>0.10666666666666913</v>
      </c>
      <c r="AT28" s="310"/>
      <c r="AU28" s="310">
        <v>-2.3333333333333428E-2</v>
      </c>
      <c r="AV28" s="208">
        <v>0.92873141003854698</v>
      </c>
      <c r="AW28" s="310"/>
      <c r="AX28" s="209"/>
      <c r="AY28" s="310"/>
      <c r="AZ28" s="310"/>
    </row>
    <row r="29" spans="2:52" x14ac:dyDescent="0.2">
      <c r="C29" s="268" t="s">
        <v>311</v>
      </c>
      <c r="D29" s="42">
        <v>2.1560502613414778</v>
      </c>
      <c r="I29" s="268" t="s">
        <v>311</v>
      </c>
      <c r="J29" s="42">
        <v>48.519286553241834</v>
      </c>
      <c r="O29" s="268" t="s">
        <v>311</v>
      </c>
      <c r="P29" s="42">
        <v>9.7816511874637229</v>
      </c>
      <c r="U29" s="268" t="s">
        <v>311</v>
      </c>
      <c r="V29" s="42">
        <v>4.5107270744675922</v>
      </c>
      <c r="AN29" s="23"/>
      <c r="AP29">
        <v>18.59</v>
      </c>
      <c r="AQ29">
        <v>18.489999999999998</v>
      </c>
      <c r="AR29" s="310"/>
      <c r="AS29" s="310">
        <v>8.6666666666669556E-2</v>
      </c>
      <c r="AT29" s="310"/>
      <c r="AU29" s="310">
        <v>-4.3333333333333002E-2</v>
      </c>
      <c r="AV29" s="208">
        <v>0.9416960173873451</v>
      </c>
      <c r="AW29" s="310"/>
      <c r="AX29" s="209"/>
      <c r="AY29" s="310"/>
      <c r="AZ29" s="310"/>
    </row>
    <row r="30" spans="2:52" x14ac:dyDescent="0.2">
      <c r="C30" s="269" t="s">
        <v>329</v>
      </c>
      <c r="D30" s="42">
        <v>1.9466581142915738</v>
      </c>
      <c r="I30" s="269" t="s">
        <v>329</v>
      </c>
      <c r="J30" s="42">
        <v>38.494728441478323</v>
      </c>
      <c r="O30" s="269" t="s">
        <v>329</v>
      </c>
      <c r="P30" s="42">
        <v>5.1908072527893285</v>
      </c>
      <c r="U30" s="269" t="s">
        <v>329</v>
      </c>
      <c r="V30" s="42">
        <v>4.1016545838053577</v>
      </c>
      <c r="AN30" s="23" t="s">
        <v>386</v>
      </c>
      <c r="AO30" t="s">
        <v>30</v>
      </c>
      <c r="AP30">
        <v>17.260000000000002</v>
      </c>
      <c r="AQ30">
        <v>18.600000000000001</v>
      </c>
      <c r="AR30" s="310">
        <v>18.573333333333334</v>
      </c>
      <c r="AS30" s="310">
        <v>-1.3133333333333326</v>
      </c>
      <c r="AT30" s="310">
        <v>-1.2399999999999995</v>
      </c>
      <c r="AU30" s="310">
        <v>-7.3333333333333028E-2</v>
      </c>
      <c r="AV30" s="208">
        <v>2.4851506889718649</v>
      </c>
      <c r="AW30" s="310"/>
      <c r="AX30" s="209">
        <v>2.3644462492275933</v>
      </c>
      <c r="AY30" s="310"/>
      <c r="AZ30" s="310"/>
    </row>
    <row r="31" spans="2:52" x14ac:dyDescent="0.2">
      <c r="D31" s="42"/>
      <c r="J31" s="42"/>
      <c r="P31" s="42"/>
      <c r="V31" s="42"/>
      <c r="AN31" s="23"/>
      <c r="AP31">
        <v>17.32</v>
      </c>
      <c r="AQ31">
        <v>18.55</v>
      </c>
      <c r="AR31" s="310"/>
      <c r="AS31" s="310">
        <v>-1.2533333333333339</v>
      </c>
      <c r="AT31" s="310"/>
      <c r="AU31" s="310">
        <v>-1.3333333333334307E-2</v>
      </c>
      <c r="AV31" s="208">
        <v>2.3839158870471726</v>
      </c>
      <c r="AW31" s="310"/>
      <c r="AX31" s="209"/>
      <c r="AY31" s="310"/>
      <c r="AZ31" s="310"/>
    </row>
    <row r="32" spans="2:52" x14ac:dyDescent="0.2">
      <c r="B32" t="s">
        <v>387</v>
      </c>
      <c r="C32" s="268" t="s">
        <v>30</v>
      </c>
      <c r="D32" s="42">
        <v>5.670813387482843</v>
      </c>
      <c r="H32" t="s">
        <v>387</v>
      </c>
      <c r="I32" s="268" t="s">
        <v>30</v>
      </c>
      <c r="J32" s="42">
        <v>87.096753182821416</v>
      </c>
      <c r="N32" t="s">
        <v>387</v>
      </c>
      <c r="O32" s="268" t="s">
        <v>30</v>
      </c>
      <c r="P32" s="42">
        <v>10.00395478152396</v>
      </c>
      <c r="T32" t="s">
        <v>387</v>
      </c>
      <c r="U32" s="268" t="s">
        <v>30</v>
      </c>
      <c r="V32" s="42">
        <v>8.6477666016591055</v>
      </c>
      <c r="AN32" s="23"/>
      <c r="AP32">
        <v>17.420000000000002</v>
      </c>
      <c r="AQ32">
        <v>18.57</v>
      </c>
      <c r="AR32" s="310"/>
      <c r="AS32" s="310">
        <v>-1.1533333333333324</v>
      </c>
      <c r="AT32" s="310"/>
      <c r="AU32" s="310">
        <v>8.6666666666667114E-2</v>
      </c>
      <c r="AV32" s="208">
        <v>2.2242721716637428</v>
      </c>
      <c r="AW32" s="310"/>
      <c r="AX32" s="209"/>
      <c r="AY32" s="310"/>
      <c r="AZ32" s="310"/>
    </row>
    <row r="33" spans="3:52" ht="34" x14ac:dyDescent="0.2">
      <c r="C33" s="332" t="s">
        <v>252</v>
      </c>
      <c r="D33" s="42">
        <v>9.1696551240990178</v>
      </c>
      <c r="I33" s="332" t="s">
        <v>252</v>
      </c>
      <c r="J33" s="42">
        <v>208.43133695569503</v>
      </c>
      <c r="O33" s="332" t="s">
        <v>252</v>
      </c>
      <c r="P33" s="42">
        <v>37.755672891170832</v>
      </c>
      <c r="U33" s="332" t="s">
        <v>252</v>
      </c>
      <c r="V33" s="42">
        <v>7.9984948591309459</v>
      </c>
      <c r="AN33" s="23"/>
      <c r="AO33" t="s">
        <v>252</v>
      </c>
      <c r="AP33">
        <v>18</v>
      </c>
      <c r="AQ33">
        <v>18.37</v>
      </c>
      <c r="AR33" s="310">
        <v>18.03</v>
      </c>
      <c r="AS33" s="310">
        <v>-3.0000000000001137E-2</v>
      </c>
      <c r="AT33" s="310">
        <v>6.3333333333332575E-2</v>
      </c>
      <c r="AU33" s="310">
        <v>-9.3333333333333712E-2</v>
      </c>
      <c r="AV33" s="208">
        <v>1.021012125707194</v>
      </c>
      <c r="AW33" s="310"/>
      <c r="AX33" s="209">
        <v>0.95879002313671169</v>
      </c>
    </row>
    <row r="34" spans="3:52" x14ac:dyDescent="0.2">
      <c r="C34" s="268" t="s">
        <v>311</v>
      </c>
      <c r="D34" s="42">
        <v>4.7173759905760901</v>
      </c>
      <c r="I34" s="268" t="s">
        <v>311</v>
      </c>
      <c r="J34" s="42">
        <v>88.794858797903501</v>
      </c>
      <c r="O34" s="268" t="s">
        <v>311</v>
      </c>
      <c r="P34" s="42">
        <v>25.819155309422602</v>
      </c>
      <c r="U34" s="268" t="s">
        <v>311</v>
      </c>
      <c r="V34" s="42">
        <v>6.6383575901071259</v>
      </c>
      <c r="AN34" s="23"/>
      <c r="AP34">
        <v>18.07</v>
      </c>
      <c r="AQ34">
        <v>17.97</v>
      </c>
      <c r="AR34" s="310"/>
      <c r="AS34" s="310">
        <v>3.9999999999999147E-2</v>
      </c>
      <c r="AT34" s="310"/>
      <c r="AU34" s="310">
        <v>-2.3333333333333428E-2</v>
      </c>
      <c r="AV34" s="208">
        <v>0.97265494741228609</v>
      </c>
      <c r="AW34" s="310"/>
      <c r="AX34" s="209"/>
    </row>
    <row r="35" spans="3:52" x14ac:dyDescent="0.2">
      <c r="C35" s="269" t="s">
        <v>329</v>
      </c>
      <c r="D35" s="42">
        <v>4.9457679970512478</v>
      </c>
      <c r="I35" s="269" t="s">
        <v>329</v>
      </c>
      <c r="J35" s="42">
        <v>75.715883519286947</v>
      </c>
      <c r="O35" s="269" t="s">
        <v>329</v>
      </c>
      <c r="P35" s="42">
        <v>13.516307319917525</v>
      </c>
      <c r="U35" s="269" t="s">
        <v>329</v>
      </c>
      <c r="V35" s="42">
        <v>7.0296717455768265</v>
      </c>
      <c r="AN35" s="23"/>
      <c r="AP35">
        <v>18.21</v>
      </c>
      <c r="AQ35">
        <v>17.75</v>
      </c>
      <c r="AR35" s="310"/>
      <c r="AS35" s="310">
        <v>0.17999999999999972</v>
      </c>
      <c r="AT35" s="310"/>
      <c r="AU35" s="310">
        <v>0.11666666666666714</v>
      </c>
      <c r="AV35" s="208">
        <v>0.88270299629065507</v>
      </c>
      <c r="AW35" s="310"/>
      <c r="AX35" s="209"/>
    </row>
    <row r="36" spans="3:52" x14ac:dyDescent="0.2">
      <c r="AN36" s="23"/>
      <c r="AO36" t="s">
        <v>329</v>
      </c>
      <c r="AP36">
        <v>16.52</v>
      </c>
      <c r="AQ36">
        <v>18.399999999999999</v>
      </c>
      <c r="AR36" s="310">
        <v>18.529999999999998</v>
      </c>
      <c r="AS36" s="310">
        <v>-2.009999999999998</v>
      </c>
      <c r="AT36" s="310">
        <v>-2.0566666666666649</v>
      </c>
      <c r="AU36" s="310">
        <v>4.6666666666666856E-2</v>
      </c>
      <c r="AV36" s="208">
        <v>4.0278222002268702</v>
      </c>
      <c r="AW36" s="310"/>
      <c r="AX36" s="209">
        <v>4.1624056523184532</v>
      </c>
      <c r="AY36" s="310"/>
      <c r="AZ36" s="310"/>
    </row>
    <row r="37" spans="3:52" x14ac:dyDescent="0.2">
      <c r="AN37" s="23"/>
      <c r="AP37">
        <v>16.489999999999998</v>
      </c>
      <c r="AQ37">
        <v>18.72</v>
      </c>
      <c r="AR37" s="310"/>
      <c r="AS37" s="310">
        <v>-2.0399999999999991</v>
      </c>
      <c r="AT37" s="310"/>
      <c r="AU37" s="310">
        <v>1.6666666666665719E-2</v>
      </c>
      <c r="AV37" s="208">
        <v>4.1124553066242635</v>
      </c>
      <c r="AW37" s="310"/>
      <c r="AX37" s="209"/>
      <c r="AY37" s="310"/>
      <c r="AZ37" s="310"/>
    </row>
    <row r="38" spans="3:52" x14ac:dyDescent="0.2">
      <c r="AN38" s="23"/>
      <c r="AP38">
        <v>16.41</v>
      </c>
      <c r="AQ38">
        <v>18.47</v>
      </c>
      <c r="AR38" s="310"/>
      <c r="AS38" s="310">
        <v>-2.1199999999999974</v>
      </c>
      <c r="AT38" s="310"/>
      <c r="AU38" s="310">
        <v>-6.3333333333332575E-2</v>
      </c>
      <c r="AV38" s="208">
        <v>4.3469394501042249</v>
      </c>
      <c r="AW38" s="310"/>
      <c r="AX38" s="209"/>
      <c r="AY38" s="310"/>
      <c r="AZ38" s="310"/>
    </row>
    <row r="39" spans="3:52" x14ac:dyDescent="0.2">
      <c r="AN39" s="23"/>
      <c r="AO39" t="s">
        <v>356</v>
      </c>
      <c r="AP39">
        <v>31.75</v>
      </c>
      <c r="AQ39">
        <v>29.57</v>
      </c>
      <c r="AR39" s="310">
        <v>29.570000000000004</v>
      </c>
      <c r="AS39" s="310">
        <v>2.1799999999999962</v>
      </c>
      <c r="AT39" s="310">
        <v>2.2133333333333289</v>
      </c>
      <c r="AU39" s="310">
        <v>-3.3333333333332771E-2</v>
      </c>
      <c r="AV39" s="208">
        <v>0.22067574907266435</v>
      </c>
      <c r="AW39" s="310"/>
      <c r="AX39" s="209">
        <v>0.22536197836252872</v>
      </c>
      <c r="AY39" s="310"/>
      <c r="AZ39" s="310"/>
    </row>
    <row r="40" spans="3:52" x14ac:dyDescent="0.2">
      <c r="AN40" s="23"/>
      <c r="AP40">
        <v>32.33</v>
      </c>
      <c r="AQ40">
        <v>29.57</v>
      </c>
      <c r="AR40" s="310"/>
      <c r="AS40" s="310">
        <v>2.7599999999999945</v>
      </c>
      <c r="AT40" s="310"/>
      <c r="AU40" s="310">
        <v>0.54666666666666552</v>
      </c>
      <c r="AV40" s="208">
        <v>0.14762408267869187</v>
      </c>
      <c r="AW40" s="310"/>
      <c r="AX40" s="209"/>
      <c r="AY40" s="310"/>
      <c r="AZ40" s="310"/>
    </row>
    <row r="41" spans="3:52" x14ac:dyDescent="0.2">
      <c r="AN41" s="23"/>
      <c r="AP41">
        <v>31.27</v>
      </c>
      <c r="AQ41">
        <v>29.57</v>
      </c>
      <c r="AR41" s="310"/>
      <c r="AS41" s="310">
        <v>1.6999999999999957</v>
      </c>
      <c r="AT41" s="310"/>
      <c r="AU41" s="310">
        <v>-0.5133333333333332</v>
      </c>
      <c r="AV41" s="208">
        <v>0.30778610333622997</v>
      </c>
      <c r="AW41" s="310"/>
      <c r="AX41" s="209"/>
      <c r="AY41" s="310"/>
      <c r="AZ41" s="310"/>
    </row>
    <row r="42" spans="3:52" x14ac:dyDescent="0.2">
      <c r="AN42" s="23" t="s">
        <v>387</v>
      </c>
      <c r="AO42" t="s">
        <v>30</v>
      </c>
      <c r="AP42">
        <v>16.88</v>
      </c>
      <c r="AQ42">
        <v>18.28</v>
      </c>
      <c r="AR42" s="310">
        <v>18.556666666666668</v>
      </c>
      <c r="AS42" s="310">
        <v>-1.6766666666666694</v>
      </c>
      <c r="AT42" s="310">
        <v>-1.5500000000000018</v>
      </c>
      <c r="AU42" s="310">
        <v>-0.12666666666666759</v>
      </c>
      <c r="AV42" s="208">
        <v>3.1968845988905108</v>
      </c>
      <c r="AW42" s="310"/>
      <c r="AX42" s="209">
        <v>2.9346178921745589</v>
      </c>
      <c r="AY42" s="310"/>
      <c r="AZ42" s="310"/>
    </row>
    <row r="43" spans="3:52" x14ac:dyDescent="0.2">
      <c r="AN43" s="23"/>
      <c r="AP43">
        <v>17.03</v>
      </c>
      <c r="AQ43">
        <v>18.52</v>
      </c>
      <c r="AR43" s="310"/>
      <c r="AS43" s="310">
        <v>-1.5266666666666673</v>
      </c>
      <c r="AT43" s="310"/>
      <c r="AU43" s="310">
        <v>2.3333333333334538E-2</v>
      </c>
      <c r="AV43" s="208">
        <v>2.8811937236635075</v>
      </c>
      <c r="AW43" s="310"/>
      <c r="AX43" s="209"/>
      <c r="AY43" s="310"/>
      <c r="AZ43" s="310"/>
    </row>
    <row r="44" spans="3:52" x14ac:dyDescent="0.2">
      <c r="AN44" s="23"/>
      <c r="AP44">
        <v>17.11</v>
      </c>
      <c r="AQ44">
        <v>18.87</v>
      </c>
      <c r="AR44" s="310"/>
      <c r="AS44" s="310">
        <v>-1.446666666666669</v>
      </c>
      <c r="AT44" s="310"/>
      <c r="AU44" s="310">
        <v>0.10333333333333283</v>
      </c>
      <c r="AV44" s="208">
        <v>2.7257753539696576</v>
      </c>
      <c r="AW44" s="310"/>
      <c r="AX44" s="209"/>
      <c r="AY44" s="310"/>
      <c r="AZ44" s="310"/>
    </row>
    <row r="45" spans="3:52" x14ac:dyDescent="0.2">
      <c r="AN45" s="23"/>
      <c r="AO45" t="s">
        <v>252</v>
      </c>
      <c r="AP45">
        <v>16.87</v>
      </c>
      <c r="AQ45">
        <v>17.79</v>
      </c>
      <c r="AR45" s="310">
        <v>18.026666666666667</v>
      </c>
      <c r="AS45" s="310">
        <v>-1.1566666666666663</v>
      </c>
      <c r="AT45" s="310">
        <v>-1.1166666666666671</v>
      </c>
      <c r="AU45" s="310">
        <v>-3.9999999999999147E-2</v>
      </c>
      <c r="AV45" s="208">
        <v>2.2294172731778432</v>
      </c>
      <c r="AW45" s="310"/>
      <c r="AX45" s="209">
        <v>2.1812545152727378</v>
      </c>
      <c r="AY45" s="310"/>
      <c r="AZ45" s="310"/>
    </row>
    <row r="46" spans="3:52" x14ac:dyDescent="0.2">
      <c r="AN46" s="23"/>
      <c r="AP46">
        <v>16.739999999999998</v>
      </c>
      <c r="AQ46">
        <v>18.29</v>
      </c>
      <c r="AR46" s="310"/>
      <c r="AS46" s="310">
        <v>-1.2866666666666688</v>
      </c>
      <c r="AT46" s="310"/>
      <c r="AU46" s="310">
        <v>-0.17000000000000171</v>
      </c>
      <c r="AV46" s="208">
        <v>2.4396372795204115</v>
      </c>
      <c r="AW46" s="310"/>
      <c r="AX46" s="209"/>
      <c r="AY46" s="310"/>
      <c r="AZ46" s="310"/>
    </row>
    <row r="47" spans="3:52" x14ac:dyDescent="0.2">
      <c r="AN47" s="23"/>
      <c r="AP47">
        <v>17.12</v>
      </c>
      <c r="AQ47">
        <v>18</v>
      </c>
      <c r="AR47" s="310"/>
      <c r="AS47" s="310">
        <v>-0.90666666666666629</v>
      </c>
      <c r="AT47" s="310"/>
      <c r="AU47" s="310">
        <v>0.21000000000000085</v>
      </c>
      <c r="AV47" s="208">
        <v>1.8747089931199596</v>
      </c>
      <c r="AW47" s="310"/>
      <c r="AX47" s="209"/>
      <c r="AY47" s="310"/>
      <c r="AZ47" s="310"/>
    </row>
    <row r="48" spans="3:52" x14ac:dyDescent="0.2">
      <c r="AN48" s="23"/>
      <c r="AO48" t="s">
        <v>329</v>
      </c>
      <c r="AP48">
        <v>18.53</v>
      </c>
      <c r="AQ48">
        <v>18.98</v>
      </c>
      <c r="AR48" s="310">
        <v>19.186666666666667</v>
      </c>
      <c r="AS48" s="310">
        <v>-0.65666666666666629</v>
      </c>
      <c r="AT48" s="310">
        <v>-0.69000000000000006</v>
      </c>
      <c r="AU48" s="310">
        <v>3.333333333333377E-2</v>
      </c>
      <c r="AV48" s="208">
        <v>1.5764360719584747</v>
      </c>
      <c r="AW48" s="310"/>
      <c r="AX48" s="209">
        <v>1.6141514970756663</v>
      </c>
      <c r="AY48" s="310"/>
      <c r="AZ48" s="310"/>
    </row>
    <row r="49" spans="40:52" x14ac:dyDescent="0.2">
      <c r="AN49" s="23"/>
      <c r="AP49">
        <v>18.53</v>
      </c>
      <c r="AQ49">
        <v>19.28</v>
      </c>
      <c r="AR49" s="310"/>
      <c r="AS49" s="310">
        <v>-0.65666666666666629</v>
      </c>
      <c r="AT49" s="310"/>
      <c r="AU49" s="310">
        <v>3.333333333333377E-2</v>
      </c>
      <c r="AV49" s="208">
        <v>1.5764360719584747</v>
      </c>
      <c r="AW49" s="310"/>
      <c r="AX49" s="209"/>
      <c r="AY49" s="310"/>
      <c r="AZ49" s="310"/>
    </row>
    <row r="50" spans="40:52" x14ac:dyDescent="0.2">
      <c r="AN50" s="23"/>
      <c r="AP50">
        <v>18.43</v>
      </c>
      <c r="AQ50">
        <v>19.3</v>
      </c>
      <c r="AR50" s="310"/>
      <c r="AS50" s="310">
        <v>-0.75666666666666771</v>
      </c>
      <c r="AT50" s="310"/>
      <c r="AU50" s="310">
        <v>-6.6666666666667651E-2</v>
      </c>
      <c r="AV50" s="208">
        <v>1.6895823473100491</v>
      </c>
      <c r="AW50" s="310"/>
      <c r="AX50" s="209"/>
      <c r="AY50" s="310"/>
      <c r="AZ50" s="310"/>
    </row>
    <row r="51" spans="40:52" x14ac:dyDescent="0.2">
      <c r="AN51" s="23"/>
      <c r="AO51" t="s">
        <v>356</v>
      </c>
      <c r="AP51">
        <v>22.27</v>
      </c>
      <c r="AQ51">
        <v>21.17</v>
      </c>
      <c r="AR51" s="310">
        <v>24.123333333333335</v>
      </c>
      <c r="AS51" s="310">
        <v>-1.8533333333333353</v>
      </c>
      <c r="AT51" s="310">
        <v>-1.883333333333334</v>
      </c>
      <c r="AU51" s="310">
        <v>2.9999999999998694E-2</v>
      </c>
      <c r="AV51" s="208">
        <v>3.6133408031647334</v>
      </c>
      <c r="AW51" s="310"/>
      <c r="AX51" s="209">
        <v>3.6903935982665086</v>
      </c>
      <c r="AY51" s="310"/>
      <c r="AZ51" s="310"/>
    </row>
    <row r="52" spans="40:52" x14ac:dyDescent="0.2">
      <c r="AN52" s="23"/>
      <c r="AP52">
        <v>22.19</v>
      </c>
      <c r="AQ52">
        <v>29.29</v>
      </c>
      <c r="AR52" s="310"/>
      <c r="AS52" s="310">
        <v>-1.9333333333333336</v>
      </c>
      <c r="AT52" s="310"/>
      <c r="AU52" s="310">
        <v>-4.99999999999996E-2</v>
      </c>
      <c r="AV52" s="208">
        <v>3.8193664156416665</v>
      </c>
      <c r="AW52" s="310"/>
      <c r="AX52" s="209"/>
      <c r="AY52" s="310"/>
      <c r="AZ52" s="310"/>
    </row>
    <row r="53" spans="40:52" x14ac:dyDescent="0.2">
      <c r="AN53" s="23"/>
      <c r="AP53">
        <v>22.26</v>
      </c>
      <c r="AQ53">
        <v>21.91</v>
      </c>
      <c r="AR53" s="310"/>
      <c r="AS53" s="310">
        <v>-1.8633333333333333</v>
      </c>
      <c r="AT53" s="310"/>
      <c r="AU53" s="310">
        <v>2.0000000000000684E-2</v>
      </c>
      <c r="AV53" s="208">
        <v>3.6384735759931259</v>
      </c>
      <c r="AW53" s="310"/>
      <c r="AX53" s="209"/>
      <c r="AY53" s="310"/>
      <c r="AZ53" s="310"/>
    </row>
    <row r="54" spans="40:52" x14ac:dyDescent="0.2">
      <c r="AN54" s="23"/>
      <c r="AX54" s="24"/>
    </row>
    <row r="55" spans="40:52" x14ac:dyDescent="0.2">
      <c r="AN55" s="23"/>
      <c r="AX55" s="24"/>
    </row>
    <row r="56" spans="40:52" x14ac:dyDescent="0.2">
      <c r="AN56" s="23"/>
      <c r="AO56" t="s">
        <v>182</v>
      </c>
      <c r="AX56" s="24"/>
    </row>
    <row r="57" spans="40:52" x14ac:dyDescent="0.2">
      <c r="AN57" s="23"/>
      <c r="AP57" t="s">
        <v>40</v>
      </c>
      <c r="AQ57" t="s">
        <v>41</v>
      </c>
      <c r="AR57" t="s">
        <v>42</v>
      </c>
      <c r="AS57" t="s">
        <v>95</v>
      </c>
      <c r="AX57" s="24"/>
    </row>
    <row r="58" spans="40:52" x14ac:dyDescent="0.2">
      <c r="AN58" s="23"/>
      <c r="AO58" t="s">
        <v>252</v>
      </c>
      <c r="AP58" s="314">
        <v>4.4938982295123386</v>
      </c>
      <c r="AQ58">
        <v>0.28064460715389161</v>
      </c>
      <c r="AR58" s="314">
        <v>0.40550234648087785</v>
      </c>
      <c r="AS58" s="315">
        <v>0.74328346268775447</v>
      </c>
      <c r="AX58" s="24"/>
    </row>
    <row r="59" spans="40:52" x14ac:dyDescent="0.2">
      <c r="AN59" s="23"/>
      <c r="AO59" s="315"/>
      <c r="AP59" s="314"/>
      <c r="AR59" s="314"/>
      <c r="AS59" s="315"/>
      <c r="AX59" s="24"/>
    </row>
    <row r="60" spans="40:52" x14ac:dyDescent="0.2">
      <c r="AN60" s="23"/>
      <c r="AO60" s="315"/>
      <c r="AP60" s="314"/>
      <c r="AR60" s="314"/>
      <c r="AS60" s="315"/>
      <c r="AX60" s="24"/>
    </row>
    <row r="61" spans="40:52" x14ac:dyDescent="0.2">
      <c r="AN61" s="23"/>
      <c r="AO61" s="315" t="s">
        <v>329</v>
      </c>
      <c r="AP61" s="314">
        <v>0.15182940552206881</v>
      </c>
      <c r="AQ61">
        <v>0.65703996205708004</v>
      </c>
      <c r="AR61" s="314">
        <v>1.7604117880769112</v>
      </c>
      <c r="AS61" s="315">
        <v>0.55003765294166418</v>
      </c>
      <c r="AX61" s="24"/>
    </row>
    <row r="62" spans="40:52" x14ac:dyDescent="0.2">
      <c r="AN62" s="23"/>
      <c r="AO62" s="315"/>
      <c r="AP62" s="314"/>
      <c r="AR62" s="314"/>
      <c r="AS62" s="315"/>
      <c r="AX62" s="24"/>
    </row>
    <row r="63" spans="40:52" x14ac:dyDescent="0.2">
      <c r="AN63" s="23"/>
      <c r="AO63" s="315"/>
      <c r="AP63" s="314"/>
      <c r="AR63" s="314"/>
      <c r="AS63" s="315"/>
      <c r="AX63" s="24"/>
    </row>
    <row r="64" spans="40:52" ht="17" thickBot="1" x14ac:dyDescent="0.25">
      <c r="AN64" s="26"/>
      <c r="AO64" s="316" t="s">
        <v>359</v>
      </c>
      <c r="AP64" s="316">
        <v>5.7270243062112119E-2</v>
      </c>
      <c r="AQ64" s="82">
        <v>0.26013507671463615</v>
      </c>
      <c r="AR64" s="316">
        <v>9.5312642839784606E-2</v>
      </c>
      <c r="AS64" s="317">
        <v>1.257537125170042</v>
      </c>
      <c r="AT64" s="82"/>
      <c r="AU64" s="82"/>
      <c r="AV64" s="82"/>
      <c r="AW64" s="82"/>
      <c r="AX64" s="28"/>
    </row>
  </sheetData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DE54D-5B05-9A43-956D-8A4F7D439A5B}">
  <dimension ref="B1:K7"/>
  <sheetViews>
    <sheetView workbookViewId="0">
      <selection activeCell="F24" sqref="F24"/>
    </sheetView>
  </sheetViews>
  <sheetFormatPr baseColWidth="10" defaultRowHeight="16" x14ac:dyDescent="0.2"/>
  <cols>
    <col min="2" max="2" width="13" bestFit="1" customWidth="1"/>
    <col min="3" max="3" width="12.6640625" bestFit="1" customWidth="1"/>
    <col min="4" max="5" width="18.1640625" bestFit="1" customWidth="1"/>
    <col min="9" max="9" width="16" bestFit="1" customWidth="1"/>
    <col min="10" max="10" width="16.6640625" bestFit="1" customWidth="1"/>
    <col min="11" max="11" width="15.6640625" bestFit="1" customWidth="1"/>
  </cols>
  <sheetData>
    <row r="1" spans="2:11" ht="17" thickBot="1" x14ac:dyDescent="0.25"/>
    <row r="2" spans="2:11" ht="17" thickBot="1" x14ac:dyDescent="0.25">
      <c r="B2" s="29" t="s">
        <v>350</v>
      </c>
    </row>
    <row r="3" spans="2:11" x14ac:dyDescent="0.2">
      <c r="B3" s="2"/>
      <c r="C3" s="3" t="s">
        <v>351</v>
      </c>
      <c r="D3" s="3"/>
      <c r="E3" s="3"/>
      <c r="F3" s="3"/>
      <c r="G3" s="3"/>
      <c r="H3" s="3"/>
      <c r="I3" s="3"/>
      <c r="J3" s="3"/>
      <c r="K3" s="4"/>
    </row>
    <row r="4" spans="2:11" x14ac:dyDescent="0.2">
      <c r="B4" s="23"/>
      <c r="C4" s="268" t="s">
        <v>30</v>
      </c>
      <c r="D4" s="268" t="s">
        <v>186</v>
      </c>
      <c r="E4" s="268" t="s">
        <v>252</v>
      </c>
      <c r="F4" s="268" t="s">
        <v>49</v>
      </c>
      <c r="G4" s="268" t="s">
        <v>311</v>
      </c>
      <c r="H4" s="268" t="s">
        <v>329</v>
      </c>
      <c r="I4" s="25"/>
      <c r="J4" s="268" t="s">
        <v>353</v>
      </c>
      <c r="K4" s="269" t="s">
        <v>352</v>
      </c>
    </row>
    <row r="5" spans="2:11" x14ac:dyDescent="0.2">
      <c r="B5" s="23" t="s">
        <v>471</v>
      </c>
      <c r="C5" s="1">
        <v>6.73</v>
      </c>
      <c r="D5" s="1">
        <v>8.3000000000000007</v>
      </c>
      <c r="E5" s="1">
        <v>8.5399999999999991</v>
      </c>
      <c r="F5" s="1">
        <v>9.1199999999999992</v>
      </c>
      <c r="G5" s="1">
        <v>8.59</v>
      </c>
      <c r="H5" s="1">
        <v>8.35</v>
      </c>
      <c r="I5" s="1"/>
      <c r="J5" s="1">
        <v>5.12</v>
      </c>
      <c r="K5" s="46">
        <v>0.61</v>
      </c>
    </row>
    <row r="6" spans="2:11" x14ac:dyDescent="0.2">
      <c r="B6" s="23" t="s">
        <v>472</v>
      </c>
      <c r="C6" s="1">
        <v>8.26</v>
      </c>
      <c r="D6" s="1">
        <v>8.69</v>
      </c>
      <c r="E6" s="1">
        <v>8.18</v>
      </c>
      <c r="F6" s="1"/>
      <c r="G6" s="1">
        <v>8.2899999999999991</v>
      </c>
      <c r="H6" s="1">
        <v>7.12</v>
      </c>
      <c r="I6" s="1"/>
      <c r="J6" s="1">
        <v>5.45</v>
      </c>
      <c r="K6" s="46">
        <v>1.1200000000000001</v>
      </c>
    </row>
    <row r="7" spans="2:11" ht="17" thickBot="1" x14ac:dyDescent="0.25">
      <c r="B7" s="26"/>
      <c r="C7" s="48"/>
      <c r="D7" s="48"/>
      <c r="E7" s="48"/>
      <c r="F7" s="48"/>
      <c r="G7" s="48"/>
      <c r="H7" s="48"/>
      <c r="I7" s="48"/>
      <c r="J7" s="48">
        <v>5.52</v>
      </c>
      <c r="K7" s="49">
        <v>0.97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C4683-2385-D645-9477-D79B8E8C66A1}">
  <dimension ref="A2:C19"/>
  <sheetViews>
    <sheetView workbookViewId="0">
      <selection activeCell="D24" sqref="D24"/>
    </sheetView>
  </sheetViews>
  <sheetFormatPr baseColWidth="10" defaultRowHeight="16" x14ac:dyDescent="0.2"/>
  <cols>
    <col min="2" max="2" width="12.1640625" bestFit="1" customWidth="1"/>
    <col min="3" max="3" width="14.5" bestFit="1" customWidth="1"/>
  </cols>
  <sheetData>
    <row r="2" spans="2:3" x14ac:dyDescent="0.2">
      <c r="B2" t="s">
        <v>473</v>
      </c>
    </row>
    <row r="3" spans="2:3" ht="17" thickBot="1" x14ac:dyDescent="0.25"/>
    <row r="4" spans="2:3" ht="17" thickBot="1" x14ac:dyDescent="0.25">
      <c r="B4" s="352" t="s">
        <v>475</v>
      </c>
      <c r="C4" s="353" t="s">
        <v>476</v>
      </c>
    </row>
    <row r="5" spans="2:3" x14ac:dyDescent="0.2">
      <c r="B5" s="351">
        <v>52</v>
      </c>
      <c r="C5" s="351">
        <v>55</v>
      </c>
    </row>
    <row r="6" spans="2:3" x14ac:dyDescent="0.2">
      <c r="B6" s="351">
        <v>55</v>
      </c>
      <c r="C6" s="351">
        <v>55</v>
      </c>
    </row>
    <row r="7" spans="2:3" x14ac:dyDescent="0.2">
      <c r="B7" s="351">
        <v>61</v>
      </c>
      <c r="C7" s="351">
        <v>56</v>
      </c>
    </row>
    <row r="8" spans="2:3" x14ac:dyDescent="0.2">
      <c r="B8" s="351">
        <v>70</v>
      </c>
      <c r="C8" s="351">
        <v>69</v>
      </c>
    </row>
    <row r="9" spans="2:3" x14ac:dyDescent="0.2">
      <c r="B9" s="351">
        <v>70</v>
      </c>
      <c r="C9" s="351">
        <v>69</v>
      </c>
    </row>
    <row r="10" spans="2:3" x14ac:dyDescent="0.2">
      <c r="B10" s="351">
        <v>72</v>
      </c>
      <c r="C10" s="351">
        <v>69</v>
      </c>
    </row>
    <row r="11" spans="2:3" x14ac:dyDescent="0.2">
      <c r="B11" s="351">
        <v>73</v>
      </c>
      <c r="C11" s="351">
        <v>73</v>
      </c>
    </row>
    <row r="12" spans="2:3" x14ac:dyDescent="0.2">
      <c r="B12" s="351">
        <v>74</v>
      </c>
      <c r="C12" s="351">
        <v>74</v>
      </c>
    </row>
    <row r="13" spans="2:3" x14ac:dyDescent="0.2">
      <c r="B13" s="351">
        <v>75</v>
      </c>
      <c r="C13" s="351">
        <v>76</v>
      </c>
    </row>
    <row r="14" spans="2:3" x14ac:dyDescent="0.2">
      <c r="B14" s="351">
        <v>60</v>
      </c>
      <c r="C14" s="351">
        <v>88</v>
      </c>
    </row>
    <row r="15" spans="2:3" x14ac:dyDescent="0.2">
      <c r="B15" s="351">
        <v>55</v>
      </c>
      <c r="C15" s="351">
        <v>71</v>
      </c>
    </row>
    <row r="16" spans="2:3" x14ac:dyDescent="0.2">
      <c r="B16" s="351"/>
      <c r="C16" s="351">
        <v>79</v>
      </c>
    </row>
    <row r="17" spans="1:3" x14ac:dyDescent="0.2">
      <c r="B17" s="351"/>
      <c r="C17" s="351">
        <v>67</v>
      </c>
    </row>
    <row r="18" spans="1:3" ht="17" thickBot="1" x14ac:dyDescent="0.25"/>
    <row r="19" spans="1:3" ht="17" thickBot="1" x14ac:dyDescent="0.25">
      <c r="A19" s="128" t="s">
        <v>474</v>
      </c>
      <c r="B19" s="354">
        <v>65</v>
      </c>
      <c r="C19" s="355">
        <v>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63E6D-3912-4344-8514-03FC23BEA076}">
  <dimension ref="B1:AV23"/>
  <sheetViews>
    <sheetView topLeftCell="AL1" workbookViewId="0">
      <selection activeCell="AS28" sqref="AS28"/>
    </sheetView>
  </sheetViews>
  <sheetFormatPr baseColWidth="10" defaultRowHeight="16" x14ac:dyDescent="0.2"/>
  <cols>
    <col min="2" max="2" width="21.83203125" customWidth="1"/>
    <col min="6" max="6" width="15" customWidth="1"/>
    <col min="26" max="26" width="15.33203125" customWidth="1"/>
    <col min="27" max="27" width="20.33203125" style="30" customWidth="1"/>
    <col min="28" max="28" width="26.5" style="30" customWidth="1"/>
    <col min="30" max="30" width="13" bestFit="1" customWidth="1"/>
    <col min="39" max="39" width="13" bestFit="1" customWidth="1"/>
    <col min="44" max="44" width="13" bestFit="1" customWidth="1"/>
    <col min="46" max="46" width="13" customWidth="1"/>
    <col min="48" max="48" width="12.83203125" style="30" customWidth="1"/>
  </cols>
  <sheetData>
    <row r="1" spans="2:48" ht="17" thickBot="1" x14ac:dyDescent="0.25"/>
    <row r="2" spans="2:48" ht="17" thickBot="1" x14ac:dyDescent="0.25">
      <c r="B2" s="29" t="s">
        <v>83</v>
      </c>
      <c r="C2" s="80"/>
      <c r="D2" s="3"/>
      <c r="E2" s="366"/>
      <c r="F2" s="367"/>
      <c r="H2" s="29" t="s">
        <v>86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"/>
      <c r="AA2" s="29" t="s">
        <v>88</v>
      </c>
      <c r="AB2" s="87"/>
      <c r="AD2" s="29" t="s">
        <v>92</v>
      </c>
      <c r="AE2" s="3"/>
      <c r="AF2" s="3"/>
      <c r="AG2" s="3"/>
      <c r="AH2" s="3"/>
      <c r="AI2" s="3"/>
      <c r="AJ2" s="3"/>
      <c r="AK2" s="4"/>
      <c r="AN2" s="29" t="s">
        <v>97</v>
      </c>
      <c r="AO2" s="3"/>
      <c r="AP2" s="4"/>
      <c r="AR2" s="29" t="s">
        <v>98</v>
      </c>
      <c r="AS2" s="3"/>
      <c r="AT2" s="3"/>
      <c r="AU2" s="3"/>
      <c r="AV2" s="87"/>
    </row>
    <row r="3" spans="2:48" x14ac:dyDescent="0.2">
      <c r="B3" s="23"/>
      <c r="C3" s="30"/>
      <c r="E3" s="368" t="s">
        <v>44</v>
      </c>
      <c r="F3" s="369"/>
      <c r="H3" s="23"/>
      <c r="I3" s="370" t="s">
        <v>49</v>
      </c>
      <c r="J3" s="370"/>
      <c r="K3" s="370"/>
      <c r="L3" s="370"/>
      <c r="M3" s="371" t="s">
        <v>53</v>
      </c>
      <c r="N3" s="371"/>
      <c r="O3" s="371"/>
      <c r="P3" s="371"/>
      <c r="Q3" s="372" t="s">
        <v>84</v>
      </c>
      <c r="R3" s="372"/>
      <c r="S3" s="372"/>
      <c r="T3" s="372"/>
      <c r="U3" s="373" t="s">
        <v>57</v>
      </c>
      <c r="V3" s="373"/>
      <c r="W3" s="373"/>
      <c r="X3" s="374"/>
      <c r="Y3" s="25"/>
      <c r="AA3" s="88" t="s">
        <v>87</v>
      </c>
      <c r="AB3" s="34"/>
      <c r="AD3" s="23"/>
      <c r="AE3" s="357" t="s">
        <v>93</v>
      </c>
      <c r="AF3" s="357"/>
      <c r="AG3" s="357"/>
      <c r="AI3" s="357" t="s">
        <v>94</v>
      </c>
      <c r="AJ3" s="357"/>
      <c r="AK3" s="358"/>
      <c r="AL3" s="100"/>
      <c r="AN3" s="364" t="s">
        <v>96</v>
      </c>
      <c r="AO3" s="357"/>
      <c r="AP3" s="358"/>
      <c r="AR3" s="101"/>
      <c r="AS3" s="365" t="s">
        <v>99</v>
      </c>
      <c r="AT3" s="365"/>
      <c r="AV3" s="90" t="s">
        <v>100</v>
      </c>
    </row>
    <row r="4" spans="2:48" ht="17" thickBot="1" x14ac:dyDescent="0.25">
      <c r="B4" s="50" t="s">
        <v>45</v>
      </c>
      <c r="C4" s="22" t="s">
        <v>46</v>
      </c>
      <c r="E4" s="79" t="s">
        <v>47</v>
      </c>
      <c r="F4" s="81" t="s">
        <v>48</v>
      </c>
      <c r="H4" s="10" t="s">
        <v>85</v>
      </c>
      <c r="I4" s="1">
        <v>-0.26944709999999999</v>
      </c>
      <c r="J4" s="1">
        <v>-0.33154850000000002</v>
      </c>
      <c r="K4" s="1">
        <v>-2.0723039999999999</v>
      </c>
      <c r="L4" s="1">
        <v>-1.9127689999999999</v>
      </c>
      <c r="M4" s="1">
        <v>-0.34930889999999998</v>
      </c>
      <c r="N4" s="1">
        <v>-0.96867700000000001</v>
      </c>
      <c r="O4" s="1">
        <v>-1.2451920000000001</v>
      </c>
      <c r="P4" s="1">
        <v>-1.376714</v>
      </c>
      <c r="Q4" s="1">
        <v>-0.32797189999999998</v>
      </c>
      <c r="R4" s="1">
        <v>-3.844249</v>
      </c>
      <c r="S4" s="1">
        <v>-4.1823490000000003</v>
      </c>
      <c r="T4" s="1"/>
      <c r="U4" s="1">
        <v>-0.26944709999999999</v>
      </c>
      <c r="V4" s="1">
        <v>-0.33154850000000002</v>
      </c>
      <c r="W4" s="1">
        <v>-2.0723039999999999</v>
      </c>
      <c r="X4" s="46">
        <v>-1.9127689999999999</v>
      </c>
      <c r="Y4" s="1"/>
      <c r="AA4" s="89" t="s">
        <v>2</v>
      </c>
      <c r="AB4" s="90" t="s">
        <v>3</v>
      </c>
      <c r="AD4" s="23"/>
      <c r="AE4" s="38" t="s">
        <v>10</v>
      </c>
      <c r="AF4" s="38" t="s">
        <v>2</v>
      </c>
      <c r="AG4" s="38" t="s">
        <v>3</v>
      </c>
      <c r="AI4" s="38" t="s">
        <v>10</v>
      </c>
      <c r="AJ4" s="38" t="s">
        <v>2</v>
      </c>
      <c r="AK4" s="57" t="s">
        <v>3</v>
      </c>
      <c r="AL4" s="100"/>
      <c r="AN4" s="56" t="s">
        <v>10</v>
      </c>
      <c r="AO4" s="38" t="s">
        <v>2</v>
      </c>
      <c r="AP4" s="57" t="s">
        <v>3</v>
      </c>
      <c r="AR4" s="101"/>
      <c r="AS4" s="38" t="s">
        <v>10</v>
      </c>
      <c r="AT4" s="108" t="s">
        <v>101</v>
      </c>
      <c r="AV4" s="34"/>
    </row>
    <row r="5" spans="2:48" x14ac:dyDescent="0.2">
      <c r="B5" s="23"/>
      <c r="C5" s="30"/>
      <c r="F5" s="24"/>
      <c r="H5" s="10" t="s">
        <v>26</v>
      </c>
      <c r="I5" s="1">
        <v>-3.6502080000000001</v>
      </c>
      <c r="J5" s="1"/>
      <c r="K5" s="1">
        <v>-3.4243730000000001</v>
      </c>
      <c r="L5" s="1">
        <v>-1.275711</v>
      </c>
      <c r="M5" s="1">
        <v>-1.8461479999999999</v>
      </c>
      <c r="N5" s="1">
        <v>-0.465447</v>
      </c>
      <c r="O5" s="1">
        <v>-2.7546520000000001</v>
      </c>
      <c r="P5" s="1">
        <v>-0.51906540000000001</v>
      </c>
      <c r="Q5" s="1">
        <v>-1.4583680000000001</v>
      </c>
      <c r="R5" s="1">
        <v>-1.014411</v>
      </c>
      <c r="S5" s="1">
        <v>-2.5060310000000001</v>
      </c>
      <c r="T5" s="1">
        <v>-0.40749200000000002</v>
      </c>
      <c r="U5" s="1">
        <v>-1.2067920000000001</v>
      </c>
      <c r="V5" s="1">
        <v>-0.19950950000000001</v>
      </c>
      <c r="W5" s="1">
        <v>-1.0108360000000001</v>
      </c>
      <c r="X5" s="46">
        <v>-1.2307600000000001</v>
      </c>
      <c r="Y5" s="1"/>
      <c r="Z5" s="53" t="s">
        <v>89</v>
      </c>
      <c r="AA5" s="10">
        <v>0.75185230000000003</v>
      </c>
      <c r="AB5" s="45">
        <v>0.81153260000000005</v>
      </c>
      <c r="AD5" s="23" t="s">
        <v>389</v>
      </c>
      <c r="AE5" s="30">
        <v>359</v>
      </c>
      <c r="AF5" s="30">
        <v>398</v>
      </c>
      <c r="AG5" s="30">
        <v>360</v>
      </c>
      <c r="AI5">
        <v>0.93428757319453482</v>
      </c>
      <c r="AJ5">
        <v>1.0357839947950553</v>
      </c>
      <c r="AK5" s="24">
        <v>0.93689004554326605</v>
      </c>
      <c r="AM5" s="341" t="s">
        <v>389</v>
      </c>
      <c r="AN5" s="5">
        <v>1.1761520000000001</v>
      </c>
      <c r="AO5" s="1">
        <v>1.1761520000000001</v>
      </c>
      <c r="AP5" s="46">
        <v>1.0785910000000001</v>
      </c>
      <c r="AR5" s="341" t="s">
        <v>389</v>
      </c>
      <c r="AS5" s="102">
        <v>5.493506</v>
      </c>
      <c r="AT5" s="102">
        <v>1.8901730000000001</v>
      </c>
      <c r="AV5" s="106">
        <f>AT5/AS5</f>
        <v>0.34407407582698557</v>
      </c>
    </row>
    <row r="6" spans="2:48" ht="17" thickBot="1" x14ac:dyDescent="0.25">
      <c r="B6" s="23" t="s">
        <v>49</v>
      </c>
      <c r="C6" s="30" t="s">
        <v>50</v>
      </c>
      <c r="E6" s="83">
        <v>-0.67489843130189198</v>
      </c>
      <c r="F6" s="84">
        <v>-3.3398243357266355</v>
      </c>
      <c r="H6" s="26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28"/>
      <c r="Z6" s="97" t="s">
        <v>12</v>
      </c>
      <c r="AA6" s="91">
        <v>0.97131749999999994</v>
      </c>
      <c r="AB6" s="92">
        <v>0.98033199999999998</v>
      </c>
      <c r="AD6" s="23" t="s">
        <v>392</v>
      </c>
      <c r="AE6" s="30">
        <v>439</v>
      </c>
      <c r="AF6" s="30">
        <v>373</v>
      </c>
      <c r="AG6" s="30">
        <v>423</v>
      </c>
      <c r="AI6">
        <v>1.1424853610930383</v>
      </c>
      <c r="AJ6">
        <v>0.97072218607677296</v>
      </c>
      <c r="AK6" s="24">
        <v>1.1008458035133377</v>
      </c>
      <c r="AM6" s="342" t="s">
        <v>392</v>
      </c>
      <c r="AN6" s="5">
        <v>0.90243899999999999</v>
      </c>
      <c r="AO6" s="1">
        <v>1.1165309999999999</v>
      </c>
      <c r="AP6" s="46">
        <v>1.0379400000000001</v>
      </c>
      <c r="AR6" s="342" t="s">
        <v>392</v>
      </c>
      <c r="AS6" s="102">
        <v>1.538071</v>
      </c>
      <c r="AT6" s="102">
        <v>1.118644</v>
      </c>
      <c r="AV6" s="106">
        <f>AT6/AS6</f>
        <v>0.72730322592390073</v>
      </c>
    </row>
    <row r="7" spans="2:48" x14ac:dyDescent="0.2">
      <c r="B7" s="23" t="s">
        <v>51</v>
      </c>
      <c r="C7" s="30" t="s">
        <v>52</v>
      </c>
      <c r="E7" s="83">
        <v>-1.1995774326140962</v>
      </c>
      <c r="F7" s="84">
        <v>0.46385740583438978</v>
      </c>
      <c r="Z7" s="98" t="s">
        <v>90</v>
      </c>
      <c r="AA7" s="93">
        <v>0.656829</v>
      </c>
      <c r="AB7" s="94">
        <v>1.0733680000000001</v>
      </c>
      <c r="AD7" s="23" t="s">
        <v>393</v>
      </c>
      <c r="AE7" s="30">
        <v>382</v>
      </c>
      <c r="AF7" s="30">
        <v>386</v>
      </c>
      <c r="AG7" s="30">
        <v>386</v>
      </c>
      <c r="AI7">
        <v>0.99414443721535461</v>
      </c>
      <c r="AJ7">
        <v>1.0045543266102797</v>
      </c>
      <c r="AK7" s="24">
        <v>1.0045543266102797</v>
      </c>
      <c r="AM7" s="342" t="s">
        <v>393</v>
      </c>
      <c r="AN7" s="5">
        <v>1.0785910000000001</v>
      </c>
      <c r="AO7" s="1">
        <v>1.0596209999999999</v>
      </c>
      <c r="AP7" s="46">
        <v>0.94037899999999996</v>
      </c>
      <c r="AR7" s="342" t="s">
        <v>393</v>
      </c>
      <c r="AS7" s="103">
        <v>7.1967213114754101</v>
      </c>
      <c r="AT7" s="103">
        <v>3.6082949308755761</v>
      </c>
      <c r="AV7" s="106">
        <f t="shared" ref="AV7:AV8" si="0">AT7/AS7</f>
        <v>0.50138038902826909</v>
      </c>
    </row>
    <row r="8" spans="2:48" ht="17" thickBot="1" x14ac:dyDescent="0.25">
      <c r="B8" s="23" t="s">
        <v>53</v>
      </c>
      <c r="C8" s="30" t="s">
        <v>54</v>
      </c>
      <c r="E8" s="83">
        <v>-0.88574075327565682</v>
      </c>
      <c r="F8" s="84">
        <v>-1.1035504403638579</v>
      </c>
      <c r="Z8" s="99" t="s">
        <v>91</v>
      </c>
      <c r="AA8" s="95">
        <v>0.820797</v>
      </c>
      <c r="AB8" s="96">
        <v>1.078997</v>
      </c>
      <c r="AD8" s="26" t="s">
        <v>394</v>
      </c>
      <c r="AE8" s="36">
        <v>357</v>
      </c>
      <c r="AF8" s="36">
        <v>343</v>
      </c>
      <c r="AG8" s="36">
        <v>322</v>
      </c>
      <c r="AH8" s="82"/>
      <c r="AI8" s="82">
        <v>0.92908262849707224</v>
      </c>
      <c r="AJ8" s="82">
        <v>0.89264801561483409</v>
      </c>
      <c r="AK8" s="28">
        <v>0.83799609629147687</v>
      </c>
      <c r="AM8" s="343" t="s">
        <v>394</v>
      </c>
      <c r="AN8" s="5">
        <v>0.84281799999999996</v>
      </c>
      <c r="AO8" s="1">
        <v>0.98102999999999996</v>
      </c>
      <c r="AP8" s="46">
        <v>0.78319799999999995</v>
      </c>
      <c r="AR8" s="343" t="s">
        <v>394</v>
      </c>
      <c r="AS8" s="104">
        <v>3.2372881355932206</v>
      </c>
      <c r="AT8" s="105">
        <v>1.7855153203342617</v>
      </c>
      <c r="AU8" s="82"/>
      <c r="AV8" s="107">
        <f t="shared" si="0"/>
        <v>0.55154661727602849</v>
      </c>
    </row>
    <row r="9" spans="2:48" x14ac:dyDescent="0.2">
      <c r="B9" s="23" t="s">
        <v>55</v>
      </c>
      <c r="C9" s="30" t="s">
        <v>56</v>
      </c>
      <c r="E9" s="83">
        <v>-0.92763278273082361</v>
      </c>
      <c r="F9" s="84">
        <v>-1.2177012617997622</v>
      </c>
      <c r="AN9" s="5">
        <v>1</v>
      </c>
      <c r="AO9" s="1">
        <v>1.0386740000000001</v>
      </c>
      <c r="AP9" s="46">
        <v>1.0386740000000001</v>
      </c>
    </row>
    <row r="10" spans="2:48" ht="17" thickBot="1" x14ac:dyDescent="0.25">
      <c r="B10" s="23" t="s">
        <v>57</v>
      </c>
      <c r="C10" s="30" t="s">
        <v>58</v>
      </c>
      <c r="E10" s="83">
        <v>-0.91071722515761644</v>
      </c>
      <c r="F10" s="84">
        <v>-0.91071722515761644</v>
      </c>
      <c r="AN10" s="47">
        <v>1</v>
      </c>
      <c r="AO10" s="48">
        <v>1.064935</v>
      </c>
      <c r="AP10" s="49">
        <v>1.0952379999999999</v>
      </c>
    </row>
    <row r="11" spans="2:48" x14ac:dyDescent="0.2">
      <c r="B11" s="23" t="s">
        <v>59</v>
      </c>
      <c r="C11" s="30" t="s">
        <v>60</v>
      </c>
      <c r="E11" s="83">
        <v>-0.72998278794864691</v>
      </c>
      <c r="F11" s="84">
        <v>-0.60424116171373476</v>
      </c>
    </row>
    <row r="12" spans="2:48" x14ac:dyDescent="0.2">
      <c r="B12" s="23" t="s">
        <v>61</v>
      </c>
      <c r="C12" s="30" t="s">
        <v>62</v>
      </c>
      <c r="E12" s="83">
        <v>-0.6006612475338059</v>
      </c>
      <c r="F12" s="84">
        <v>-0.7905867646342436</v>
      </c>
    </row>
    <row r="13" spans="2:48" x14ac:dyDescent="0.2">
      <c r="B13" s="23" t="s">
        <v>63</v>
      </c>
      <c r="C13" s="30" t="s">
        <v>64</v>
      </c>
      <c r="E13" s="83">
        <v>-0.31827966519591355</v>
      </c>
      <c r="F13" s="84">
        <v>3.2160228774772981E-2</v>
      </c>
    </row>
    <row r="14" spans="2:48" x14ac:dyDescent="0.2">
      <c r="B14" s="23" t="s">
        <v>65</v>
      </c>
      <c r="C14" s="30" t="s">
        <v>66</v>
      </c>
      <c r="E14" s="83">
        <v>-0.17830632582392603</v>
      </c>
      <c r="F14" s="84">
        <v>-1.5832573463683846</v>
      </c>
    </row>
    <row r="15" spans="2:48" x14ac:dyDescent="0.2">
      <c r="B15" s="23" t="s">
        <v>63</v>
      </c>
      <c r="C15" s="30" t="s">
        <v>64</v>
      </c>
      <c r="E15" s="83">
        <v>-0.31827966519591355</v>
      </c>
      <c r="F15" s="84">
        <v>3.2160228774772981E-2</v>
      </c>
    </row>
    <row r="16" spans="2:48" x14ac:dyDescent="0.2">
      <c r="B16" s="23" t="s">
        <v>67</v>
      </c>
      <c r="C16" s="30" t="s">
        <v>68</v>
      </c>
      <c r="E16" s="83">
        <v>-0.48817407051758094</v>
      </c>
      <c r="F16" s="84">
        <v>1.8996007640000001</v>
      </c>
    </row>
    <row r="17" spans="2:6" x14ac:dyDescent="0.2">
      <c r="B17" s="23" t="s">
        <v>69</v>
      </c>
      <c r="C17" s="30" t="s">
        <v>70</v>
      </c>
      <c r="E17" s="83">
        <v>-0.55630224225533165</v>
      </c>
      <c r="F17" s="84">
        <v>0.71274597797561501</v>
      </c>
    </row>
    <row r="18" spans="2:6" x14ac:dyDescent="0.2">
      <c r="B18" s="23" t="s">
        <v>71</v>
      </c>
      <c r="C18" s="30" t="s">
        <v>72</v>
      </c>
      <c r="E18" s="83">
        <v>-0.48797119625194413</v>
      </c>
      <c r="F18" s="84">
        <v>0.83976702178944851</v>
      </c>
    </row>
    <row r="19" spans="2:6" x14ac:dyDescent="0.2">
      <c r="B19" s="23" t="s">
        <v>73</v>
      </c>
      <c r="C19" s="30" t="s">
        <v>74</v>
      </c>
      <c r="E19" s="83">
        <v>-0.4763689397321681</v>
      </c>
      <c r="F19" s="84">
        <v>-0.35090296306674612</v>
      </c>
    </row>
    <row r="20" spans="2:6" x14ac:dyDescent="0.2">
      <c r="B20" s="23" t="s">
        <v>75</v>
      </c>
      <c r="C20" s="30" t="s">
        <v>76</v>
      </c>
      <c r="E20" s="83">
        <v>-0.62528747088612069</v>
      </c>
      <c r="F20" s="84">
        <v>-0.44232290571458305</v>
      </c>
    </row>
    <row r="21" spans="2:6" x14ac:dyDescent="0.2">
      <c r="B21" s="23" t="s">
        <v>77</v>
      </c>
      <c r="C21" s="30" t="s">
        <v>78</v>
      </c>
      <c r="E21" s="83">
        <v>-0.64886398563750181</v>
      </c>
      <c r="F21" s="84">
        <v>-0.55708395250034548</v>
      </c>
    </row>
    <row r="22" spans="2:6" x14ac:dyDescent="0.2">
      <c r="B22" s="23" t="s">
        <v>79</v>
      </c>
      <c r="C22" s="30" t="s">
        <v>80</v>
      </c>
      <c r="E22" s="83">
        <v>-0.59614490638011508</v>
      </c>
      <c r="F22" s="84">
        <v>-0.33576989331371127</v>
      </c>
    </row>
    <row r="23" spans="2:6" ht="17" thickBot="1" x14ac:dyDescent="0.25">
      <c r="B23" s="26" t="s">
        <v>81</v>
      </c>
      <c r="C23" s="36" t="s">
        <v>82</v>
      </c>
      <c r="D23" s="82"/>
      <c r="E23" s="85">
        <v>-0.6472051536604716</v>
      </c>
      <c r="F23" s="86">
        <v>-0.54202061643772625</v>
      </c>
    </row>
  </sheetData>
  <mergeCells count="10">
    <mergeCell ref="AE3:AG3"/>
    <mergeCell ref="AI3:AK3"/>
    <mergeCell ref="AN3:AP3"/>
    <mergeCell ref="AS3:AT3"/>
    <mergeCell ref="E2:F2"/>
    <mergeCell ref="E3:F3"/>
    <mergeCell ref="I3:L3"/>
    <mergeCell ref="M3:P3"/>
    <mergeCell ref="Q3:T3"/>
    <mergeCell ref="U3:X3"/>
  </mergeCells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9BDE2-CF50-DB4C-945D-1BD89A603BEC}">
  <dimension ref="A1:BN66"/>
  <sheetViews>
    <sheetView topLeftCell="AR1" workbookViewId="0">
      <selection activeCell="AR24" sqref="AR24"/>
    </sheetView>
  </sheetViews>
  <sheetFormatPr baseColWidth="10" defaultRowHeight="16" x14ac:dyDescent="0.2"/>
  <cols>
    <col min="42" max="42" width="34.6640625" bestFit="1" customWidth="1"/>
    <col min="57" max="57" width="12.6640625" customWidth="1"/>
    <col min="62" max="62" width="11.6640625" bestFit="1" customWidth="1"/>
    <col min="65" max="65" width="20" bestFit="1" customWidth="1"/>
    <col min="66" max="66" width="23.5" bestFit="1" customWidth="1"/>
  </cols>
  <sheetData>
    <row r="1" spans="1:66" ht="17" thickBot="1" x14ac:dyDescent="0.25"/>
    <row r="2" spans="1:66" ht="17" thickBot="1" x14ac:dyDescent="0.25">
      <c r="A2" s="29" t="s">
        <v>123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"/>
      <c r="AP2" s="29" t="s">
        <v>124</v>
      </c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4"/>
      <c r="BH2" s="29" t="s">
        <v>150</v>
      </c>
      <c r="BI2" s="3"/>
      <c r="BJ2" s="3"/>
      <c r="BK2" s="3"/>
      <c r="BL2" s="3"/>
      <c r="BM2" s="3"/>
      <c r="BN2" s="4"/>
    </row>
    <row r="3" spans="1:66" x14ac:dyDescent="0.2">
      <c r="A3" s="112" t="s">
        <v>102</v>
      </c>
      <c r="AN3" s="24"/>
      <c r="AP3" s="23"/>
      <c r="BE3" s="24"/>
      <c r="BG3" s="132"/>
      <c r="BH3" s="142" t="s">
        <v>138</v>
      </c>
      <c r="BI3" s="134" t="s">
        <v>139</v>
      </c>
      <c r="BJ3" s="134" t="s">
        <v>140</v>
      </c>
      <c r="BK3" s="133" t="s">
        <v>141</v>
      </c>
      <c r="BL3" s="133" t="s">
        <v>142</v>
      </c>
      <c r="BM3" s="133" t="s">
        <v>143</v>
      </c>
      <c r="BN3" s="143" t="s">
        <v>144</v>
      </c>
    </row>
    <row r="4" spans="1:66" x14ac:dyDescent="0.2">
      <c r="A4" s="23"/>
      <c r="C4" s="375" t="s">
        <v>103</v>
      </c>
      <c r="D4" s="375"/>
      <c r="E4" s="375"/>
      <c r="F4" s="30"/>
      <c r="H4" s="375" t="s">
        <v>104</v>
      </c>
      <c r="I4" s="375"/>
      <c r="J4" s="375"/>
      <c r="K4" s="30"/>
      <c r="M4" s="375" t="s">
        <v>105</v>
      </c>
      <c r="N4" s="375"/>
      <c r="O4" s="375"/>
      <c r="P4" s="30"/>
      <c r="R4" s="375" t="s">
        <v>106</v>
      </c>
      <c r="S4" s="375"/>
      <c r="T4" s="375"/>
      <c r="U4" s="30"/>
      <c r="W4" s="375" t="s">
        <v>107</v>
      </c>
      <c r="X4" s="375"/>
      <c r="Y4" s="375"/>
      <c r="Z4" s="30"/>
      <c r="AB4" s="375" t="s">
        <v>108</v>
      </c>
      <c r="AC4" s="375"/>
      <c r="AD4" s="375"/>
      <c r="AE4" s="30"/>
      <c r="AG4" s="375" t="s">
        <v>109</v>
      </c>
      <c r="AH4" s="375"/>
      <c r="AI4" s="375"/>
      <c r="AJ4" s="30"/>
      <c r="AL4" s="375" t="s">
        <v>110</v>
      </c>
      <c r="AM4" s="375"/>
      <c r="AN4" s="376"/>
      <c r="AP4" s="125" t="s">
        <v>125</v>
      </c>
      <c r="AT4" s="126" t="s">
        <v>95</v>
      </c>
      <c r="BE4" s="24"/>
      <c r="BH4" s="23"/>
      <c r="BJ4" s="144"/>
      <c r="BK4" s="30"/>
      <c r="BL4" s="30"/>
      <c r="BM4" s="30"/>
      <c r="BN4" s="34"/>
    </row>
    <row r="5" spans="1:66" x14ac:dyDescent="0.2">
      <c r="A5" s="113"/>
      <c r="B5" s="109" t="s">
        <v>111</v>
      </c>
      <c r="C5" s="110" t="s">
        <v>10</v>
      </c>
      <c r="D5" s="110" t="s">
        <v>3</v>
      </c>
      <c r="E5" s="110" t="s">
        <v>2</v>
      </c>
      <c r="F5" s="114"/>
      <c r="G5" s="109" t="s">
        <v>111</v>
      </c>
      <c r="H5" s="110" t="s">
        <v>10</v>
      </c>
      <c r="I5" s="110" t="s">
        <v>3</v>
      </c>
      <c r="J5" s="110" t="s">
        <v>2</v>
      </c>
      <c r="K5" s="115"/>
      <c r="L5" s="109" t="s">
        <v>111</v>
      </c>
      <c r="M5" s="110" t="s">
        <v>10</v>
      </c>
      <c r="N5" s="110" t="s">
        <v>3</v>
      </c>
      <c r="O5" s="110" t="s">
        <v>2</v>
      </c>
      <c r="P5" s="115"/>
      <c r="Q5" s="109" t="s">
        <v>111</v>
      </c>
      <c r="R5" s="110" t="s">
        <v>10</v>
      </c>
      <c r="S5" s="110" t="s">
        <v>3</v>
      </c>
      <c r="T5" s="110" t="s">
        <v>2</v>
      </c>
      <c r="U5" s="115"/>
      <c r="V5" s="109" t="s">
        <v>111</v>
      </c>
      <c r="W5" s="110" t="s">
        <v>10</v>
      </c>
      <c r="X5" s="110" t="s">
        <v>3</v>
      </c>
      <c r="Y5" s="110" t="s">
        <v>2</v>
      </c>
      <c r="Z5" s="115"/>
      <c r="AA5" s="109" t="s">
        <v>111</v>
      </c>
      <c r="AB5" s="110" t="s">
        <v>10</v>
      </c>
      <c r="AC5" s="110" t="s">
        <v>3</v>
      </c>
      <c r="AD5" s="110" t="s">
        <v>2</v>
      </c>
      <c r="AE5" s="115"/>
      <c r="AF5" s="109" t="s">
        <v>111</v>
      </c>
      <c r="AG5" s="110" t="s">
        <v>10</v>
      </c>
      <c r="AH5" s="110" t="s">
        <v>3</v>
      </c>
      <c r="AI5" s="110" t="s">
        <v>2</v>
      </c>
      <c r="AJ5" s="115"/>
      <c r="AK5" s="109" t="s">
        <v>111</v>
      </c>
      <c r="AL5" s="110" t="s">
        <v>10</v>
      </c>
      <c r="AM5" s="110" t="s">
        <v>3</v>
      </c>
      <c r="AN5" s="116" t="s">
        <v>2</v>
      </c>
      <c r="AP5" s="23"/>
      <c r="AV5" s="127" t="s">
        <v>126</v>
      </c>
      <c r="BE5" s="24"/>
      <c r="BH5" s="145" t="s">
        <v>145</v>
      </c>
      <c r="BI5" s="136" t="s">
        <v>10</v>
      </c>
      <c r="BJ5" s="137">
        <v>153.5703</v>
      </c>
      <c r="BK5" s="136">
        <v>665</v>
      </c>
      <c r="BL5" s="136">
        <f>BK5/5</f>
        <v>133</v>
      </c>
      <c r="BM5" s="138">
        <f t="shared" ref="BM5:BM14" si="0">(1000/BL5)*BJ5</f>
        <v>1154.6639097744362</v>
      </c>
      <c r="BN5" s="146"/>
    </row>
    <row r="6" spans="1:66" x14ac:dyDescent="0.2">
      <c r="A6" s="113"/>
      <c r="B6" s="117" t="s">
        <v>112</v>
      </c>
      <c r="C6" s="115">
        <v>981348.92322422762</v>
      </c>
      <c r="D6" s="115">
        <v>1079459.5016802137</v>
      </c>
      <c r="E6" s="115">
        <v>1117135.8724302868</v>
      </c>
      <c r="F6" s="115"/>
      <c r="G6" s="117" t="s">
        <v>112</v>
      </c>
      <c r="H6" s="115">
        <v>2574582.1505115088</v>
      </c>
      <c r="I6" s="115">
        <v>3035270.6924161445</v>
      </c>
      <c r="J6" s="115">
        <v>2821723.1381349773</v>
      </c>
      <c r="K6" s="115"/>
      <c r="L6" s="117" t="s">
        <v>112</v>
      </c>
      <c r="M6" s="115">
        <v>7595790.7584506935</v>
      </c>
      <c r="N6" s="115">
        <v>9757073.0011528451</v>
      </c>
      <c r="O6" s="115">
        <v>9552152.7273313981</v>
      </c>
      <c r="P6" s="115"/>
      <c r="Q6" s="117" t="s">
        <v>112</v>
      </c>
      <c r="R6" s="115">
        <v>256377.44876988325</v>
      </c>
      <c r="S6" s="115">
        <v>251464.35440834702</v>
      </c>
      <c r="T6" s="115">
        <v>229926.66538913225</v>
      </c>
      <c r="U6" s="115"/>
      <c r="V6" s="117" t="s">
        <v>112</v>
      </c>
      <c r="W6" s="115">
        <v>21262.45604571619</v>
      </c>
      <c r="X6" s="115">
        <v>27655.266258839834</v>
      </c>
      <c r="Y6" s="115">
        <v>15243.552391454288</v>
      </c>
      <c r="Z6" s="115"/>
      <c r="AA6" s="117" t="s">
        <v>112</v>
      </c>
      <c r="AB6">
        <v>11176498.485215088</v>
      </c>
      <c r="AC6" s="115">
        <v>12639584.617158219</v>
      </c>
      <c r="AD6" s="115">
        <v>11926020.03646612</v>
      </c>
      <c r="AE6" s="115"/>
      <c r="AF6" s="117" t="s">
        <v>112</v>
      </c>
      <c r="AG6">
        <v>11993438.492690792</v>
      </c>
      <c r="AH6" s="115">
        <v>14347861.538631177</v>
      </c>
      <c r="AI6" s="115">
        <v>10132473.021905052</v>
      </c>
      <c r="AJ6" s="115"/>
      <c r="AK6" s="117" t="s">
        <v>112</v>
      </c>
      <c r="AL6" s="115">
        <v>52178034.562692024</v>
      </c>
      <c r="AM6" s="115">
        <v>61689623.536910228</v>
      </c>
      <c r="AN6" s="118">
        <v>48160221.015009366</v>
      </c>
      <c r="AP6" s="23"/>
      <c r="AU6" s="128" t="s">
        <v>127</v>
      </c>
      <c r="AV6" s="30">
        <v>396</v>
      </c>
      <c r="BE6" s="24"/>
      <c r="BH6" s="147"/>
      <c r="BI6" s="52" t="s">
        <v>2</v>
      </c>
      <c r="BJ6" s="139">
        <v>140.65180000000001</v>
      </c>
      <c r="BK6" s="52">
        <v>529</v>
      </c>
      <c r="BL6" s="52">
        <f t="shared" ref="BL6:BL14" si="1">BK6/5</f>
        <v>105.8</v>
      </c>
      <c r="BM6" s="140">
        <f t="shared" si="0"/>
        <v>1329.4120982986767</v>
      </c>
      <c r="BN6" s="148">
        <f>BM6/BM5</f>
        <v>1.1513411712663451</v>
      </c>
    </row>
    <row r="7" spans="1:66" x14ac:dyDescent="0.2">
      <c r="A7" s="113"/>
      <c r="B7" s="117" t="s">
        <v>113</v>
      </c>
      <c r="C7" s="115">
        <v>114664.82183606781</v>
      </c>
      <c r="D7" s="115">
        <v>159156.29078213268</v>
      </c>
      <c r="E7" s="115">
        <v>179637.94553716606</v>
      </c>
      <c r="F7" s="115"/>
      <c r="G7" s="117" t="s">
        <v>113</v>
      </c>
      <c r="H7" s="115">
        <v>0</v>
      </c>
      <c r="I7" s="115">
        <v>0</v>
      </c>
      <c r="J7" s="115">
        <v>0</v>
      </c>
      <c r="K7" s="115"/>
      <c r="L7" s="117" t="s">
        <v>113</v>
      </c>
      <c r="M7" s="115">
        <v>2113789.0001334301</v>
      </c>
      <c r="N7" s="115">
        <v>2335037.2865914511</v>
      </c>
      <c r="O7" s="115">
        <v>2905562.2126073614</v>
      </c>
      <c r="P7" s="115"/>
      <c r="Q7" s="117" t="s">
        <v>113</v>
      </c>
      <c r="R7" s="115">
        <v>13330.895049823621</v>
      </c>
      <c r="S7" s="115">
        <v>17213.536359135429</v>
      </c>
      <c r="T7" s="115">
        <v>23514.160617867019</v>
      </c>
      <c r="U7" s="115"/>
      <c r="V7" s="117" t="s">
        <v>113</v>
      </c>
      <c r="W7" s="115">
        <v>0</v>
      </c>
      <c r="X7" s="115">
        <v>0</v>
      </c>
      <c r="Y7" s="115">
        <v>0</v>
      </c>
      <c r="Z7" s="115"/>
      <c r="AA7" s="117" t="s">
        <v>113</v>
      </c>
      <c r="AB7">
        <v>6414222.6905238582</v>
      </c>
      <c r="AC7" s="115">
        <v>5733680.0012004077</v>
      </c>
      <c r="AD7" s="115">
        <v>5853210.9682570398</v>
      </c>
      <c r="AE7" s="115"/>
      <c r="AF7" s="117" t="s">
        <v>113</v>
      </c>
      <c r="AG7">
        <v>7123482.5671573756</v>
      </c>
      <c r="AH7" s="115">
        <v>7019718.6020745141</v>
      </c>
      <c r="AI7" s="115">
        <v>5484881.1283554276</v>
      </c>
      <c r="AJ7" s="115"/>
      <c r="AK7" s="117" t="s">
        <v>113</v>
      </c>
      <c r="AL7" s="115">
        <v>47096369.702965595</v>
      </c>
      <c r="AM7" s="115">
        <v>48514966.384054959</v>
      </c>
      <c r="AN7" s="118">
        <v>41990245.254719943</v>
      </c>
      <c r="AP7" s="23" t="s">
        <v>223</v>
      </c>
      <c r="AQ7" s="129">
        <v>1.043885</v>
      </c>
      <c r="AT7" s="1"/>
      <c r="AU7" s="1" t="s">
        <v>128</v>
      </c>
      <c r="AV7" s="30">
        <v>413</v>
      </c>
      <c r="BE7" s="24"/>
      <c r="BH7" s="149" t="s">
        <v>146</v>
      </c>
      <c r="BI7" s="30" t="s">
        <v>10</v>
      </c>
      <c r="BJ7" s="150">
        <v>144.5204</v>
      </c>
      <c r="BK7" s="30">
        <v>665</v>
      </c>
      <c r="BL7" s="30">
        <f t="shared" si="1"/>
        <v>133</v>
      </c>
      <c r="BM7" s="151">
        <f t="shared" si="0"/>
        <v>1086.6195488721805</v>
      </c>
      <c r="BN7" s="152"/>
    </row>
    <row r="8" spans="1:66" x14ac:dyDescent="0.2">
      <c r="A8" s="113"/>
      <c r="B8" s="117" t="s">
        <v>114</v>
      </c>
      <c r="C8" s="115">
        <v>6610711.3378169835</v>
      </c>
      <c r="D8" s="115">
        <v>7435977.377830443</v>
      </c>
      <c r="E8" s="115">
        <v>7698452.5961879799</v>
      </c>
      <c r="F8" s="115"/>
      <c r="G8" s="117" t="s">
        <v>114</v>
      </c>
      <c r="H8" s="115">
        <v>0</v>
      </c>
      <c r="I8" s="115">
        <v>0</v>
      </c>
      <c r="J8" s="115">
        <v>0</v>
      </c>
      <c r="K8" s="115"/>
      <c r="L8" s="117" t="s">
        <v>114</v>
      </c>
      <c r="M8" s="115">
        <v>50625867.17777472</v>
      </c>
      <c r="N8" s="115">
        <v>55747934.50126633</v>
      </c>
      <c r="O8" s="115">
        <v>62318917.657215379</v>
      </c>
      <c r="P8" s="115"/>
      <c r="Q8" s="117" t="s">
        <v>114</v>
      </c>
      <c r="R8" s="115">
        <v>668351.95296619588</v>
      </c>
      <c r="S8" s="115">
        <v>927481.54689615453</v>
      </c>
      <c r="T8" s="115">
        <v>571279.67505388532</v>
      </c>
      <c r="U8" s="115"/>
      <c r="V8" s="117" t="s">
        <v>114</v>
      </c>
      <c r="W8" s="115">
        <v>0</v>
      </c>
      <c r="X8" s="115">
        <v>0</v>
      </c>
      <c r="Y8" s="115">
        <v>0</v>
      </c>
      <c r="Z8" s="115"/>
      <c r="AA8" s="117" t="s">
        <v>114</v>
      </c>
      <c r="AB8">
        <v>15335322.17152103</v>
      </c>
      <c r="AC8" s="115">
        <v>14912569.455468208</v>
      </c>
      <c r="AD8" s="115">
        <v>14564658.948298916</v>
      </c>
      <c r="AE8" s="115"/>
      <c r="AF8" s="117" t="s">
        <v>114</v>
      </c>
      <c r="AG8">
        <v>16865627.707742807</v>
      </c>
      <c r="AH8" s="115">
        <v>17675668.058704387</v>
      </c>
      <c r="AI8" s="115">
        <v>13383169.925351614</v>
      </c>
      <c r="AJ8" s="115"/>
      <c r="AK8" s="117" t="s">
        <v>114</v>
      </c>
      <c r="AL8" s="115">
        <v>8029103.5017364696</v>
      </c>
      <c r="AM8" s="115">
        <v>8226526.571921356</v>
      </c>
      <c r="AN8" s="118">
        <v>7586471.2672599079</v>
      </c>
      <c r="AP8" s="23" t="s">
        <v>396</v>
      </c>
      <c r="AQ8" s="129">
        <v>1.0266189999999999</v>
      </c>
      <c r="AT8" s="1"/>
      <c r="AU8" s="1"/>
      <c r="AV8" s="30"/>
      <c r="AX8" s="379" t="s">
        <v>129</v>
      </c>
      <c r="AY8" s="379"/>
      <c r="BA8" s="380" t="s">
        <v>130</v>
      </c>
      <c r="BB8" s="380"/>
      <c r="BD8" s="381" t="s">
        <v>131</v>
      </c>
      <c r="BE8" s="382"/>
      <c r="BH8" s="149"/>
      <c r="BI8" s="30" t="s">
        <v>2</v>
      </c>
      <c r="BJ8" s="150">
        <v>148.85720000000001</v>
      </c>
      <c r="BK8" s="30">
        <v>529</v>
      </c>
      <c r="BL8" s="30">
        <f t="shared" si="1"/>
        <v>105.8</v>
      </c>
      <c r="BM8" s="151">
        <f t="shared" si="0"/>
        <v>1406.9678638941398</v>
      </c>
      <c r="BN8" s="152">
        <f>BM8/BM7</f>
        <v>1.2948118459257003</v>
      </c>
    </row>
    <row r="9" spans="1:66" x14ac:dyDescent="0.2">
      <c r="A9" s="113"/>
      <c r="B9" s="117" t="s">
        <v>115</v>
      </c>
      <c r="C9" s="115"/>
      <c r="D9" s="115"/>
      <c r="E9" s="115"/>
      <c r="F9" s="115"/>
      <c r="G9" s="117" t="s">
        <v>115</v>
      </c>
      <c r="H9" s="115">
        <v>0</v>
      </c>
      <c r="I9" s="115">
        <v>0</v>
      </c>
      <c r="J9" s="115">
        <v>0</v>
      </c>
      <c r="K9" s="115"/>
      <c r="L9" s="117" t="s">
        <v>115</v>
      </c>
      <c r="M9" s="115"/>
      <c r="N9" s="115"/>
      <c r="O9" s="115"/>
      <c r="P9" s="115"/>
      <c r="Q9" s="117" t="s">
        <v>115</v>
      </c>
      <c r="R9" s="115"/>
      <c r="S9" s="115"/>
      <c r="T9" s="115"/>
      <c r="U9" s="115"/>
      <c r="V9" s="117" t="s">
        <v>115</v>
      </c>
      <c r="W9" s="115">
        <v>0</v>
      </c>
      <c r="X9" s="115">
        <v>0</v>
      </c>
      <c r="Y9" s="115">
        <v>0</v>
      </c>
      <c r="Z9" s="115"/>
      <c r="AA9" s="117" t="s">
        <v>115</v>
      </c>
      <c r="AB9">
        <v>533017.60437595879</v>
      </c>
      <c r="AC9" s="115">
        <v>385330.10855429852</v>
      </c>
      <c r="AD9" s="115">
        <v>412613.1972052122</v>
      </c>
      <c r="AE9" s="115"/>
      <c r="AF9" s="117" t="s">
        <v>115</v>
      </c>
      <c r="AG9">
        <v>39114.128058143666</v>
      </c>
      <c r="AH9" s="115">
        <v>33599.402921124187</v>
      </c>
      <c r="AI9" s="115">
        <v>13349.203381087427</v>
      </c>
      <c r="AJ9" s="115"/>
      <c r="AK9" s="117" t="s">
        <v>115</v>
      </c>
      <c r="AL9" s="115">
        <v>2596647.6919690166</v>
      </c>
      <c r="AM9" s="115">
        <v>2854360.3707984663</v>
      </c>
      <c r="AN9" s="118">
        <v>2086035.6885025508</v>
      </c>
      <c r="AP9" s="23" t="s">
        <v>13</v>
      </c>
      <c r="AQ9" s="129">
        <v>1.1293169999999999</v>
      </c>
      <c r="AT9" s="1"/>
      <c r="AU9" s="1" t="s">
        <v>132</v>
      </c>
      <c r="AV9" s="30">
        <v>2494</v>
      </c>
      <c r="AX9" s="1" t="s">
        <v>132</v>
      </c>
      <c r="AY9">
        <v>2081</v>
      </c>
      <c r="BE9" s="24"/>
      <c r="BH9" s="145" t="s">
        <v>147</v>
      </c>
      <c r="BI9" s="136" t="s">
        <v>10</v>
      </c>
      <c r="BJ9" s="137">
        <v>149.8854</v>
      </c>
      <c r="BK9" s="136">
        <v>665</v>
      </c>
      <c r="BL9" s="136">
        <f t="shared" si="1"/>
        <v>133</v>
      </c>
      <c r="BM9" s="138">
        <f t="shared" si="0"/>
        <v>1126.957894736842</v>
      </c>
      <c r="BN9" s="153"/>
    </row>
    <row r="10" spans="1:66" x14ac:dyDescent="0.2">
      <c r="A10" s="113"/>
      <c r="B10" s="117" t="s">
        <v>116</v>
      </c>
      <c r="C10" s="115"/>
      <c r="D10" s="115"/>
      <c r="E10" s="115"/>
      <c r="F10" s="115"/>
      <c r="G10" s="117" t="s">
        <v>116</v>
      </c>
      <c r="H10" s="115">
        <v>61019.45937436886</v>
      </c>
      <c r="I10" s="115">
        <v>149505.41627819036</v>
      </c>
      <c r="J10" s="115">
        <v>86619.065179550715</v>
      </c>
      <c r="K10" s="115"/>
      <c r="L10" s="117" t="s">
        <v>116</v>
      </c>
      <c r="M10" s="115"/>
      <c r="N10" s="115"/>
      <c r="O10" s="115"/>
      <c r="P10" s="115"/>
      <c r="Q10" s="117" t="s">
        <v>116</v>
      </c>
      <c r="R10" s="115"/>
      <c r="S10" s="115"/>
      <c r="T10" s="115"/>
      <c r="U10" s="115"/>
      <c r="V10" s="117" t="s">
        <v>116</v>
      </c>
      <c r="W10" s="115">
        <v>187683.87377711327</v>
      </c>
      <c r="X10" s="115">
        <v>215110.65818011796</v>
      </c>
      <c r="Y10" s="115">
        <v>177421.22748399759</v>
      </c>
      <c r="Z10" s="115"/>
      <c r="AA10" s="117" t="s">
        <v>116</v>
      </c>
      <c r="AB10" s="115"/>
      <c r="AC10" s="115"/>
      <c r="AD10" s="115"/>
      <c r="AE10" s="115"/>
      <c r="AF10" s="117" t="s">
        <v>116</v>
      </c>
      <c r="AG10" s="115"/>
      <c r="AH10" s="115"/>
      <c r="AI10" s="115"/>
      <c r="AJ10" s="115"/>
      <c r="AK10" s="117" t="s">
        <v>116</v>
      </c>
      <c r="AL10" s="115">
        <v>366010.41782790358</v>
      </c>
      <c r="AM10" s="115">
        <v>574397.77537274396</v>
      </c>
      <c r="AN10" s="118">
        <v>271410.25444554765</v>
      </c>
      <c r="AP10" s="23" t="s">
        <v>168</v>
      </c>
      <c r="AQ10" s="1">
        <v>1.1045</v>
      </c>
      <c r="AT10" s="1"/>
      <c r="AU10" s="1" t="s">
        <v>133</v>
      </c>
      <c r="AV10" s="30">
        <v>2624</v>
      </c>
      <c r="AX10" s="1" t="s">
        <v>133</v>
      </c>
      <c r="AY10">
        <v>2211</v>
      </c>
      <c r="BD10" s="130" t="s">
        <v>2</v>
      </c>
      <c r="BE10" s="131">
        <f>AVERAGE(BB12:BB14)</f>
        <v>1.1044940289126335</v>
      </c>
      <c r="BH10" s="147"/>
      <c r="BI10" s="52" t="s">
        <v>2</v>
      </c>
      <c r="BJ10" s="139">
        <v>150.64779999999999</v>
      </c>
      <c r="BK10" s="52">
        <v>529</v>
      </c>
      <c r="BL10" s="52">
        <f t="shared" si="1"/>
        <v>105.8</v>
      </c>
      <c r="BM10" s="140">
        <f t="shared" si="0"/>
        <v>1423.8922495274101</v>
      </c>
      <c r="BN10" s="148">
        <f>BM10/BM9</f>
        <v>1.2634830956660592</v>
      </c>
    </row>
    <row r="11" spans="1:66" x14ac:dyDescent="0.2">
      <c r="A11" s="113"/>
      <c r="B11" s="117" t="s">
        <v>117</v>
      </c>
      <c r="C11" s="115">
        <v>7706725.0828772783</v>
      </c>
      <c r="D11" s="115">
        <v>8674593.1702927891</v>
      </c>
      <c r="E11" s="115">
        <v>8995226.414155433</v>
      </c>
      <c r="F11" s="115"/>
      <c r="G11" s="117" t="s">
        <v>117</v>
      </c>
      <c r="H11" s="115">
        <v>2422305.0473958179</v>
      </c>
      <c r="I11" s="115">
        <v>2145631.2471850794</v>
      </c>
      <c r="J11" s="115">
        <v>3621017.5354019776</v>
      </c>
      <c r="K11" s="115"/>
      <c r="L11" s="117" t="s">
        <v>117</v>
      </c>
      <c r="M11" s="115"/>
      <c r="N11" s="115"/>
      <c r="O11" s="115"/>
      <c r="P11" s="115"/>
      <c r="Q11" s="117" t="s">
        <v>117</v>
      </c>
      <c r="R11" s="115"/>
      <c r="S11" s="115"/>
      <c r="T11" s="115"/>
      <c r="U11" s="115"/>
      <c r="V11" s="117" t="s">
        <v>117</v>
      </c>
      <c r="W11" s="115"/>
      <c r="X11" s="115"/>
      <c r="Y11" s="115"/>
      <c r="Z11" s="115"/>
      <c r="AA11" s="117" t="s">
        <v>117</v>
      </c>
      <c r="AB11" s="115"/>
      <c r="AC11" s="115"/>
      <c r="AD11" s="115"/>
      <c r="AE11" s="115"/>
      <c r="AF11" s="117" t="s">
        <v>117</v>
      </c>
      <c r="AG11" s="115"/>
      <c r="AH11" s="115"/>
      <c r="AI11" s="115"/>
      <c r="AJ11" s="115"/>
      <c r="AK11" s="117" t="s">
        <v>117</v>
      </c>
      <c r="AL11" s="115"/>
      <c r="AM11" s="115"/>
      <c r="AN11" s="118"/>
      <c r="AP11" s="23"/>
      <c r="AU11" s="1" t="s">
        <v>134</v>
      </c>
      <c r="AV11" s="30">
        <v>2485</v>
      </c>
      <c r="AX11" s="1" t="s">
        <v>134</v>
      </c>
      <c r="AY11">
        <v>2072</v>
      </c>
      <c r="BE11" s="24"/>
      <c r="BH11" s="149" t="s">
        <v>148</v>
      </c>
      <c r="BI11" s="30" t="s">
        <v>10</v>
      </c>
      <c r="BJ11" s="150">
        <v>61.589289999999998</v>
      </c>
      <c r="BK11" s="30">
        <v>583</v>
      </c>
      <c r="BL11" s="30">
        <f t="shared" si="1"/>
        <v>116.6</v>
      </c>
      <c r="BM11" s="151">
        <f t="shared" si="0"/>
        <v>528.21003430531744</v>
      </c>
      <c r="BN11" s="152"/>
    </row>
    <row r="12" spans="1:66" x14ac:dyDescent="0.2">
      <c r="A12" s="113"/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8"/>
      <c r="AP12" s="23"/>
      <c r="AU12" s="1" t="s">
        <v>135</v>
      </c>
      <c r="AV12" s="30">
        <v>3045</v>
      </c>
      <c r="AX12" s="1" t="s">
        <v>135</v>
      </c>
      <c r="AY12">
        <v>2632</v>
      </c>
      <c r="BA12" s="1" t="s">
        <v>135</v>
      </c>
      <c r="BB12" s="83">
        <f>AY12/AVERAGE(AY9:AY11)</f>
        <v>1.2407291011942174</v>
      </c>
      <c r="BE12" s="24"/>
      <c r="BH12" s="149"/>
      <c r="BI12" s="30" t="s">
        <v>2</v>
      </c>
      <c r="BJ12" s="150">
        <v>131.58590000000001</v>
      </c>
      <c r="BK12" s="30">
        <v>470</v>
      </c>
      <c r="BL12" s="30">
        <f t="shared" si="1"/>
        <v>94</v>
      </c>
      <c r="BM12" s="151">
        <f t="shared" si="0"/>
        <v>1399.8500000000001</v>
      </c>
      <c r="BN12" s="152">
        <f>BM12/BM11</f>
        <v>2.6501768408111213</v>
      </c>
    </row>
    <row r="13" spans="1:66" x14ac:dyDescent="0.2">
      <c r="A13" s="113"/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8"/>
      <c r="AP13" s="23"/>
      <c r="AU13" s="1" t="s">
        <v>136</v>
      </c>
      <c r="AV13" s="30">
        <v>2687</v>
      </c>
      <c r="AX13" s="1" t="s">
        <v>136</v>
      </c>
      <c r="AY13">
        <v>2274</v>
      </c>
      <c r="BA13" s="1" t="s">
        <v>136</v>
      </c>
      <c r="BB13" s="83">
        <f>AY13/AVERAGE(AY9:AY11)</f>
        <v>1.0719673161533625</v>
      </c>
      <c r="BE13" s="24"/>
      <c r="BH13" s="377" t="s">
        <v>149</v>
      </c>
      <c r="BI13" s="136" t="s">
        <v>10</v>
      </c>
      <c r="BJ13" s="137">
        <v>122.19840000000001</v>
      </c>
      <c r="BK13" s="136">
        <v>583</v>
      </c>
      <c r="BL13" s="136">
        <f t="shared" si="1"/>
        <v>116.6</v>
      </c>
      <c r="BM13" s="138">
        <f t="shared" si="0"/>
        <v>1048.0137221269299</v>
      </c>
      <c r="BN13" s="153"/>
    </row>
    <row r="14" spans="1:66" ht="17" thickBot="1" x14ac:dyDescent="0.25">
      <c r="A14" s="113"/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8"/>
      <c r="AP14" s="26"/>
      <c r="AQ14" s="82"/>
      <c r="AR14" s="82"/>
      <c r="AS14" s="82"/>
      <c r="AT14" s="82"/>
      <c r="AU14" s="48" t="s">
        <v>137</v>
      </c>
      <c r="AV14" s="36">
        <v>2536</v>
      </c>
      <c r="AW14" s="82"/>
      <c r="AX14" s="48" t="s">
        <v>137</v>
      </c>
      <c r="AY14" s="82">
        <v>2123</v>
      </c>
      <c r="AZ14" s="82"/>
      <c r="BA14" s="48" t="s">
        <v>137</v>
      </c>
      <c r="BB14" s="85">
        <f>AY14/AVERAGE(AY9:AY11)</f>
        <v>1.0007856693903205</v>
      </c>
      <c r="BC14" s="82"/>
      <c r="BD14" s="82"/>
      <c r="BE14" s="28"/>
      <c r="BH14" s="378"/>
      <c r="BI14" s="36" t="s">
        <v>2</v>
      </c>
      <c r="BJ14" s="154">
        <v>131.511</v>
      </c>
      <c r="BK14" s="36">
        <v>470</v>
      </c>
      <c r="BL14" s="36">
        <f t="shared" si="1"/>
        <v>94</v>
      </c>
      <c r="BM14" s="155">
        <f t="shared" si="0"/>
        <v>1399.0531914893616</v>
      </c>
      <c r="BN14" s="156">
        <f>BM14/BM13</f>
        <v>1.3349569399244141</v>
      </c>
    </row>
    <row r="15" spans="1:66" x14ac:dyDescent="0.2">
      <c r="A15" s="113"/>
      <c r="B15" s="119" t="s">
        <v>118</v>
      </c>
      <c r="C15" s="115">
        <v>15413450.165754557</v>
      </c>
      <c r="D15" s="115">
        <v>17349186.340585578</v>
      </c>
      <c r="E15" s="115">
        <v>17990452.828310866</v>
      </c>
      <c r="F15" s="115"/>
      <c r="G15" s="119" t="s">
        <v>118</v>
      </c>
      <c r="H15" s="115">
        <v>5057906.6572816949</v>
      </c>
      <c r="I15" s="115">
        <v>5330407.3558794148</v>
      </c>
      <c r="J15" s="115">
        <v>6529359.7387165055</v>
      </c>
      <c r="K15" s="115"/>
      <c r="L15" s="119" t="s">
        <v>118</v>
      </c>
      <c r="M15" s="115">
        <v>60335446.936358839</v>
      </c>
      <c r="N15" s="115">
        <v>67840044.789010629</v>
      </c>
      <c r="O15" s="115">
        <v>74776632.59715414</v>
      </c>
      <c r="P15" s="115"/>
      <c r="Q15" s="119" t="s">
        <v>118</v>
      </c>
      <c r="R15" s="115">
        <v>938060.2967859027</v>
      </c>
      <c r="S15" s="115">
        <v>1196159.4376636371</v>
      </c>
      <c r="T15" s="115">
        <v>824720.50106088456</v>
      </c>
      <c r="U15" s="115"/>
      <c r="V15" s="119" t="s">
        <v>118</v>
      </c>
      <c r="W15" s="115">
        <v>208946.32982282946</v>
      </c>
      <c r="X15" s="115">
        <v>242765.92443895779</v>
      </c>
      <c r="Y15" s="115">
        <v>192664.77987545187</v>
      </c>
      <c r="Z15" s="115"/>
      <c r="AA15" s="119" t="s">
        <v>118</v>
      </c>
      <c r="AB15">
        <f>SUM(AB6:AB11)</f>
        <v>33459060.951635934</v>
      </c>
      <c r="AC15">
        <f t="shared" ref="AC15:AD15" si="2">SUM(AC6:AC11)</f>
        <v>33671164.182381131</v>
      </c>
      <c r="AD15">
        <f t="shared" si="2"/>
        <v>32756503.15022729</v>
      </c>
      <c r="AF15" s="119" t="s">
        <v>118</v>
      </c>
      <c r="AG15">
        <f>SUM(AG6:AG11)</f>
        <v>36021662.895649113</v>
      </c>
      <c r="AH15">
        <f t="shared" ref="AH15:AI15" si="3">SUM(AH6:AH11)</f>
        <v>39076847.602331206</v>
      </c>
      <c r="AI15">
        <f t="shared" si="3"/>
        <v>29013873.278993178</v>
      </c>
      <c r="AK15" s="119" t="s">
        <v>118</v>
      </c>
      <c r="AL15">
        <f>SUM(AL6:AL11)</f>
        <v>110266165.87719102</v>
      </c>
      <c r="AM15">
        <f t="shared" ref="AM15:AN15" si="4">SUM(AM6:AM11)</f>
        <v>121859874.63905776</v>
      </c>
      <c r="AN15" s="24">
        <f t="shared" si="4"/>
        <v>100094383.47993733</v>
      </c>
    </row>
    <row r="16" spans="1:66" x14ac:dyDescent="0.2">
      <c r="A16" s="113"/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F16" s="115"/>
      <c r="AK16" s="115"/>
      <c r="AN16" s="24"/>
    </row>
    <row r="17" spans="1:40" x14ac:dyDescent="0.2">
      <c r="A17" s="113"/>
      <c r="B17" s="120" t="s">
        <v>119</v>
      </c>
      <c r="C17" s="115">
        <v>14432101.242530329</v>
      </c>
      <c r="D17" s="115">
        <v>16269726.838905364</v>
      </c>
      <c r="E17" s="115">
        <v>16873316.955880579</v>
      </c>
      <c r="F17" s="115"/>
      <c r="G17" s="120" t="s">
        <v>119</v>
      </c>
      <c r="H17" s="115">
        <v>2483324.5067701866</v>
      </c>
      <c r="I17" s="115">
        <v>2295136.6634632698</v>
      </c>
      <c r="J17" s="115">
        <v>3707636.6005815282</v>
      </c>
      <c r="K17" s="115"/>
      <c r="L17" s="120" t="s">
        <v>119</v>
      </c>
      <c r="M17" s="115">
        <v>52739656.177908152</v>
      </c>
      <c r="N17" s="115">
        <v>58082971.787857778</v>
      </c>
      <c r="O17" s="115">
        <v>65224479.869822741</v>
      </c>
      <c r="P17" s="115"/>
      <c r="Q17" s="120" t="s">
        <v>119</v>
      </c>
      <c r="R17" s="115">
        <v>681682.84801601944</v>
      </c>
      <c r="S17" s="115">
        <v>944695.08325528994</v>
      </c>
      <c r="T17" s="115">
        <v>594793.83567175234</v>
      </c>
      <c r="U17" s="115"/>
      <c r="V17" s="120" t="s">
        <v>119</v>
      </c>
      <c r="W17" s="115">
        <v>187683.87377711327</v>
      </c>
      <c r="X17" s="115">
        <v>215110.65818011796</v>
      </c>
      <c r="Y17" s="115">
        <v>177421.22748399759</v>
      </c>
      <c r="Z17" s="115"/>
      <c r="AA17" s="120" t="s">
        <v>119</v>
      </c>
      <c r="AB17">
        <f>SUM(AB7:AB11)</f>
        <v>22282562.466420848</v>
      </c>
      <c r="AC17">
        <f t="shared" ref="AC17:AD17" si="5">SUM(AC7:AC11)</f>
        <v>21031579.565222915</v>
      </c>
      <c r="AD17">
        <f t="shared" si="5"/>
        <v>20830483.113761168</v>
      </c>
      <c r="AF17" s="120" t="s">
        <v>119</v>
      </c>
      <c r="AG17">
        <f>SUM(AG7:AG11)</f>
        <v>24028224.402958326</v>
      </c>
      <c r="AH17">
        <f t="shared" ref="AH17:AI17" si="6">SUM(AH7:AH11)</f>
        <v>24728986.063700028</v>
      </c>
      <c r="AI17">
        <f t="shared" si="6"/>
        <v>18881400.257088128</v>
      </c>
      <c r="AK17" s="120" t="s">
        <v>119</v>
      </c>
      <c r="AL17">
        <f>SUM(AL7:AL11)</f>
        <v>58088131.314498983</v>
      </c>
      <c r="AM17">
        <f t="shared" ref="AM17:AN17" si="7">SUM(AM7:AM11)</f>
        <v>60170251.102147527</v>
      </c>
      <c r="AN17" s="24">
        <f t="shared" si="7"/>
        <v>51934162.464927949</v>
      </c>
    </row>
    <row r="18" spans="1:40" x14ac:dyDescent="0.2">
      <c r="A18" s="113"/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F18" s="115"/>
      <c r="AK18" s="115"/>
      <c r="AN18" s="24"/>
    </row>
    <row r="19" spans="1:40" x14ac:dyDescent="0.2">
      <c r="A19" s="113"/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F19" s="115"/>
      <c r="AK19" s="115"/>
      <c r="AN19" s="24"/>
    </row>
    <row r="20" spans="1:40" x14ac:dyDescent="0.2">
      <c r="A20" s="113"/>
      <c r="B20" s="121" t="s">
        <v>120</v>
      </c>
      <c r="C20" s="115">
        <v>1</v>
      </c>
      <c r="D20" s="115">
        <v>1.1255874676995952</v>
      </c>
      <c r="E20" s="115">
        <v>1.167191812011166</v>
      </c>
      <c r="F20" s="115"/>
      <c r="G20" s="121" t="s">
        <v>120</v>
      </c>
      <c r="H20" s="115">
        <v>1</v>
      </c>
      <c r="I20" s="115">
        <v>1.0538761818005102</v>
      </c>
      <c r="J20" s="115">
        <v>1.2909213595937779</v>
      </c>
      <c r="K20" s="115"/>
      <c r="L20" s="121" t="s">
        <v>120</v>
      </c>
      <c r="M20" s="115">
        <v>1</v>
      </c>
      <c r="N20" s="115">
        <v>1.1243812424322894</v>
      </c>
      <c r="O20" s="115">
        <v>1.2393482835393215</v>
      </c>
      <c r="P20" s="115"/>
      <c r="Q20" s="121" t="s">
        <v>120</v>
      </c>
      <c r="R20" s="115">
        <v>1</v>
      </c>
      <c r="S20" s="115">
        <v>1.275141312090561</v>
      </c>
      <c r="T20" s="115">
        <v>0.87917642808958352</v>
      </c>
      <c r="U20" s="115"/>
      <c r="V20" s="121" t="s">
        <v>120</v>
      </c>
      <c r="W20" s="115">
        <v>1</v>
      </c>
      <c r="X20" s="115">
        <v>1.1618578064750158</v>
      </c>
      <c r="Y20" s="115">
        <v>0.92207783711164926</v>
      </c>
      <c r="Z20" s="115"/>
      <c r="AA20" s="121" t="s">
        <v>120</v>
      </c>
      <c r="AB20">
        <f>AB15/AB15</f>
        <v>1</v>
      </c>
      <c r="AC20">
        <f>AC15/AB15</f>
        <v>1.0063391865973701</v>
      </c>
      <c r="AD20">
        <f>AD15/AB15</f>
        <v>0.97900246505948951</v>
      </c>
      <c r="AF20" s="121" t="s">
        <v>120</v>
      </c>
      <c r="AG20">
        <f>AG15/AG15</f>
        <v>1</v>
      </c>
      <c r="AH20">
        <f>AH15/AG15</f>
        <v>1.0848152045487915</v>
      </c>
      <c r="AI20">
        <f>AI15/AG15</f>
        <v>0.80545624345670142</v>
      </c>
      <c r="AK20" s="121" t="s">
        <v>120</v>
      </c>
      <c r="AL20">
        <f>AL15/AL15</f>
        <v>1</v>
      </c>
      <c r="AM20">
        <f>AM15/AL15</f>
        <v>1.1051429390841361</v>
      </c>
      <c r="AN20" s="24">
        <f>AN15/AL15</f>
        <v>0.90775246136169718</v>
      </c>
    </row>
    <row r="21" spans="1:40" x14ac:dyDescent="0.2">
      <c r="A21" s="113"/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F21" s="115"/>
      <c r="AK21" s="115"/>
      <c r="AN21" s="24"/>
    </row>
    <row r="22" spans="1:40" x14ac:dyDescent="0.2">
      <c r="A22" s="113"/>
      <c r="B22" s="122" t="s">
        <v>121</v>
      </c>
      <c r="C22" s="115">
        <v>1</v>
      </c>
      <c r="D22" s="115">
        <v>1.1273290399986724</v>
      </c>
      <c r="E22" s="115">
        <v>1.1691517868622048</v>
      </c>
      <c r="F22" s="115"/>
      <c r="G22" s="122" t="s">
        <v>121</v>
      </c>
      <c r="H22" s="115">
        <v>1</v>
      </c>
      <c r="I22" s="115">
        <v>0.92421939106473283</v>
      </c>
      <c r="J22" s="115">
        <v>1.4930133337280527</v>
      </c>
      <c r="K22" s="115"/>
      <c r="L22" s="122" t="s">
        <v>121</v>
      </c>
      <c r="M22" s="115">
        <v>1</v>
      </c>
      <c r="N22" s="115">
        <v>1.1013149496448151</v>
      </c>
      <c r="O22" s="115">
        <v>1.2367255419678731</v>
      </c>
      <c r="P22" s="115"/>
      <c r="Q22" s="122" t="s">
        <v>121</v>
      </c>
      <c r="R22" s="115">
        <v>1</v>
      </c>
      <c r="S22" s="115">
        <v>1.3858278611596955</v>
      </c>
      <c r="T22" s="115">
        <v>0.87253748191383973</v>
      </c>
      <c r="U22" s="115"/>
      <c r="V22" s="122" t="s">
        <v>121</v>
      </c>
      <c r="W22" s="115">
        <v>1</v>
      </c>
      <c r="X22" s="115">
        <v>1.1461328767946029</v>
      </c>
      <c r="Y22" s="115">
        <v>0.94531950941452092</v>
      </c>
      <c r="Z22" s="115"/>
      <c r="AA22" s="122" t="s">
        <v>121</v>
      </c>
      <c r="AB22">
        <f>AB17/AB17</f>
        <v>1</v>
      </c>
      <c r="AC22">
        <f>AC17/AB17</f>
        <v>0.94385821186036722</v>
      </c>
      <c r="AD22">
        <f>AD17/AB17</f>
        <v>0.93483337677845979</v>
      </c>
      <c r="AF22" s="122" t="s">
        <v>121</v>
      </c>
      <c r="AG22">
        <f>AG17/AG17</f>
        <v>1</v>
      </c>
      <c r="AH22">
        <f>AH17/AG17</f>
        <v>1.0291641050536977</v>
      </c>
      <c r="AI22">
        <f>AI17/AG17</f>
        <v>0.78580089566516087</v>
      </c>
      <c r="AK22" s="122" t="s">
        <v>121</v>
      </c>
      <c r="AL22">
        <f>AL17/AL17</f>
        <v>1</v>
      </c>
      <c r="AM22">
        <f>AM17/AL17</f>
        <v>1.0358441516456365</v>
      </c>
      <c r="AN22" s="24">
        <f>AN17/AL17</f>
        <v>0.89405806814041922</v>
      </c>
    </row>
    <row r="23" spans="1:40" x14ac:dyDescent="0.2">
      <c r="A23" s="23"/>
      <c r="AN23" s="24"/>
    </row>
    <row r="24" spans="1:40" x14ac:dyDescent="0.2">
      <c r="A24" s="23"/>
      <c r="AN24" s="24"/>
    </row>
    <row r="25" spans="1:40" x14ac:dyDescent="0.2">
      <c r="A25" s="112" t="s">
        <v>122</v>
      </c>
      <c r="AN25" s="24"/>
    </row>
    <row r="26" spans="1:40" x14ac:dyDescent="0.2">
      <c r="A26" s="23"/>
      <c r="C26" s="375" t="s">
        <v>103</v>
      </c>
      <c r="D26" s="375"/>
      <c r="E26" s="375"/>
      <c r="F26" s="30"/>
      <c r="H26" s="375" t="s">
        <v>104</v>
      </c>
      <c r="I26" s="375"/>
      <c r="J26" s="375"/>
      <c r="K26" s="30"/>
      <c r="M26" s="375" t="s">
        <v>105</v>
      </c>
      <c r="N26" s="375"/>
      <c r="O26" s="375"/>
      <c r="P26" s="30"/>
      <c r="R26" s="375" t="s">
        <v>106</v>
      </c>
      <c r="S26" s="375"/>
      <c r="T26" s="375"/>
      <c r="U26" s="30"/>
      <c r="W26" s="375" t="s">
        <v>107</v>
      </c>
      <c r="X26" s="375"/>
      <c r="Y26" s="375"/>
      <c r="Z26" s="30"/>
      <c r="AB26" s="375" t="s">
        <v>108</v>
      </c>
      <c r="AC26" s="375"/>
      <c r="AD26" s="375"/>
      <c r="AE26" s="30"/>
      <c r="AG26" s="375" t="s">
        <v>109</v>
      </c>
      <c r="AH26" s="375"/>
      <c r="AI26" s="375"/>
      <c r="AJ26" s="30"/>
      <c r="AL26" s="375" t="s">
        <v>110</v>
      </c>
      <c r="AM26" s="375"/>
      <c r="AN26" s="376"/>
    </row>
    <row r="27" spans="1:40" x14ac:dyDescent="0.2">
      <c r="A27" s="23"/>
      <c r="B27" s="109" t="s">
        <v>111</v>
      </c>
      <c r="C27" s="110" t="s">
        <v>10</v>
      </c>
      <c r="D27" s="110" t="s">
        <v>3</v>
      </c>
      <c r="E27" s="110" t="s">
        <v>2</v>
      </c>
      <c r="G27" s="109" t="s">
        <v>111</v>
      </c>
      <c r="H27" s="110" t="s">
        <v>10</v>
      </c>
      <c r="I27" s="110" t="s">
        <v>3</v>
      </c>
      <c r="J27" s="110" t="s">
        <v>2</v>
      </c>
      <c r="L27" s="109" t="s">
        <v>111</v>
      </c>
      <c r="M27" s="110" t="s">
        <v>10</v>
      </c>
      <c r="N27" s="110" t="s">
        <v>3</v>
      </c>
      <c r="O27" s="110" t="s">
        <v>2</v>
      </c>
      <c r="Q27" s="109" t="s">
        <v>111</v>
      </c>
      <c r="R27" s="110" t="s">
        <v>10</v>
      </c>
      <c r="S27" s="110" t="s">
        <v>3</v>
      </c>
      <c r="T27" s="110" t="s">
        <v>2</v>
      </c>
      <c r="V27" s="109" t="s">
        <v>111</v>
      </c>
      <c r="W27" s="110" t="s">
        <v>10</v>
      </c>
      <c r="X27" s="110" t="s">
        <v>3</v>
      </c>
      <c r="Y27" s="110" t="s">
        <v>2</v>
      </c>
      <c r="AA27" s="109" t="s">
        <v>111</v>
      </c>
      <c r="AB27" s="110" t="s">
        <v>10</v>
      </c>
      <c r="AC27" s="110" t="s">
        <v>3</v>
      </c>
      <c r="AD27" s="110" t="s">
        <v>2</v>
      </c>
      <c r="AE27" s="115"/>
      <c r="AF27" s="109" t="s">
        <v>111</v>
      </c>
      <c r="AG27" s="110" t="s">
        <v>10</v>
      </c>
      <c r="AH27" s="110" t="s">
        <v>3</v>
      </c>
      <c r="AI27" s="110" t="s">
        <v>2</v>
      </c>
      <c r="AJ27" s="115"/>
      <c r="AK27" s="109" t="s">
        <v>111</v>
      </c>
      <c r="AL27" s="110" t="s">
        <v>10</v>
      </c>
      <c r="AM27" s="110" t="s">
        <v>3</v>
      </c>
      <c r="AN27" s="116" t="s">
        <v>2</v>
      </c>
    </row>
    <row r="28" spans="1:40" x14ac:dyDescent="0.2">
      <c r="A28" s="23"/>
      <c r="B28" s="117" t="s">
        <v>112</v>
      </c>
      <c r="C28">
        <v>2359260.1476382022</v>
      </c>
      <c r="D28">
        <v>1976306.1354067468</v>
      </c>
      <c r="E28">
        <v>3060065.644962864</v>
      </c>
      <c r="G28" s="117" t="s">
        <v>112</v>
      </c>
      <c r="H28">
        <v>3251354.7240208406</v>
      </c>
      <c r="I28">
        <v>3025935.7159259748</v>
      </c>
      <c r="J28">
        <v>4577772.0765781393</v>
      </c>
      <c r="L28" s="117" t="s">
        <v>112</v>
      </c>
      <c r="M28">
        <v>10270494.278666573</v>
      </c>
      <c r="N28">
        <v>10017048.770361729</v>
      </c>
      <c r="O28">
        <v>13998979.365968764</v>
      </c>
      <c r="Q28" s="117" t="s">
        <v>112</v>
      </c>
      <c r="R28">
        <v>0</v>
      </c>
      <c r="S28">
        <v>0</v>
      </c>
      <c r="T28">
        <v>0</v>
      </c>
      <c r="V28" s="117" t="s">
        <v>112</v>
      </c>
      <c r="W28">
        <v>40436.328158419594</v>
      </c>
      <c r="X28">
        <v>46141.150949519761</v>
      </c>
      <c r="Y28">
        <v>136852.27642906769</v>
      </c>
      <c r="AA28" s="117" t="s">
        <v>112</v>
      </c>
      <c r="AB28">
        <v>6099875.2447397076</v>
      </c>
      <c r="AC28">
        <v>5938948.2971778885</v>
      </c>
      <c r="AD28">
        <v>9332211.0449152011</v>
      </c>
      <c r="AF28" s="117" t="s">
        <v>112</v>
      </c>
      <c r="AG28">
        <v>10383048.913183369</v>
      </c>
      <c r="AH28">
        <v>6882657.1510520764</v>
      </c>
      <c r="AI28">
        <v>15748553.395119106</v>
      </c>
      <c r="AK28" s="117" t="s">
        <v>112</v>
      </c>
      <c r="AL28">
        <v>43116124.052046254</v>
      </c>
      <c r="AM28">
        <v>38432624.954545446</v>
      </c>
      <c r="AN28" s="24">
        <v>57561889.651271157</v>
      </c>
    </row>
    <row r="29" spans="1:40" x14ac:dyDescent="0.2">
      <c r="A29" s="23"/>
      <c r="B29" s="117" t="s">
        <v>113</v>
      </c>
      <c r="C29">
        <v>420668.32302271115</v>
      </c>
      <c r="D29">
        <v>401779.86316081061</v>
      </c>
      <c r="E29">
        <v>708094.46728151804</v>
      </c>
      <c r="G29" s="117" t="s">
        <v>113</v>
      </c>
      <c r="H29">
        <v>0</v>
      </c>
      <c r="I29">
        <v>0</v>
      </c>
      <c r="J29">
        <v>0</v>
      </c>
      <c r="L29" s="117" t="s">
        <v>113</v>
      </c>
      <c r="M29">
        <v>1844044.3829002662</v>
      </c>
      <c r="N29">
        <v>1933664.1557696599</v>
      </c>
      <c r="O29">
        <v>3228357.6642952631</v>
      </c>
      <c r="Q29" s="117" t="s">
        <v>113</v>
      </c>
      <c r="R29">
        <v>0</v>
      </c>
      <c r="S29">
        <v>11207.953490935519</v>
      </c>
      <c r="T29">
        <v>2853.8823713869369</v>
      </c>
      <c r="V29" s="117" t="s">
        <v>113</v>
      </c>
      <c r="W29">
        <v>0</v>
      </c>
      <c r="X29">
        <v>0</v>
      </c>
      <c r="Y29">
        <v>0</v>
      </c>
      <c r="AA29" s="117" t="s">
        <v>113</v>
      </c>
      <c r="AB29">
        <v>2257678.7946190434</v>
      </c>
      <c r="AC29">
        <v>1549532.4571070618</v>
      </c>
      <c r="AD29">
        <v>2451104.1820609299</v>
      </c>
      <c r="AF29" s="117" t="s">
        <v>113</v>
      </c>
      <c r="AG29">
        <v>7264338.5912837423</v>
      </c>
      <c r="AH29">
        <v>4780640.5485479422</v>
      </c>
      <c r="AI29">
        <v>9635142.0138051957</v>
      </c>
      <c r="AK29" s="117" t="s">
        <v>113</v>
      </c>
      <c r="AL29">
        <v>50862758.504102558</v>
      </c>
      <c r="AM29">
        <v>44653907.011009604</v>
      </c>
      <c r="AN29" s="24">
        <v>66086442.948940337</v>
      </c>
    </row>
    <row r="30" spans="1:40" x14ac:dyDescent="0.2">
      <c r="A30" s="23"/>
      <c r="B30" s="117" t="s">
        <v>114</v>
      </c>
      <c r="C30">
        <v>14130444.955546729</v>
      </c>
      <c r="D30">
        <v>12736853.132856404</v>
      </c>
      <c r="E30">
        <v>19068317.735112227</v>
      </c>
      <c r="G30" s="117" t="s">
        <v>114</v>
      </c>
      <c r="H30">
        <v>0</v>
      </c>
      <c r="I30">
        <v>0</v>
      </c>
      <c r="J30">
        <v>0</v>
      </c>
      <c r="L30" s="117" t="s">
        <v>114</v>
      </c>
      <c r="M30">
        <v>48257441.10460642</v>
      </c>
      <c r="N30">
        <v>44000482.127661474</v>
      </c>
      <c r="O30">
        <v>65778848.534342669</v>
      </c>
      <c r="Q30" s="117" t="s">
        <v>114</v>
      </c>
      <c r="R30">
        <v>888003.759456728</v>
      </c>
      <c r="S30">
        <v>971550.30854350363</v>
      </c>
      <c r="T30">
        <v>291192.88713078148</v>
      </c>
      <c r="V30" s="117" t="s">
        <v>114</v>
      </c>
      <c r="W30">
        <v>0</v>
      </c>
      <c r="X30">
        <v>0</v>
      </c>
      <c r="Y30">
        <v>0</v>
      </c>
      <c r="AA30" s="117" t="s">
        <v>114</v>
      </c>
      <c r="AB30">
        <v>1229255.4304215673</v>
      </c>
      <c r="AC30">
        <v>1005446.5177579084</v>
      </c>
      <c r="AD30">
        <v>2126601.5888590342</v>
      </c>
      <c r="AF30" s="117" t="s">
        <v>114</v>
      </c>
      <c r="AG30">
        <v>5271817.0845700027</v>
      </c>
      <c r="AH30">
        <v>3411297.6826563613</v>
      </c>
      <c r="AI30">
        <v>7375219.9475663742</v>
      </c>
      <c r="AK30" s="117" t="s">
        <v>114</v>
      </c>
      <c r="AL30">
        <v>6065990.1032872526</v>
      </c>
      <c r="AM30">
        <v>5123456.3825645708</v>
      </c>
      <c r="AN30" s="24">
        <v>7492112.544608566</v>
      </c>
    </row>
    <row r="31" spans="1:40" x14ac:dyDescent="0.2">
      <c r="A31" s="23"/>
      <c r="B31" s="117" t="s">
        <v>115</v>
      </c>
      <c r="G31" s="117" t="s">
        <v>115</v>
      </c>
      <c r="H31">
        <v>0</v>
      </c>
      <c r="I31">
        <v>0</v>
      </c>
      <c r="J31">
        <v>0</v>
      </c>
      <c r="L31" s="117" t="s">
        <v>115</v>
      </c>
      <c r="Q31" s="117" t="s">
        <v>115</v>
      </c>
      <c r="V31" s="117" t="s">
        <v>115</v>
      </c>
      <c r="W31">
        <v>0</v>
      </c>
      <c r="X31">
        <v>0</v>
      </c>
      <c r="Y31">
        <v>0</v>
      </c>
      <c r="AA31" s="117" t="s">
        <v>115</v>
      </c>
      <c r="AB31">
        <v>71279.961163084343</v>
      </c>
      <c r="AC31">
        <v>17701.921568861853</v>
      </c>
      <c r="AD31">
        <v>58988.918846064531</v>
      </c>
      <c r="AF31" s="117" t="s">
        <v>115</v>
      </c>
      <c r="AG31">
        <v>0</v>
      </c>
      <c r="AH31">
        <v>0</v>
      </c>
      <c r="AI31">
        <v>0</v>
      </c>
      <c r="AK31" s="117" t="s">
        <v>115</v>
      </c>
      <c r="AL31">
        <v>1241187.8357832471</v>
      </c>
      <c r="AM31">
        <v>825748.11564513389</v>
      </c>
      <c r="AN31" s="24">
        <v>1863497.5255340997</v>
      </c>
    </row>
    <row r="32" spans="1:40" x14ac:dyDescent="0.2">
      <c r="A32" s="23"/>
      <c r="B32" s="117" t="s">
        <v>116</v>
      </c>
      <c r="G32" s="117" t="s">
        <v>116</v>
      </c>
      <c r="H32">
        <v>1381229.8870615645</v>
      </c>
      <c r="I32">
        <v>1260325.9171630046</v>
      </c>
      <c r="J32">
        <v>1247458.2312046306</v>
      </c>
      <c r="L32" s="117" t="s">
        <v>116</v>
      </c>
      <c r="Q32" s="117" t="s">
        <v>116</v>
      </c>
      <c r="V32" s="117" t="s">
        <v>116</v>
      </c>
      <c r="W32">
        <v>191758.28163463177</v>
      </c>
      <c r="X32">
        <v>356063.49935773853</v>
      </c>
      <c r="Y32">
        <v>447718.28434101975</v>
      </c>
      <c r="AA32" s="117" t="s">
        <v>116</v>
      </c>
      <c r="AF32" s="117" t="s">
        <v>116</v>
      </c>
      <c r="AK32" s="117" t="s">
        <v>116</v>
      </c>
      <c r="AL32">
        <v>191427.92394795967</v>
      </c>
      <c r="AM32">
        <v>170145.27425414845</v>
      </c>
      <c r="AN32" s="24">
        <v>286415.27155996271</v>
      </c>
    </row>
    <row r="33" spans="1:40" x14ac:dyDescent="0.2">
      <c r="A33" s="23"/>
      <c r="B33" s="117" t="s">
        <v>117</v>
      </c>
      <c r="G33" s="117" t="s">
        <v>117</v>
      </c>
      <c r="H33">
        <v>8357407.0402090373</v>
      </c>
      <c r="I33">
        <v>10571725.283948118</v>
      </c>
      <c r="J33">
        <v>9425222.9820008259</v>
      </c>
      <c r="L33" s="117" t="s">
        <v>117</v>
      </c>
      <c r="Q33" s="117" t="s">
        <v>117</v>
      </c>
      <c r="V33" s="117" t="s">
        <v>117</v>
      </c>
      <c r="AA33" s="117" t="s">
        <v>117</v>
      </c>
      <c r="AF33" s="117" t="s">
        <v>117</v>
      </c>
      <c r="AK33" s="117" t="s">
        <v>117</v>
      </c>
      <c r="AN33" s="24"/>
    </row>
    <row r="34" spans="1:40" x14ac:dyDescent="0.2">
      <c r="A34" s="23"/>
      <c r="AN34" s="24"/>
    </row>
    <row r="35" spans="1:40" x14ac:dyDescent="0.2">
      <c r="A35" s="23"/>
      <c r="AN35" s="24"/>
    </row>
    <row r="36" spans="1:40" x14ac:dyDescent="0.2">
      <c r="A36" s="23"/>
      <c r="AN36" s="24"/>
    </row>
    <row r="37" spans="1:40" x14ac:dyDescent="0.2">
      <c r="A37" s="23"/>
      <c r="B37" s="119" t="s">
        <v>118</v>
      </c>
      <c r="C37">
        <f>SUM(C28:C33)</f>
        <v>16910373.426207643</v>
      </c>
      <c r="D37">
        <f t="shared" ref="D37:E37" si="8">SUM(D28:D33)</f>
        <v>15114939.131423961</v>
      </c>
      <c r="E37">
        <f t="shared" si="8"/>
        <v>22836477.84735661</v>
      </c>
      <c r="G37" s="119" t="s">
        <v>118</v>
      </c>
      <c r="H37">
        <f>SUM(H28:H33)</f>
        <v>12989991.651291441</v>
      </c>
      <c r="I37">
        <f t="shared" ref="I37:J37" si="9">SUM(I28:I33)</f>
        <v>14857986.917037098</v>
      </c>
      <c r="J37">
        <f t="shared" si="9"/>
        <v>15250453.289783597</v>
      </c>
      <c r="L37" s="119" t="s">
        <v>118</v>
      </c>
      <c r="M37">
        <f>SUM(M28:M33)</f>
        <v>60371979.766173258</v>
      </c>
      <c r="N37">
        <f t="shared" ref="N37:O37" si="10">SUM(N28:N33)</f>
        <v>55951195.053792864</v>
      </c>
      <c r="O37">
        <f t="shared" si="10"/>
        <v>83006185.564606696</v>
      </c>
      <c r="Q37" s="119" t="s">
        <v>118</v>
      </c>
      <c r="R37">
        <f>SUM(R28:R33)</f>
        <v>888003.759456728</v>
      </c>
      <c r="S37">
        <f t="shared" ref="S37:T37" si="11">SUM(S28:S33)</f>
        <v>982758.26203443913</v>
      </c>
      <c r="T37">
        <f t="shared" si="11"/>
        <v>294046.7695021684</v>
      </c>
      <c r="V37" s="119" t="s">
        <v>118</v>
      </c>
      <c r="W37">
        <f>SUM(W28:W33)</f>
        <v>232194.60979305138</v>
      </c>
      <c r="X37">
        <f t="shared" ref="X37:Y37" si="12">SUM(X28:X33)</f>
        <v>402204.6503072583</v>
      </c>
      <c r="Y37">
        <f t="shared" si="12"/>
        <v>584570.56077008741</v>
      </c>
      <c r="AA37" s="119" t="s">
        <v>118</v>
      </c>
      <c r="AB37">
        <f>SUM(AB28:AB33)</f>
        <v>9658089.4309434034</v>
      </c>
      <c r="AC37">
        <f t="shared" ref="AC37:AD37" si="13">SUM(AC28:AC33)</f>
        <v>8511629.1936117206</v>
      </c>
      <c r="AD37">
        <f t="shared" si="13"/>
        <v>13968905.73468123</v>
      </c>
      <c r="AF37" s="119" t="s">
        <v>118</v>
      </c>
      <c r="AG37">
        <f>SUM(AG28:AG33)</f>
        <v>22919204.589037113</v>
      </c>
      <c r="AH37">
        <f t="shared" ref="AH37:AI37" si="14">SUM(AH28:AH33)</f>
        <v>15074595.382256379</v>
      </c>
      <c r="AI37">
        <f t="shared" si="14"/>
        <v>32758915.356490679</v>
      </c>
      <c r="AK37" s="119" t="s">
        <v>118</v>
      </c>
      <c r="AL37">
        <f>SUM(AL28:AL33)</f>
        <v>101477488.41916727</v>
      </c>
      <c r="AM37">
        <f t="shared" ref="AM37:AN37" si="15">SUM(AM28:AM33)</f>
        <v>89205881.7380189</v>
      </c>
      <c r="AN37" s="24">
        <f t="shared" si="15"/>
        <v>133290357.94191413</v>
      </c>
    </row>
    <row r="38" spans="1:40" x14ac:dyDescent="0.2">
      <c r="A38" s="23"/>
      <c r="B38" s="115"/>
      <c r="G38" s="115"/>
      <c r="L38" s="115"/>
      <c r="Q38" s="115"/>
      <c r="V38" s="115"/>
      <c r="AA38" s="115"/>
      <c r="AF38" s="115"/>
      <c r="AK38" s="115"/>
      <c r="AN38" s="24"/>
    </row>
    <row r="39" spans="1:40" x14ac:dyDescent="0.2">
      <c r="A39" s="23"/>
      <c r="B39" s="120" t="s">
        <v>119</v>
      </c>
      <c r="C39">
        <f>SUM(C29:C33)</f>
        <v>14551113.278569441</v>
      </c>
      <c r="D39">
        <f t="shared" ref="D39:E39" si="16">SUM(D29:D33)</f>
        <v>13138632.996017216</v>
      </c>
      <c r="E39">
        <f t="shared" si="16"/>
        <v>19776412.202393744</v>
      </c>
      <c r="G39" s="120" t="s">
        <v>119</v>
      </c>
      <c r="H39">
        <f>SUM(H29:H33)</f>
        <v>9738636.9272706024</v>
      </c>
      <c r="I39">
        <f t="shared" ref="I39:J39" si="17">SUM(I29:I33)</f>
        <v>11832051.201111123</v>
      </c>
      <c r="J39">
        <f t="shared" si="17"/>
        <v>10672681.213205457</v>
      </c>
      <c r="L39" s="120" t="s">
        <v>119</v>
      </c>
      <c r="M39">
        <f>SUM(M29:M33)</f>
        <v>50101485.487506688</v>
      </c>
      <c r="N39">
        <f t="shared" ref="N39:O39" si="18">SUM(N29:N33)</f>
        <v>45934146.283431135</v>
      </c>
      <c r="O39">
        <f t="shared" si="18"/>
        <v>69007206.198637933</v>
      </c>
      <c r="Q39" s="120" t="s">
        <v>119</v>
      </c>
      <c r="R39">
        <f>SUM(R29:R33)</f>
        <v>888003.759456728</v>
      </c>
      <c r="S39">
        <f t="shared" ref="S39:T39" si="19">SUM(S29:S33)</f>
        <v>982758.26203443913</v>
      </c>
      <c r="T39">
        <f t="shared" si="19"/>
        <v>294046.7695021684</v>
      </c>
      <c r="V39" s="120" t="s">
        <v>119</v>
      </c>
      <c r="W39">
        <f>SUM(W29:W33)</f>
        <v>191758.28163463177</v>
      </c>
      <c r="X39">
        <f t="shared" ref="X39:Y39" si="20">SUM(X29:X33)</f>
        <v>356063.49935773853</v>
      </c>
      <c r="Y39">
        <f t="shared" si="20"/>
        <v>447718.28434101975</v>
      </c>
      <c r="AA39" s="120" t="s">
        <v>119</v>
      </c>
      <c r="AB39">
        <f>SUM(AB29:AB33)</f>
        <v>3558214.1862036954</v>
      </c>
      <c r="AC39">
        <f t="shared" ref="AC39:AD39" si="21">SUM(AC29:AC33)</f>
        <v>2572680.8964338317</v>
      </c>
      <c r="AD39">
        <f t="shared" si="21"/>
        <v>4636694.689766028</v>
      </c>
      <c r="AF39" s="120" t="s">
        <v>119</v>
      </c>
      <c r="AG39">
        <f>SUM(AG29:AG33)</f>
        <v>12536155.675853744</v>
      </c>
      <c r="AH39">
        <f t="shared" ref="AH39:AI39" si="22">SUM(AH29:AH33)</f>
        <v>8191938.231204303</v>
      </c>
      <c r="AI39">
        <f t="shared" si="22"/>
        <v>17010361.961371571</v>
      </c>
      <c r="AK39" s="120" t="s">
        <v>119</v>
      </c>
      <c r="AL39">
        <f>SUM(AL29:AL33)</f>
        <v>58361364.367121018</v>
      </c>
      <c r="AM39">
        <f t="shared" ref="AM39:AN39" si="23">SUM(AM29:AM33)</f>
        <v>50773256.783473462</v>
      </c>
      <c r="AN39" s="24">
        <f t="shared" si="23"/>
        <v>75728468.290642962</v>
      </c>
    </row>
    <row r="40" spans="1:40" x14ac:dyDescent="0.2">
      <c r="A40" s="23"/>
      <c r="B40" s="115"/>
      <c r="G40" s="115"/>
      <c r="L40" s="115"/>
      <c r="Q40" s="115"/>
      <c r="V40" s="115"/>
      <c r="AA40" s="115"/>
      <c r="AF40" s="115"/>
      <c r="AK40" s="115"/>
      <c r="AN40" s="24"/>
    </row>
    <row r="41" spans="1:40" x14ac:dyDescent="0.2">
      <c r="A41" s="23"/>
      <c r="B41" s="115"/>
      <c r="G41" s="115"/>
      <c r="L41" s="115"/>
      <c r="Q41" s="115"/>
      <c r="V41" s="115"/>
      <c r="AA41" s="115"/>
      <c r="AF41" s="115"/>
      <c r="AK41" s="115"/>
      <c r="AN41" s="24"/>
    </row>
    <row r="42" spans="1:40" x14ac:dyDescent="0.2">
      <c r="A42" s="23"/>
      <c r="B42" s="121" t="s">
        <v>120</v>
      </c>
      <c r="C42">
        <f>C37/C37</f>
        <v>1</v>
      </c>
      <c r="D42">
        <f>D37/C37</f>
        <v>0.89382645494976931</v>
      </c>
      <c r="E42">
        <f>E37/C37</f>
        <v>1.3504419607886784</v>
      </c>
      <c r="G42" s="121" t="s">
        <v>120</v>
      </c>
      <c r="H42">
        <f>H37/H37</f>
        <v>1</v>
      </c>
      <c r="I42">
        <f>I37/H37</f>
        <v>1.1438026532957737</v>
      </c>
      <c r="J42">
        <f>J37/H37</f>
        <v>1.174015634434024</v>
      </c>
      <c r="L42" s="121" t="s">
        <v>120</v>
      </c>
      <c r="M42">
        <f>M37/M37</f>
        <v>1</v>
      </c>
      <c r="N42">
        <f>N37/M37</f>
        <v>0.92677422987447922</v>
      </c>
      <c r="O42">
        <f>O37/M37</f>
        <v>1.3749124326566395</v>
      </c>
      <c r="Q42" s="121" t="s">
        <v>120</v>
      </c>
      <c r="R42">
        <f>R37/R37</f>
        <v>1</v>
      </c>
      <c r="S42">
        <f>S37/R37</f>
        <v>1.1067050691718705</v>
      </c>
      <c r="T42">
        <f>T37/R37</f>
        <v>0.33113234755004117</v>
      </c>
      <c r="V42" s="121" t="s">
        <v>120</v>
      </c>
      <c r="W42">
        <f>W37/W37</f>
        <v>1</v>
      </c>
      <c r="X42">
        <f>X37/W37</f>
        <v>1.7321877138566315</v>
      </c>
      <c r="Y42">
        <f>Y37/W37</f>
        <v>2.5175888505383432</v>
      </c>
      <c r="AA42" s="121" t="s">
        <v>120</v>
      </c>
      <c r="AB42">
        <f>AB37/AB37</f>
        <v>1</v>
      </c>
      <c r="AC42">
        <f>AC37/AB37</f>
        <v>0.88129533842805841</v>
      </c>
      <c r="AD42">
        <f>AD37/AB37</f>
        <v>1.4463425540383246</v>
      </c>
      <c r="AF42" s="121" t="s">
        <v>120</v>
      </c>
      <c r="AG42">
        <f>AG37/AG37</f>
        <v>1</v>
      </c>
      <c r="AH42">
        <f>AH37/AG37</f>
        <v>0.65772768525601333</v>
      </c>
      <c r="AI42">
        <f>AI37/AG37</f>
        <v>1.4293216515969394</v>
      </c>
      <c r="AK42" s="121" t="s">
        <v>120</v>
      </c>
      <c r="AL42">
        <f>AL37/AL37</f>
        <v>1</v>
      </c>
      <c r="AM42">
        <f>AM37/AL37</f>
        <v>0.87907065032533382</v>
      </c>
      <c r="AN42" s="24">
        <f>AN37/AL37</f>
        <v>1.3134968160754952</v>
      </c>
    </row>
    <row r="43" spans="1:40" x14ac:dyDescent="0.2">
      <c r="A43" s="23"/>
      <c r="B43" s="115"/>
      <c r="G43" s="115"/>
      <c r="L43" s="115"/>
      <c r="Q43" s="115"/>
      <c r="V43" s="115"/>
      <c r="AA43" s="115"/>
      <c r="AF43" s="115"/>
      <c r="AK43" s="115"/>
      <c r="AN43" s="24"/>
    </row>
    <row r="44" spans="1:40" x14ac:dyDescent="0.2">
      <c r="A44" s="23"/>
      <c r="B44" s="122" t="s">
        <v>121</v>
      </c>
      <c r="C44">
        <f>C39/C39</f>
        <v>1</v>
      </c>
      <c r="D44">
        <f>D39/C39</f>
        <v>0.90292974458301445</v>
      </c>
      <c r="E44">
        <f>E39/C39</f>
        <v>1.3590995976589646</v>
      </c>
      <c r="G44" s="122" t="s">
        <v>121</v>
      </c>
      <c r="H44">
        <f>H39/H39</f>
        <v>1</v>
      </c>
      <c r="I44">
        <f>I39/H39</f>
        <v>1.214959679621944</v>
      </c>
      <c r="J44">
        <f>J39/H39</f>
        <v>1.0959111930047725</v>
      </c>
      <c r="L44" s="122" t="s">
        <v>121</v>
      </c>
      <c r="M44">
        <f>M39/M39</f>
        <v>1</v>
      </c>
      <c r="N44">
        <f>N39/M39</f>
        <v>0.9168220430287497</v>
      </c>
      <c r="O44">
        <f>O39/M39</f>
        <v>1.3773485062802295</v>
      </c>
      <c r="Q44" s="122" t="s">
        <v>121</v>
      </c>
      <c r="R44">
        <f>R39/R39</f>
        <v>1</v>
      </c>
      <c r="S44">
        <f>S39/R39</f>
        <v>1.1067050691718705</v>
      </c>
      <c r="T44">
        <f>T39/R39</f>
        <v>0.33113234755004117</v>
      </c>
      <c r="V44" s="122" t="s">
        <v>121</v>
      </c>
      <c r="W44">
        <f>W39/W39</f>
        <v>1</v>
      </c>
      <c r="X44">
        <f>X39/W39</f>
        <v>1.8568350546453429</v>
      </c>
      <c r="Y44">
        <f>Y39/W39</f>
        <v>2.3348054671979357</v>
      </c>
      <c r="AA44" s="122" t="s">
        <v>121</v>
      </c>
      <c r="AB44">
        <f>AB39/AB39</f>
        <v>1</v>
      </c>
      <c r="AC44">
        <f>AC39/AB39</f>
        <v>0.72302586685447912</v>
      </c>
      <c r="AD44">
        <f>AD39/AB39</f>
        <v>1.3030960046598481</v>
      </c>
      <c r="AF44" s="122" t="s">
        <v>121</v>
      </c>
      <c r="AG44">
        <f>AG39/AG39</f>
        <v>1</v>
      </c>
      <c r="AH44">
        <f>AH39/AG39</f>
        <v>0.65346494116876952</v>
      </c>
      <c r="AI44">
        <f>AI39/AG39</f>
        <v>1.3569041739116023</v>
      </c>
      <c r="AK44" s="122" t="s">
        <v>121</v>
      </c>
      <c r="AL44">
        <f>AL39/AL39</f>
        <v>1</v>
      </c>
      <c r="AM44">
        <f>AM39/AL39</f>
        <v>0.86998063417580995</v>
      </c>
      <c r="AN44" s="24">
        <f>AN39/AL39</f>
        <v>1.2975787854148597</v>
      </c>
    </row>
    <row r="45" spans="1:40" x14ac:dyDescent="0.2">
      <c r="A45" s="23"/>
      <c r="AN45" s="24"/>
    </row>
    <row r="46" spans="1:40" x14ac:dyDescent="0.2">
      <c r="A46" s="23"/>
      <c r="AN46" s="24"/>
    </row>
    <row r="47" spans="1:40" x14ac:dyDescent="0.2">
      <c r="A47" s="112" t="s">
        <v>13</v>
      </c>
      <c r="U47" s="30"/>
      <c r="AN47" s="24"/>
    </row>
    <row r="48" spans="1:40" x14ac:dyDescent="0.2">
      <c r="A48" s="23"/>
      <c r="C48" s="375" t="s">
        <v>103</v>
      </c>
      <c r="D48" s="375"/>
      <c r="E48" s="375"/>
      <c r="F48" s="30"/>
      <c r="H48" s="375" t="s">
        <v>104</v>
      </c>
      <c r="I48" s="375"/>
      <c r="J48" s="375"/>
      <c r="K48" s="30"/>
      <c r="M48" s="375" t="s">
        <v>105</v>
      </c>
      <c r="N48" s="375"/>
      <c r="O48" s="375"/>
      <c r="P48" s="30"/>
      <c r="R48" s="375" t="s">
        <v>106</v>
      </c>
      <c r="S48" s="375"/>
      <c r="T48" s="375"/>
      <c r="U48" s="30"/>
      <c r="W48" s="375" t="s">
        <v>107</v>
      </c>
      <c r="X48" s="375"/>
      <c r="Y48" s="375"/>
      <c r="Z48" s="30"/>
      <c r="AB48" s="375" t="s">
        <v>108</v>
      </c>
      <c r="AC48" s="375"/>
      <c r="AD48" s="375"/>
      <c r="AE48" s="30"/>
      <c r="AG48" s="375" t="s">
        <v>109</v>
      </c>
      <c r="AH48" s="375"/>
      <c r="AI48" s="375"/>
      <c r="AJ48" s="30"/>
      <c r="AL48" s="375" t="s">
        <v>110</v>
      </c>
      <c r="AM48" s="375"/>
      <c r="AN48" s="376"/>
    </row>
    <row r="49" spans="1:40" x14ac:dyDescent="0.2">
      <c r="A49" s="23"/>
      <c r="B49" s="109" t="s">
        <v>111</v>
      </c>
      <c r="C49" s="110" t="s">
        <v>10</v>
      </c>
      <c r="D49" s="110" t="s">
        <v>3</v>
      </c>
      <c r="E49" s="110" t="s">
        <v>2</v>
      </c>
      <c r="G49" s="109" t="s">
        <v>111</v>
      </c>
      <c r="H49" s="110" t="s">
        <v>10</v>
      </c>
      <c r="I49" s="110" t="s">
        <v>3</v>
      </c>
      <c r="J49" s="110" t="s">
        <v>2</v>
      </c>
      <c r="L49" s="109" t="s">
        <v>111</v>
      </c>
      <c r="M49" s="110" t="s">
        <v>10</v>
      </c>
      <c r="N49" s="110" t="s">
        <v>3</v>
      </c>
      <c r="O49" s="110" t="s">
        <v>2</v>
      </c>
      <c r="Q49" s="109" t="s">
        <v>111</v>
      </c>
      <c r="R49" s="110" t="s">
        <v>10</v>
      </c>
      <c r="S49" s="110" t="s">
        <v>3</v>
      </c>
      <c r="T49" s="110" t="s">
        <v>2</v>
      </c>
      <c r="V49" s="109" t="s">
        <v>111</v>
      </c>
      <c r="W49" s="110" t="s">
        <v>10</v>
      </c>
      <c r="X49" s="110" t="s">
        <v>3</v>
      </c>
      <c r="Y49" s="110" t="s">
        <v>2</v>
      </c>
      <c r="AA49" s="109" t="s">
        <v>111</v>
      </c>
      <c r="AB49" s="110" t="s">
        <v>10</v>
      </c>
      <c r="AC49" s="110" t="s">
        <v>3</v>
      </c>
      <c r="AD49" s="110" t="s">
        <v>2</v>
      </c>
      <c r="AE49" s="115"/>
      <c r="AF49" s="109" t="s">
        <v>111</v>
      </c>
      <c r="AG49" s="110" t="s">
        <v>10</v>
      </c>
      <c r="AH49" s="110" t="s">
        <v>3</v>
      </c>
      <c r="AI49" s="110" t="s">
        <v>2</v>
      </c>
      <c r="AJ49" s="115"/>
      <c r="AK49" s="109" t="s">
        <v>111</v>
      </c>
      <c r="AL49" s="110" t="s">
        <v>10</v>
      </c>
      <c r="AM49" s="110" t="s">
        <v>3</v>
      </c>
      <c r="AN49" s="116" t="s">
        <v>2</v>
      </c>
    </row>
    <row r="50" spans="1:40" x14ac:dyDescent="0.2">
      <c r="A50" s="23"/>
      <c r="B50" s="117" t="s">
        <v>112</v>
      </c>
      <c r="C50">
        <v>106342.09066660427</v>
      </c>
      <c r="D50">
        <v>145108.13347045801</v>
      </c>
      <c r="E50">
        <v>122987.86515298556</v>
      </c>
      <c r="G50" s="117" t="s">
        <v>112</v>
      </c>
      <c r="H50">
        <v>67936.656207405467</v>
      </c>
      <c r="I50">
        <v>113523.48545874037</v>
      </c>
      <c r="J50">
        <v>64165.383408754671</v>
      </c>
      <c r="L50" s="117" t="s">
        <v>112</v>
      </c>
      <c r="M50">
        <v>1098041.6735016012</v>
      </c>
      <c r="N50">
        <v>1447602.5195408706</v>
      </c>
      <c r="O50">
        <v>1026906.0361391444</v>
      </c>
      <c r="Q50" s="117" t="s">
        <v>112</v>
      </c>
      <c r="R50">
        <v>0</v>
      </c>
      <c r="S50">
        <v>0</v>
      </c>
      <c r="T50">
        <v>16975.410341875551</v>
      </c>
      <c r="V50" s="117" t="s">
        <v>112</v>
      </c>
      <c r="W50">
        <v>0</v>
      </c>
      <c r="X50">
        <v>0</v>
      </c>
      <c r="Y50">
        <v>0</v>
      </c>
      <c r="AA50" s="117" t="s">
        <v>112</v>
      </c>
      <c r="AB50">
        <v>38880.214107249893</v>
      </c>
      <c r="AC50">
        <v>37739.850145714125</v>
      </c>
      <c r="AD50" s="123">
        <v>32284.485400000001</v>
      </c>
      <c r="AE50" s="123"/>
      <c r="AF50" s="117" t="s">
        <v>112</v>
      </c>
      <c r="AG50">
        <v>62348.580052262958</v>
      </c>
      <c r="AH50">
        <v>86838.428060802893</v>
      </c>
      <c r="AI50">
        <v>52689.579165023606</v>
      </c>
      <c r="AK50" s="117" t="s">
        <v>112</v>
      </c>
      <c r="AL50">
        <v>825280.5662415009</v>
      </c>
      <c r="AM50">
        <v>1038339.2113842362</v>
      </c>
      <c r="AN50" s="24">
        <v>677832.12504893553</v>
      </c>
    </row>
    <row r="51" spans="1:40" x14ac:dyDescent="0.2">
      <c r="A51" s="23"/>
      <c r="B51" s="117" t="s">
        <v>113</v>
      </c>
      <c r="C51">
        <v>0</v>
      </c>
      <c r="D51">
        <v>74728.233511375394</v>
      </c>
      <c r="E51">
        <v>0</v>
      </c>
      <c r="G51" s="117" t="s">
        <v>113</v>
      </c>
      <c r="H51">
        <v>0</v>
      </c>
      <c r="I51">
        <v>0</v>
      </c>
      <c r="J51">
        <v>0</v>
      </c>
      <c r="L51" s="117" t="s">
        <v>113</v>
      </c>
      <c r="M51">
        <v>415655.17991938232</v>
      </c>
      <c r="N51">
        <v>597728.37292497582</v>
      </c>
      <c r="O51">
        <v>396108.99027601874</v>
      </c>
      <c r="Q51" s="117" t="s">
        <v>113</v>
      </c>
      <c r="R51">
        <v>0</v>
      </c>
      <c r="S51">
        <v>0</v>
      </c>
      <c r="T51">
        <v>0</v>
      </c>
      <c r="V51" s="117" t="s">
        <v>113</v>
      </c>
      <c r="W51">
        <v>0</v>
      </c>
      <c r="X51">
        <v>0</v>
      </c>
      <c r="Y51">
        <v>0</v>
      </c>
      <c r="AA51" s="117" t="s">
        <v>113</v>
      </c>
      <c r="AB51">
        <v>26743.873350249956</v>
      </c>
      <c r="AC51">
        <v>28664.363253335025</v>
      </c>
      <c r="AD51" s="123">
        <v>22972.256300000001</v>
      </c>
      <c r="AE51" s="123"/>
      <c r="AF51" s="117" t="s">
        <v>113</v>
      </c>
      <c r="AG51">
        <v>61650.571650355276</v>
      </c>
      <c r="AH51">
        <v>89726.826787554746</v>
      </c>
      <c r="AI51">
        <v>52249.423465005559</v>
      </c>
      <c r="AK51" s="117" t="s">
        <v>113</v>
      </c>
      <c r="AL51">
        <v>1201365.6316466334</v>
      </c>
      <c r="AM51">
        <v>1627251.6922700033</v>
      </c>
      <c r="AN51" s="24">
        <v>934123.94473495544</v>
      </c>
    </row>
    <row r="52" spans="1:40" x14ac:dyDescent="0.2">
      <c r="A52" s="23"/>
      <c r="B52" s="117" t="s">
        <v>114</v>
      </c>
      <c r="C52">
        <v>1310920.72171458</v>
      </c>
      <c r="D52">
        <v>1767409.129043072</v>
      </c>
      <c r="E52">
        <v>1449046.9479425952</v>
      </c>
      <c r="G52" s="117" t="s">
        <v>114</v>
      </c>
      <c r="H52">
        <v>0</v>
      </c>
      <c r="I52">
        <v>0</v>
      </c>
      <c r="J52">
        <v>0</v>
      </c>
      <c r="L52" s="117" t="s">
        <v>114</v>
      </c>
      <c r="M52">
        <v>9432054.9722908158</v>
      </c>
      <c r="N52">
        <v>13811659.647389136</v>
      </c>
      <c r="O52">
        <v>9052831.8224075083</v>
      </c>
      <c r="Q52" s="117" t="s">
        <v>114</v>
      </c>
      <c r="R52">
        <v>23318.488291272912</v>
      </c>
      <c r="S52">
        <v>28170.90715823201</v>
      </c>
      <c r="T52">
        <v>19616.748643420098</v>
      </c>
      <c r="V52" s="117" t="s">
        <v>114</v>
      </c>
      <c r="W52">
        <v>0</v>
      </c>
      <c r="X52">
        <v>0</v>
      </c>
      <c r="Y52">
        <v>0</v>
      </c>
      <c r="AA52" s="117" t="s">
        <v>114</v>
      </c>
      <c r="AB52">
        <v>23824.894785981713</v>
      </c>
      <c r="AC52">
        <v>0</v>
      </c>
      <c r="AD52" s="123">
        <v>0</v>
      </c>
      <c r="AE52" s="123"/>
      <c r="AF52" s="117" t="s">
        <v>114</v>
      </c>
      <c r="AG52">
        <v>52883.805809040728</v>
      </c>
      <c r="AH52">
        <v>73899.65652312123</v>
      </c>
      <c r="AI52">
        <v>45864.522308666812</v>
      </c>
      <c r="AK52" s="117" t="s">
        <v>114</v>
      </c>
      <c r="AL52">
        <v>0</v>
      </c>
      <c r="AM52">
        <v>230175.51120969106</v>
      </c>
      <c r="AN52" s="24">
        <v>0</v>
      </c>
    </row>
    <row r="53" spans="1:40" x14ac:dyDescent="0.2">
      <c r="A53" s="23"/>
      <c r="B53" s="117" t="s">
        <v>115</v>
      </c>
      <c r="G53" s="117" t="s">
        <v>115</v>
      </c>
      <c r="H53">
        <v>0</v>
      </c>
      <c r="I53">
        <v>0</v>
      </c>
      <c r="J53">
        <v>0</v>
      </c>
      <c r="L53" s="117" t="s">
        <v>115</v>
      </c>
      <c r="Q53" s="117" t="s">
        <v>115</v>
      </c>
      <c r="V53" s="117" t="s">
        <v>115</v>
      </c>
      <c r="W53">
        <v>0</v>
      </c>
      <c r="X53">
        <v>0</v>
      </c>
      <c r="Y53">
        <v>0</v>
      </c>
      <c r="AA53" s="117" t="s">
        <v>115</v>
      </c>
      <c r="AB53">
        <v>0</v>
      </c>
      <c r="AC53">
        <v>0</v>
      </c>
      <c r="AD53" s="123">
        <v>0</v>
      </c>
      <c r="AE53" s="123"/>
      <c r="AF53" s="117" t="s">
        <v>115</v>
      </c>
      <c r="AG53">
        <v>0</v>
      </c>
      <c r="AH53">
        <v>0</v>
      </c>
      <c r="AI53">
        <v>0</v>
      </c>
      <c r="AK53" s="117" t="s">
        <v>115</v>
      </c>
      <c r="AL53">
        <v>68850.433028696454</v>
      </c>
      <c r="AM53">
        <v>110984.02981627386</v>
      </c>
      <c r="AN53" s="24">
        <v>52841.130980102607</v>
      </c>
    </row>
    <row r="54" spans="1:40" x14ac:dyDescent="0.2">
      <c r="A54" s="23"/>
      <c r="B54" s="117" t="s">
        <v>116</v>
      </c>
      <c r="G54" s="117" t="s">
        <v>116</v>
      </c>
      <c r="H54">
        <v>49001.020497048346</v>
      </c>
      <c r="I54">
        <v>94585.835321615479</v>
      </c>
      <c r="J54">
        <v>59003.348252323733</v>
      </c>
      <c r="L54" s="117" t="s">
        <v>116</v>
      </c>
      <c r="Q54" s="117" t="s">
        <v>116</v>
      </c>
      <c r="V54" s="117" t="s">
        <v>116</v>
      </c>
      <c r="W54">
        <v>1304.5198670333332</v>
      </c>
      <c r="X54">
        <v>1230.7410786666667</v>
      </c>
      <c r="Y54">
        <v>744.96210723333331</v>
      </c>
      <c r="AA54" s="117" t="s">
        <v>116</v>
      </c>
      <c r="AF54" s="117" t="s">
        <v>116</v>
      </c>
      <c r="AK54" s="117" t="s">
        <v>116</v>
      </c>
      <c r="AL54">
        <v>0</v>
      </c>
      <c r="AM54">
        <v>0</v>
      </c>
      <c r="AN54" s="24">
        <v>0</v>
      </c>
    </row>
    <row r="55" spans="1:40" x14ac:dyDescent="0.2">
      <c r="A55" s="23"/>
      <c r="B55" s="117" t="s">
        <v>117</v>
      </c>
      <c r="G55" s="117" t="s">
        <v>117</v>
      </c>
      <c r="H55">
        <v>1064524.0939166527</v>
      </c>
      <c r="I55">
        <v>1948078.4268371058</v>
      </c>
      <c r="J55">
        <v>1204029.1980728963</v>
      </c>
      <c r="L55" s="117" t="s">
        <v>117</v>
      </c>
      <c r="Q55" s="117" t="s">
        <v>117</v>
      </c>
      <c r="V55" s="117" t="s">
        <v>117</v>
      </c>
      <c r="AA55" s="117" t="s">
        <v>117</v>
      </c>
      <c r="AF55" s="117" t="s">
        <v>117</v>
      </c>
      <c r="AK55" s="117" t="s">
        <v>117</v>
      </c>
      <c r="AN55" s="24"/>
    </row>
    <row r="56" spans="1:40" x14ac:dyDescent="0.2">
      <c r="A56" s="23"/>
      <c r="AN56" s="24"/>
    </row>
    <row r="57" spans="1:40" x14ac:dyDescent="0.2">
      <c r="A57" s="23"/>
      <c r="AN57" s="24"/>
    </row>
    <row r="58" spans="1:40" x14ac:dyDescent="0.2">
      <c r="A58" s="23"/>
      <c r="AN58" s="24"/>
    </row>
    <row r="59" spans="1:40" x14ac:dyDescent="0.2">
      <c r="A59" s="23"/>
      <c r="B59" s="119" t="s">
        <v>118</v>
      </c>
      <c r="C59">
        <f>SUM(C50:C55)</f>
        <v>1417262.8123811842</v>
      </c>
      <c r="D59">
        <f t="shared" ref="D59:E59" si="24">SUM(D50:D55)</f>
        <v>1987245.4960249055</v>
      </c>
      <c r="E59">
        <f t="shared" si="24"/>
        <v>1572034.8130955808</v>
      </c>
      <c r="G59" s="119" t="s">
        <v>118</v>
      </c>
      <c r="H59">
        <f>SUM(H50:H55)</f>
        <v>1181461.7706211065</v>
      </c>
      <c r="I59">
        <f t="shared" ref="I59:J59" si="25">SUM(I50:I55)</f>
        <v>2156187.7476174617</v>
      </c>
      <c r="J59">
        <f t="shared" si="25"/>
        <v>1327197.9297339749</v>
      </c>
      <c r="L59" s="119" t="s">
        <v>118</v>
      </c>
      <c r="M59">
        <f>SUM(M50:M55)</f>
        <v>10945751.8257118</v>
      </c>
      <c r="N59">
        <f t="shared" ref="N59:O59" si="26">SUM(N50:N55)</f>
        <v>15856990.539854983</v>
      </c>
      <c r="O59">
        <f t="shared" si="26"/>
        <v>10475846.848822672</v>
      </c>
      <c r="Q59" s="119" t="s">
        <v>118</v>
      </c>
      <c r="R59">
        <f>SUM(R50:R55)</f>
        <v>23318.488291272912</v>
      </c>
      <c r="S59">
        <f t="shared" ref="S59:T59" si="27">SUM(S50:S55)</f>
        <v>28170.90715823201</v>
      </c>
      <c r="T59">
        <f t="shared" si="27"/>
        <v>36592.158985295653</v>
      </c>
      <c r="V59" s="119" t="s">
        <v>118</v>
      </c>
      <c r="W59">
        <f>SUM(W50:W55)</f>
        <v>1304.5198670333332</v>
      </c>
      <c r="X59">
        <f t="shared" ref="X59:Y59" si="28">SUM(X50:X55)</f>
        <v>1230.7410786666667</v>
      </c>
      <c r="Y59">
        <f t="shared" si="28"/>
        <v>744.96210723333331</v>
      </c>
      <c r="AA59" s="119" t="s">
        <v>118</v>
      </c>
      <c r="AB59">
        <f>SUM(AB50:AB55)</f>
        <v>89448.982243481558</v>
      </c>
      <c r="AC59">
        <f t="shared" ref="AC59:AD59" si="29">SUM(AC50:AC55)</f>
        <v>66404.213399049157</v>
      </c>
      <c r="AD59">
        <f t="shared" si="29"/>
        <v>55256.741699999999</v>
      </c>
      <c r="AF59" s="119" t="s">
        <v>118</v>
      </c>
      <c r="AG59">
        <f>SUM(AG50:AG55)</f>
        <v>176882.95751165895</v>
      </c>
      <c r="AH59">
        <f t="shared" ref="AH59:AI59" si="30">SUM(AH50:AH55)</f>
        <v>250464.91137147887</v>
      </c>
      <c r="AI59">
        <f t="shared" si="30"/>
        <v>150803.52493869598</v>
      </c>
      <c r="AK59" s="119" t="s">
        <v>118</v>
      </c>
      <c r="AL59">
        <f>SUM(AL50:AL55)</f>
        <v>2095496.6309168306</v>
      </c>
      <c r="AM59">
        <f t="shared" ref="AM59:AN59" si="31">SUM(AM50:AM55)</f>
        <v>3006750.4446802046</v>
      </c>
      <c r="AN59" s="24">
        <f t="shared" si="31"/>
        <v>1664797.2007639937</v>
      </c>
    </row>
    <row r="60" spans="1:40" x14ac:dyDescent="0.2">
      <c r="A60" s="23"/>
      <c r="B60" s="115"/>
      <c r="G60" s="115"/>
      <c r="L60" s="115"/>
      <c r="Q60" s="115"/>
      <c r="V60" s="115"/>
      <c r="AA60" s="115"/>
      <c r="AF60" s="115"/>
      <c r="AK60" s="115"/>
      <c r="AN60" s="24"/>
    </row>
    <row r="61" spans="1:40" x14ac:dyDescent="0.2">
      <c r="A61" s="23"/>
      <c r="B61" s="120" t="s">
        <v>119</v>
      </c>
      <c r="C61">
        <f>SUM(C51:C55)</f>
        <v>1310920.72171458</v>
      </c>
      <c r="D61">
        <f t="shared" ref="D61:E61" si="32">SUM(D51:D55)</f>
        <v>1842137.3625544475</v>
      </c>
      <c r="E61">
        <f t="shared" si="32"/>
        <v>1449046.9479425952</v>
      </c>
      <c r="G61" s="120" t="s">
        <v>119</v>
      </c>
      <c r="H61">
        <f>SUM(H51:H55)</f>
        <v>1113525.114413701</v>
      </c>
      <c r="I61">
        <f t="shared" ref="I61:J61" si="33">SUM(I51:I55)</f>
        <v>2042664.2621587212</v>
      </c>
      <c r="J61">
        <f t="shared" si="33"/>
        <v>1263032.54632522</v>
      </c>
      <c r="L61" s="120" t="s">
        <v>119</v>
      </c>
      <c r="M61">
        <f>SUM(M51:M55)</f>
        <v>9847710.1522101983</v>
      </c>
      <c r="N61">
        <f t="shared" ref="N61:O61" si="34">SUM(N51:N55)</f>
        <v>14409388.020314112</v>
      </c>
      <c r="O61">
        <f t="shared" si="34"/>
        <v>9448940.8126835264</v>
      </c>
      <c r="Q61" s="120" t="s">
        <v>119</v>
      </c>
      <c r="R61">
        <f>SUM(R51:R55)</f>
        <v>23318.488291272912</v>
      </c>
      <c r="S61">
        <f t="shared" ref="S61:T61" si="35">SUM(S51:S55)</f>
        <v>28170.90715823201</v>
      </c>
      <c r="T61">
        <f t="shared" si="35"/>
        <v>19616.748643420098</v>
      </c>
      <c r="V61" s="120" t="s">
        <v>119</v>
      </c>
      <c r="W61">
        <f>SUM(W51:W55)</f>
        <v>1304.5198670333332</v>
      </c>
      <c r="X61">
        <f t="shared" ref="X61:Y61" si="36">SUM(X51:X55)</f>
        <v>1230.7410786666667</v>
      </c>
      <c r="Y61">
        <f t="shared" si="36"/>
        <v>744.96210723333331</v>
      </c>
      <c r="AA61" s="120" t="s">
        <v>119</v>
      </c>
      <c r="AB61">
        <f>SUM(AB51:AB55)</f>
        <v>50568.768136231665</v>
      </c>
      <c r="AC61">
        <f t="shared" ref="AC61:AD61" si="37">SUM(AC51:AC55)</f>
        <v>28664.363253335025</v>
      </c>
      <c r="AD61">
        <f t="shared" si="37"/>
        <v>22972.256300000001</v>
      </c>
      <c r="AF61" s="120" t="s">
        <v>119</v>
      </c>
      <c r="AG61">
        <f>SUM(AG51:AG55)</f>
        <v>114534.377459396</v>
      </c>
      <c r="AH61">
        <f t="shared" ref="AH61:AI61" si="38">SUM(AH51:AH55)</f>
        <v>163626.48331067598</v>
      </c>
      <c r="AI61">
        <f t="shared" si="38"/>
        <v>98113.945773672371</v>
      </c>
      <c r="AK61" s="120" t="s">
        <v>119</v>
      </c>
      <c r="AL61">
        <f>SUM(AL51:AL55)</f>
        <v>1270216.0646753297</v>
      </c>
      <c r="AM61">
        <f t="shared" ref="AM61:AN61" si="39">SUM(AM51:AM55)</f>
        <v>1968411.233295968</v>
      </c>
      <c r="AN61" s="24">
        <f t="shared" si="39"/>
        <v>986965.07571505802</v>
      </c>
    </row>
    <row r="62" spans="1:40" x14ac:dyDescent="0.2">
      <c r="A62" s="23"/>
      <c r="B62" s="115"/>
      <c r="G62" s="115"/>
      <c r="L62" s="115"/>
      <c r="Q62" s="115"/>
      <c r="V62" s="115"/>
      <c r="AA62" s="115"/>
      <c r="AF62" s="115"/>
      <c r="AK62" s="115"/>
      <c r="AN62" s="24"/>
    </row>
    <row r="63" spans="1:40" x14ac:dyDescent="0.2">
      <c r="A63" s="23"/>
      <c r="B63" s="115"/>
      <c r="G63" s="115"/>
      <c r="L63" s="115"/>
      <c r="Q63" s="115"/>
      <c r="V63" s="115"/>
      <c r="AA63" s="115"/>
      <c r="AF63" s="115"/>
      <c r="AK63" s="115"/>
      <c r="AN63" s="24"/>
    </row>
    <row r="64" spans="1:40" x14ac:dyDescent="0.2">
      <c r="A64" s="23"/>
      <c r="B64" s="121" t="s">
        <v>120</v>
      </c>
      <c r="C64">
        <f>C59/C59</f>
        <v>1</v>
      </c>
      <c r="D64">
        <f>D59/C59</f>
        <v>1.4021714805922811</v>
      </c>
      <c r="E64">
        <f>E59/C59</f>
        <v>1.1092048696701211</v>
      </c>
      <c r="G64" s="121" t="s">
        <v>120</v>
      </c>
      <c r="H64">
        <f>H59/H59</f>
        <v>1</v>
      </c>
      <c r="I64">
        <f>I59/H59</f>
        <v>1.825016941922659</v>
      </c>
      <c r="J64">
        <f>J59/H59</f>
        <v>1.1233524120177443</v>
      </c>
      <c r="L64" s="121" t="s">
        <v>120</v>
      </c>
      <c r="M64">
        <f>M59/M59</f>
        <v>1</v>
      </c>
      <c r="N64">
        <f>N59/M59</f>
        <v>1.4486890249609516</v>
      </c>
      <c r="O64">
        <f>O59/M59</f>
        <v>0.95706964817297324</v>
      </c>
      <c r="Q64" s="121" t="s">
        <v>120</v>
      </c>
      <c r="R64">
        <f>R59/R59</f>
        <v>1</v>
      </c>
      <c r="S64">
        <f>S59/R59</f>
        <v>1.2080932008261935</v>
      </c>
      <c r="T64">
        <f>T59/R59</f>
        <v>1.5692337568465144</v>
      </c>
      <c r="V64" s="121" t="s">
        <v>120</v>
      </c>
      <c r="W64">
        <f>W59/W59</f>
        <v>1</v>
      </c>
      <c r="X64">
        <f>X59/W59</f>
        <v>0.94344372191551962</v>
      </c>
      <c r="Y64">
        <f>Y59/W59</f>
        <v>0.57106229353753335</v>
      </c>
      <c r="AA64" s="121" t="s">
        <v>120</v>
      </c>
      <c r="AB64">
        <f>AB59/AB59</f>
        <v>1</v>
      </c>
      <c r="AC64">
        <f>AC59/AB59</f>
        <v>0.74236969201388814</v>
      </c>
      <c r="AD64">
        <f>AD59/AB59</f>
        <v>0.61774589619801668</v>
      </c>
      <c r="AF64" s="121" t="s">
        <v>120</v>
      </c>
      <c r="AG64">
        <f>AG59/AG59</f>
        <v>1</v>
      </c>
      <c r="AH64">
        <f>AH59/AG59</f>
        <v>1.41599233128477</v>
      </c>
      <c r="AI64">
        <f>AI59/AG59</f>
        <v>0.85256107801542158</v>
      </c>
      <c r="AK64" s="121" t="s">
        <v>120</v>
      </c>
      <c r="AL64">
        <f>AL59/AL59</f>
        <v>1</v>
      </c>
      <c r="AM64">
        <f>AM59/AL59</f>
        <v>1.4348629343129407</v>
      </c>
      <c r="AN64" s="24">
        <f>AN59/AL59</f>
        <v>0.79446426980682117</v>
      </c>
    </row>
    <row r="65" spans="1:40" x14ac:dyDescent="0.2">
      <c r="A65" s="23"/>
      <c r="B65" s="115"/>
      <c r="G65" s="115"/>
      <c r="L65" s="115"/>
      <c r="Q65" s="115"/>
      <c r="V65" s="115"/>
      <c r="AA65" s="115"/>
      <c r="AF65" s="115"/>
      <c r="AK65" s="115"/>
      <c r="AN65" s="24"/>
    </row>
    <row r="66" spans="1:40" ht="17" thickBot="1" x14ac:dyDescent="0.25">
      <c r="A66" s="26"/>
      <c r="B66" s="124" t="s">
        <v>121</v>
      </c>
      <c r="C66" s="82">
        <f>C61/C61</f>
        <v>1</v>
      </c>
      <c r="D66" s="82">
        <f>D61/C61</f>
        <v>1.4052240780396532</v>
      </c>
      <c r="E66" s="82">
        <f>E61/C61</f>
        <v>1.1053658119366343</v>
      </c>
      <c r="F66" s="82"/>
      <c r="G66" s="124" t="s">
        <v>121</v>
      </c>
      <c r="H66" s="82">
        <f>H61/H61</f>
        <v>1</v>
      </c>
      <c r="I66" s="82">
        <f>I61/H61</f>
        <v>1.8344123861402402</v>
      </c>
      <c r="J66" s="82">
        <f>J61/H61</f>
        <v>1.1342649842165782</v>
      </c>
      <c r="K66" s="82"/>
      <c r="L66" s="124" t="s">
        <v>121</v>
      </c>
      <c r="M66" s="82">
        <f>M61/M61</f>
        <v>1</v>
      </c>
      <c r="N66" s="82">
        <f>N61/M61</f>
        <v>1.4632221904987832</v>
      </c>
      <c r="O66" s="82">
        <f>O61/M61</f>
        <v>0.95950638946890887</v>
      </c>
      <c r="P66" s="82"/>
      <c r="Q66" s="124" t="s">
        <v>121</v>
      </c>
      <c r="R66" s="82">
        <f>R61/R61</f>
        <v>1</v>
      </c>
      <c r="S66" s="82">
        <f>S61/R61</f>
        <v>1.2080932008261935</v>
      </c>
      <c r="T66" s="82">
        <f>T61/R61</f>
        <v>0.84125301770791838</v>
      </c>
      <c r="U66" s="82"/>
      <c r="V66" s="124" t="s">
        <v>121</v>
      </c>
      <c r="W66" s="82">
        <f>W61/W61</f>
        <v>1</v>
      </c>
      <c r="X66" s="82">
        <f>X61/W61</f>
        <v>0.94344372191551962</v>
      </c>
      <c r="Y66" s="82">
        <f>Y61/W61</f>
        <v>0.57106229353753335</v>
      </c>
      <c r="Z66" s="82"/>
      <c r="AA66" s="124" t="s">
        <v>121</v>
      </c>
      <c r="AB66" s="82">
        <f>AB61/AB61</f>
        <v>1</v>
      </c>
      <c r="AC66" s="82">
        <f>AC61/AB61</f>
        <v>0.56683926284527175</v>
      </c>
      <c r="AD66" s="82">
        <f>AD61/AB61</f>
        <v>0.45427755404507802</v>
      </c>
      <c r="AE66" s="82"/>
      <c r="AF66" s="124" t="s">
        <v>121</v>
      </c>
      <c r="AG66" s="82">
        <f>AG61/AG61</f>
        <v>1</v>
      </c>
      <c r="AH66" s="82">
        <f>AH61/AG61</f>
        <v>1.4286233263780022</v>
      </c>
      <c r="AI66" s="82">
        <f>AI61/AG61</f>
        <v>0.85663316071591789</v>
      </c>
      <c r="AJ66" s="82"/>
      <c r="AK66" s="124" t="s">
        <v>121</v>
      </c>
      <c r="AL66" s="82">
        <f>AL61/AL61</f>
        <v>1</v>
      </c>
      <c r="AM66" s="82">
        <f>AM61/AL61</f>
        <v>1.5496664607206796</v>
      </c>
      <c r="AN66" s="28">
        <f>AN61/AL61</f>
        <v>0.77700566318008946</v>
      </c>
    </row>
  </sheetData>
  <mergeCells count="28">
    <mergeCell ref="BH13:BH14"/>
    <mergeCell ref="AG48:AI48"/>
    <mergeCell ref="AL48:AN48"/>
    <mergeCell ref="AX8:AY8"/>
    <mergeCell ref="BA8:BB8"/>
    <mergeCell ref="BD8:BE8"/>
    <mergeCell ref="W4:Y4"/>
    <mergeCell ref="C48:E48"/>
    <mergeCell ref="H48:J48"/>
    <mergeCell ref="M48:O48"/>
    <mergeCell ref="R48:T48"/>
    <mergeCell ref="W48:Y48"/>
    <mergeCell ref="AB4:AD4"/>
    <mergeCell ref="AB48:AD48"/>
    <mergeCell ref="AG4:AI4"/>
    <mergeCell ref="AL4:AN4"/>
    <mergeCell ref="C26:E26"/>
    <mergeCell ref="H26:J26"/>
    <mergeCell ref="M26:O26"/>
    <mergeCell ref="R26:T26"/>
    <mergeCell ref="W26:Y26"/>
    <mergeCell ref="AB26:AD26"/>
    <mergeCell ref="AG26:AI26"/>
    <mergeCell ref="AL26:AN26"/>
    <mergeCell ref="C4:E4"/>
    <mergeCell ref="H4:J4"/>
    <mergeCell ref="M4:O4"/>
    <mergeCell ref="R4:T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CD95C-E1D8-244C-8D09-606C3F3E5C19}">
  <dimension ref="B1:AR61"/>
  <sheetViews>
    <sheetView topLeftCell="AA1" workbookViewId="0">
      <selection activeCell="AB40" sqref="AB40"/>
    </sheetView>
  </sheetViews>
  <sheetFormatPr baseColWidth="10" defaultRowHeight="16" x14ac:dyDescent="0.2"/>
  <cols>
    <col min="25" max="25" width="13" bestFit="1" customWidth="1"/>
  </cols>
  <sheetData>
    <row r="1" spans="2:44" ht="17" thickBot="1" x14ac:dyDescent="0.25"/>
    <row r="2" spans="2:44" ht="17" thickBot="1" x14ac:dyDescent="0.25">
      <c r="B2" s="29" t="s">
        <v>156</v>
      </c>
      <c r="C2" s="3"/>
      <c r="D2" s="3"/>
      <c r="E2" s="3"/>
      <c r="F2" s="3"/>
      <c r="G2" s="3"/>
      <c r="H2" s="3"/>
      <c r="I2" s="4"/>
      <c r="K2" s="29" t="s">
        <v>169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  <c r="Y2" s="111" t="s">
        <v>183</v>
      </c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4"/>
    </row>
    <row r="3" spans="2:44" x14ac:dyDescent="0.2">
      <c r="B3" s="383" t="s">
        <v>25</v>
      </c>
      <c r="C3" s="384"/>
      <c r="D3" s="40"/>
      <c r="F3" s="385" t="s">
        <v>151</v>
      </c>
      <c r="G3" s="385"/>
      <c r="H3" s="385"/>
      <c r="I3" s="386"/>
      <c r="K3" s="23" t="s">
        <v>11</v>
      </c>
      <c r="W3" s="24"/>
      <c r="Y3" s="23"/>
      <c r="Z3" s="200" t="s">
        <v>170</v>
      </c>
      <c r="AA3" s="200"/>
      <c r="AR3" s="24"/>
    </row>
    <row r="4" spans="2:44" ht="32" x14ac:dyDescent="0.2">
      <c r="B4" s="56" t="s">
        <v>152</v>
      </c>
      <c r="C4" s="38" t="s">
        <v>153</v>
      </c>
      <c r="D4" s="100"/>
      <c r="F4" s="357" t="s">
        <v>152</v>
      </c>
      <c r="G4" s="357"/>
      <c r="H4" s="357" t="s">
        <v>153</v>
      </c>
      <c r="I4" s="358"/>
      <c r="K4" s="23"/>
      <c r="L4" s="169"/>
      <c r="M4" s="170"/>
      <c r="N4" s="170"/>
      <c r="O4" s="171" t="s">
        <v>157</v>
      </c>
      <c r="P4" s="172" t="s">
        <v>158</v>
      </c>
      <c r="Q4" s="171" t="s">
        <v>159</v>
      </c>
      <c r="R4" s="171" t="s">
        <v>157</v>
      </c>
      <c r="S4" s="171" t="s">
        <v>160</v>
      </c>
      <c r="T4" s="171" t="s">
        <v>161</v>
      </c>
      <c r="U4" s="171"/>
      <c r="V4" s="171" t="s">
        <v>162</v>
      </c>
      <c r="W4" s="173" t="s">
        <v>163</v>
      </c>
      <c r="Y4" s="23"/>
      <c r="AH4" s="200" t="s">
        <v>12</v>
      </c>
      <c r="AN4" s="200" t="s">
        <v>171</v>
      </c>
      <c r="AR4" s="24"/>
    </row>
    <row r="5" spans="2:44" x14ac:dyDescent="0.2">
      <c r="B5" s="160">
        <v>3.1809270000000001</v>
      </c>
      <c r="C5" s="161">
        <v>2.7868940000000002</v>
      </c>
      <c r="D5" s="161"/>
      <c r="E5" s="157" t="s">
        <v>4</v>
      </c>
      <c r="F5" s="158" t="s">
        <v>154</v>
      </c>
      <c r="G5" s="158" t="s">
        <v>155</v>
      </c>
      <c r="H5" s="158" t="s">
        <v>154</v>
      </c>
      <c r="I5" s="162" t="s">
        <v>155</v>
      </c>
      <c r="K5" s="23"/>
      <c r="L5" s="169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4"/>
      <c r="Y5" s="23"/>
      <c r="Z5" s="189" t="s">
        <v>172</v>
      </c>
      <c r="AA5" s="189" t="s">
        <v>173</v>
      </c>
      <c r="AB5" s="189" t="s">
        <v>174</v>
      </c>
      <c r="AC5" s="189" t="s">
        <v>175</v>
      </c>
      <c r="AD5" s="189" t="s">
        <v>176</v>
      </c>
      <c r="AE5" s="189" t="s">
        <v>177</v>
      </c>
      <c r="AK5" s="30" t="s">
        <v>126</v>
      </c>
      <c r="AQ5" s="30" t="s">
        <v>126</v>
      </c>
      <c r="AR5" s="24"/>
    </row>
    <row r="6" spans="2:44" x14ac:dyDescent="0.2">
      <c r="B6" s="160">
        <v>3.1920000000000002</v>
      </c>
      <c r="C6" s="161">
        <v>2.5452340000000002</v>
      </c>
      <c r="D6" s="161"/>
      <c r="E6" s="30">
        <v>0</v>
      </c>
      <c r="F6" s="151">
        <v>1.7233333333333334</v>
      </c>
      <c r="G6" s="42">
        <v>0.29091808698211524</v>
      </c>
      <c r="H6" s="151">
        <v>3.3333333333333335</v>
      </c>
      <c r="I6" s="43">
        <v>0.61027316288145372</v>
      </c>
      <c r="K6" s="23"/>
      <c r="L6" s="164" t="s">
        <v>30</v>
      </c>
      <c r="M6" s="164"/>
      <c r="N6" s="175"/>
      <c r="O6" s="176">
        <v>40</v>
      </c>
      <c r="P6" s="176">
        <v>23.075799942016602</v>
      </c>
      <c r="Q6" s="165">
        <v>23.085730234781902</v>
      </c>
      <c r="R6" s="177">
        <v>16.914269765218098</v>
      </c>
      <c r="S6" s="166">
        <v>2.1940472920735665</v>
      </c>
      <c r="T6" s="167">
        <v>8.0965023434645197E-6</v>
      </c>
      <c r="U6" s="165"/>
      <c r="V6" s="168">
        <v>6.268181133093831E-5</v>
      </c>
      <c r="W6" s="178">
        <v>6.3633651172852719E-5</v>
      </c>
      <c r="Y6" s="23" t="s">
        <v>395</v>
      </c>
      <c r="Z6" s="190">
        <v>0.27371699999999999</v>
      </c>
      <c r="AA6" s="191">
        <v>0.106603</v>
      </c>
      <c r="AB6" s="191">
        <v>8.5335999999999995E-2</v>
      </c>
      <c r="AC6" s="191">
        <v>0.69866499999999998</v>
      </c>
      <c r="AD6" s="191">
        <v>1.2884E-2</v>
      </c>
      <c r="AE6" s="192">
        <v>-0.1594566</v>
      </c>
      <c r="AK6" s="30" t="s">
        <v>30</v>
      </c>
      <c r="AL6" s="30" t="s">
        <v>153</v>
      </c>
      <c r="AQ6" s="30" t="s">
        <v>30</v>
      </c>
      <c r="AR6" s="34" t="s">
        <v>153</v>
      </c>
    </row>
    <row r="7" spans="2:44" x14ac:dyDescent="0.2">
      <c r="B7" s="160">
        <v>3.016</v>
      </c>
      <c r="C7" s="161">
        <v>2.6653180000000001</v>
      </c>
      <c r="D7" s="161"/>
      <c r="E7" s="30">
        <v>1</v>
      </c>
      <c r="F7" s="151">
        <v>2.9299999999999997</v>
      </c>
      <c r="G7" s="42">
        <v>0.62553976692133739</v>
      </c>
      <c r="H7" s="151">
        <v>5.0633333333333335</v>
      </c>
      <c r="I7" s="43">
        <v>0.96914051268808643</v>
      </c>
      <c r="K7" s="23"/>
      <c r="L7" s="175"/>
      <c r="M7" s="175"/>
      <c r="N7" s="179"/>
      <c r="O7" s="176">
        <v>37.451194763183594</v>
      </c>
      <c r="P7" s="176">
        <v>23.103410720825195</v>
      </c>
      <c r="Q7" s="177"/>
      <c r="R7" s="177">
        <v>14.365464528401692</v>
      </c>
      <c r="S7" s="166">
        <v>-0.35475794474283973</v>
      </c>
      <c r="T7" s="167">
        <v>4.7376642011189039E-5</v>
      </c>
      <c r="U7" s="177"/>
      <c r="V7" s="180"/>
      <c r="W7" s="181"/>
      <c r="Y7" s="23" t="s">
        <v>12</v>
      </c>
      <c r="Z7" s="193">
        <v>0.30874499999999999</v>
      </c>
      <c r="AA7" s="1">
        <v>0.43943300000000002</v>
      </c>
      <c r="AB7" s="1">
        <v>0.51276200000000005</v>
      </c>
      <c r="AC7" s="1">
        <v>-1.8165299999999999E-2</v>
      </c>
      <c r="AD7" s="1">
        <v>0.16125200000000001</v>
      </c>
      <c r="AE7" s="194">
        <v>0.98699999999999999</v>
      </c>
      <c r="AJ7" s="201" t="s">
        <v>178</v>
      </c>
      <c r="AK7" s="30">
        <v>231</v>
      </c>
      <c r="AL7" s="30">
        <v>557</v>
      </c>
      <c r="AP7" s="201" t="s">
        <v>178</v>
      </c>
      <c r="AQ7" s="30">
        <v>1016</v>
      </c>
      <c r="AR7" s="34">
        <v>369</v>
      </c>
    </row>
    <row r="8" spans="2:44" x14ac:dyDescent="0.2">
      <c r="B8" s="31"/>
      <c r="C8" s="30"/>
      <c r="D8" s="30"/>
      <c r="E8" s="30">
        <v>2</v>
      </c>
      <c r="F8" s="151">
        <v>4.08</v>
      </c>
      <c r="G8" s="42">
        <v>0.17999999999999997</v>
      </c>
      <c r="H8" s="151">
        <v>9.5833333333333339</v>
      </c>
      <c r="I8" s="43">
        <v>1.3320785762609308</v>
      </c>
      <c r="K8" s="23"/>
      <c r="L8" s="175"/>
      <c r="M8" s="175"/>
      <c r="N8" s="175"/>
      <c r="O8" s="176">
        <v>35.966663360595703</v>
      </c>
      <c r="P8" s="176">
        <v>23.077980041503906</v>
      </c>
      <c r="Q8" s="177"/>
      <c r="R8" s="177">
        <v>12.880933125813801</v>
      </c>
      <c r="S8" s="166">
        <v>-1.8392893473307304</v>
      </c>
      <c r="T8" s="167">
        <v>1.3257228963816137E-4</v>
      </c>
      <c r="U8" s="177"/>
      <c r="V8" s="180"/>
      <c r="W8" s="181"/>
      <c r="Y8" s="23" t="s">
        <v>90</v>
      </c>
      <c r="Z8" s="193">
        <v>0.33132699999999998</v>
      </c>
      <c r="AA8" s="1">
        <v>0.10419399999999999</v>
      </c>
      <c r="AB8" s="1">
        <v>0.38435900000000001</v>
      </c>
      <c r="AC8" s="1">
        <v>6.8816000000000002E-2</v>
      </c>
      <c r="AD8" s="1">
        <v>0.231849</v>
      </c>
      <c r="AE8" s="194">
        <v>4.9513000000000001E-2</v>
      </c>
      <c r="AJ8" s="202" t="s">
        <v>179</v>
      </c>
      <c r="AK8" s="30">
        <v>369</v>
      </c>
      <c r="AL8" s="30">
        <v>776</v>
      </c>
      <c r="AP8" s="202" t="s">
        <v>179</v>
      </c>
      <c r="AQ8" s="30">
        <v>1742</v>
      </c>
      <c r="AR8" s="34">
        <v>528</v>
      </c>
    </row>
    <row r="9" spans="2:44" x14ac:dyDescent="0.2">
      <c r="B9" s="31"/>
      <c r="E9" s="30">
        <v>3</v>
      </c>
      <c r="F9" s="151">
        <v>9.3533333333333335</v>
      </c>
      <c r="G9" s="42">
        <v>0.53003144560802606</v>
      </c>
      <c r="H9" s="151">
        <v>20.933333333333334</v>
      </c>
      <c r="I9" s="43">
        <v>3.2020826556061048</v>
      </c>
      <c r="K9" s="23"/>
      <c r="L9" s="164" t="s">
        <v>164</v>
      </c>
      <c r="M9" s="164"/>
      <c r="N9" s="175"/>
      <c r="O9" s="176">
        <v>24.177314758300781</v>
      </c>
      <c r="P9" s="176">
        <v>20.567249298095703</v>
      </c>
      <c r="Q9" s="177">
        <v>20.600008646647137</v>
      </c>
      <c r="R9" s="177">
        <v>3.5773061116536446</v>
      </c>
      <c r="S9" s="166">
        <v>1.1063474019368491</v>
      </c>
      <c r="T9" s="167">
        <v>8.3776759299016734E-2</v>
      </c>
      <c r="U9" s="177"/>
      <c r="V9" s="168">
        <v>0.20473705914708692</v>
      </c>
      <c r="W9" s="181">
        <v>0.1061532593147719</v>
      </c>
      <c r="Y9" s="23" t="s">
        <v>171</v>
      </c>
      <c r="Z9" s="195">
        <v>0.24854899999999999</v>
      </c>
      <c r="AA9" s="196">
        <v>0.66666700000000001</v>
      </c>
      <c r="AB9" s="196">
        <v>0.2601</v>
      </c>
      <c r="AC9" s="196">
        <v>0.128524</v>
      </c>
      <c r="AD9" s="196">
        <v>-0.22752700000000001</v>
      </c>
      <c r="AE9" s="197">
        <v>-0.2813853</v>
      </c>
      <c r="AJ9" s="203" t="s">
        <v>180</v>
      </c>
      <c r="AK9" s="30">
        <v>224</v>
      </c>
      <c r="AL9" s="30">
        <v>398</v>
      </c>
      <c r="AP9" s="203" t="s">
        <v>180</v>
      </c>
      <c r="AQ9" s="30">
        <v>1097</v>
      </c>
      <c r="AR9" s="34">
        <v>318</v>
      </c>
    </row>
    <row r="10" spans="2:44" x14ac:dyDescent="0.2">
      <c r="B10" s="31"/>
      <c r="E10" s="30">
        <v>4</v>
      </c>
      <c r="F10" s="151">
        <v>25.133333333333336</v>
      </c>
      <c r="G10" s="42">
        <v>0.25166114784235816</v>
      </c>
      <c r="H10" s="151">
        <v>39.93333333333333</v>
      </c>
      <c r="I10" s="43">
        <v>1.5821925715074394</v>
      </c>
      <c r="K10" s="23"/>
      <c r="L10" s="175"/>
      <c r="M10" s="175"/>
      <c r="N10" s="175"/>
      <c r="O10" s="176">
        <v>22.424238204956055</v>
      </c>
      <c r="P10" s="176">
        <v>20.517885208129883</v>
      </c>
      <c r="Q10" s="177"/>
      <c r="R10" s="177">
        <v>1.8242295583089181</v>
      </c>
      <c r="S10" s="166">
        <v>-0.64672915140787746</v>
      </c>
      <c r="T10" s="167">
        <v>0.28239186652470505</v>
      </c>
      <c r="U10" s="177"/>
      <c r="V10" s="180"/>
      <c r="W10" s="181"/>
      <c r="Y10" s="23"/>
      <c r="Z10" s="1"/>
      <c r="AA10" s="1"/>
      <c r="AD10" s="1"/>
      <c r="AJ10" s="204" t="s">
        <v>181</v>
      </c>
      <c r="AK10" s="30">
        <v>130</v>
      </c>
      <c r="AL10" s="30">
        <v>188</v>
      </c>
      <c r="AP10" s="204" t="s">
        <v>181</v>
      </c>
      <c r="AQ10" s="30">
        <v>717</v>
      </c>
      <c r="AR10" s="34">
        <v>203</v>
      </c>
    </row>
    <row r="11" spans="2:44" x14ac:dyDescent="0.2">
      <c r="B11" s="31"/>
      <c r="E11" s="30">
        <v>5</v>
      </c>
      <c r="F11" s="151">
        <v>38.800000000000004</v>
      </c>
      <c r="G11" s="42">
        <v>1.3892443989449796</v>
      </c>
      <c r="H11" s="151">
        <v>18.866666666666667</v>
      </c>
      <c r="I11" s="43">
        <v>6.7419087307181318</v>
      </c>
      <c r="K11" s="23"/>
      <c r="L11" s="175"/>
      <c r="M11" s="175"/>
      <c r="N11" s="175"/>
      <c r="O11" s="176">
        <v>22.611349105834961</v>
      </c>
      <c r="P11" s="176">
        <v>20.71489143371582</v>
      </c>
      <c r="Q11" s="177"/>
      <c r="R11" s="177">
        <v>2.0113404591878243</v>
      </c>
      <c r="S11" s="166">
        <v>-0.45961825052897121</v>
      </c>
      <c r="T11" s="167">
        <v>0.24804255161753894</v>
      </c>
      <c r="U11" s="177"/>
      <c r="V11" s="180"/>
      <c r="W11" s="181"/>
      <c r="Y11" s="23"/>
      <c r="AK11" s="30"/>
      <c r="AL11" s="30"/>
      <c r="AQ11" s="30"/>
      <c r="AR11" s="34"/>
    </row>
    <row r="12" spans="2:44" x14ac:dyDescent="0.2">
      <c r="B12" s="31"/>
      <c r="E12" s="30">
        <v>6</v>
      </c>
      <c r="F12" s="151">
        <v>15.9</v>
      </c>
      <c r="G12" s="42">
        <v>1.7349351572897473</v>
      </c>
      <c r="H12" s="151">
        <v>1.7566666666666666</v>
      </c>
      <c r="I12" s="43">
        <v>0.81032915123012428</v>
      </c>
      <c r="K12" s="23"/>
      <c r="L12" s="164" t="s">
        <v>153</v>
      </c>
      <c r="M12" s="164"/>
      <c r="N12" s="175"/>
      <c r="O12" s="176">
        <v>37.406986236572266</v>
      </c>
      <c r="P12" s="176">
        <v>23.124996185302734</v>
      </c>
      <c r="Q12" s="165">
        <v>23.055595397949219</v>
      </c>
      <c r="R12" s="165">
        <v>14.351390838623047</v>
      </c>
      <c r="S12" s="166">
        <v>1.4617118835449219</v>
      </c>
      <c r="T12" s="167">
        <v>4.7841069303715746E-5</v>
      </c>
      <c r="U12" s="165"/>
      <c r="V12" s="168">
        <v>1.7246054231249378E-4</v>
      </c>
      <c r="W12" s="178">
        <v>1.3761953833939253E-4</v>
      </c>
      <c r="Y12" s="23"/>
      <c r="AJ12" s="205" t="s">
        <v>176</v>
      </c>
      <c r="AK12" s="30">
        <v>2755</v>
      </c>
      <c r="AL12" s="30">
        <v>3488</v>
      </c>
      <c r="AP12" s="205" t="s">
        <v>176</v>
      </c>
      <c r="AQ12" s="30">
        <v>5933</v>
      </c>
      <c r="AR12" s="34">
        <v>6426</v>
      </c>
    </row>
    <row r="13" spans="2:44" ht="17" thickBot="1" x14ac:dyDescent="0.25">
      <c r="B13" s="35"/>
      <c r="C13" s="82"/>
      <c r="D13" s="82"/>
      <c r="E13" s="36">
        <v>7</v>
      </c>
      <c r="F13" s="155">
        <v>2.0366666666666666</v>
      </c>
      <c r="G13" s="163">
        <v>1.6518272710345152</v>
      </c>
      <c r="H13" s="155">
        <v>0.5033333333333333</v>
      </c>
      <c r="I13" s="44">
        <v>8.3266639978645723E-2</v>
      </c>
      <c r="K13" s="23"/>
      <c r="L13" s="175"/>
      <c r="M13" s="175"/>
      <c r="N13" s="179"/>
      <c r="O13" s="176">
        <v>35.764328002929688</v>
      </c>
      <c r="P13" s="176">
        <v>23.08189582824707</v>
      </c>
      <c r="Q13" s="177"/>
      <c r="R13" s="177">
        <v>12.708732604980469</v>
      </c>
      <c r="S13" s="166">
        <v>-0.18094635009765625</v>
      </c>
      <c r="T13" s="167">
        <v>1.4937925151887937E-4</v>
      </c>
      <c r="U13" s="177"/>
      <c r="V13" s="180"/>
      <c r="W13" s="181"/>
      <c r="Y13" s="23"/>
      <c r="AJ13" s="203" t="s">
        <v>172</v>
      </c>
      <c r="AK13" s="30">
        <v>3713</v>
      </c>
      <c r="AL13" s="30">
        <v>5043</v>
      </c>
      <c r="AP13" s="203" t="s">
        <v>172</v>
      </c>
      <c r="AQ13" s="30">
        <v>12817</v>
      </c>
      <c r="AR13" s="34">
        <v>14951</v>
      </c>
    </row>
    <row r="14" spans="2:44" x14ac:dyDescent="0.2">
      <c r="K14" s="23"/>
      <c r="L14" s="175"/>
      <c r="M14" s="175"/>
      <c r="N14" s="175"/>
      <c r="O14" s="176">
        <v>34.664508819580078</v>
      </c>
      <c r="P14" s="176">
        <v>22.959894180297852</v>
      </c>
      <c r="Q14" s="177"/>
      <c r="R14" s="177">
        <v>11.608913421630859</v>
      </c>
      <c r="S14" s="166">
        <v>-1.2807655334472656</v>
      </c>
      <c r="T14" s="167">
        <v>3.2016130611488622E-4</v>
      </c>
      <c r="U14" s="177"/>
      <c r="V14" s="180"/>
      <c r="W14" s="181"/>
      <c r="Y14" s="23"/>
      <c r="AJ14" s="204" t="s">
        <v>177</v>
      </c>
      <c r="AK14" s="30">
        <v>9780</v>
      </c>
      <c r="AL14" s="30">
        <v>3523</v>
      </c>
      <c r="AP14" s="204" t="s">
        <v>177</v>
      </c>
      <c r="AQ14" s="30">
        <v>2275</v>
      </c>
      <c r="AR14" s="34">
        <v>3446</v>
      </c>
    </row>
    <row r="15" spans="2:44" x14ac:dyDescent="0.2">
      <c r="K15" s="23"/>
      <c r="L15" s="164" t="s">
        <v>165</v>
      </c>
      <c r="M15" s="164"/>
      <c r="N15" s="175"/>
      <c r="O15" s="176">
        <v>23.705009460449219</v>
      </c>
      <c r="P15" s="176">
        <v>22.273046493530273</v>
      </c>
      <c r="Q15" s="177">
        <v>22.380660374959309</v>
      </c>
      <c r="R15" s="177">
        <v>1.32434908548991</v>
      </c>
      <c r="S15" s="166">
        <v>-3.3332144419352217</v>
      </c>
      <c r="T15" s="167">
        <v>0.39932932176677421</v>
      </c>
      <c r="U15" s="177"/>
      <c r="V15" s="168">
        <v>0.25405515941328266</v>
      </c>
      <c r="W15" s="181">
        <v>0.22042048638934092</v>
      </c>
      <c r="Y15" s="23"/>
      <c r="AJ15" s="204" t="s">
        <v>174</v>
      </c>
      <c r="AK15" s="30">
        <v>80802</v>
      </c>
      <c r="AL15" s="30">
        <v>111867</v>
      </c>
      <c r="AP15" s="204" t="s">
        <v>174</v>
      </c>
      <c r="AQ15" s="30">
        <v>206338</v>
      </c>
      <c r="AR15" s="34">
        <v>259306</v>
      </c>
    </row>
    <row r="16" spans="2:44" x14ac:dyDescent="0.2">
      <c r="K16" s="23"/>
      <c r="L16" s="175"/>
      <c r="M16" s="175"/>
      <c r="N16" s="175"/>
      <c r="O16" s="176">
        <v>23.844980239868164</v>
      </c>
      <c r="P16" s="176">
        <v>22.452774047851562</v>
      </c>
      <c r="Q16" s="177"/>
      <c r="R16" s="177">
        <v>1.4643198649088554</v>
      </c>
      <c r="S16" s="166">
        <v>-3.1932436625162763</v>
      </c>
      <c r="T16" s="167">
        <v>0.36240634894622176</v>
      </c>
      <c r="U16" s="177"/>
      <c r="V16" s="180"/>
      <c r="W16" s="181"/>
      <c r="Y16" s="23"/>
      <c r="AJ16" s="202" t="s">
        <v>175</v>
      </c>
      <c r="AK16" s="30">
        <v>1060</v>
      </c>
      <c r="AL16" s="30">
        <v>1082</v>
      </c>
      <c r="AP16" s="202" t="s">
        <v>175</v>
      </c>
      <c r="AQ16" s="30">
        <v>9546</v>
      </c>
      <c r="AR16" s="34">
        <v>9335</v>
      </c>
    </row>
    <row r="17" spans="11:44" x14ac:dyDescent="0.2">
      <c r="K17" s="23"/>
      <c r="L17" s="175"/>
      <c r="M17" s="175"/>
      <c r="N17" s="175"/>
      <c r="O17" s="176">
        <v>33.564682006835938</v>
      </c>
      <c r="P17" s="176">
        <v>22.416160583496094</v>
      </c>
      <c r="Q17" s="177"/>
      <c r="R17" s="177">
        <v>11.184021631876629</v>
      </c>
      <c r="S17" s="166">
        <v>6.5264581044514971</v>
      </c>
      <c r="T17" s="167">
        <v>4.2980752685207671E-4</v>
      </c>
      <c r="U17" s="177"/>
      <c r="V17" s="180"/>
      <c r="W17" s="181"/>
      <c r="Y17" s="23"/>
      <c r="AJ17" s="203" t="s">
        <v>173</v>
      </c>
      <c r="AK17" s="30">
        <v>1750</v>
      </c>
      <c r="AL17" s="30">
        <v>2083</v>
      </c>
      <c r="AP17" s="203" t="s">
        <v>173</v>
      </c>
      <c r="AQ17" s="30">
        <v>2540</v>
      </c>
      <c r="AR17" s="34">
        <v>2723</v>
      </c>
    </row>
    <row r="18" spans="11:44" x14ac:dyDescent="0.2">
      <c r="K18" s="23"/>
      <c r="W18" s="24"/>
      <c r="Y18" s="23"/>
      <c r="AK18" s="30"/>
      <c r="AL18" s="30"/>
      <c r="AQ18" s="30"/>
      <c r="AR18" s="34"/>
    </row>
    <row r="19" spans="11:44" x14ac:dyDescent="0.2">
      <c r="K19" s="23"/>
      <c r="W19" s="24"/>
      <c r="Y19" s="23"/>
      <c r="AJ19" s="198" t="s">
        <v>129</v>
      </c>
      <c r="AK19" s="30"/>
      <c r="AL19" s="30"/>
      <c r="AP19" s="198" t="s">
        <v>129</v>
      </c>
      <c r="AQ19" s="30"/>
      <c r="AR19" s="34"/>
    </row>
    <row r="20" spans="11:44" x14ac:dyDescent="0.2">
      <c r="K20" s="23" t="s">
        <v>166</v>
      </c>
      <c r="W20" s="24"/>
      <c r="Y20" s="23"/>
      <c r="AJ20" s="205" t="s">
        <v>176</v>
      </c>
      <c r="AK20" s="30">
        <v>2524</v>
      </c>
      <c r="AL20" s="30">
        <v>2931</v>
      </c>
      <c r="AP20" s="205" t="s">
        <v>176</v>
      </c>
      <c r="AQ20" s="30">
        <v>4917</v>
      </c>
      <c r="AR20" s="34">
        <v>6057</v>
      </c>
    </row>
    <row r="21" spans="11:44" x14ac:dyDescent="0.2">
      <c r="K21" s="23"/>
      <c r="L21" s="164" t="s">
        <v>30</v>
      </c>
      <c r="M21" s="164"/>
      <c r="N21" s="175"/>
      <c r="O21" s="176">
        <v>36.363079071044922</v>
      </c>
      <c r="P21" s="176">
        <v>21.916616439819336</v>
      </c>
      <c r="Q21" s="165">
        <v>21.91648228963216</v>
      </c>
      <c r="R21" s="177">
        <v>14.446596781412762</v>
      </c>
      <c r="S21" s="166">
        <v>-0.7699267069498692</v>
      </c>
      <c r="T21" s="167">
        <v>4.4785871896951148E-5</v>
      </c>
      <c r="U21" s="165"/>
      <c r="V21" s="168">
        <v>3.85387833237176E-5</v>
      </c>
      <c r="W21" s="178">
        <v>2.9647289238670886E-5</v>
      </c>
      <c r="Y21" s="23"/>
      <c r="AJ21" s="203" t="s">
        <v>172</v>
      </c>
      <c r="AK21" s="30">
        <v>3489</v>
      </c>
      <c r="AL21" s="30">
        <v>4645</v>
      </c>
      <c r="AP21" s="203" t="s">
        <v>172</v>
      </c>
      <c r="AQ21" s="30">
        <v>11720</v>
      </c>
      <c r="AR21" s="34">
        <v>14633</v>
      </c>
    </row>
    <row r="22" spans="11:44" x14ac:dyDescent="0.2">
      <c r="K22" s="23"/>
      <c r="L22" s="175"/>
      <c r="M22" s="175"/>
      <c r="N22" s="179"/>
      <c r="O22" s="176">
        <v>39.2005615234375</v>
      </c>
      <c r="P22" s="176">
        <v>21.857332229614258</v>
      </c>
      <c r="Q22" s="177"/>
      <c r="R22" s="177">
        <v>17.28407923380534</v>
      </c>
      <c r="S22" s="166">
        <v>2.0675557454427089</v>
      </c>
      <c r="T22" s="167">
        <v>6.2657592395119521E-6</v>
      </c>
      <c r="U22" s="177"/>
      <c r="V22" s="180"/>
      <c r="W22" s="181"/>
      <c r="Y22" s="23"/>
      <c r="AJ22" s="204" t="s">
        <v>177</v>
      </c>
      <c r="AK22" s="30">
        <v>9650</v>
      </c>
      <c r="AL22" s="30">
        <v>3335</v>
      </c>
      <c r="AP22" s="204" t="s">
        <v>177</v>
      </c>
      <c r="AQ22" s="30">
        <v>1558</v>
      </c>
      <c r="AR22" s="34">
        <v>3243</v>
      </c>
    </row>
    <row r="23" spans="11:44" x14ac:dyDescent="0.2">
      <c r="K23" s="23"/>
      <c r="L23" s="175"/>
      <c r="M23" s="175"/>
      <c r="N23" s="175"/>
      <c r="O23" s="176">
        <v>35.835376739501953</v>
      </c>
      <c r="P23" s="176">
        <v>21.975498199462891</v>
      </c>
      <c r="Q23" s="177"/>
      <c r="R23" s="177">
        <v>13.918894449869793</v>
      </c>
      <c r="S23" s="166">
        <v>-1.2976290384928379</v>
      </c>
      <c r="T23" s="167">
        <v>6.456471883468969E-5</v>
      </c>
      <c r="U23" s="177"/>
      <c r="V23" s="180"/>
      <c r="W23" s="181"/>
      <c r="Y23" s="23"/>
      <c r="AJ23" s="204" t="s">
        <v>174</v>
      </c>
      <c r="AK23" s="30">
        <v>80672</v>
      </c>
      <c r="AL23" s="30">
        <v>111679</v>
      </c>
      <c r="AP23" s="204" t="s">
        <v>174</v>
      </c>
      <c r="AQ23" s="30">
        <v>205621</v>
      </c>
      <c r="AR23" s="34">
        <v>259103</v>
      </c>
    </row>
    <row r="24" spans="11:44" x14ac:dyDescent="0.2">
      <c r="K24" s="23"/>
      <c r="L24" s="164" t="s">
        <v>164</v>
      </c>
      <c r="M24" s="164"/>
      <c r="N24" s="175"/>
      <c r="O24" s="176">
        <v>23.373409271240234</v>
      </c>
      <c r="P24" s="176">
        <v>23.887720108032227</v>
      </c>
      <c r="Q24" s="177">
        <v>24.06117057800293</v>
      </c>
      <c r="R24" s="177">
        <v>-0.68776130676269531</v>
      </c>
      <c r="S24" s="166">
        <v>-0.85387166341145837</v>
      </c>
      <c r="T24" s="167">
        <v>1.6107820568923401</v>
      </c>
      <c r="U24" s="177"/>
      <c r="V24" s="168">
        <v>1.6886759488589496</v>
      </c>
      <c r="W24" s="181">
        <v>1.5967904752878921</v>
      </c>
      <c r="Y24" s="23"/>
      <c r="AJ24" s="202" t="s">
        <v>175</v>
      </c>
      <c r="AK24" s="30">
        <v>691</v>
      </c>
      <c r="AL24" s="30">
        <v>306</v>
      </c>
      <c r="AP24" s="202" t="s">
        <v>175</v>
      </c>
      <c r="AQ24" s="30">
        <v>7804</v>
      </c>
      <c r="AR24" s="34">
        <v>8807</v>
      </c>
    </row>
    <row r="25" spans="11:44" x14ac:dyDescent="0.2">
      <c r="K25" s="23"/>
      <c r="L25" s="175"/>
      <c r="M25" s="175"/>
      <c r="N25" s="175"/>
      <c r="O25" s="176">
        <v>26.979743957519531</v>
      </c>
      <c r="P25" s="176">
        <v>24.066915512084961</v>
      </c>
      <c r="Q25" s="177"/>
      <c r="R25" s="177">
        <v>2.9185733795166016</v>
      </c>
      <c r="S25" s="166">
        <v>2.7524630228678384</v>
      </c>
      <c r="T25" s="167">
        <v>0.13225797477980869</v>
      </c>
      <c r="U25" s="177"/>
      <c r="V25" s="180"/>
      <c r="W25" s="181"/>
      <c r="Y25" s="23"/>
      <c r="AJ25" s="203" t="s">
        <v>173</v>
      </c>
      <c r="AK25" s="30">
        <v>1232</v>
      </c>
      <c r="AL25" s="30">
        <v>1293</v>
      </c>
      <c r="AP25" s="203" t="s">
        <v>173</v>
      </c>
      <c r="AQ25" s="30">
        <v>1443</v>
      </c>
      <c r="AR25" s="34">
        <v>2405</v>
      </c>
    </row>
    <row r="26" spans="11:44" x14ac:dyDescent="0.2">
      <c r="K26" s="23"/>
      <c r="L26" s="175"/>
      <c r="M26" s="175"/>
      <c r="N26" s="175"/>
      <c r="O26" s="176">
        <v>22.328689575195312</v>
      </c>
      <c r="P26" s="176">
        <v>24.228876113891602</v>
      </c>
      <c r="Q26" s="177"/>
      <c r="R26" s="177">
        <v>-1.7324810028076172</v>
      </c>
      <c r="S26" s="166">
        <v>-1.8985913594563801</v>
      </c>
      <c r="T26" s="167">
        <v>3.3229878149046996</v>
      </c>
      <c r="U26" s="177"/>
      <c r="V26" s="180"/>
      <c r="W26" s="181"/>
      <c r="Y26" s="23"/>
      <c r="AK26" s="30"/>
      <c r="AL26" s="30"/>
      <c r="AQ26" s="30"/>
      <c r="AR26" s="34"/>
    </row>
    <row r="27" spans="11:44" x14ac:dyDescent="0.2">
      <c r="K27" s="23"/>
      <c r="L27" s="164" t="s">
        <v>153</v>
      </c>
      <c r="M27" s="164"/>
      <c r="N27" s="175"/>
      <c r="O27" s="176">
        <v>40</v>
      </c>
      <c r="P27" s="176">
        <v>22.236217498779297</v>
      </c>
      <c r="Q27" s="165">
        <v>22.168394724527996</v>
      </c>
      <c r="R27" s="165">
        <v>17.831605275472004</v>
      </c>
      <c r="S27" s="166">
        <v>2.1095352172851545</v>
      </c>
      <c r="T27" s="167">
        <v>4.2869847760204944E-6</v>
      </c>
      <c r="U27" s="165"/>
      <c r="V27" s="168">
        <v>2.8493268852082063E-5</v>
      </c>
      <c r="W27" s="178">
        <v>2.4707220199763685E-5</v>
      </c>
      <c r="Y27" s="23"/>
      <c r="AJ27" s="199" t="s">
        <v>182</v>
      </c>
      <c r="AK27" s="30"/>
      <c r="AL27" s="30"/>
      <c r="AP27" s="199" t="s">
        <v>182</v>
      </c>
      <c r="AQ27" s="30"/>
      <c r="AR27" s="34"/>
    </row>
    <row r="28" spans="11:44" x14ac:dyDescent="0.2">
      <c r="K28" s="23"/>
      <c r="L28" s="175"/>
      <c r="M28" s="175"/>
      <c r="N28" s="179"/>
      <c r="O28" s="176">
        <v>37.317546844482422</v>
      </c>
      <c r="P28" s="176">
        <v>21.942642211914062</v>
      </c>
      <c r="Q28" s="177"/>
      <c r="R28" s="177">
        <v>15.149152119954426</v>
      </c>
      <c r="S28" s="166">
        <v>-0.57291793823242365</v>
      </c>
      <c r="T28" s="167">
        <v>2.7520150399385129E-5</v>
      </c>
      <c r="U28" s="177"/>
      <c r="V28" s="180"/>
      <c r="W28" s="181"/>
      <c r="Y28" s="23"/>
      <c r="AJ28" s="205" t="s">
        <v>176</v>
      </c>
      <c r="AK28" s="30"/>
      <c r="AL28" s="161">
        <v>1.1612519809825674</v>
      </c>
      <c r="AP28" s="205" t="s">
        <v>176</v>
      </c>
      <c r="AQ28" s="30"/>
      <c r="AR28" s="152">
        <v>1.2318486882245272</v>
      </c>
    </row>
    <row r="29" spans="11:44" x14ac:dyDescent="0.2">
      <c r="K29" s="23"/>
      <c r="L29" s="175"/>
      <c r="M29" s="175"/>
      <c r="N29" s="175"/>
      <c r="O29" s="176">
        <v>36.353847503662109</v>
      </c>
      <c r="P29" s="176">
        <v>22.326324462890625</v>
      </c>
      <c r="Q29" s="177"/>
      <c r="R29" s="177">
        <v>14.185452779134113</v>
      </c>
      <c r="S29" s="166">
        <v>-1.5366172790527362</v>
      </c>
      <c r="T29" s="167">
        <v>5.3672671380840568E-5</v>
      </c>
      <c r="U29" s="177"/>
      <c r="V29" s="180"/>
      <c r="W29" s="181"/>
      <c r="Y29" s="23"/>
      <c r="AJ29" s="203" t="s">
        <v>172</v>
      </c>
      <c r="AK29" s="30"/>
      <c r="AL29" s="161">
        <v>1.3313270278016625</v>
      </c>
      <c r="AP29" s="203" t="s">
        <v>172</v>
      </c>
      <c r="AQ29" s="30"/>
      <c r="AR29" s="152">
        <v>1.2485494880546075</v>
      </c>
    </row>
    <row r="30" spans="11:44" x14ac:dyDescent="0.2">
      <c r="K30" s="23"/>
      <c r="L30" s="164" t="s">
        <v>165</v>
      </c>
      <c r="M30" s="164"/>
      <c r="N30" s="175"/>
      <c r="O30" s="176">
        <v>26.006134033203125</v>
      </c>
      <c r="P30" s="176">
        <v>23.968067169189453</v>
      </c>
      <c r="Q30" s="177">
        <v>24.291691462198894</v>
      </c>
      <c r="R30" s="177">
        <v>1.7144425710042306</v>
      </c>
      <c r="S30" s="166">
        <v>-4.8723220825195312E-2</v>
      </c>
      <c r="T30" s="167">
        <v>0.30472028110075289</v>
      </c>
      <c r="U30" s="177"/>
      <c r="V30" s="168">
        <v>0.29472182609874215</v>
      </c>
      <c r="W30" s="181">
        <v>1.0323131681868951E-2</v>
      </c>
      <c r="Y30" s="23"/>
      <c r="AJ30" s="204" t="s">
        <v>177</v>
      </c>
      <c r="AK30" s="30"/>
      <c r="AL30" s="161">
        <v>0.34559585492227979</v>
      </c>
      <c r="AP30" s="204" t="s">
        <v>177</v>
      </c>
      <c r="AQ30" s="30"/>
      <c r="AR30" s="152">
        <v>2.0815147625160462</v>
      </c>
    </row>
    <row r="31" spans="11:44" x14ac:dyDescent="0.2">
      <c r="K31" s="23"/>
      <c r="L31" s="175"/>
      <c r="M31" s="175"/>
      <c r="N31" s="175"/>
      <c r="O31" s="176">
        <v>26.051227569580078</v>
      </c>
      <c r="P31" s="176">
        <v>24.255987167358398</v>
      </c>
      <c r="Q31" s="177"/>
      <c r="R31" s="177">
        <v>1.7595361073811837</v>
      </c>
      <c r="S31" s="166">
        <v>-3.6296844482421875E-3</v>
      </c>
      <c r="T31" s="167">
        <v>0.29534311644761341</v>
      </c>
      <c r="U31" s="177"/>
      <c r="V31" s="180"/>
      <c r="W31" s="181"/>
      <c r="Y31" s="23"/>
      <c r="AJ31" s="204" t="s">
        <v>174</v>
      </c>
      <c r="AK31" s="30"/>
      <c r="AL31" s="161">
        <v>1.3843588853629512</v>
      </c>
      <c r="AP31" s="204" t="s">
        <v>174</v>
      </c>
      <c r="AQ31" s="30"/>
      <c r="AR31" s="152">
        <v>1.2600998925207056</v>
      </c>
    </row>
    <row r="32" spans="11:44" x14ac:dyDescent="0.2">
      <c r="K32" s="23"/>
      <c r="L32" s="175"/>
      <c r="M32" s="175"/>
      <c r="N32" s="175"/>
      <c r="O32" s="176">
        <v>26.107210159301758</v>
      </c>
      <c r="P32" s="176">
        <v>24.651020050048828</v>
      </c>
      <c r="Q32" s="177"/>
      <c r="R32" s="177">
        <v>1.8155186971028634</v>
      </c>
      <c r="S32" s="166">
        <v>5.23529052734375E-2</v>
      </c>
      <c r="T32" s="167">
        <v>0.2841020807478602</v>
      </c>
      <c r="U32" s="177"/>
      <c r="V32" s="180"/>
      <c r="W32" s="181"/>
      <c r="Y32" s="23"/>
      <c r="AJ32" s="202" t="s">
        <v>175</v>
      </c>
      <c r="AK32" s="30"/>
      <c r="AL32" s="161">
        <v>0.44283646888567296</v>
      </c>
      <c r="AP32" s="202" t="s">
        <v>175</v>
      </c>
      <c r="AQ32" s="30"/>
      <c r="AR32" s="152">
        <v>1.1285238339313173</v>
      </c>
    </row>
    <row r="33" spans="11:44" ht="17" thickBot="1" x14ac:dyDescent="0.25">
      <c r="K33" s="23"/>
      <c r="W33" s="24"/>
      <c r="Y33" s="26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206" t="s">
        <v>173</v>
      </c>
      <c r="AK33" s="36"/>
      <c r="AL33" s="207">
        <v>1.1041939711664481</v>
      </c>
      <c r="AM33" s="82"/>
      <c r="AN33" s="82"/>
      <c r="AO33" s="82"/>
      <c r="AP33" s="206" t="s">
        <v>173</v>
      </c>
      <c r="AQ33" s="36"/>
      <c r="AR33" s="156">
        <v>1.6666666666666667</v>
      </c>
    </row>
    <row r="34" spans="11:44" x14ac:dyDescent="0.2">
      <c r="K34" s="23"/>
      <c r="W34" s="24"/>
    </row>
    <row r="35" spans="11:44" x14ac:dyDescent="0.2">
      <c r="K35" s="23" t="s">
        <v>167</v>
      </c>
      <c r="W35" s="24"/>
    </row>
    <row r="36" spans="11:44" x14ac:dyDescent="0.2">
      <c r="K36" s="23"/>
      <c r="L36" s="164" t="s">
        <v>30</v>
      </c>
      <c r="M36" s="164"/>
      <c r="N36" s="175"/>
      <c r="O36" s="176">
        <v>35.164974212646484</v>
      </c>
      <c r="P36" s="176">
        <v>20.392650604248047</v>
      </c>
      <c r="Q36" s="177">
        <v>20.447961807250977</v>
      </c>
      <c r="R36" s="177">
        <v>14.717012405395508</v>
      </c>
      <c r="S36" s="166">
        <v>-1.1253941853841152</v>
      </c>
      <c r="T36" s="167">
        <v>3.7131100353073603E-5</v>
      </c>
      <c r="U36" s="177"/>
      <c r="V36" s="168">
        <v>2.0106294111442374E-5</v>
      </c>
      <c r="W36" s="181">
        <v>1.4799258121625409E-5</v>
      </c>
    </row>
    <row r="37" spans="11:44" x14ac:dyDescent="0.2">
      <c r="K37" s="23"/>
      <c r="L37" s="175"/>
      <c r="M37" s="175"/>
      <c r="N37" s="175"/>
      <c r="O37" s="176">
        <v>36.693302154541016</v>
      </c>
      <c r="P37" s="176">
        <v>20.400938034057617</v>
      </c>
      <c r="Q37" s="177"/>
      <c r="R37" s="177">
        <v>16.245340347290039</v>
      </c>
      <c r="S37" s="166">
        <v>0.40293375651041607</v>
      </c>
      <c r="T37" s="167">
        <v>1.2872570104666491E-5</v>
      </c>
      <c r="U37" s="177"/>
      <c r="V37" s="180"/>
      <c r="W37" s="181"/>
    </row>
    <row r="38" spans="11:44" x14ac:dyDescent="0.2">
      <c r="K38" s="23"/>
      <c r="L38" s="175"/>
      <c r="M38" s="175"/>
      <c r="N38" s="175"/>
      <c r="O38" s="176">
        <v>37.012828826904297</v>
      </c>
      <c r="P38" s="176">
        <v>20.550296783447266</v>
      </c>
      <c r="Q38" s="177"/>
      <c r="R38" s="177">
        <v>16.56486701965332</v>
      </c>
      <c r="S38" s="166">
        <v>0.72246042887369732</v>
      </c>
      <c r="T38" s="167">
        <v>1.0315211876587029E-5</v>
      </c>
      <c r="U38" s="177"/>
      <c r="V38" s="180"/>
      <c r="W38" s="181"/>
    </row>
    <row r="39" spans="11:44" x14ac:dyDescent="0.2">
      <c r="K39" s="23"/>
      <c r="L39" s="164" t="s">
        <v>164</v>
      </c>
      <c r="M39" s="164"/>
      <c r="N39" s="175"/>
      <c r="O39" s="176">
        <v>22.9503173828125</v>
      </c>
      <c r="P39" s="176">
        <v>21.263822555541992</v>
      </c>
      <c r="Q39" s="177">
        <v>21.185881932576496</v>
      </c>
      <c r="R39" s="177">
        <v>1.7644354502360038</v>
      </c>
      <c r="S39" s="166">
        <v>-0.15306345621744799</v>
      </c>
      <c r="T39" s="167">
        <v>0.2943418424667521</v>
      </c>
      <c r="U39" s="177"/>
      <c r="V39" s="168">
        <v>0.26547408446254445</v>
      </c>
      <c r="W39" s="181">
        <v>2.5036839084511809E-2</v>
      </c>
    </row>
    <row r="40" spans="11:44" x14ac:dyDescent="0.2">
      <c r="K40" s="23"/>
      <c r="L40" s="175"/>
      <c r="M40" s="175"/>
      <c r="N40" s="175"/>
      <c r="O40" s="176">
        <v>23.17213249206543</v>
      </c>
      <c r="P40" s="176">
        <v>21.195829391479492</v>
      </c>
      <c r="Q40" s="177"/>
      <c r="R40" s="177">
        <v>1.9862505594889335</v>
      </c>
      <c r="S40" s="166">
        <v>6.8751653035481697E-2</v>
      </c>
      <c r="T40" s="167">
        <v>0.25239398616706071</v>
      </c>
      <c r="U40" s="177"/>
      <c r="V40" s="180"/>
      <c r="W40" s="181"/>
    </row>
    <row r="41" spans="11:44" x14ac:dyDescent="0.2">
      <c r="K41" s="23"/>
      <c r="L41" s="175"/>
      <c r="M41" s="175"/>
      <c r="N41" s="175"/>
      <c r="O41" s="176">
        <v>23.187692642211914</v>
      </c>
      <c r="P41" s="176">
        <v>21.097993850708008</v>
      </c>
      <c r="Q41" s="177"/>
      <c r="R41" s="177">
        <v>2.0018107096354179</v>
      </c>
      <c r="S41" s="166">
        <v>8.4311803181966072E-2</v>
      </c>
      <c r="T41" s="167">
        <v>0.24968642475382052</v>
      </c>
      <c r="U41" s="177"/>
      <c r="V41" s="180"/>
      <c r="W41" s="181"/>
    </row>
    <row r="42" spans="11:44" x14ac:dyDescent="0.2">
      <c r="K42" s="23"/>
      <c r="L42" s="164" t="s">
        <v>153</v>
      </c>
      <c r="M42" s="164"/>
      <c r="N42" s="175"/>
      <c r="O42" s="176">
        <v>35.912631988525391</v>
      </c>
      <c r="P42" s="176">
        <v>19.871593475341797</v>
      </c>
      <c r="Q42" s="165">
        <v>19.996504465738933</v>
      </c>
      <c r="R42" s="165">
        <v>15.916127522786457</v>
      </c>
      <c r="S42" s="166">
        <v>0.94784545898437322</v>
      </c>
      <c r="T42" s="167">
        <v>1.6172166383789633E-5</v>
      </c>
      <c r="U42" s="165"/>
      <c r="V42" s="168">
        <v>3.437702716132368E-5</v>
      </c>
      <c r="W42" s="178">
        <v>1.6178952926500488E-5</v>
      </c>
    </row>
    <row r="43" spans="11:44" x14ac:dyDescent="0.2">
      <c r="K43" s="23"/>
      <c r="L43" s="175"/>
      <c r="M43" s="175"/>
      <c r="N43" s="179"/>
      <c r="O43" s="176">
        <v>34.370048522949219</v>
      </c>
      <c r="P43" s="176">
        <v>20.067106246948242</v>
      </c>
      <c r="Q43" s="177"/>
      <c r="R43" s="177">
        <v>14.373544057210285</v>
      </c>
      <c r="S43" s="166">
        <v>-0.59473800659179865</v>
      </c>
      <c r="T43" s="167">
        <v>4.7112060040161792E-5</v>
      </c>
      <c r="U43" s="177"/>
      <c r="V43" s="180"/>
      <c r="W43" s="181"/>
    </row>
    <row r="44" spans="11:44" x14ac:dyDescent="0.2">
      <c r="K44" s="23"/>
      <c r="L44" s="175"/>
      <c r="M44" s="175"/>
      <c r="N44" s="175"/>
      <c r="O44" s="176">
        <v>34.611679077148438</v>
      </c>
      <c r="P44" s="176">
        <v>20.050813674926758</v>
      </c>
      <c r="Q44" s="177"/>
      <c r="R44" s="177">
        <v>14.615174611409504</v>
      </c>
      <c r="S44" s="166">
        <v>-0.3531074523925799</v>
      </c>
      <c r="T44" s="167">
        <v>3.9846855060019592E-5</v>
      </c>
      <c r="U44" s="177"/>
      <c r="V44" s="180"/>
      <c r="W44" s="181"/>
    </row>
    <row r="45" spans="11:44" x14ac:dyDescent="0.2">
      <c r="K45" s="23"/>
      <c r="L45" s="164" t="s">
        <v>165</v>
      </c>
      <c r="M45" s="164"/>
      <c r="N45" s="175"/>
      <c r="O45" s="176">
        <v>23.450040817260742</v>
      </c>
      <c r="P45" s="176">
        <v>21.671295166015625</v>
      </c>
      <c r="Q45" s="177">
        <v>21.573442459106445</v>
      </c>
      <c r="R45" s="177">
        <v>1.8765983581542969</v>
      </c>
      <c r="S45" s="166">
        <v>-0.11816978454589844</v>
      </c>
      <c r="T45" s="167">
        <v>0.272325057737142</v>
      </c>
      <c r="U45" s="177"/>
      <c r="V45" s="168">
        <v>0.25150081590912665</v>
      </c>
      <c r="W45" s="181">
        <v>2.1097085924309346E-2</v>
      </c>
    </row>
    <row r="46" spans="11:44" x14ac:dyDescent="0.2">
      <c r="K46" s="23"/>
      <c r="L46" s="175"/>
      <c r="M46" s="175"/>
      <c r="N46" s="175"/>
      <c r="O46" s="176">
        <v>23.561738967895508</v>
      </c>
      <c r="P46" s="176">
        <v>21.529644012451172</v>
      </c>
      <c r="Q46" s="177"/>
      <c r="R46" s="177">
        <v>1.9882965087890625</v>
      </c>
      <c r="S46" s="166">
        <v>-6.4716339111328125E-3</v>
      </c>
      <c r="T46" s="167">
        <v>0.25203630883165634</v>
      </c>
      <c r="U46" s="177"/>
      <c r="V46" s="180"/>
      <c r="W46" s="181"/>
    </row>
    <row r="47" spans="11:44" x14ac:dyDescent="0.2">
      <c r="K47" s="23"/>
      <c r="L47" s="175"/>
      <c r="M47" s="175"/>
      <c r="N47" s="175"/>
      <c r="O47" s="176">
        <v>23.692852020263672</v>
      </c>
      <c r="P47" s="176">
        <v>21.519388198852539</v>
      </c>
      <c r="Q47" s="177"/>
      <c r="R47" s="177">
        <v>2.1194095611572266</v>
      </c>
      <c r="S47" s="166">
        <v>0.12464141845703125</v>
      </c>
      <c r="T47" s="167">
        <v>0.23014108115858165</v>
      </c>
      <c r="U47" s="177"/>
      <c r="V47" s="180"/>
      <c r="W47" s="181"/>
    </row>
    <row r="48" spans="11:44" x14ac:dyDescent="0.2">
      <c r="K48" s="23"/>
      <c r="W48" s="24"/>
    </row>
    <row r="49" spans="11:23" x14ac:dyDescent="0.2">
      <c r="K49" s="23" t="s">
        <v>168</v>
      </c>
      <c r="W49" s="24"/>
    </row>
    <row r="50" spans="11:23" x14ac:dyDescent="0.2">
      <c r="K50" s="23"/>
      <c r="L50" s="164" t="s">
        <v>30</v>
      </c>
      <c r="M50" s="164"/>
      <c r="N50" s="175"/>
      <c r="O50" s="176">
        <v>34.706031799316406</v>
      </c>
      <c r="P50" s="176">
        <v>18.103391647338867</v>
      </c>
      <c r="Q50" s="165">
        <v>18.083239873250324</v>
      </c>
      <c r="R50" s="165">
        <v>16.622791926066082</v>
      </c>
      <c r="S50" s="166">
        <v>-2.4751027425129024E-2</v>
      </c>
      <c r="T50" s="167">
        <v>9.9092553215578679E-6</v>
      </c>
      <c r="U50" s="165"/>
      <c r="V50" s="168">
        <v>9.7701283822134816E-6</v>
      </c>
      <c r="W50" s="178">
        <v>9.2093863923912516E-7</v>
      </c>
    </row>
    <row r="51" spans="11:23" x14ac:dyDescent="0.2">
      <c r="K51" s="23"/>
      <c r="L51" s="175"/>
      <c r="M51" s="175"/>
      <c r="N51" s="179"/>
      <c r="O51" s="176">
        <v>34.879348754882812</v>
      </c>
      <c r="P51" s="176">
        <v>18.215137481689453</v>
      </c>
      <c r="Q51" s="177"/>
      <c r="R51" s="177">
        <v>16.796108881632488</v>
      </c>
      <c r="S51" s="166">
        <v>0.14856592814127723</v>
      </c>
      <c r="T51" s="167">
        <v>8.787542049571741E-6</v>
      </c>
      <c r="U51" s="177"/>
      <c r="V51" s="180"/>
      <c r="W51" s="181"/>
    </row>
    <row r="52" spans="11:23" x14ac:dyDescent="0.2">
      <c r="K52" s="23"/>
      <c r="L52" s="175"/>
      <c r="M52" s="175"/>
      <c r="N52" s="175"/>
      <c r="O52" s="176">
        <v>34.606967926025391</v>
      </c>
      <c r="P52" s="176">
        <v>17.931190490722656</v>
      </c>
      <c r="Q52" s="177"/>
      <c r="R52" s="177">
        <v>16.523728052775066</v>
      </c>
      <c r="S52" s="166">
        <v>-0.12381490071614465</v>
      </c>
      <c r="T52" s="167">
        <v>1.0613587775510836E-5</v>
      </c>
      <c r="U52" s="177"/>
      <c r="V52" s="180"/>
      <c r="W52" s="181"/>
    </row>
    <row r="53" spans="11:23" x14ac:dyDescent="0.2">
      <c r="K53" s="23"/>
      <c r="L53" s="164" t="s">
        <v>164</v>
      </c>
      <c r="M53" s="164"/>
      <c r="N53" s="175"/>
      <c r="O53" s="176">
        <v>20.263532638549805</v>
      </c>
      <c r="P53" s="176">
        <v>17.590141296386719</v>
      </c>
      <c r="Q53" s="177">
        <v>17.74521764119466</v>
      </c>
      <c r="R53" s="177">
        <v>2.5183149973551444</v>
      </c>
      <c r="S53" s="166">
        <v>-3.2868703206380356E-2</v>
      </c>
      <c r="T53" s="167">
        <v>0.17454670195299019</v>
      </c>
      <c r="U53" s="177"/>
      <c r="V53" s="168">
        <v>0.17102457465029433</v>
      </c>
      <c r="W53" s="181">
        <v>1.4341020764989375E-2</v>
      </c>
    </row>
    <row r="54" spans="11:23" x14ac:dyDescent="0.2">
      <c r="K54" s="23"/>
      <c r="L54" s="175"/>
      <c r="M54" s="175"/>
      <c r="N54" s="175"/>
      <c r="O54" s="176">
        <v>20.193124771118164</v>
      </c>
      <c r="P54" s="176">
        <v>17.693325042724609</v>
      </c>
      <c r="Q54" s="177"/>
      <c r="R54" s="177">
        <v>2.4479071299235038</v>
      </c>
      <c r="S54" s="166">
        <v>-0.10327657063802098</v>
      </c>
      <c r="T54" s="167">
        <v>0.1832763922526201</v>
      </c>
      <c r="U54" s="177"/>
      <c r="V54" s="180"/>
      <c r="W54" s="181"/>
    </row>
    <row r="55" spans="11:23" x14ac:dyDescent="0.2">
      <c r="K55" s="23"/>
      <c r="L55" s="175"/>
      <c r="M55" s="175"/>
      <c r="N55" s="175"/>
      <c r="O55" s="176">
        <v>20.432546615600586</v>
      </c>
      <c r="P55" s="176">
        <v>17.952186584472656</v>
      </c>
      <c r="Q55" s="177"/>
      <c r="R55" s="177">
        <v>2.6873289744059257</v>
      </c>
      <c r="S55" s="166">
        <v>0.13614527384440089</v>
      </c>
      <c r="T55" s="167">
        <v>0.15525062974527271</v>
      </c>
      <c r="U55" s="177"/>
      <c r="V55" s="180"/>
      <c r="W55" s="181"/>
    </row>
    <row r="56" spans="11:23" x14ac:dyDescent="0.2">
      <c r="K56" s="23"/>
      <c r="L56" s="164" t="s">
        <v>153</v>
      </c>
      <c r="M56" s="164"/>
      <c r="N56" s="175"/>
      <c r="O56" s="176">
        <v>34.817291259765625</v>
      </c>
      <c r="P56" s="176">
        <v>18.0224609375</v>
      </c>
      <c r="Q56" s="165">
        <v>18.476839701334637</v>
      </c>
      <c r="R56" s="165">
        <v>16.340451558430988</v>
      </c>
      <c r="S56" s="166">
        <v>6.2344868977863399E-2</v>
      </c>
      <c r="T56" s="167">
        <v>1.20513011234996E-5</v>
      </c>
      <c r="U56" s="165"/>
      <c r="V56" s="168">
        <v>1.2715859040201565E-5</v>
      </c>
      <c r="W56" s="178">
        <v>2.2908097893610469E-6</v>
      </c>
    </row>
    <row r="57" spans="11:23" x14ac:dyDescent="0.2">
      <c r="K57" s="23"/>
      <c r="L57" s="175"/>
      <c r="M57" s="175"/>
      <c r="N57" s="179"/>
      <c r="O57" s="176">
        <v>34.476207733154297</v>
      </c>
      <c r="P57" s="176">
        <v>18.530641555786133</v>
      </c>
      <c r="Q57" s="177"/>
      <c r="R57" s="177">
        <v>15.99936803181966</v>
      </c>
      <c r="S57" s="166">
        <v>-0.27873865763346473</v>
      </c>
      <c r="T57" s="167">
        <v>1.5265474592880068E-5</v>
      </c>
      <c r="U57" s="177"/>
      <c r="V57" s="180"/>
      <c r="W57" s="181"/>
    </row>
    <row r="58" spans="11:23" x14ac:dyDescent="0.2">
      <c r="K58" s="23"/>
      <c r="L58" s="175"/>
      <c r="M58" s="175"/>
      <c r="N58" s="175"/>
      <c r="O58" s="176">
        <v>34.971340179443359</v>
      </c>
      <c r="P58" s="176">
        <v>18.877416610717773</v>
      </c>
      <c r="Q58" s="177"/>
      <c r="R58" s="177">
        <v>16.494500478108723</v>
      </c>
      <c r="S58" s="166">
        <v>0.21639378865559777</v>
      </c>
      <c r="T58" s="167">
        <v>1.083080140422503E-5</v>
      </c>
      <c r="U58" s="177"/>
      <c r="V58" s="180"/>
      <c r="W58" s="181"/>
    </row>
    <row r="59" spans="11:23" x14ac:dyDescent="0.2">
      <c r="K59" s="23"/>
      <c r="L59" s="164" t="s">
        <v>165</v>
      </c>
      <c r="M59" s="164"/>
      <c r="N59" s="175"/>
      <c r="O59" s="176">
        <v>20.716756820678711</v>
      </c>
      <c r="P59" s="176">
        <v>19.237630844116211</v>
      </c>
      <c r="Q59" s="177">
        <v>18.950075785319012</v>
      </c>
      <c r="R59" s="177">
        <v>1.7666810353596993</v>
      </c>
      <c r="S59" s="166">
        <v>-3.115081787109375E-2</v>
      </c>
      <c r="T59" s="167">
        <v>0.29388404958314357</v>
      </c>
      <c r="U59" s="177"/>
      <c r="V59" s="168">
        <v>0.28764255198111177</v>
      </c>
      <c r="W59" s="181">
        <v>5.5928328759526341E-3</v>
      </c>
    </row>
    <row r="60" spans="11:23" x14ac:dyDescent="0.2">
      <c r="K60" s="23"/>
      <c r="L60" s="175"/>
      <c r="M60" s="175"/>
      <c r="N60" s="175"/>
      <c r="O60" s="176">
        <v>20.756200790405273</v>
      </c>
      <c r="P60" s="176">
        <v>18.649065017700195</v>
      </c>
      <c r="Q60" s="177"/>
      <c r="R60" s="177">
        <v>1.8061250050862618</v>
      </c>
      <c r="S60" s="166">
        <v>8.29315185546875E-3</v>
      </c>
      <c r="T60" s="167">
        <v>0.28595796484968955</v>
      </c>
      <c r="U60" s="177"/>
      <c r="V60" s="180"/>
      <c r="W60" s="181"/>
    </row>
    <row r="61" spans="11:23" ht="17" thickBot="1" x14ac:dyDescent="0.25">
      <c r="K61" s="26"/>
      <c r="L61" s="182"/>
      <c r="M61" s="182"/>
      <c r="N61" s="182"/>
      <c r="O61" s="183">
        <v>20.77076530456543</v>
      </c>
      <c r="P61" s="183">
        <v>18.963531494140625</v>
      </c>
      <c r="Q61" s="184"/>
      <c r="R61" s="184">
        <v>1.8206895192464181</v>
      </c>
      <c r="S61" s="185">
        <v>2.2857666015625E-2</v>
      </c>
      <c r="T61" s="186">
        <v>0.2830856415105022</v>
      </c>
      <c r="U61" s="184"/>
      <c r="V61" s="187"/>
      <c r="W61" s="188"/>
    </row>
  </sheetData>
  <mergeCells count="4">
    <mergeCell ref="B3:C3"/>
    <mergeCell ref="F3:I3"/>
    <mergeCell ref="F4:G4"/>
    <mergeCell ref="H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BE5F1-DF97-E243-82C8-A8BB98257CE6}">
  <dimension ref="B1:BO41"/>
  <sheetViews>
    <sheetView topLeftCell="BC1" workbookViewId="0">
      <selection activeCell="AX22" sqref="AX22"/>
    </sheetView>
  </sheetViews>
  <sheetFormatPr baseColWidth="10" defaultRowHeight="16" x14ac:dyDescent="0.2"/>
  <cols>
    <col min="7" max="7" width="14.1640625" bestFit="1" customWidth="1"/>
    <col min="13" max="13" width="11.5" bestFit="1" customWidth="1"/>
    <col min="14" max="14" width="14.1640625" bestFit="1" customWidth="1"/>
    <col min="17" max="17" width="25.33203125" bestFit="1" customWidth="1"/>
    <col min="20" max="21" width="12.83203125" bestFit="1" customWidth="1"/>
    <col min="24" max="24" width="13" bestFit="1" customWidth="1"/>
    <col min="27" max="28" width="12.6640625" bestFit="1" customWidth="1"/>
    <col min="31" max="31" width="14.6640625" bestFit="1" customWidth="1"/>
    <col min="32" max="32" width="11.6640625" bestFit="1" customWidth="1"/>
    <col min="48" max="48" width="15.33203125" bestFit="1" customWidth="1"/>
    <col min="49" max="49" width="14" customWidth="1"/>
    <col min="50" max="50" width="12.33203125" bestFit="1" customWidth="1"/>
    <col min="51" max="51" width="13" bestFit="1" customWidth="1"/>
    <col min="53" max="53" width="14.1640625" customWidth="1"/>
    <col min="54" max="54" width="12.83203125" customWidth="1"/>
    <col min="55" max="55" width="15" customWidth="1"/>
  </cols>
  <sheetData>
    <row r="1" spans="2:67" ht="17" thickBot="1" x14ac:dyDescent="0.25"/>
    <row r="2" spans="2:67" ht="17" thickBot="1" x14ac:dyDescent="0.25">
      <c r="B2" s="29" t="s">
        <v>192</v>
      </c>
      <c r="Q2" s="29" t="s">
        <v>218</v>
      </c>
      <c r="R2" s="3"/>
      <c r="S2" s="3"/>
      <c r="T2" s="3"/>
      <c r="U2" s="4"/>
      <c r="W2" s="213" t="s">
        <v>230</v>
      </c>
      <c r="X2" s="214"/>
      <c r="Y2" s="214"/>
      <c r="Z2" s="214"/>
      <c r="AA2" s="214"/>
      <c r="AB2" s="214"/>
      <c r="AC2" s="215"/>
      <c r="BF2" s="232" t="s">
        <v>240</v>
      </c>
      <c r="BG2" s="214"/>
      <c r="BH2" s="214"/>
      <c r="BI2" s="214"/>
      <c r="BJ2" s="214"/>
      <c r="BK2" s="214"/>
      <c r="BL2" s="214"/>
      <c r="BM2" s="214"/>
      <c r="BN2" s="214"/>
      <c r="BO2" s="215"/>
    </row>
    <row r="3" spans="2:67" ht="17" thickBot="1" x14ac:dyDescent="0.25">
      <c r="B3" s="2"/>
      <c r="C3" s="3"/>
      <c r="D3" s="390" t="s">
        <v>184</v>
      </c>
      <c r="E3" s="391"/>
      <c r="F3" s="391"/>
      <c r="G3" s="391"/>
      <c r="H3" s="392"/>
      <c r="I3" s="3"/>
      <c r="J3" s="3"/>
      <c r="K3" s="390" t="s">
        <v>185</v>
      </c>
      <c r="L3" s="391"/>
      <c r="M3" s="391"/>
      <c r="N3" s="391"/>
      <c r="O3" s="393"/>
      <c r="Q3" s="23"/>
      <c r="T3" s="368" t="s">
        <v>44</v>
      </c>
      <c r="U3" s="369"/>
      <c r="W3" s="113"/>
      <c r="X3" s="115"/>
      <c r="Y3" s="115"/>
      <c r="Z3" s="115"/>
      <c r="AA3" s="115"/>
      <c r="AB3" s="115"/>
      <c r="AC3" s="118"/>
      <c r="AE3" s="29" t="s">
        <v>242</v>
      </c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4"/>
      <c r="AV3" s="29" t="s">
        <v>248</v>
      </c>
      <c r="BF3" s="113"/>
      <c r="BG3" s="115"/>
      <c r="BH3" s="115"/>
      <c r="BI3" s="115"/>
      <c r="BJ3" s="115"/>
      <c r="BK3" s="115"/>
      <c r="BL3" s="115"/>
      <c r="BM3" s="115"/>
      <c r="BN3" s="115"/>
      <c r="BO3" s="118"/>
    </row>
    <row r="4" spans="2:67" ht="17" thickBot="1" x14ac:dyDescent="0.25">
      <c r="B4" s="23"/>
      <c r="D4" s="22" t="s">
        <v>30</v>
      </c>
      <c r="E4" s="22" t="s">
        <v>49</v>
      </c>
      <c r="F4" s="22" t="s">
        <v>186</v>
      </c>
      <c r="G4" s="22" t="s">
        <v>187</v>
      </c>
      <c r="H4" s="22" t="s">
        <v>53</v>
      </c>
      <c r="K4" s="22" t="s">
        <v>30</v>
      </c>
      <c r="L4" s="22" t="s">
        <v>49</v>
      </c>
      <c r="M4" s="22" t="s">
        <v>186</v>
      </c>
      <c r="N4" s="22" t="s">
        <v>187</v>
      </c>
      <c r="O4" s="51" t="s">
        <v>53</v>
      </c>
      <c r="Q4" s="50" t="s">
        <v>45</v>
      </c>
      <c r="R4" s="22" t="s">
        <v>46</v>
      </c>
      <c r="T4" s="22" t="s">
        <v>31</v>
      </c>
      <c r="U4" s="51" t="s">
        <v>193</v>
      </c>
      <c r="W4" s="113"/>
      <c r="X4" s="212" t="s">
        <v>138</v>
      </c>
      <c r="Y4" s="212" t="s">
        <v>219</v>
      </c>
      <c r="Z4" s="212" t="s">
        <v>49</v>
      </c>
      <c r="AA4" s="212" t="s">
        <v>186</v>
      </c>
      <c r="AB4" s="212" t="s">
        <v>220</v>
      </c>
      <c r="AC4" s="216" t="s">
        <v>221</v>
      </c>
      <c r="AE4" s="23"/>
      <c r="AT4" s="24"/>
      <c r="BF4" s="113"/>
      <c r="BG4" s="115"/>
      <c r="BH4" s="387" t="s">
        <v>231</v>
      </c>
      <c r="BI4" s="387"/>
      <c r="BJ4" s="115"/>
      <c r="BK4" s="387" t="s">
        <v>232</v>
      </c>
      <c r="BL4" s="387"/>
      <c r="BM4" s="115"/>
      <c r="BN4" s="388" t="s">
        <v>233</v>
      </c>
      <c r="BO4" s="389"/>
    </row>
    <row r="5" spans="2:67" x14ac:dyDescent="0.2">
      <c r="B5" s="23" t="s">
        <v>40</v>
      </c>
      <c r="C5" t="s">
        <v>188</v>
      </c>
      <c r="D5" s="25">
        <v>2.9116219999999999</v>
      </c>
      <c r="E5" s="25">
        <v>2.3399290000000001</v>
      </c>
      <c r="F5" s="25">
        <v>3.2058270000000002</v>
      </c>
      <c r="G5" s="25">
        <v>2.5821809999999998</v>
      </c>
      <c r="H5" s="25">
        <v>2.4355370000000001</v>
      </c>
      <c r="I5" s="1"/>
      <c r="J5" t="s">
        <v>188</v>
      </c>
      <c r="K5" s="1">
        <v>1</v>
      </c>
      <c r="L5" s="1">
        <v>0.803651</v>
      </c>
      <c r="M5" s="1">
        <v>1.1010450000000001</v>
      </c>
      <c r="N5" s="1">
        <v>0.886853</v>
      </c>
      <c r="O5" s="46">
        <v>0.83648800000000001</v>
      </c>
      <c r="Q5" s="159"/>
      <c r="R5" s="100"/>
      <c r="U5" s="24"/>
      <c r="W5" s="113" t="s">
        <v>222</v>
      </c>
      <c r="X5" s="115" t="s">
        <v>223</v>
      </c>
      <c r="Y5" s="217">
        <v>909</v>
      </c>
      <c r="Z5" s="217">
        <v>1458</v>
      </c>
      <c r="AA5" s="217">
        <v>3802.5</v>
      </c>
      <c r="AB5" s="217">
        <v>801</v>
      </c>
      <c r="AC5" s="218">
        <v>765</v>
      </c>
      <c r="AE5" s="237" t="s">
        <v>241</v>
      </c>
      <c r="AF5" s="394" t="s">
        <v>30</v>
      </c>
      <c r="AG5" s="395"/>
      <c r="AH5" s="396"/>
      <c r="AI5" s="394" t="s">
        <v>186</v>
      </c>
      <c r="AJ5" s="395"/>
      <c r="AK5" s="396"/>
      <c r="AL5" s="394" t="s">
        <v>49</v>
      </c>
      <c r="AM5" s="395"/>
      <c r="AN5" s="396"/>
      <c r="AO5" s="394" t="s">
        <v>53</v>
      </c>
      <c r="AP5" s="395"/>
      <c r="AQ5" s="396"/>
      <c r="AR5" s="394" t="s">
        <v>220</v>
      </c>
      <c r="AS5" s="395"/>
      <c r="AT5" s="397"/>
      <c r="AV5" s="2"/>
      <c r="AW5" s="3"/>
      <c r="AX5" s="3"/>
      <c r="AY5" s="3"/>
      <c r="AZ5" s="3"/>
      <c r="BA5" s="3"/>
      <c r="BB5" s="3"/>
      <c r="BC5" s="4"/>
      <c r="BF5" s="113"/>
      <c r="BG5" s="115"/>
      <c r="BH5" s="226" t="s">
        <v>234</v>
      </c>
      <c r="BI5" s="226" t="s">
        <v>235</v>
      </c>
      <c r="BJ5" s="115"/>
      <c r="BK5" s="226" t="s">
        <v>234</v>
      </c>
      <c r="BL5" s="226" t="s">
        <v>235</v>
      </c>
      <c r="BM5" s="115"/>
      <c r="BN5" s="226" t="s">
        <v>234</v>
      </c>
      <c r="BO5" s="227" t="s">
        <v>235</v>
      </c>
    </row>
    <row r="6" spans="2:67" x14ac:dyDescent="0.2">
      <c r="B6" s="23"/>
      <c r="C6" t="s">
        <v>189</v>
      </c>
      <c r="D6" s="25">
        <v>2.993271</v>
      </c>
      <c r="E6" s="25">
        <v>2.3287010000000001</v>
      </c>
      <c r="F6" s="25">
        <v>1.982675</v>
      </c>
      <c r="G6" s="25">
        <v>2.7796270000000001</v>
      </c>
      <c r="H6" s="25">
        <v>2.5257809999999998</v>
      </c>
      <c r="I6" s="1"/>
      <c r="J6" t="s">
        <v>189</v>
      </c>
      <c r="K6" s="1">
        <v>1</v>
      </c>
      <c r="L6" s="1">
        <v>0.809307</v>
      </c>
      <c r="M6" s="1">
        <v>0.82430800000000004</v>
      </c>
      <c r="N6" s="1">
        <v>0.94576800000000005</v>
      </c>
      <c r="O6" s="46">
        <v>0.92666199999999999</v>
      </c>
      <c r="Q6" s="23" t="s">
        <v>194</v>
      </c>
      <c r="R6" s="30" t="s">
        <v>195</v>
      </c>
      <c r="T6" s="208">
        <v>-0.55412667919089187</v>
      </c>
      <c r="U6" s="209">
        <v>0.69628832404108432</v>
      </c>
      <c r="W6" s="113"/>
      <c r="X6" s="115" t="s">
        <v>224</v>
      </c>
      <c r="Y6" s="217">
        <v>1219.5</v>
      </c>
      <c r="Z6" s="217">
        <v>1593</v>
      </c>
      <c r="AA6" s="217">
        <v>13999.5</v>
      </c>
      <c r="AB6" s="217">
        <v>1660.5</v>
      </c>
      <c r="AC6" s="218">
        <v>1188</v>
      </c>
      <c r="AE6" s="240">
        <v>1.380096</v>
      </c>
      <c r="AF6" s="235">
        <v>24.736563</v>
      </c>
      <c r="AG6" s="59">
        <v>34.999381</v>
      </c>
      <c r="AH6" s="236">
        <v>48.772286999999999</v>
      </c>
      <c r="AI6" s="235">
        <v>36.598700000000001</v>
      </c>
      <c r="AJ6" s="59">
        <v>34.323309999999999</v>
      </c>
      <c r="AK6" s="236">
        <v>61.153523</v>
      </c>
      <c r="AL6" s="235">
        <v>32.097104999999999</v>
      </c>
      <c r="AM6" s="59">
        <v>33.565984999999998</v>
      </c>
      <c r="AN6" s="236"/>
      <c r="AO6" s="235">
        <v>32.824497000000001</v>
      </c>
      <c r="AP6" s="59">
        <v>33.726331999999999</v>
      </c>
      <c r="AQ6" s="236">
        <v>33.293039</v>
      </c>
      <c r="AR6" s="235"/>
      <c r="AS6" s="59">
        <v>33.090662000000002</v>
      </c>
      <c r="AT6" s="60">
        <v>41.603208000000002</v>
      </c>
      <c r="AV6" s="23"/>
      <c r="AW6" s="398" t="s">
        <v>186</v>
      </c>
      <c r="AX6" s="398"/>
      <c r="AY6" s="398"/>
      <c r="BA6" s="399" t="s">
        <v>49</v>
      </c>
      <c r="BB6" s="399"/>
      <c r="BC6" s="400"/>
      <c r="BD6" s="1"/>
      <c r="BE6" s="1"/>
      <c r="BF6" s="113" t="s">
        <v>30</v>
      </c>
      <c r="BG6" s="115"/>
      <c r="BH6" s="228">
        <v>11507.032999999999</v>
      </c>
      <c r="BI6" s="228">
        <v>6769.69</v>
      </c>
      <c r="BJ6" s="228"/>
      <c r="BK6" s="228">
        <v>11363.861000000001</v>
      </c>
      <c r="BL6" s="228">
        <v>5762</v>
      </c>
      <c r="BM6" s="228"/>
      <c r="BN6" s="228">
        <v>13100.347</v>
      </c>
      <c r="BO6" s="229">
        <v>4062.4389999999999</v>
      </c>
    </row>
    <row r="7" spans="2:67" x14ac:dyDescent="0.2">
      <c r="B7" s="23"/>
      <c r="C7" t="s">
        <v>190</v>
      </c>
      <c r="D7" s="25">
        <v>3.1616309999999999</v>
      </c>
      <c r="E7" s="25">
        <v>2.6006740000000002</v>
      </c>
      <c r="F7" s="25">
        <v>1.9155180000000001</v>
      </c>
      <c r="G7" s="25">
        <v>2.9736669999999998</v>
      </c>
      <c r="H7" s="25">
        <v>2.8709950000000002</v>
      </c>
      <c r="I7" s="1"/>
      <c r="J7" t="s">
        <v>190</v>
      </c>
      <c r="K7" s="1">
        <v>1</v>
      </c>
      <c r="L7" s="1">
        <v>0.77797899999999998</v>
      </c>
      <c r="M7" s="1">
        <v>0.66237699999999999</v>
      </c>
      <c r="N7" s="1">
        <v>0.92862500000000003</v>
      </c>
      <c r="O7" s="46">
        <v>0.84382000000000001</v>
      </c>
      <c r="Q7" s="23" t="s">
        <v>196</v>
      </c>
      <c r="R7" s="30" t="s">
        <v>197</v>
      </c>
      <c r="T7" s="208">
        <v>-0.59700345416287548</v>
      </c>
      <c r="U7" s="209">
        <v>1.2600290165603854</v>
      </c>
      <c r="W7" s="113"/>
      <c r="X7" s="115" t="s">
        <v>225</v>
      </c>
      <c r="Y7" s="217">
        <v>1444.5</v>
      </c>
      <c r="Z7" s="217">
        <v>936</v>
      </c>
      <c r="AA7" s="217">
        <v>8811</v>
      </c>
      <c r="AB7" s="217">
        <v>639</v>
      </c>
      <c r="AC7" s="218">
        <v>886.5</v>
      </c>
      <c r="AE7" s="240">
        <v>9.879448</v>
      </c>
      <c r="AF7" s="235">
        <v>22.768704</v>
      </c>
      <c r="AG7" s="59">
        <v>36.678299000000003</v>
      </c>
      <c r="AH7" s="236">
        <v>47.105080999999998</v>
      </c>
      <c r="AI7" s="235">
        <v>34.512782999999999</v>
      </c>
      <c r="AJ7" s="59">
        <v>32.153196000000001</v>
      </c>
      <c r="AK7" s="236">
        <v>58.286687999999998</v>
      </c>
      <c r="AL7" s="235">
        <v>28.130749999999999</v>
      </c>
      <c r="AM7" s="59">
        <v>29.482493000000002</v>
      </c>
      <c r="AN7" s="236"/>
      <c r="AO7" s="235">
        <v>30.458863999999998</v>
      </c>
      <c r="AP7" s="59">
        <v>31.049022999999998</v>
      </c>
      <c r="AQ7" s="236">
        <v>28.787365000000001</v>
      </c>
      <c r="AR7" s="235"/>
      <c r="AS7" s="59">
        <v>28.507881999999999</v>
      </c>
      <c r="AT7" s="60">
        <v>40.993198</v>
      </c>
      <c r="AV7" s="23"/>
      <c r="AW7" s="158" t="s">
        <v>402</v>
      </c>
      <c r="AX7" s="158" t="s">
        <v>232</v>
      </c>
      <c r="AY7" s="158" t="s">
        <v>386</v>
      </c>
      <c r="AZ7" s="30"/>
      <c r="BA7" s="158" t="s">
        <v>402</v>
      </c>
      <c r="BB7" s="158" t="s">
        <v>232</v>
      </c>
      <c r="BC7" s="158" t="s">
        <v>386</v>
      </c>
      <c r="BD7" s="1"/>
      <c r="BE7" s="1"/>
      <c r="BF7" s="113" t="s">
        <v>236</v>
      </c>
      <c r="BG7" s="115"/>
      <c r="BH7" s="228">
        <v>11745.569</v>
      </c>
      <c r="BI7" s="228">
        <v>2587.0830000000001</v>
      </c>
      <c r="BJ7" s="228"/>
      <c r="BK7" s="228">
        <v>14307.882</v>
      </c>
      <c r="BL7" s="228">
        <v>4564.4679999999998</v>
      </c>
      <c r="BM7" s="228"/>
      <c r="BN7" s="228">
        <v>15055.710999999999</v>
      </c>
      <c r="BO7" s="229">
        <v>2573.8609999999999</v>
      </c>
    </row>
    <row r="8" spans="2:67" ht="17" thickBot="1" x14ac:dyDescent="0.25">
      <c r="B8" s="26"/>
      <c r="C8" s="82" t="s">
        <v>191</v>
      </c>
      <c r="D8" s="27">
        <v>2.8475860000000002</v>
      </c>
      <c r="E8" s="27">
        <v>2.3045710000000001</v>
      </c>
      <c r="F8" s="27">
        <v>2.3472879999999998</v>
      </c>
      <c r="G8" s="27">
        <v>2.6931569999999998</v>
      </c>
      <c r="H8" s="27">
        <v>2.6387499999999999</v>
      </c>
      <c r="I8" s="48"/>
      <c r="J8" s="82" t="s">
        <v>191</v>
      </c>
      <c r="K8" s="48">
        <v>1</v>
      </c>
      <c r="L8" s="48">
        <v>0.822573</v>
      </c>
      <c r="M8" s="48">
        <v>0.60586399999999996</v>
      </c>
      <c r="N8" s="48">
        <v>0.94054800000000005</v>
      </c>
      <c r="O8" s="49">
        <v>0.90807400000000005</v>
      </c>
      <c r="Q8" s="23" t="s">
        <v>59</v>
      </c>
      <c r="R8" s="30" t="s">
        <v>60</v>
      </c>
      <c r="T8" s="208">
        <v>-0.72998278794864691</v>
      </c>
      <c r="U8" s="209">
        <v>0.80242355053608039</v>
      </c>
      <c r="W8" s="113"/>
      <c r="X8" s="115" t="s">
        <v>226</v>
      </c>
      <c r="Y8" s="217">
        <v>2569.5</v>
      </c>
      <c r="Z8" s="217">
        <v>1305</v>
      </c>
      <c r="AA8" s="217">
        <v>15048</v>
      </c>
      <c r="AB8" s="217">
        <v>1602</v>
      </c>
      <c r="AC8" s="218">
        <v>1989</v>
      </c>
      <c r="AE8" s="240">
        <v>18.374372000000001</v>
      </c>
      <c r="AF8" s="235">
        <v>21.618938</v>
      </c>
      <c r="AG8" s="59">
        <v>35.278317999999999</v>
      </c>
      <c r="AH8" s="236">
        <v>47.044199999999996</v>
      </c>
      <c r="AI8" s="235">
        <v>35.584201999999998</v>
      </c>
      <c r="AJ8" s="59">
        <v>29.976298</v>
      </c>
      <c r="AK8" s="236">
        <v>60.231909999999999</v>
      </c>
      <c r="AL8" s="235">
        <v>27.212781</v>
      </c>
      <c r="AM8" s="59">
        <v>30.237317000000001</v>
      </c>
      <c r="AN8" s="236"/>
      <c r="AO8" s="235">
        <v>31.190391000000002</v>
      </c>
      <c r="AP8" s="59">
        <v>32.150951999999997</v>
      </c>
      <c r="AQ8" s="236">
        <v>31.104019000000001</v>
      </c>
      <c r="AR8" s="235"/>
      <c r="AS8" s="59">
        <v>30.393833000000001</v>
      </c>
      <c r="AT8" s="60">
        <v>39.934694999999998</v>
      </c>
      <c r="AV8" s="244" t="s">
        <v>244</v>
      </c>
      <c r="AW8" s="301">
        <v>0.93273824000000005</v>
      </c>
      <c r="AX8" s="301">
        <v>1.17228464</v>
      </c>
      <c r="AY8" s="301">
        <v>1.21010101</v>
      </c>
      <c r="AZ8" s="301"/>
      <c r="BA8" s="301">
        <v>0.86132644000000003</v>
      </c>
      <c r="BB8" s="301">
        <v>1</v>
      </c>
      <c r="BC8" s="344">
        <v>0.82914863000000005</v>
      </c>
      <c r="BD8" s="1"/>
      <c r="BE8" s="1"/>
      <c r="BF8" s="113" t="s">
        <v>49</v>
      </c>
      <c r="BG8" s="115"/>
      <c r="BH8" s="228">
        <v>14521.075000000001</v>
      </c>
      <c r="BI8" s="228">
        <v>8024.64</v>
      </c>
      <c r="BJ8" s="228"/>
      <c r="BK8" s="228">
        <v>15185.075000000001</v>
      </c>
      <c r="BL8" s="228">
        <v>9284.66</v>
      </c>
      <c r="BM8" s="228"/>
      <c r="BN8" s="228">
        <v>15333.518</v>
      </c>
      <c r="BO8" s="229">
        <v>7274.0749999999998</v>
      </c>
    </row>
    <row r="9" spans="2:67" x14ac:dyDescent="0.2">
      <c r="Q9" s="23" t="s">
        <v>198</v>
      </c>
      <c r="R9" s="30" t="s">
        <v>199</v>
      </c>
      <c r="T9" s="208">
        <v>-0.39187529318646208</v>
      </c>
      <c r="U9" s="209">
        <v>0.57888389785523642</v>
      </c>
      <c r="W9" s="113"/>
      <c r="X9" s="115"/>
      <c r="Y9" s="217"/>
      <c r="Z9" s="217"/>
      <c r="AA9" s="217"/>
      <c r="AB9" s="217"/>
      <c r="AC9" s="218"/>
      <c r="AE9" s="240">
        <v>26.987217000000001</v>
      </c>
      <c r="AF9" s="235">
        <v>7.3268979999999999</v>
      </c>
      <c r="AG9" s="59">
        <v>26.688376000000002</v>
      </c>
      <c r="AH9" s="236">
        <v>23.855058</v>
      </c>
      <c r="AI9" s="235">
        <v>14.934042</v>
      </c>
      <c r="AJ9" s="59">
        <v>1.699538</v>
      </c>
      <c r="AK9" s="236">
        <v>25.649332999999999</v>
      </c>
      <c r="AL9" s="235">
        <v>15.481741</v>
      </c>
      <c r="AM9" s="59">
        <v>14.306340000000001</v>
      </c>
      <c r="AN9" s="236"/>
      <c r="AO9" s="235">
        <v>-3.8441139999999998</v>
      </c>
      <c r="AP9" s="59">
        <v>11.844156</v>
      </c>
      <c r="AQ9" s="236">
        <v>11.674262000000001</v>
      </c>
      <c r="AR9" s="235"/>
      <c r="AS9" s="59">
        <v>16.309584000000001</v>
      </c>
      <c r="AT9" s="60">
        <v>15.643015999999999</v>
      </c>
      <c r="AV9" s="244" t="s">
        <v>245</v>
      </c>
      <c r="AW9" s="301">
        <v>0.99305781999999998</v>
      </c>
      <c r="AX9" s="301">
        <v>1.26760563</v>
      </c>
      <c r="AY9" s="301">
        <v>1.2241176499999999</v>
      </c>
      <c r="AZ9" s="301"/>
      <c r="BA9" s="301">
        <v>0.95228473000000002</v>
      </c>
      <c r="BB9" s="301">
        <v>1</v>
      </c>
      <c r="BC9" s="344">
        <v>1.3841176500000001</v>
      </c>
      <c r="BD9" s="1"/>
      <c r="BE9" s="1"/>
      <c r="BF9" s="113" t="s">
        <v>186</v>
      </c>
      <c r="BG9" s="115"/>
      <c r="BH9" s="228">
        <v>14236.589</v>
      </c>
      <c r="BI9" s="228">
        <v>1933.376</v>
      </c>
      <c r="BJ9" s="228"/>
      <c r="BK9" s="228">
        <v>12767.933000000001</v>
      </c>
      <c r="BL9" s="228">
        <v>5198.933</v>
      </c>
      <c r="BM9" s="228"/>
      <c r="BN9" s="228">
        <v>12001.69</v>
      </c>
      <c r="BO9" s="229">
        <v>1973.3050000000001</v>
      </c>
    </row>
    <row r="10" spans="2:67" x14ac:dyDescent="0.2">
      <c r="Q10" s="23" t="s">
        <v>200</v>
      </c>
      <c r="R10" s="30" t="s">
        <v>201</v>
      </c>
      <c r="T10" s="208">
        <v>-2.6224286875629554E-2</v>
      </c>
      <c r="U10" s="209">
        <v>0.34982815594617617</v>
      </c>
      <c r="W10" s="113" t="s">
        <v>227</v>
      </c>
      <c r="X10" s="115" t="s">
        <v>223</v>
      </c>
      <c r="Y10" s="217">
        <v>4279.5</v>
      </c>
      <c r="Z10" s="217">
        <v>2952</v>
      </c>
      <c r="AA10" s="217">
        <v>22117.5</v>
      </c>
      <c r="AB10" s="217">
        <v>4419</v>
      </c>
      <c r="AC10" s="218">
        <v>3681</v>
      </c>
      <c r="AE10" s="240">
        <v>35.481732999999998</v>
      </c>
      <c r="AF10" s="235">
        <v>8.0964600000000004</v>
      </c>
      <c r="AG10" s="59">
        <v>24.799779999999998</v>
      </c>
      <c r="AH10" s="236">
        <v>16.179421000000001</v>
      </c>
      <c r="AI10" s="235">
        <v>15.927421000000001</v>
      </c>
      <c r="AJ10" s="59">
        <v>5.9728899999999996</v>
      </c>
      <c r="AK10" s="236">
        <v>25.618981000000002</v>
      </c>
      <c r="AL10" s="235">
        <v>16.912299999999998</v>
      </c>
      <c r="AM10" s="59">
        <v>14.833081999999999</v>
      </c>
      <c r="AN10" s="236"/>
      <c r="AO10" s="235">
        <v>-1.2242310000000001</v>
      </c>
      <c r="AP10" s="59">
        <v>10.425725</v>
      </c>
      <c r="AQ10" s="236">
        <v>10.013895</v>
      </c>
      <c r="AR10" s="235"/>
      <c r="AS10" s="59">
        <v>15.715379</v>
      </c>
      <c r="AT10" s="60">
        <v>16.880794000000002</v>
      </c>
      <c r="AV10" s="244" t="s">
        <v>246</v>
      </c>
      <c r="AW10" s="301">
        <v>1.1794037900000001</v>
      </c>
      <c r="AX10" s="301">
        <v>1.26073298</v>
      </c>
      <c r="AY10" s="301">
        <v>1.98571429</v>
      </c>
      <c r="AZ10" s="301"/>
      <c r="BA10" s="301">
        <v>1.4596206</v>
      </c>
      <c r="BB10" s="301">
        <v>1.76073298</v>
      </c>
      <c r="BC10" s="344">
        <v>1.04761905</v>
      </c>
      <c r="BF10" s="113" t="s">
        <v>220</v>
      </c>
      <c r="BG10" s="115"/>
      <c r="BH10" s="228">
        <v>14627.974</v>
      </c>
      <c r="BI10" s="228">
        <v>2434.4470000000001</v>
      </c>
      <c r="BJ10" s="228"/>
      <c r="BK10" s="228">
        <v>11902.589</v>
      </c>
      <c r="BL10" s="228">
        <v>5432.7610000000004</v>
      </c>
      <c r="BM10" s="228"/>
      <c r="BN10" s="228">
        <v>12885.974</v>
      </c>
      <c r="BO10" s="229">
        <v>3689.9119999999998</v>
      </c>
    </row>
    <row r="11" spans="2:67" x14ac:dyDescent="0.2">
      <c r="Q11" s="23" t="s">
        <v>55</v>
      </c>
      <c r="R11" s="30" t="s">
        <v>56</v>
      </c>
      <c r="T11" s="208">
        <v>-0.92763278273082361</v>
      </c>
      <c r="U11" s="209">
        <v>0.34931242190100537</v>
      </c>
      <c r="W11" s="113"/>
      <c r="X11" s="115" t="s">
        <v>224</v>
      </c>
      <c r="Y11" s="217">
        <v>10300.5</v>
      </c>
      <c r="Z11" s="217">
        <v>4203</v>
      </c>
      <c r="AA11" s="217">
        <v>42736.5</v>
      </c>
      <c r="AB11" s="217">
        <v>6691.5</v>
      </c>
      <c r="AC11" s="218">
        <v>7389</v>
      </c>
      <c r="AE11" s="240">
        <v>43.976396999999999</v>
      </c>
      <c r="AF11" s="235">
        <v>7.7528540000000001</v>
      </c>
      <c r="AG11" s="59">
        <v>25.364637999999999</v>
      </c>
      <c r="AH11" s="236">
        <v>19.508241999999999</v>
      </c>
      <c r="AI11" s="235">
        <v>14.926928</v>
      </c>
      <c r="AJ11" s="59">
        <v>6.9174740000000003</v>
      </c>
      <c r="AK11" s="236">
        <v>26.222684000000001</v>
      </c>
      <c r="AL11" s="235">
        <v>15.322922999999999</v>
      </c>
      <c r="AM11" s="59">
        <v>12.19778</v>
      </c>
      <c r="AN11" s="236"/>
      <c r="AO11" s="235">
        <v>9.9977999999999997E-2</v>
      </c>
      <c r="AP11" s="59">
        <v>11.472942</v>
      </c>
      <c r="AQ11" s="236">
        <v>10.444227</v>
      </c>
      <c r="AR11" s="235"/>
      <c r="AS11" s="59">
        <v>14.756722</v>
      </c>
      <c r="AT11" s="60">
        <v>16.131468000000002</v>
      </c>
      <c r="AV11" s="244" t="s">
        <v>247</v>
      </c>
      <c r="AW11" s="301">
        <v>1.1391220099999999</v>
      </c>
      <c r="AX11" s="301">
        <v>1.3377381699999999</v>
      </c>
      <c r="AY11" s="301">
        <v>1.9402985100000001</v>
      </c>
      <c r="AZ11" s="301"/>
      <c r="BA11" s="301">
        <v>1.37475791</v>
      </c>
      <c r="BB11" s="301">
        <v>1.6177012900000001</v>
      </c>
      <c r="BC11" s="344">
        <v>1.47462687</v>
      </c>
      <c r="BF11" s="113" t="s">
        <v>237</v>
      </c>
      <c r="BG11" s="115"/>
      <c r="BH11" s="228">
        <v>12734.489</v>
      </c>
      <c r="BI11" s="228">
        <v>3870.3969999999999</v>
      </c>
      <c r="BJ11" s="228"/>
      <c r="BK11" s="228">
        <v>7444.518</v>
      </c>
      <c r="BL11" s="228">
        <v>2451.134</v>
      </c>
      <c r="BM11" s="228"/>
      <c r="BN11" s="228">
        <v>13374.368</v>
      </c>
      <c r="BO11" s="229">
        <v>3727.8409999999999</v>
      </c>
    </row>
    <row r="12" spans="2:67" x14ac:dyDescent="0.2">
      <c r="Q12" s="23" t="s">
        <v>202</v>
      </c>
      <c r="R12" s="30" t="s">
        <v>203</v>
      </c>
      <c r="T12" s="208">
        <v>-0.5140164593884492</v>
      </c>
      <c r="U12" s="209">
        <v>0.57636815272380992</v>
      </c>
      <c r="W12" s="113"/>
      <c r="X12" s="115" t="s">
        <v>225</v>
      </c>
      <c r="Y12" s="217">
        <v>9855</v>
      </c>
      <c r="Z12" s="217">
        <v>2754</v>
      </c>
      <c r="AA12" s="217">
        <v>42277.5</v>
      </c>
      <c r="AB12" s="217">
        <v>4770</v>
      </c>
      <c r="AC12" s="218">
        <v>3928.5</v>
      </c>
      <c r="AE12" s="240">
        <v>52.579365000000003</v>
      </c>
      <c r="AF12" s="235">
        <v>20.172229000000002</v>
      </c>
      <c r="AG12" s="59">
        <v>28.077431000000001</v>
      </c>
      <c r="AH12" s="236">
        <v>54.160854999999998</v>
      </c>
      <c r="AI12" s="235">
        <v>30.063569000000001</v>
      </c>
      <c r="AJ12" s="59">
        <v>14.468323</v>
      </c>
      <c r="AK12" s="236">
        <v>59.470464</v>
      </c>
      <c r="AL12" s="235">
        <v>48.128560999999998</v>
      </c>
      <c r="AM12" s="59">
        <v>34.938431000000001</v>
      </c>
      <c r="AN12" s="236"/>
      <c r="AO12" s="235">
        <v>19.57019</v>
      </c>
      <c r="AP12" s="59">
        <v>28.212199999999999</v>
      </c>
      <c r="AQ12" s="236">
        <v>16.984088</v>
      </c>
      <c r="AR12" s="235"/>
      <c r="AS12" s="59">
        <v>32.712564</v>
      </c>
      <c r="AT12" s="60">
        <v>40.469816000000002</v>
      </c>
      <c r="AV12" s="23"/>
      <c r="BC12" s="24"/>
      <c r="BF12" s="113"/>
      <c r="BG12" s="115"/>
      <c r="BH12" s="228"/>
      <c r="BI12" s="228"/>
      <c r="BJ12" s="228"/>
      <c r="BK12" s="228"/>
      <c r="BL12" s="228"/>
      <c r="BM12" s="228"/>
      <c r="BN12" s="228"/>
      <c r="BO12" s="229"/>
    </row>
    <row r="13" spans="2:67" ht="17" thickBot="1" x14ac:dyDescent="0.25">
      <c r="Q13" s="23" t="s">
        <v>204</v>
      </c>
      <c r="R13" s="30" t="s">
        <v>205</v>
      </c>
      <c r="T13" s="208">
        <v>-0.4057480594303649</v>
      </c>
      <c r="U13" s="209">
        <v>1.1210595164038308</v>
      </c>
      <c r="W13" s="113"/>
      <c r="X13" s="115" t="s">
        <v>226</v>
      </c>
      <c r="Y13" s="217">
        <v>15723</v>
      </c>
      <c r="Z13" s="217">
        <v>4311</v>
      </c>
      <c r="AA13" s="217">
        <v>48168</v>
      </c>
      <c r="AB13" s="217">
        <v>8473.5</v>
      </c>
      <c r="AC13" s="218">
        <v>7240.5</v>
      </c>
      <c r="AE13" s="240">
        <v>61.074550000000002</v>
      </c>
      <c r="AF13" s="235">
        <v>16.103418999999999</v>
      </c>
      <c r="AG13" s="59">
        <v>26.965596999999999</v>
      </c>
      <c r="AH13" s="236">
        <v>47.756124999999997</v>
      </c>
      <c r="AI13" s="235">
        <v>29.856912999999999</v>
      </c>
      <c r="AJ13" s="59">
        <v>17.906701000000002</v>
      </c>
      <c r="AK13" s="236">
        <v>61.402068</v>
      </c>
      <c r="AL13" s="235">
        <v>45.060310000000001</v>
      </c>
      <c r="AM13" s="59">
        <v>46.357281</v>
      </c>
      <c r="AN13" s="236"/>
      <c r="AO13" s="235">
        <v>21.240967999999999</v>
      </c>
      <c r="AP13" s="59">
        <v>29.766683</v>
      </c>
      <c r="AQ13" s="236">
        <v>15.909246</v>
      </c>
      <c r="AR13" s="235"/>
      <c r="AS13" s="59">
        <v>32.078966000000001</v>
      </c>
      <c r="AT13" s="60">
        <v>40.922735000000003</v>
      </c>
      <c r="AV13" s="26"/>
      <c r="AW13" s="82" t="s">
        <v>249</v>
      </c>
      <c r="AX13" s="82"/>
      <c r="AY13" s="82"/>
      <c r="AZ13" s="82"/>
      <c r="BA13" s="82"/>
      <c r="BB13" s="82"/>
      <c r="BC13" s="28"/>
      <c r="BF13" s="219" t="s">
        <v>238</v>
      </c>
      <c r="BG13" s="115"/>
      <c r="BH13" s="228"/>
      <c r="BI13" s="228"/>
      <c r="BJ13" s="228"/>
      <c r="BK13" s="228"/>
      <c r="BL13" s="228"/>
      <c r="BM13" s="228"/>
      <c r="BN13" s="228"/>
      <c r="BO13" s="229"/>
    </row>
    <row r="14" spans="2:67" x14ac:dyDescent="0.2">
      <c r="Q14" s="23" t="s">
        <v>67</v>
      </c>
      <c r="R14" s="30" t="s">
        <v>68</v>
      </c>
      <c r="T14" s="208">
        <v>-0.48817407051758094</v>
      </c>
      <c r="U14" s="209">
        <v>0.88869152702978516</v>
      </c>
      <c r="W14" s="113"/>
      <c r="X14" s="115"/>
      <c r="Y14" s="115"/>
      <c r="Z14" s="115"/>
      <c r="AA14" s="115"/>
      <c r="AB14" s="115"/>
      <c r="AC14" s="118"/>
      <c r="AE14" s="240">
        <v>69.572924</v>
      </c>
      <c r="AF14" s="235">
        <v>17.903041999999999</v>
      </c>
      <c r="AG14" s="59">
        <v>29.346554999999999</v>
      </c>
      <c r="AH14" s="236">
        <v>50.048760000000001</v>
      </c>
      <c r="AI14" s="235">
        <v>35.920623999999997</v>
      </c>
      <c r="AJ14" s="59">
        <v>22.663340999999999</v>
      </c>
      <c r="AK14" s="236">
        <v>66.268454000000006</v>
      </c>
      <c r="AL14" s="235">
        <v>45.212573999999996</v>
      </c>
      <c r="AM14" s="59">
        <v>48.898643999999997</v>
      </c>
      <c r="AN14" s="236"/>
      <c r="AO14" s="235">
        <v>21.236028000000001</v>
      </c>
      <c r="AP14" s="59">
        <v>31.549412</v>
      </c>
      <c r="AQ14" s="236">
        <v>16.296683000000002</v>
      </c>
      <c r="AR14" s="235"/>
      <c r="AS14" s="59">
        <v>31.455151999999998</v>
      </c>
      <c r="AT14" s="60">
        <v>41.735196000000002</v>
      </c>
      <c r="BF14" s="113"/>
      <c r="BG14" s="115"/>
      <c r="BH14" s="228"/>
      <c r="BI14" s="228"/>
      <c r="BJ14" s="228"/>
      <c r="BK14" s="228"/>
      <c r="BL14" s="228"/>
      <c r="BM14" s="228"/>
      <c r="BN14" s="228"/>
      <c r="BO14" s="229"/>
    </row>
    <row r="15" spans="2:67" x14ac:dyDescent="0.2">
      <c r="Q15" s="23" t="s">
        <v>73</v>
      </c>
      <c r="R15" s="30" t="s">
        <v>74</v>
      </c>
      <c r="T15" s="208">
        <v>-0.4763689397321681</v>
      </c>
      <c r="U15" s="209">
        <v>1.0863974526809184</v>
      </c>
      <c r="W15" s="113"/>
      <c r="X15" s="115"/>
      <c r="Y15" s="115"/>
      <c r="Z15" s="115"/>
      <c r="AA15" s="115"/>
      <c r="AB15" s="115"/>
      <c r="AC15" s="118"/>
      <c r="AE15" s="240">
        <v>78.175151999999997</v>
      </c>
      <c r="AF15" s="235">
        <v>5.7097800000000003</v>
      </c>
      <c r="AG15" s="59">
        <v>23.675189</v>
      </c>
      <c r="AH15" s="236">
        <v>19.462264000000001</v>
      </c>
      <c r="AI15" s="235">
        <v>9.0636329999999994</v>
      </c>
      <c r="AJ15" s="59">
        <v>0.641073</v>
      </c>
      <c r="AK15" s="236">
        <v>20.29513</v>
      </c>
      <c r="AL15" s="235">
        <v>13.918729000000001</v>
      </c>
      <c r="AM15" s="59">
        <v>17.865089000000001</v>
      </c>
      <c r="AN15" s="236"/>
      <c r="AO15" s="235">
        <v>0.63519199999999998</v>
      </c>
      <c r="AP15" s="59">
        <v>7.4300360000000003</v>
      </c>
      <c r="AQ15" s="236">
        <v>6.9795290000000003</v>
      </c>
      <c r="AR15" s="235"/>
      <c r="AS15" s="59">
        <v>13.317601</v>
      </c>
      <c r="AT15" s="60">
        <v>9.1030280000000001</v>
      </c>
      <c r="BF15" s="113" t="s">
        <v>30</v>
      </c>
      <c r="BG15" s="115"/>
      <c r="BH15" s="228">
        <f t="shared" ref="BH15:BH20" si="0">11507.033/BH6</f>
        <v>1</v>
      </c>
      <c r="BI15" s="228">
        <f t="shared" ref="BI15:BI20" si="1">BI6*BH15</f>
        <v>6769.69</v>
      </c>
      <c r="BJ15" s="228"/>
      <c r="BK15" s="228">
        <f t="shared" ref="BK15:BK20" si="2">11363.861/BK6</f>
        <v>1</v>
      </c>
      <c r="BL15" s="228">
        <f t="shared" ref="BL15:BL20" si="3">BL6*BK15</f>
        <v>5762</v>
      </c>
      <c r="BM15" s="228"/>
      <c r="BN15" s="228">
        <f t="shared" ref="BN15:BN20" si="4">13100.347/BN6</f>
        <v>1</v>
      </c>
      <c r="BO15" s="229">
        <f t="shared" ref="BO15:BO20" si="5">BO6*BN15</f>
        <v>4062.4389999999999</v>
      </c>
    </row>
    <row r="16" spans="2:67" x14ac:dyDescent="0.2">
      <c r="Q16" s="23" t="s">
        <v>206</v>
      </c>
      <c r="R16" s="30" t="s">
        <v>207</v>
      </c>
      <c r="T16" s="208">
        <v>-1.6649050259709343E-2</v>
      </c>
      <c r="U16" s="209">
        <v>-0.45808331490025633</v>
      </c>
      <c r="W16" s="219" t="s">
        <v>228</v>
      </c>
      <c r="X16" s="115"/>
      <c r="Y16" s="115"/>
      <c r="Z16" s="115"/>
      <c r="AA16" s="115"/>
      <c r="AB16" s="115"/>
      <c r="AC16" s="118"/>
      <c r="AE16" s="240">
        <v>86.669206000000003</v>
      </c>
      <c r="AF16" s="235">
        <v>30.956858</v>
      </c>
      <c r="AG16" s="59">
        <v>22.506128</v>
      </c>
      <c r="AH16" s="236">
        <v>12.574074</v>
      </c>
      <c r="AI16" s="235">
        <v>10.819905</v>
      </c>
      <c r="AJ16" s="59">
        <v>0.71575200000000005</v>
      </c>
      <c r="AK16" s="236">
        <v>18.643616999999999</v>
      </c>
      <c r="AL16" s="235">
        <v>17.127465000000001</v>
      </c>
      <c r="AM16" s="59">
        <v>13.562471</v>
      </c>
      <c r="AN16" s="236"/>
      <c r="AO16" s="235">
        <v>-3.1617359999999999</v>
      </c>
      <c r="AP16" s="59">
        <v>7.9961419999999999</v>
      </c>
      <c r="AQ16" s="236">
        <v>6.0580939999999996</v>
      </c>
      <c r="AR16" s="235"/>
      <c r="AS16" s="59">
        <v>11.846508</v>
      </c>
      <c r="AT16" s="60">
        <v>11.101063</v>
      </c>
      <c r="BF16" s="113" t="s">
        <v>236</v>
      </c>
      <c r="BG16" s="115"/>
      <c r="BH16" s="228">
        <f t="shared" si="0"/>
        <v>0.97969140532910748</v>
      </c>
      <c r="BI16" s="228">
        <f t="shared" si="1"/>
        <v>2534.5429799730437</v>
      </c>
      <c r="BJ16" s="228"/>
      <c r="BK16" s="228">
        <f t="shared" si="2"/>
        <v>0.79423781940611482</v>
      </c>
      <c r="BL16" s="228">
        <f t="shared" si="3"/>
        <v>3625.2731110689901</v>
      </c>
      <c r="BM16" s="228"/>
      <c r="BN16" s="228">
        <f t="shared" si="4"/>
        <v>0.87012476528009874</v>
      </c>
      <c r="BO16" s="229">
        <f t="shared" si="5"/>
        <v>2239.5801984886002</v>
      </c>
    </row>
    <row r="17" spans="17:67" ht="17" thickBot="1" x14ac:dyDescent="0.25">
      <c r="Q17" s="23" t="s">
        <v>79</v>
      </c>
      <c r="R17" s="30" t="s">
        <v>80</v>
      </c>
      <c r="T17" s="208">
        <v>-0.59614490638011508</v>
      </c>
      <c r="U17" s="209">
        <v>1.0723545099872049</v>
      </c>
      <c r="W17" s="113"/>
      <c r="X17" s="115"/>
      <c r="Y17" s="115"/>
      <c r="Z17" s="115"/>
      <c r="AA17" s="115"/>
      <c r="AB17" s="115"/>
      <c r="AC17" s="118"/>
      <c r="AE17" s="241">
        <v>95.161277999999996</v>
      </c>
      <c r="AF17" s="242">
        <v>20.073221</v>
      </c>
      <c r="AG17" s="62">
        <v>21.377617999999998</v>
      </c>
      <c r="AH17" s="243">
        <v>14.833235</v>
      </c>
      <c r="AI17" s="242">
        <v>8.8487910000000003</v>
      </c>
      <c r="AJ17" s="62">
        <v>-0.83239399999999997</v>
      </c>
      <c r="AK17" s="243">
        <v>20.336085000000001</v>
      </c>
      <c r="AL17" s="242">
        <v>7.6669650000000003</v>
      </c>
      <c r="AM17" s="62">
        <v>11.158154</v>
      </c>
      <c r="AN17" s="243"/>
      <c r="AO17" s="242">
        <v>-5.2754050000000001</v>
      </c>
      <c r="AP17" s="62">
        <v>7.5721220000000002</v>
      </c>
      <c r="AQ17" s="243">
        <v>6.7823380000000002</v>
      </c>
      <c r="AR17" s="242"/>
      <c r="AS17" s="62">
        <v>12.083280999999999</v>
      </c>
      <c r="AT17" s="63">
        <v>10.419171</v>
      </c>
      <c r="BF17" s="113" t="s">
        <v>49</v>
      </c>
      <c r="BG17" s="115"/>
      <c r="BH17" s="228">
        <f t="shared" si="0"/>
        <v>0.7924367169785983</v>
      </c>
      <c r="BI17" s="228">
        <f t="shared" si="1"/>
        <v>6359.0193765351396</v>
      </c>
      <c r="BJ17" s="228"/>
      <c r="BK17" s="228">
        <f t="shared" si="2"/>
        <v>0.74835725210445125</v>
      </c>
      <c r="BL17" s="228">
        <f t="shared" si="3"/>
        <v>6948.2426443241138</v>
      </c>
      <c r="BM17" s="228"/>
      <c r="BN17" s="228">
        <f t="shared" si="4"/>
        <v>0.85436016705364026</v>
      </c>
      <c r="BO17" s="229">
        <f t="shared" si="5"/>
        <v>6214.6799321607077</v>
      </c>
    </row>
    <row r="18" spans="17:67" x14ac:dyDescent="0.2">
      <c r="Q18" s="23" t="s">
        <v>208</v>
      </c>
      <c r="R18" s="30" t="s">
        <v>209</v>
      </c>
      <c r="T18" s="208">
        <v>-0.51936586661792083</v>
      </c>
      <c r="U18" s="209">
        <v>0.87873934887450811</v>
      </c>
      <c r="W18" s="113"/>
      <c r="X18" s="212" t="s">
        <v>138</v>
      </c>
      <c r="Y18" s="212" t="s">
        <v>49</v>
      </c>
      <c r="Z18" s="212" t="s">
        <v>186</v>
      </c>
      <c r="AA18" s="212" t="s">
        <v>220</v>
      </c>
      <c r="AB18" s="212" t="s">
        <v>221</v>
      </c>
      <c r="AC18" s="118"/>
      <c r="BF18" s="113" t="s">
        <v>186</v>
      </c>
      <c r="BG18" s="115"/>
      <c r="BH18" s="228">
        <f t="shared" si="0"/>
        <v>0.80827177071698841</v>
      </c>
      <c r="BI18" s="228">
        <f t="shared" si="1"/>
        <v>1562.6932429817282</v>
      </c>
      <c r="BJ18" s="228"/>
      <c r="BK18" s="228">
        <f t="shared" si="2"/>
        <v>0.89003137782756225</v>
      </c>
      <c r="BL18" s="228">
        <f t="shared" si="3"/>
        <v>4627.213501223182</v>
      </c>
      <c r="BM18" s="228"/>
      <c r="BN18" s="228">
        <f t="shared" si="4"/>
        <v>1.0915418578550187</v>
      </c>
      <c r="BO18" s="229">
        <f t="shared" si="5"/>
        <v>2153.9450058145976</v>
      </c>
    </row>
    <row r="19" spans="17:67" ht="17" thickBot="1" x14ac:dyDescent="0.25">
      <c r="Q19" s="23" t="s">
        <v>210</v>
      </c>
      <c r="R19" s="30" t="s">
        <v>211</v>
      </c>
      <c r="T19" s="208">
        <v>-0.62713814666521794</v>
      </c>
      <c r="U19" s="209">
        <v>0.95412582975102478</v>
      </c>
      <c r="W19" s="113" t="s">
        <v>222</v>
      </c>
      <c r="X19" s="115" t="s">
        <v>223</v>
      </c>
      <c r="Y19" s="220">
        <v>1.6039603960396041</v>
      </c>
      <c r="Z19" s="220">
        <v>4.1831683168316829</v>
      </c>
      <c r="AA19" s="220">
        <v>0.88118811881188119</v>
      </c>
      <c r="AB19" s="220">
        <v>0.84158415841584155</v>
      </c>
      <c r="AC19" s="221"/>
      <c r="BF19" s="113" t="s">
        <v>220</v>
      </c>
      <c r="BG19" s="115"/>
      <c r="BH19" s="228">
        <f t="shared" si="0"/>
        <v>0.78664571047227727</v>
      </c>
      <c r="BI19" s="228">
        <f t="shared" si="1"/>
        <v>1915.047289922104</v>
      </c>
      <c r="BJ19" s="228"/>
      <c r="BK19" s="228">
        <f t="shared" si="2"/>
        <v>0.95473858670579992</v>
      </c>
      <c r="BL19" s="228">
        <f t="shared" si="3"/>
        <v>5186.8665590503888</v>
      </c>
      <c r="BM19" s="228"/>
      <c r="BN19" s="228">
        <f t="shared" si="4"/>
        <v>1.0166361502824699</v>
      </c>
      <c r="BO19" s="229">
        <f t="shared" si="5"/>
        <v>3751.2979305610888</v>
      </c>
    </row>
    <row r="20" spans="17:67" ht="17" thickBot="1" x14ac:dyDescent="0.25">
      <c r="Q20" s="23" t="s">
        <v>212</v>
      </c>
      <c r="R20" s="30" t="s">
        <v>213</v>
      </c>
      <c r="T20" s="208">
        <v>-0.38560088516721008</v>
      </c>
      <c r="U20" s="209">
        <v>-0.49195732488337818</v>
      </c>
      <c r="W20" s="113"/>
      <c r="X20" s="115" t="s">
        <v>224</v>
      </c>
      <c r="Y20" s="220">
        <v>1.3046683046683047</v>
      </c>
      <c r="Z20" s="220">
        <v>11.465601965601966</v>
      </c>
      <c r="AA20" s="220">
        <v>1.3599508599508598</v>
      </c>
      <c r="AB20" s="220">
        <v>0.97297297297297303</v>
      </c>
      <c r="AC20" s="221"/>
      <c r="AE20" s="29" t="s">
        <v>243</v>
      </c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4"/>
      <c r="BF20" s="113" t="s">
        <v>237</v>
      </c>
      <c r="BG20" s="115"/>
      <c r="BH20" s="228">
        <f t="shared" si="0"/>
        <v>0.90361168006034631</v>
      </c>
      <c r="BI20" s="228">
        <f t="shared" si="1"/>
        <v>3497.3359356705241</v>
      </c>
      <c r="BJ20" s="228"/>
      <c r="BK20" s="228">
        <f t="shared" si="2"/>
        <v>1.5264737085732079</v>
      </c>
      <c r="BL20" s="228">
        <f t="shared" si="3"/>
        <v>3741.5916071898814</v>
      </c>
      <c r="BM20" s="228"/>
      <c r="BN20" s="228">
        <f t="shared" si="4"/>
        <v>0.97951148046771253</v>
      </c>
      <c r="BO20" s="229">
        <f t="shared" si="5"/>
        <v>3651.4630568582379</v>
      </c>
    </row>
    <row r="21" spans="17:67" x14ac:dyDescent="0.2">
      <c r="Q21" s="23" t="s">
        <v>214</v>
      </c>
      <c r="R21" s="30" t="s">
        <v>215</v>
      </c>
      <c r="T21" s="208">
        <v>-0.69098396536171269</v>
      </c>
      <c r="U21" s="209">
        <v>0.73145599127554783</v>
      </c>
      <c r="W21" s="113"/>
      <c r="X21" s="115" t="s">
        <v>225</v>
      </c>
      <c r="Y21" s="220">
        <v>0.64730290456431538</v>
      </c>
      <c r="Z21" s="220">
        <v>6.0933609958506221</v>
      </c>
      <c r="AA21" s="220">
        <v>0.44190871369294604</v>
      </c>
      <c r="AB21" s="220">
        <v>0.61307053941908718</v>
      </c>
      <c r="AC21" s="221"/>
      <c r="AE21" s="23"/>
      <c r="AT21" s="24"/>
      <c r="BF21" s="113"/>
      <c r="BG21" s="115"/>
      <c r="BH21" s="228"/>
      <c r="BI21" s="228"/>
      <c r="BJ21" s="228"/>
      <c r="BK21" s="228"/>
      <c r="BL21" s="228"/>
      <c r="BM21" s="228"/>
      <c r="BN21" s="228"/>
      <c r="BO21" s="229"/>
    </row>
    <row r="22" spans="17:67" x14ac:dyDescent="0.2">
      <c r="Q22" s="23" t="s">
        <v>81</v>
      </c>
      <c r="R22" s="30" t="s">
        <v>82</v>
      </c>
      <c r="T22" s="208">
        <v>-0.6472051536604716</v>
      </c>
      <c r="U22" s="209">
        <v>1.471738945063674</v>
      </c>
      <c r="W22" s="113"/>
      <c r="X22" s="115" t="s">
        <v>226</v>
      </c>
      <c r="Y22" s="220">
        <v>0.50758459743290552</v>
      </c>
      <c r="Z22" s="220">
        <v>5.8529754959159863</v>
      </c>
      <c r="AA22" s="220">
        <v>0.62310385064177365</v>
      </c>
      <c r="AB22" s="220">
        <v>0.77362893815635936</v>
      </c>
      <c r="AC22" s="221"/>
      <c r="AE22" s="237" t="s">
        <v>241</v>
      </c>
      <c r="AF22" s="394" t="s">
        <v>30</v>
      </c>
      <c r="AG22" s="395"/>
      <c r="AH22" s="396"/>
      <c r="AI22" s="394" t="s">
        <v>186</v>
      </c>
      <c r="AJ22" s="395"/>
      <c r="AK22" s="396"/>
      <c r="AL22" s="394" t="s">
        <v>49</v>
      </c>
      <c r="AM22" s="395"/>
      <c r="AN22" s="396"/>
      <c r="AO22" s="394" t="s">
        <v>53</v>
      </c>
      <c r="AP22" s="395"/>
      <c r="AQ22" s="396"/>
      <c r="AR22" s="394" t="s">
        <v>220</v>
      </c>
      <c r="AS22" s="395"/>
      <c r="AT22" s="397"/>
      <c r="BF22" s="219" t="s">
        <v>239</v>
      </c>
      <c r="BG22" s="115"/>
      <c r="BH22" s="228"/>
      <c r="BI22" s="228"/>
      <c r="BJ22" s="228"/>
      <c r="BK22" s="228"/>
      <c r="BL22" s="228"/>
      <c r="BM22" s="228"/>
      <c r="BN22" s="228"/>
      <c r="BO22" s="229"/>
    </row>
    <row r="23" spans="17:67" x14ac:dyDescent="0.2">
      <c r="Q23" s="23" t="s">
        <v>216</v>
      </c>
      <c r="R23" s="30" t="s">
        <v>217</v>
      </c>
      <c r="T23" s="208">
        <v>-0.54700263250104952</v>
      </c>
      <c r="U23" s="209">
        <v>1.3397714650295425</v>
      </c>
      <c r="W23" s="113"/>
      <c r="X23" s="115"/>
      <c r="Y23" s="220"/>
      <c r="Z23" s="220"/>
      <c r="AA23" s="220"/>
      <c r="AB23" s="220"/>
      <c r="AC23" s="221"/>
      <c r="AE23" s="238">
        <v>1.380096</v>
      </c>
      <c r="AF23" s="59">
        <v>2.3930440000000002</v>
      </c>
      <c r="AG23" s="59">
        <v>2.8661219999999998</v>
      </c>
      <c r="AH23" s="59">
        <v>1.039385</v>
      </c>
      <c r="AI23" s="59">
        <v>4.5079459999999996</v>
      </c>
      <c r="AJ23" s="59">
        <v>4.5413449999999997</v>
      </c>
      <c r="AK23" s="59">
        <v>4.0946389999999999</v>
      </c>
      <c r="AL23" s="59">
        <v>1.709327</v>
      </c>
      <c r="AM23" s="59">
        <v>3.0738979999999998</v>
      </c>
      <c r="AN23" s="59"/>
      <c r="AO23" s="59">
        <v>3.465786</v>
      </c>
      <c r="AP23" s="59">
        <v>1.549806</v>
      </c>
      <c r="AQ23" s="59">
        <v>2.442364</v>
      </c>
      <c r="AR23" s="59">
        <v>2.5892360000000001</v>
      </c>
      <c r="AS23" s="59">
        <v>1.5444290000000001</v>
      </c>
      <c r="AT23" s="60">
        <v>3.8338589999999999</v>
      </c>
      <c r="BF23" s="113"/>
      <c r="BG23" s="115"/>
      <c r="BH23" s="228"/>
      <c r="BI23" s="228"/>
      <c r="BJ23" s="228"/>
      <c r="BK23" s="228"/>
      <c r="BL23" s="228"/>
      <c r="BM23" s="228"/>
      <c r="BN23" s="228"/>
      <c r="BO23" s="229"/>
    </row>
    <row r="24" spans="17:67" x14ac:dyDescent="0.2">
      <c r="Q24" s="23" t="s">
        <v>75</v>
      </c>
      <c r="R24" s="30" t="s">
        <v>76</v>
      </c>
      <c r="T24" s="208">
        <v>-0.62528747088612069</v>
      </c>
      <c r="U24" s="209">
        <v>1.0573178953127715</v>
      </c>
      <c r="W24" s="113" t="s">
        <v>227</v>
      </c>
      <c r="X24" s="115" t="s">
        <v>223</v>
      </c>
      <c r="Y24" s="220">
        <v>0.6895585143658024</v>
      </c>
      <c r="Z24" s="220">
        <v>5.1664330763840223</v>
      </c>
      <c r="AA24" s="220">
        <v>1.0322354590049054</v>
      </c>
      <c r="AB24" s="220">
        <v>0.85984583041345475</v>
      </c>
      <c r="AC24" s="221"/>
      <c r="AE24" s="238">
        <v>9.879448</v>
      </c>
      <c r="AF24" s="59">
        <v>2.1077940000000002</v>
      </c>
      <c r="AG24" s="59">
        <v>2.8029410000000001</v>
      </c>
      <c r="AH24" s="59">
        <v>1.2878369999999999</v>
      </c>
      <c r="AI24" s="59">
        <v>4.1777579999999999</v>
      </c>
      <c r="AJ24" s="59">
        <v>4.1753520000000002</v>
      </c>
      <c r="AK24" s="59">
        <v>3.498904</v>
      </c>
      <c r="AL24" s="59">
        <v>1.3195250000000001</v>
      </c>
      <c r="AM24" s="59">
        <v>2.5102120000000001</v>
      </c>
      <c r="AN24" s="59"/>
      <c r="AO24" s="59">
        <v>2.5192410000000001</v>
      </c>
      <c r="AP24" s="59">
        <v>0.99348000000000003</v>
      </c>
      <c r="AQ24" s="59">
        <v>2.3623020000000001</v>
      </c>
      <c r="AR24" s="59">
        <v>1.79579</v>
      </c>
      <c r="AS24" s="59">
        <v>0.83096599999999998</v>
      </c>
      <c r="AT24" s="60">
        <v>3.1115849999999998</v>
      </c>
      <c r="BF24" s="113" t="s">
        <v>30</v>
      </c>
      <c r="BG24" s="115"/>
      <c r="BH24" s="228"/>
      <c r="BI24" s="228">
        <v>1</v>
      </c>
      <c r="BJ24" s="228"/>
      <c r="BK24" s="228"/>
      <c r="BL24" s="228">
        <v>1</v>
      </c>
      <c r="BM24" s="228"/>
      <c r="BN24" s="228"/>
      <c r="BO24" s="229">
        <v>1</v>
      </c>
    </row>
    <row r="25" spans="17:67" x14ac:dyDescent="0.2">
      <c r="Q25" s="23" t="s">
        <v>77</v>
      </c>
      <c r="R25" s="30" t="s">
        <v>78</v>
      </c>
      <c r="T25" s="208">
        <v>-0.64886398563750181</v>
      </c>
      <c r="U25" s="209">
        <v>1.220332564740336</v>
      </c>
      <c r="W25" s="113"/>
      <c r="X25" s="115" t="s">
        <v>224</v>
      </c>
      <c r="Y25" s="220">
        <v>0.40797903319743739</v>
      </c>
      <c r="Z25" s="220">
        <v>4.1483692486895745</v>
      </c>
      <c r="AA25" s="220">
        <v>0.64953407105416427</v>
      </c>
      <c r="AB25" s="220">
        <v>0.71723937099592316</v>
      </c>
      <c r="AC25" s="221"/>
      <c r="AE25" s="238">
        <v>18.374372000000001</v>
      </c>
      <c r="AF25" s="59">
        <v>2.1899139999999999</v>
      </c>
      <c r="AG25" s="59">
        <v>2.6232769999999999</v>
      </c>
      <c r="AH25" s="59">
        <v>1.497204</v>
      </c>
      <c r="AI25" s="59">
        <v>4.3924209999999997</v>
      </c>
      <c r="AJ25" s="59">
        <v>4.4815120000000004</v>
      </c>
      <c r="AK25" s="59">
        <v>3.6480700000000001</v>
      </c>
      <c r="AL25" s="59">
        <v>1.969179</v>
      </c>
      <c r="AM25" s="59">
        <v>2.4295209999999998</v>
      </c>
      <c r="AN25" s="59"/>
      <c r="AO25" s="59">
        <v>3.2758959999999999</v>
      </c>
      <c r="AP25" s="59">
        <v>1.3295710000000001</v>
      </c>
      <c r="AQ25" s="59">
        <v>2.1011869999999999</v>
      </c>
      <c r="AR25" s="59">
        <v>2.2918449999999999</v>
      </c>
      <c r="AS25" s="59">
        <v>1.266912</v>
      </c>
      <c r="AT25" s="60">
        <v>3.3239540000000001</v>
      </c>
      <c r="BF25" s="113" t="s">
        <v>236</v>
      </c>
      <c r="BG25" s="115"/>
      <c r="BH25" s="228"/>
      <c r="BI25" s="228">
        <f>BI16/BI15</f>
        <v>0.37439572269528498</v>
      </c>
      <c r="BJ25" s="228"/>
      <c r="BK25" s="228"/>
      <c r="BL25" s="228">
        <f>BL16/BL15</f>
        <v>0.62916923135525693</v>
      </c>
      <c r="BM25" s="228"/>
      <c r="BN25" s="228"/>
      <c r="BO25" s="229">
        <f>BO16/BO15</f>
        <v>0.55128955745270269</v>
      </c>
    </row>
    <row r="26" spans="17:67" ht="17" thickBot="1" x14ac:dyDescent="0.25">
      <c r="Q26" s="26" t="s">
        <v>69</v>
      </c>
      <c r="R26" s="36" t="s">
        <v>70</v>
      </c>
      <c r="S26" s="82"/>
      <c r="T26" s="210">
        <v>-0.55630224225533165</v>
      </c>
      <c r="U26" s="211">
        <v>1.1662857427657964</v>
      </c>
      <c r="W26" s="113"/>
      <c r="X26" s="115" t="s">
        <v>225</v>
      </c>
      <c r="Y26" s="220">
        <v>0.27945205479452057</v>
      </c>
      <c r="Z26" s="220">
        <v>4.2899543378995437</v>
      </c>
      <c r="AA26" s="220">
        <v>0.48401826484018262</v>
      </c>
      <c r="AB26" s="220">
        <v>0.39863013698630134</v>
      </c>
      <c r="AC26" s="221"/>
      <c r="AE26" s="238">
        <v>26.987217000000001</v>
      </c>
      <c r="AF26" s="59">
        <v>3.1416010000000001</v>
      </c>
      <c r="AG26" s="59">
        <v>3.5890939999999998</v>
      </c>
      <c r="AH26" s="59">
        <v>2.661721</v>
      </c>
      <c r="AI26" s="59">
        <v>6.4458010000000003</v>
      </c>
      <c r="AJ26" s="59">
        <v>6.3450639999999998</v>
      </c>
      <c r="AK26" s="59">
        <v>6.1260849999999998</v>
      </c>
      <c r="AL26" s="59">
        <v>3.4053770000000001</v>
      </c>
      <c r="AM26" s="59">
        <v>4.7444829999999998</v>
      </c>
      <c r="AN26" s="59"/>
      <c r="AO26" s="59">
        <v>4.5920529999999999</v>
      </c>
      <c r="AP26" s="59">
        <v>2.62967</v>
      </c>
      <c r="AQ26" s="59">
        <v>3.7275160000000001</v>
      </c>
      <c r="AR26" s="59">
        <v>3.924255</v>
      </c>
      <c r="AS26" s="59">
        <v>2.7389540000000001</v>
      </c>
      <c r="AT26" s="60">
        <v>5.7693950000000003</v>
      </c>
      <c r="BF26" s="113" t="s">
        <v>49</v>
      </c>
      <c r="BG26" s="115"/>
      <c r="BH26" s="228"/>
      <c r="BI26" s="228">
        <f>BI17/BI15</f>
        <v>0.93933686424860519</v>
      </c>
      <c r="BJ26" s="228"/>
      <c r="BK26" s="228"/>
      <c r="BL26" s="228">
        <f>BL17/BL15</f>
        <v>1.2058734197022065</v>
      </c>
      <c r="BM26" s="228"/>
      <c r="BN26" s="228"/>
      <c r="BO26" s="229">
        <f>BO17/BO15</f>
        <v>1.5297903383067926</v>
      </c>
    </row>
    <row r="27" spans="17:67" x14ac:dyDescent="0.2">
      <c r="W27" s="113"/>
      <c r="X27" s="115" t="s">
        <v>226</v>
      </c>
      <c r="Y27" s="220">
        <v>0.27418431597023468</v>
      </c>
      <c r="Z27" s="220">
        <v>3.0635374928448771</v>
      </c>
      <c r="AA27" s="220">
        <v>0.53892386949055526</v>
      </c>
      <c r="AB27" s="220">
        <v>0.46050372066399542</v>
      </c>
      <c r="AC27" s="221"/>
      <c r="AE27" s="238">
        <v>35.481732999999998</v>
      </c>
      <c r="AF27" s="59">
        <v>3.1550220000000002</v>
      </c>
      <c r="AG27" s="59">
        <v>3.3575970000000002</v>
      </c>
      <c r="AH27" s="59">
        <v>2.673387</v>
      </c>
      <c r="AI27" s="59">
        <v>6.3454379999999997</v>
      </c>
      <c r="AJ27" s="59">
        <v>6.8994840000000002</v>
      </c>
      <c r="AK27" s="59">
        <v>6.2618840000000002</v>
      </c>
      <c r="AL27" s="59">
        <v>3.8099970000000001</v>
      </c>
      <c r="AM27" s="59">
        <v>4.6348120000000002</v>
      </c>
      <c r="AN27" s="59"/>
      <c r="AO27" s="59">
        <v>4.8190350000000004</v>
      </c>
      <c r="AP27" s="59">
        <v>2.994065</v>
      </c>
      <c r="AQ27" s="59">
        <v>3.6850740000000002</v>
      </c>
      <c r="AR27" s="59">
        <v>3.910345</v>
      </c>
      <c r="AS27" s="59">
        <v>2.8567480000000001</v>
      </c>
      <c r="AT27" s="60">
        <v>5.5575609999999998</v>
      </c>
      <c r="BF27" s="113" t="s">
        <v>186</v>
      </c>
      <c r="BG27" s="115"/>
      <c r="BH27" s="228"/>
      <c r="BI27" s="228">
        <f>BI18/BI15</f>
        <v>0.23083675072000762</v>
      </c>
      <c r="BJ27" s="228"/>
      <c r="BK27" s="228"/>
      <c r="BL27" s="228">
        <f>BL18/BL15</f>
        <v>0.80305683811578998</v>
      </c>
      <c r="BM27" s="228"/>
      <c r="BN27" s="228"/>
      <c r="BO27" s="229">
        <f>BO18/BO15</f>
        <v>0.53020980888933911</v>
      </c>
    </row>
    <row r="28" spans="17:67" x14ac:dyDescent="0.2">
      <c r="W28" s="113"/>
      <c r="X28" s="115"/>
      <c r="Y28" s="115"/>
      <c r="Z28" s="115"/>
      <c r="AA28" s="115"/>
      <c r="AB28" s="115"/>
      <c r="AC28" s="118"/>
      <c r="AE28" s="238">
        <v>43.976396999999999</v>
      </c>
      <c r="AF28" s="59">
        <v>2.7154690000000001</v>
      </c>
      <c r="AG28" s="59">
        <v>3.1241289999999999</v>
      </c>
      <c r="AH28" s="59">
        <v>2.4182980000000001</v>
      </c>
      <c r="AI28" s="59">
        <v>6.1042690000000004</v>
      </c>
      <c r="AJ28" s="59">
        <v>6.3965040000000002</v>
      </c>
      <c r="AK28" s="59">
        <v>5.9796310000000004</v>
      </c>
      <c r="AL28" s="59">
        <v>4.524222</v>
      </c>
      <c r="AM28" s="59">
        <v>5.1614789999999999</v>
      </c>
      <c r="AN28" s="59"/>
      <c r="AO28" s="59">
        <v>4.8455779999999997</v>
      </c>
      <c r="AP28" s="59">
        <v>3.1293609999999998</v>
      </c>
      <c r="AQ28" s="59">
        <v>3.7412160000000001</v>
      </c>
      <c r="AR28" s="59">
        <v>4.1402970000000003</v>
      </c>
      <c r="AS28" s="59">
        <v>2.350282</v>
      </c>
      <c r="AT28" s="60">
        <v>4.7459379999999998</v>
      </c>
      <c r="BF28" s="113" t="s">
        <v>220</v>
      </c>
      <c r="BG28" s="115"/>
      <c r="BH28" s="228"/>
      <c r="BI28" s="228">
        <f>BI19/BI15</f>
        <v>0.28288552207296114</v>
      </c>
      <c r="BJ28" s="228"/>
      <c r="BK28" s="228"/>
      <c r="BL28" s="228">
        <f>BL19/BL15</f>
        <v>0.90018510223019588</v>
      </c>
      <c r="BM28" s="228"/>
      <c r="BN28" s="228"/>
      <c r="BO28" s="229">
        <f>BO19/BO15</f>
        <v>0.92341027903707329</v>
      </c>
    </row>
    <row r="29" spans="17:67" ht="17" thickBot="1" x14ac:dyDescent="0.25">
      <c r="W29" s="113"/>
      <c r="X29" s="115"/>
      <c r="Y29" s="115"/>
      <c r="Z29" s="115"/>
      <c r="AA29" s="115"/>
      <c r="AB29" s="115"/>
      <c r="AC29" s="118"/>
      <c r="AE29" s="238">
        <v>52.579365000000003</v>
      </c>
      <c r="AF29" s="59">
        <v>3.1895549999999999</v>
      </c>
      <c r="AG29" s="59">
        <v>3.3345020000000001</v>
      </c>
      <c r="AH29" s="59">
        <v>3.5157389999999999</v>
      </c>
      <c r="AI29" s="59">
        <v>5.8230639999999996</v>
      </c>
      <c r="AJ29" s="59">
        <v>6.1948290000000004</v>
      </c>
      <c r="AK29" s="59">
        <v>6.0900790000000002</v>
      </c>
      <c r="AL29" s="59">
        <v>3.6179540000000001</v>
      </c>
      <c r="AM29" s="59">
        <v>3.8898640000000002</v>
      </c>
      <c r="AN29" s="59"/>
      <c r="AO29" s="59">
        <v>4.788888</v>
      </c>
      <c r="AP29" s="59">
        <v>3.3023340000000001</v>
      </c>
      <c r="AQ29" s="59">
        <v>4.137467</v>
      </c>
      <c r="AR29" s="59">
        <v>4.2518900000000004</v>
      </c>
      <c r="AS29" s="59">
        <v>3.5663109999999998</v>
      </c>
      <c r="AT29" s="60">
        <v>5.9272419999999997</v>
      </c>
      <c r="BF29" s="222" t="s">
        <v>237</v>
      </c>
      <c r="BG29" s="223"/>
      <c r="BH29" s="230"/>
      <c r="BI29" s="230">
        <f>BI20/BI15</f>
        <v>0.51661685183081119</v>
      </c>
      <c r="BJ29" s="230"/>
      <c r="BK29" s="230"/>
      <c r="BL29" s="230">
        <f>BL20/BL15</f>
        <v>0.64935640527418981</v>
      </c>
      <c r="BM29" s="230"/>
      <c r="BN29" s="230"/>
      <c r="BO29" s="231">
        <f>BO20/BO15</f>
        <v>0.89883517189014728</v>
      </c>
    </row>
    <row r="30" spans="17:67" x14ac:dyDescent="0.2">
      <c r="W30" s="219" t="s">
        <v>229</v>
      </c>
      <c r="X30" s="115"/>
      <c r="Y30" s="115"/>
      <c r="Z30" s="115"/>
      <c r="AA30" s="115"/>
      <c r="AB30" s="115"/>
      <c r="AC30" s="118"/>
      <c r="AE30" s="238">
        <v>61.074550000000002</v>
      </c>
      <c r="AF30" s="59">
        <v>3.1416949999999999</v>
      </c>
      <c r="AG30" s="59">
        <v>3.3918279999999998</v>
      </c>
      <c r="AH30" s="59">
        <v>3.3565290000000001</v>
      </c>
      <c r="AI30" s="59">
        <v>5.9165179999999999</v>
      </c>
      <c r="AJ30" s="59">
        <v>6.2691650000000001</v>
      </c>
      <c r="AK30" s="59">
        <v>5.9448090000000002</v>
      </c>
      <c r="AL30" s="59">
        <v>3.5328080000000002</v>
      </c>
      <c r="AM30" s="59">
        <v>5.6657659999999996</v>
      </c>
      <c r="AN30" s="59"/>
      <c r="AO30" s="59">
        <v>4.5948539999999998</v>
      </c>
      <c r="AP30" s="59">
        <v>2.9517570000000002</v>
      </c>
      <c r="AQ30" s="59">
        <v>3.9897269999999998</v>
      </c>
      <c r="AR30" s="59">
        <v>4.4459390000000001</v>
      </c>
      <c r="AS30" s="59">
        <v>3.4979450000000001</v>
      </c>
      <c r="AT30" s="60">
        <v>6.0260860000000003</v>
      </c>
    </row>
    <row r="31" spans="17:67" x14ac:dyDescent="0.2">
      <c r="W31" s="219"/>
      <c r="X31" s="115"/>
      <c r="Y31" s="115"/>
      <c r="Z31" s="115"/>
      <c r="AA31" s="115"/>
      <c r="AB31" s="115"/>
      <c r="AC31" s="118"/>
      <c r="AE31" s="238">
        <v>69.572924</v>
      </c>
      <c r="AF31" s="59">
        <v>3.395448</v>
      </c>
      <c r="AG31" s="59">
        <v>3.6723370000000002</v>
      </c>
      <c r="AH31" s="59">
        <v>2.9250319999999999</v>
      </c>
      <c r="AI31" s="59">
        <v>6.3354020000000002</v>
      </c>
      <c r="AJ31" s="59">
        <v>6.3341399999999997</v>
      </c>
      <c r="AK31" s="59">
        <v>5.802162</v>
      </c>
      <c r="AL31" s="59">
        <v>3.4902500000000001</v>
      </c>
      <c r="AM31" s="59">
        <v>4.8674160000000004</v>
      </c>
      <c r="AN31" s="59"/>
      <c r="AO31" s="59">
        <v>4.3603189999999996</v>
      </c>
      <c r="AP31" s="59">
        <v>2.849996</v>
      </c>
      <c r="AQ31" s="59">
        <v>3.8091059999999999</v>
      </c>
      <c r="AR31" s="59">
        <v>4.6509600000000004</v>
      </c>
      <c r="AS31" s="59">
        <v>3.4069370000000001</v>
      </c>
      <c r="AT31" s="60">
        <v>5.8804819999999998</v>
      </c>
    </row>
    <row r="32" spans="17:67" x14ac:dyDescent="0.2">
      <c r="W32" s="113"/>
      <c r="X32" s="212" t="s">
        <v>138</v>
      </c>
      <c r="Y32" s="212" t="s">
        <v>49</v>
      </c>
      <c r="Z32" s="212" t="s">
        <v>186</v>
      </c>
      <c r="AA32" s="212" t="s">
        <v>220</v>
      </c>
      <c r="AB32" s="212" t="s">
        <v>221</v>
      </c>
      <c r="AC32" s="118"/>
      <c r="AE32" s="238">
        <v>78.175151999999997</v>
      </c>
      <c r="AF32" s="59">
        <v>3.0917810000000001</v>
      </c>
      <c r="AG32" s="59">
        <v>3.2058219999999999</v>
      </c>
      <c r="AH32" s="59">
        <v>2.8899140000000001</v>
      </c>
      <c r="AI32" s="59">
        <v>6.0017389999999997</v>
      </c>
      <c r="AJ32" s="59">
        <v>6.3280139999999996</v>
      </c>
      <c r="AK32" s="59">
        <v>6.2700610000000001</v>
      </c>
      <c r="AL32" s="59">
        <v>3.7645520000000001</v>
      </c>
      <c r="AM32" s="59">
        <v>6.122369</v>
      </c>
      <c r="AN32" s="59"/>
      <c r="AO32" s="59">
        <v>4.8467669999999998</v>
      </c>
      <c r="AP32" s="59">
        <v>3.2124809999999999</v>
      </c>
      <c r="AQ32" s="59">
        <v>3.7328709999999998</v>
      </c>
      <c r="AR32" s="59">
        <v>4.197705</v>
      </c>
      <c r="AS32" s="59">
        <v>3.199465</v>
      </c>
      <c r="AT32" s="60">
        <v>5.2563779999999998</v>
      </c>
    </row>
    <row r="33" spans="23:46" x14ac:dyDescent="0.2">
      <c r="W33" s="113" t="s">
        <v>222</v>
      </c>
      <c r="X33" s="115" t="s">
        <v>223</v>
      </c>
      <c r="Y33" s="220">
        <v>0.68163852013283011</v>
      </c>
      <c r="Z33" s="220">
        <v>2.0645960484177519</v>
      </c>
      <c r="AA33" s="220">
        <v>-0.18247805178539697</v>
      </c>
      <c r="AB33" s="220">
        <v>-0.24882054661409306</v>
      </c>
      <c r="AC33" s="118"/>
      <c r="AE33" s="238">
        <v>86.669206000000003</v>
      </c>
      <c r="AF33" s="59">
        <v>3.1194449999999998</v>
      </c>
      <c r="AG33" s="59">
        <v>3.1846909999999999</v>
      </c>
      <c r="AH33" s="59">
        <v>2.9008820000000002</v>
      </c>
      <c r="AI33" s="59">
        <v>5.6682819999999996</v>
      </c>
      <c r="AJ33" s="59">
        <v>5.7861330000000004</v>
      </c>
      <c r="AK33" s="59">
        <v>5.6813979999999997</v>
      </c>
      <c r="AL33" s="59">
        <v>3.5255550000000002</v>
      </c>
      <c r="AM33" s="59">
        <v>5.5506979999999997</v>
      </c>
      <c r="AN33" s="59"/>
      <c r="AO33" s="59">
        <v>4.3452450000000002</v>
      </c>
      <c r="AP33" s="59">
        <v>3.0077989999999999</v>
      </c>
      <c r="AQ33" s="59">
        <v>3.5774659999999998</v>
      </c>
      <c r="AR33" s="59">
        <v>3.9211749999999999</v>
      </c>
      <c r="AS33" s="59">
        <v>2.7614420000000002</v>
      </c>
      <c r="AT33" s="60">
        <v>5.4185540000000003</v>
      </c>
    </row>
    <row r="34" spans="23:46" ht="17" thickBot="1" x14ac:dyDescent="0.25">
      <c r="W34" s="113"/>
      <c r="X34" s="115" t="s">
        <v>224</v>
      </c>
      <c r="Y34" s="220">
        <v>0.38368306653790668</v>
      </c>
      <c r="Z34" s="220">
        <v>3.5192401959892909</v>
      </c>
      <c r="AA34" s="220">
        <v>0.44355452251530508</v>
      </c>
      <c r="AB34" s="220">
        <v>-3.9528364186637341E-2</v>
      </c>
      <c r="AC34" s="118"/>
      <c r="AE34" s="239">
        <v>95.161277999999996</v>
      </c>
      <c r="AF34" s="62">
        <v>3.044889</v>
      </c>
      <c r="AG34" s="62">
        <v>3.0462250000000002</v>
      </c>
      <c r="AH34" s="62">
        <v>3.1330830000000001</v>
      </c>
      <c r="AI34" s="62">
        <v>5.6483480000000004</v>
      </c>
      <c r="AJ34" s="62">
        <v>5.6932309999999999</v>
      </c>
      <c r="AK34" s="62">
        <v>5.746194</v>
      </c>
      <c r="AL34" s="62">
        <v>3.4041649999999999</v>
      </c>
      <c r="AM34" s="62">
        <v>5.403721</v>
      </c>
      <c r="AN34" s="62"/>
      <c r="AO34" s="62">
        <v>4.3653599999999999</v>
      </c>
      <c r="AP34" s="62">
        <v>2.6542880000000002</v>
      </c>
      <c r="AQ34" s="62">
        <v>3.5560659999999999</v>
      </c>
      <c r="AR34" s="62">
        <v>3.8193069999999998</v>
      </c>
      <c r="AS34" s="62">
        <v>2.5972919999999999</v>
      </c>
      <c r="AT34" s="63">
        <v>5.3430350000000004</v>
      </c>
    </row>
    <row r="35" spans="23:46" x14ac:dyDescent="0.2">
      <c r="W35" s="113"/>
      <c r="X35" s="115" t="s">
        <v>225</v>
      </c>
      <c r="Y35" s="220">
        <v>-0.62748711736771323</v>
      </c>
      <c r="Z35" s="220">
        <v>2.6072382140948895</v>
      </c>
      <c r="AA35" s="220">
        <v>-1.1781797160041236</v>
      </c>
      <c r="AB35" s="220">
        <v>-0.70587501605242908</v>
      </c>
      <c r="AC35" s="118"/>
    </row>
    <row r="36" spans="23:46" x14ac:dyDescent="0.2">
      <c r="W36" s="113"/>
      <c r="X36" s="115" t="s">
        <v>226</v>
      </c>
      <c r="Y36" s="220">
        <v>-0.97827980337640918</v>
      </c>
      <c r="Z36" s="220">
        <v>2.5491702386895394</v>
      </c>
      <c r="AA36" s="220">
        <v>-0.68245546242494592</v>
      </c>
      <c r="AB36" s="220">
        <v>-0.37028633399991218</v>
      </c>
      <c r="AC36" s="118"/>
    </row>
    <row r="37" spans="23:46" x14ac:dyDescent="0.2">
      <c r="W37" s="113"/>
      <c r="X37" s="115"/>
      <c r="Y37" s="220"/>
      <c r="Z37" s="220"/>
      <c r="AA37" s="220"/>
      <c r="AB37" s="220"/>
      <c r="AC37" s="118"/>
    </row>
    <row r="38" spans="23:46" x14ac:dyDescent="0.2">
      <c r="W38" s="113" t="s">
        <v>227</v>
      </c>
      <c r="X38" s="115" t="s">
        <v>223</v>
      </c>
      <c r="Y38" s="220">
        <v>-0.5362551141365236</v>
      </c>
      <c r="Z38" s="220">
        <v>2.3691685824733355</v>
      </c>
      <c r="AA38" s="220">
        <v>4.5772095560085831E-2</v>
      </c>
      <c r="AB38" s="220">
        <v>-0.21785008581285856</v>
      </c>
      <c r="AC38" s="118"/>
    </row>
    <row r="39" spans="23:46" x14ac:dyDescent="0.2">
      <c r="W39" s="113"/>
      <c r="X39" s="115" t="s">
        <v>224</v>
      </c>
      <c r="Y39" s="220">
        <v>-1.2934330835713161</v>
      </c>
      <c r="Z39" s="220">
        <v>2.0525443149669651</v>
      </c>
      <c r="AA39" s="220">
        <v>-0.62252289122855931</v>
      </c>
      <c r="AB39" s="220">
        <v>-0.47947341150317313</v>
      </c>
      <c r="AC39" s="118"/>
    </row>
    <row r="40" spans="23:46" x14ac:dyDescent="0.2">
      <c r="W40" s="113"/>
      <c r="X40" s="115" t="s">
        <v>225</v>
      </c>
      <c r="Y40" s="220">
        <v>-1.8393273117958839</v>
      </c>
      <c r="Z40" s="220">
        <v>2.1009622918188824</v>
      </c>
      <c r="AA40" s="220">
        <v>-1.0468666050379742</v>
      </c>
      <c r="AB40" s="220">
        <v>-1.3268773108590959</v>
      </c>
      <c r="AC40" s="118"/>
    </row>
    <row r="41" spans="23:46" ht="17" thickBot="1" x14ac:dyDescent="0.25">
      <c r="W41" s="222"/>
      <c r="X41" s="223" t="s">
        <v>226</v>
      </c>
      <c r="Y41" s="224">
        <v>-1.8667820471805796</v>
      </c>
      <c r="Z41" s="224">
        <v>1.6151985077247013</v>
      </c>
      <c r="AA41" s="224">
        <v>-0.89184660830253126</v>
      </c>
      <c r="AB41" s="224">
        <v>-1.1187152821933133</v>
      </c>
      <c r="AC41" s="225"/>
    </row>
  </sheetData>
  <mergeCells count="18">
    <mergeCell ref="AW6:AY6"/>
    <mergeCell ref="BA6:BC6"/>
    <mergeCell ref="AF22:AH22"/>
    <mergeCell ref="AI22:AK22"/>
    <mergeCell ref="AL22:AN22"/>
    <mergeCell ref="AO22:AQ22"/>
    <mergeCell ref="AR22:AT22"/>
    <mergeCell ref="AF5:AH5"/>
    <mergeCell ref="AI5:AK5"/>
    <mergeCell ref="AL5:AN5"/>
    <mergeCell ref="AO5:AQ5"/>
    <mergeCell ref="AR5:AT5"/>
    <mergeCell ref="T3:U3"/>
    <mergeCell ref="BH4:BI4"/>
    <mergeCell ref="BK4:BL4"/>
    <mergeCell ref="BN4:BO4"/>
    <mergeCell ref="D3:H3"/>
    <mergeCell ref="K3:O3"/>
  </mergeCells>
  <phoneticPr fontId="1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8D20A-86CE-F740-B0B2-7F55FDCC5D4F}">
  <dimension ref="B1:AI49"/>
  <sheetViews>
    <sheetView topLeftCell="E1" workbookViewId="0">
      <selection activeCell="L37" sqref="L37"/>
    </sheetView>
  </sheetViews>
  <sheetFormatPr baseColWidth="10" defaultRowHeight="16" x14ac:dyDescent="0.2"/>
  <cols>
    <col min="2" max="2" width="26.83203125" bestFit="1" customWidth="1"/>
    <col min="6" max="6" width="11.5" bestFit="1" customWidth="1"/>
    <col min="8" max="8" width="16.83203125" bestFit="1" customWidth="1"/>
    <col min="11" max="11" width="15" bestFit="1" customWidth="1"/>
    <col min="13" max="14" width="12.83203125" bestFit="1" customWidth="1"/>
    <col min="15" max="15" width="18.1640625" bestFit="1" customWidth="1"/>
    <col min="18" max="18" width="45.1640625" bestFit="1" customWidth="1"/>
    <col min="19" max="19" width="11.6640625" bestFit="1" customWidth="1"/>
    <col min="20" max="20" width="13.33203125" bestFit="1" customWidth="1"/>
    <col min="22" max="22" width="11.6640625" bestFit="1" customWidth="1"/>
    <col min="23" max="23" width="13.33203125" bestFit="1" customWidth="1"/>
    <col min="25" max="25" width="36.1640625" bestFit="1" customWidth="1"/>
    <col min="26" max="26" width="18.1640625" bestFit="1" customWidth="1"/>
    <col min="27" max="27" width="23.1640625" bestFit="1" customWidth="1"/>
    <col min="29" max="29" width="15" bestFit="1" customWidth="1"/>
    <col min="30" max="30" width="11.5" bestFit="1" customWidth="1"/>
    <col min="32" max="32" width="16.6640625" bestFit="1" customWidth="1"/>
  </cols>
  <sheetData>
    <row r="1" spans="2:35" ht="17" thickBot="1" x14ac:dyDescent="0.25"/>
    <row r="2" spans="2:35" ht="17" thickBot="1" x14ac:dyDescent="0.25">
      <c r="B2" s="29" t="s">
        <v>250</v>
      </c>
      <c r="C2" s="3"/>
      <c r="D2" s="3"/>
      <c r="E2" s="3"/>
      <c r="F2" s="3"/>
      <c r="G2" s="3"/>
      <c r="H2" s="4"/>
      <c r="K2" s="29" t="s">
        <v>253</v>
      </c>
      <c r="L2" s="3" t="s">
        <v>254</v>
      </c>
      <c r="M2" s="3"/>
      <c r="N2" s="3"/>
      <c r="O2" s="4"/>
      <c r="R2" s="29" t="s">
        <v>257</v>
      </c>
      <c r="S2" s="3"/>
      <c r="T2" s="3"/>
      <c r="U2" s="3"/>
      <c r="V2" s="3"/>
      <c r="W2" s="4"/>
      <c r="Y2" s="262" t="s">
        <v>277</v>
      </c>
    </row>
    <row r="3" spans="2:35" x14ac:dyDescent="0.2">
      <c r="B3" s="248" t="s">
        <v>258</v>
      </c>
      <c r="C3" s="38" t="s">
        <v>30</v>
      </c>
      <c r="D3" s="38" t="s">
        <v>251</v>
      </c>
      <c r="E3" s="38" t="s">
        <v>30</v>
      </c>
      <c r="F3" s="38" t="s">
        <v>186</v>
      </c>
      <c r="G3" s="38" t="s">
        <v>30</v>
      </c>
      <c r="H3" s="57" t="s">
        <v>252</v>
      </c>
      <c r="I3" s="100"/>
      <c r="J3" s="100"/>
      <c r="K3" s="23"/>
      <c r="O3" s="24"/>
      <c r="R3" s="23"/>
      <c r="S3" s="30" t="s">
        <v>405</v>
      </c>
      <c r="T3" s="30" t="s">
        <v>404</v>
      </c>
      <c r="V3" s="346" t="s">
        <v>405</v>
      </c>
      <c r="W3" s="346" t="s">
        <v>404</v>
      </c>
      <c r="Y3" s="251" t="s">
        <v>260</v>
      </c>
      <c r="Z3" s="3"/>
      <c r="AA3" s="265"/>
      <c r="AB3" s="3"/>
      <c r="AC3" s="3"/>
      <c r="AD3" s="3"/>
      <c r="AE3" s="3"/>
      <c r="AF3" s="3"/>
      <c r="AG3" s="3"/>
      <c r="AH3" s="3"/>
      <c r="AI3" s="4"/>
    </row>
    <row r="4" spans="2:35" x14ac:dyDescent="0.2">
      <c r="B4" s="244" t="s">
        <v>397</v>
      </c>
      <c r="C4" s="30">
        <v>37.51</v>
      </c>
      <c r="D4" s="25">
        <v>12.2</v>
      </c>
      <c r="E4" s="30">
        <v>5.5</v>
      </c>
      <c r="F4" s="30">
        <v>16</v>
      </c>
      <c r="G4" s="30">
        <v>30</v>
      </c>
      <c r="H4" s="34">
        <v>37.5</v>
      </c>
      <c r="I4" s="30"/>
      <c r="J4" s="30"/>
      <c r="K4" s="23"/>
      <c r="L4" s="233" t="s">
        <v>30</v>
      </c>
      <c r="M4" s="233" t="s">
        <v>251</v>
      </c>
      <c r="N4" s="233" t="s">
        <v>186</v>
      </c>
      <c r="O4" s="249" t="s">
        <v>252</v>
      </c>
      <c r="R4" s="10"/>
      <c r="S4" s="401" t="s">
        <v>30</v>
      </c>
      <c r="T4" s="401"/>
      <c r="U4" s="1"/>
      <c r="V4" s="401" t="s">
        <v>45</v>
      </c>
      <c r="W4" s="402"/>
      <c r="X4" s="1"/>
      <c r="Y4" s="252"/>
      <c r="AA4" s="263"/>
      <c r="AI4" s="24"/>
    </row>
    <row r="5" spans="2:35" x14ac:dyDescent="0.2">
      <c r="B5" s="244" t="s">
        <v>403</v>
      </c>
      <c r="C5" s="30">
        <v>64.099999999999994</v>
      </c>
      <c r="D5" s="25">
        <v>26.6</v>
      </c>
      <c r="E5" s="30">
        <v>60.6</v>
      </c>
      <c r="F5" s="30">
        <v>78.08</v>
      </c>
      <c r="G5" s="30">
        <v>10</v>
      </c>
      <c r="H5" s="34">
        <v>17</v>
      </c>
      <c r="I5" s="30"/>
      <c r="J5" s="30"/>
      <c r="K5" s="244" t="s">
        <v>397</v>
      </c>
      <c r="L5" s="234">
        <v>1</v>
      </c>
      <c r="M5" s="59">
        <v>0.81004204000000002</v>
      </c>
      <c r="N5" s="59">
        <v>0.59533320999999995</v>
      </c>
      <c r="O5" s="60">
        <v>0.84545053999999997</v>
      </c>
      <c r="R5" s="244" t="s">
        <v>255</v>
      </c>
      <c r="S5" s="234">
        <v>48.167000000000002</v>
      </c>
      <c r="T5" s="234">
        <v>51</v>
      </c>
      <c r="U5" s="234"/>
      <c r="V5" s="234">
        <v>45.667000000000002</v>
      </c>
      <c r="W5" s="246">
        <v>42.466999999999999</v>
      </c>
      <c r="X5" s="1"/>
      <c r="Y5" s="23"/>
      <c r="Z5" s="250" t="s">
        <v>261</v>
      </c>
      <c r="AA5" s="250" t="s">
        <v>262</v>
      </c>
      <c r="AD5" s="189" t="s">
        <v>172</v>
      </c>
      <c r="AE5" s="189" t="s">
        <v>173</v>
      </c>
      <c r="AF5" s="189" t="s">
        <v>174</v>
      </c>
      <c r="AG5" s="189" t="s">
        <v>275</v>
      </c>
      <c r="AH5" s="189" t="s">
        <v>176</v>
      </c>
      <c r="AI5" s="266" t="s">
        <v>177</v>
      </c>
    </row>
    <row r="6" spans="2:35" x14ac:dyDescent="0.2">
      <c r="B6" s="244" t="s">
        <v>399</v>
      </c>
      <c r="C6" s="30"/>
      <c r="D6" s="30"/>
      <c r="E6" s="30"/>
      <c r="F6" s="30"/>
      <c r="G6" s="30">
        <v>14.4</v>
      </c>
      <c r="H6" s="34">
        <v>34</v>
      </c>
      <c r="I6" s="30"/>
      <c r="J6" s="30"/>
      <c r="K6" s="244" t="s">
        <v>403</v>
      </c>
      <c r="L6" s="234">
        <v>1</v>
      </c>
      <c r="M6" s="59">
        <v>0.68106118999999998</v>
      </c>
      <c r="N6" s="59">
        <v>0.9425</v>
      </c>
      <c r="O6" s="60">
        <v>0.88355592999999999</v>
      </c>
      <c r="R6" s="244" t="s">
        <v>256</v>
      </c>
      <c r="S6" s="234">
        <v>90.133330000000001</v>
      </c>
      <c r="T6" s="234">
        <v>87.866669999999999</v>
      </c>
      <c r="U6" s="234"/>
      <c r="V6" s="234">
        <v>86.733329999999995</v>
      </c>
      <c r="W6" s="246">
        <v>90.833330000000004</v>
      </c>
      <c r="X6" s="1"/>
      <c r="Y6" s="253" t="s">
        <v>263</v>
      </c>
      <c r="Z6" s="151">
        <v>1630</v>
      </c>
      <c r="AA6" s="264">
        <v>1376</v>
      </c>
      <c r="AC6" s="345" t="s">
        <v>397</v>
      </c>
      <c r="AD6" s="1">
        <v>1.055061</v>
      </c>
      <c r="AE6" s="1">
        <v>1.0481400000000001</v>
      </c>
      <c r="AF6" s="1">
        <v>0.80561899999999997</v>
      </c>
      <c r="AG6" s="1">
        <v>1.0342420000000001</v>
      </c>
      <c r="AH6" s="1">
        <v>0.84417200000000003</v>
      </c>
      <c r="AI6" s="46">
        <v>1.386671</v>
      </c>
    </row>
    <row r="7" spans="2:35" ht="17" thickBot="1" x14ac:dyDescent="0.25">
      <c r="B7" s="244" t="s">
        <v>400</v>
      </c>
      <c r="C7" s="30"/>
      <c r="D7" s="30"/>
      <c r="E7" s="30"/>
      <c r="F7" s="30"/>
      <c r="G7" s="30">
        <v>17.190000000000001</v>
      </c>
      <c r="H7" s="34">
        <v>22.5</v>
      </c>
      <c r="I7" s="30"/>
      <c r="J7" s="30"/>
      <c r="K7" s="244" t="s">
        <v>399</v>
      </c>
      <c r="L7" s="234">
        <v>1</v>
      </c>
      <c r="M7" s="59"/>
      <c r="N7" s="59"/>
      <c r="O7" s="60">
        <v>0.80288999999999999</v>
      </c>
      <c r="R7" s="26"/>
      <c r="S7" s="82"/>
      <c r="T7" s="82"/>
      <c r="U7" s="82"/>
      <c r="V7" s="82"/>
      <c r="W7" s="28"/>
      <c r="Y7" s="254" t="s">
        <v>264</v>
      </c>
      <c r="Z7" s="151">
        <v>78521.100000000006</v>
      </c>
      <c r="AA7" s="264">
        <v>63258.1</v>
      </c>
      <c r="AC7" s="345" t="s">
        <v>398</v>
      </c>
      <c r="AD7" s="1">
        <v>1.309423</v>
      </c>
      <c r="AE7" s="1">
        <v>1.681881</v>
      </c>
      <c r="AF7" s="1">
        <v>1.375667</v>
      </c>
      <c r="AG7" s="1">
        <v>2.4940419999999999</v>
      </c>
      <c r="AH7" s="1">
        <v>1.3912439999999999</v>
      </c>
      <c r="AI7" s="46">
        <v>2.0929920000000002</v>
      </c>
    </row>
    <row r="8" spans="2:35" ht="17" thickBot="1" x14ac:dyDescent="0.25">
      <c r="B8" s="23"/>
      <c r="H8" s="24"/>
      <c r="K8" s="247" t="s">
        <v>400</v>
      </c>
      <c r="L8" s="245">
        <v>1</v>
      </c>
      <c r="M8" s="62"/>
      <c r="N8" s="62"/>
      <c r="O8" s="63">
        <v>0.50744</v>
      </c>
      <c r="Y8" s="255" t="s">
        <v>265</v>
      </c>
      <c r="Z8" s="30">
        <v>3705</v>
      </c>
      <c r="AA8" s="135">
        <v>3909</v>
      </c>
      <c r="AC8" s="345" t="s">
        <v>399</v>
      </c>
      <c r="AD8" s="1">
        <v>1.1399999999999999</v>
      </c>
      <c r="AE8" s="1"/>
      <c r="AF8" s="1">
        <v>1.06</v>
      </c>
      <c r="AG8" s="1">
        <v>2.2999999999999998</v>
      </c>
      <c r="AH8" s="1"/>
      <c r="AI8" s="46">
        <v>3.41</v>
      </c>
    </row>
    <row r="9" spans="2:35" ht="17" thickBot="1" x14ac:dyDescent="0.25">
      <c r="B9" s="247" t="s">
        <v>259</v>
      </c>
      <c r="C9" s="82"/>
      <c r="D9" s="82"/>
      <c r="E9" s="82"/>
      <c r="F9" s="82"/>
      <c r="G9" s="82"/>
      <c r="H9" s="28"/>
      <c r="Y9" s="256" t="s">
        <v>266</v>
      </c>
      <c r="Z9" s="30">
        <v>3300</v>
      </c>
      <c r="AA9" s="135">
        <v>3413</v>
      </c>
      <c r="AC9" s="345" t="s">
        <v>400</v>
      </c>
      <c r="AD9" s="1">
        <v>1.39</v>
      </c>
      <c r="AE9" s="1"/>
      <c r="AF9" s="1">
        <v>1.3</v>
      </c>
      <c r="AG9" s="1">
        <v>2.12</v>
      </c>
      <c r="AH9" s="1"/>
      <c r="AI9" s="46">
        <v>5.46</v>
      </c>
    </row>
    <row r="10" spans="2:35" x14ac:dyDescent="0.2">
      <c r="Y10" s="255" t="s">
        <v>267</v>
      </c>
      <c r="Z10" s="30">
        <v>457</v>
      </c>
      <c r="AA10" s="135">
        <v>479</v>
      </c>
      <c r="AI10" s="24"/>
    </row>
    <row r="11" spans="2:35" x14ac:dyDescent="0.2">
      <c r="Y11" s="254" t="s">
        <v>268</v>
      </c>
      <c r="Z11" s="151">
        <v>318.10000000000002</v>
      </c>
      <c r="AA11" s="264">
        <v>441.1</v>
      </c>
      <c r="AD11" t="s">
        <v>276</v>
      </c>
      <c r="AI11" s="24"/>
    </row>
    <row r="12" spans="2:35" x14ac:dyDescent="0.2">
      <c r="Y12" s="23"/>
      <c r="AA12" s="263"/>
      <c r="AI12" s="24"/>
    </row>
    <row r="13" spans="2:35" x14ac:dyDescent="0.2">
      <c r="Y13" s="257" t="s">
        <v>269</v>
      </c>
      <c r="Z13" s="151">
        <v>253</v>
      </c>
      <c r="AA13" s="264">
        <v>198</v>
      </c>
      <c r="AI13" s="24"/>
    </row>
    <row r="14" spans="2:35" x14ac:dyDescent="0.2">
      <c r="Y14" s="258" t="s">
        <v>270</v>
      </c>
      <c r="Z14" s="151">
        <v>137</v>
      </c>
      <c r="AA14" s="264">
        <v>101</v>
      </c>
      <c r="AI14" s="24"/>
    </row>
    <row r="15" spans="2:35" x14ac:dyDescent="0.2">
      <c r="Y15" s="259" t="s">
        <v>271</v>
      </c>
      <c r="Z15" s="151">
        <v>246</v>
      </c>
      <c r="AA15" s="264">
        <v>195</v>
      </c>
      <c r="AI15" s="24"/>
    </row>
    <row r="16" spans="2:35" x14ac:dyDescent="0.2">
      <c r="Y16" s="260" t="s">
        <v>272</v>
      </c>
      <c r="Z16" s="151">
        <v>28.9</v>
      </c>
      <c r="AA16" s="264">
        <v>28.9</v>
      </c>
      <c r="AI16" s="24"/>
    </row>
    <row r="17" spans="25:35" x14ac:dyDescent="0.2">
      <c r="Y17" s="23"/>
      <c r="AA17" s="263"/>
      <c r="AI17" s="24"/>
    </row>
    <row r="18" spans="25:35" x14ac:dyDescent="0.2">
      <c r="Y18" s="23"/>
      <c r="AA18" s="263"/>
      <c r="AI18" s="24"/>
    </row>
    <row r="19" spans="25:35" x14ac:dyDescent="0.2">
      <c r="Y19" s="252" t="s">
        <v>273</v>
      </c>
      <c r="AA19" s="263"/>
      <c r="AI19" s="24"/>
    </row>
    <row r="20" spans="25:35" x14ac:dyDescent="0.2">
      <c r="Y20" s="23"/>
      <c r="AA20" s="263"/>
      <c r="AI20" s="24"/>
    </row>
    <row r="21" spans="25:35" x14ac:dyDescent="0.2">
      <c r="Y21" s="23"/>
      <c r="Z21" s="250" t="s">
        <v>261</v>
      </c>
      <c r="AA21" s="250" t="s">
        <v>262</v>
      </c>
      <c r="AI21" s="24"/>
    </row>
    <row r="22" spans="25:35" x14ac:dyDescent="0.2">
      <c r="Y22" s="253" t="s">
        <v>263</v>
      </c>
      <c r="Z22" s="151">
        <v>1630</v>
      </c>
      <c r="AA22" s="264">
        <v>1376</v>
      </c>
      <c r="AI22" s="24"/>
    </row>
    <row r="23" spans="25:35" x14ac:dyDescent="0.2">
      <c r="Y23" s="254" t="s">
        <v>264</v>
      </c>
      <c r="Z23" s="151">
        <v>78521.100000000006</v>
      </c>
      <c r="AA23" s="264">
        <v>63258.1</v>
      </c>
      <c r="AI23" s="24"/>
    </row>
    <row r="24" spans="25:35" x14ac:dyDescent="0.2">
      <c r="Y24" s="255" t="s">
        <v>265</v>
      </c>
      <c r="Z24" s="151">
        <v>3705</v>
      </c>
      <c r="AA24" s="264">
        <v>3909</v>
      </c>
      <c r="AI24" s="24"/>
    </row>
    <row r="25" spans="25:35" x14ac:dyDescent="0.2">
      <c r="Y25" s="256" t="s">
        <v>266</v>
      </c>
      <c r="Z25" s="151">
        <v>3300</v>
      </c>
      <c r="AA25" s="264">
        <v>3413</v>
      </c>
      <c r="AI25" s="24"/>
    </row>
    <row r="26" spans="25:35" x14ac:dyDescent="0.2">
      <c r="Y26" s="255" t="s">
        <v>267</v>
      </c>
      <c r="Z26" s="151">
        <v>457</v>
      </c>
      <c r="AA26" s="264">
        <v>479</v>
      </c>
      <c r="AI26" s="24"/>
    </row>
    <row r="27" spans="25:35" x14ac:dyDescent="0.2">
      <c r="Y27" s="254" t="s">
        <v>268</v>
      </c>
      <c r="Z27" s="151">
        <v>318.10000000000002</v>
      </c>
      <c r="AA27" s="264">
        <v>441.1</v>
      </c>
      <c r="AI27" s="24"/>
    </row>
    <row r="28" spans="25:35" x14ac:dyDescent="0.2">
      <c r="Y28" s="23"/>
      <c r="AA28" s="263"/>
      <c r="AI28" s="24"/>
    </row>
    <row r="29" spans="25:35" x14ac:dyDescent="0.2">
      <c r="Y29" s="23"/>
      <c r="AA29" s="263"/>
      <c r="AI29" s="24"/>
    </row>
    <row r="30" spans="25:35" x14ac:dyDescent="0.2">
      <c r="Y30" s="252" t="s">
        <v>228</v>
      </c>
      <c r="AA30" s="263"/>
      <c r="AI30" s="24"/>
    </row>
    <row r="31" spans="25:35" x14ac:dyDescent="0.2">
      <c r="Y31" s="23"/>
      <c r="AA31" s="263"/>
      <c r="AI31" s="24"/>
    </row>
    <row r="32" spans="25:35" x14ac:dyDescent="0.2">
      <c r="Y32" s="23"/>
      <c r="Z32" s="250" t="s">
        <v>261</v>
      </c>
      <c r="AA32" s="250" t="s">
        <v>262</v>
      </c>
      <c r="AI32" s="24"/>
    </row>
    <row r="33" spans="25:35" x14ac:dyDescent="0.2">
      <c r="Y33" s="253" t="s">
        <v>263</v>
      </c>
      <c r="Z33" s="151">
        <v>1</v>
      </c>
      <c r="AA33" s="141">
        <v>0.84417177914110431</v>
      </c>
      <c r="AI33" s="24"/>
    </row>
    <row r="34" spans="25:35" x14ac:dyDescent="0.2">
      <c r="Y34" s="254" t="s">
        <v>264</v>
      </c>
      <c r="Z34" s="151">
        <v>1</v>
      </c>
      <c r="AA34" s="141">
        <v>0.80561912657871571</v>
      </c>
      <c r="AI34" s="24"/>
    </row>
    <row r="35" spans="25:35" x14ac:dyDescent="0.2">
      <c r="Y35" s="255" t="s">
        <v>265</v>
      </c>
      <c r="Z35" s="151">
        <v>1</v>
      </c>
      <c r="AA35" s="141">
        <v>1.0550607287449392</v>
      </c>
      <c r="AI35" s="24"/>
    </row>
    <row r="36" spans="25:35" x14ac:dyDescent="0.2">
      <c r="Y36" s="256" t="s">
        <v>266</v>
      </c>
      <c r="Z36" s="151">
        <v>1</v>
      </c>
      <c r="AA36" s="141">
        <v>1.0342424242424242</v>
      </c>
      <c r="AI36" s="24"/>
    </row>
    <row r="37" spans="25:35" x14ac:dyDescent="0.2">
      <c r="Y37" s="255" t="s">
        <v>267</v>
      </c>
      <c r="Z37" s="151">
        <v>1</v>
      </c>
      <c r="AA37" s="141">
        <v>1.0481400437636761</v>
      </c>
      <c r="AI37" s="24"/>
    </row>
    <row r="38" spans="25:35" x14ac:dyDescent="0.2">
      <c r="Y38" s="254" t="s">
        <v>268</v>
      </c>
      <c r="Z38" s="151">
        <v>1</v>
      </c>
      <c r="AA38" s="141">
        <v>1.3866708582206853</v>
      </c>
      <c r="AI38" s="24"/>
    </row>
    <row r="39" spans="25:35" x14ac:dyDescent="0.2">
      <c r="Y39" s="23"/>
      <c r="AA39" s="263"/>
      <c r="AI39" s="24"/>
    </row>
    <row r="40" spans="25:35" x14ac:dyDescent="0.2">
      <c r="Y40" s="23"/>
      <c r="AA40" s="263"/>
      <c r="AI40" s="24"/>
    </row>
    <row r="41" spans="25:35" x14ac:dyDescent="0.2">
      <c r="Y41" s="252" t="s">
        <v>274</v>
      </c>
      <c r="AA41" s="263"/>
      <c r="AI41" s="24"/>
    </row>
    <row r="42" spans="25:35" x14ac:dyDescent="0.2">
      <c r="Y42" s="23"/>
      <c r="AA42" s="263"/>
      <c r="AI42" s="24"/>
    </row>
    <row r="43" spans="25:35" x14ac:dyDescent="0.2">
      <c r="Y43" s="23"/>
      <c r="Z43" s="250" t="s">
        <v>261</v>
      </c>
      <c r="AA43" s="250" t="s">
        <v>262</v>
      </c>
      <c r="AI43" s="24"/>
    </row>
    <row r="44" spans="25:35" x14ac:dyDescent="0.2">
      <c r="Y44" s="253" t="s">
        <v>263</v>
      </c>
      <c r="Z44" s="151">
        <v>0</v>
      </c>
      <c r="AA44" s="141">
        <v>0.84417177914110431</v>
      </c>
      <c r="AI44" s="24"/>
    </row>
    <row r="45" spans="25:35" x14ac:dyDescent="0.2">
      <c r="Y45" s="254" t="s">
        <v>264</v>
      </c>
      <c r="Z45" s="151">
        <v>0</v>
      </c>
      <c r="AA45" s="141">
        <v>0.80561912657871571</v>
      </c>
      <c r="AI45" s="24"/>
    </row>
    <row r="46" spans="25:35" x14ac:dyDescent="0.2">
      <c r="Y46" s="255" t="s">
        <v>265</v>
      </c>
      <c r="Z46" s="151">
        <v>0</v>
      </c>
      <c r="AA46" s="141">
        <v>1.0550607287449392</v>
      </c>
      <c r="AI46" s="24"/>
    </row>
    <row r="47" spans="25:35" x14ac:dyDescent="0.2">
      <c r="Y47" s="256" t="s">
        <v>266</v>
      </c>
      <c r="Z47" s="151">
        <v>0</v>
      </c>
      <c r="AA47" s="141">
        <v>1.0342424242424242</v>
      </c>
      <c r="AI47" s="24"/>
    </row>
    <row r="48" spans="25:35" x14ac:dyDescent="0.2">
      <c r="Y48" s="255" t="s">
        <v>267</v>
      </c>
      <c r="Z48" s="151">
        <v>0</v>
      </c>
      <c r="AA48" s="141">
        <v>1.0481400437636761</v>
      </c>
      <c r="AI48" s="24"/>
    </row>
    <row r="49" spans="25:35" ht="17" thickBot="1" x14ac:dyDescent="0.25">
      <c r="Y49" s="261" t="s">
        <v>268</v>
      </c>
      <c r="Z49" s="155">
        <v>0</v>
      </c>
      <c r="AA49" s="267">
        <v>1.3866708582206853</v>
      </c>
      <c r="AB49" s="82"/>
      <c r="AC49" s="82"/>
      <c r="AD49" s="82"/>
      <c r="AE49" s="82"/>
      <c r="AF49" s="82"/>
      <c r="AG49" s="82"/>
      <c r="AH49" s="82"/>
      <c r="AI49" s="28"/>
    </row>
  </sheetData>
  <mergeCells count="2">
    <mergeCell ref="S4:T4"/>
    <mergeCell ref="V4:W4"/>
  </mergeCells>
  <phoneticPr fontId="1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60039-3BB6-A547-9CF0-8FFE2B07F930}">
  <dimension ref="B1:AE7"/>
  <sheetViews>
    <sheetView workbookViewId="0">
      <selection activeCell="L21" sqref="L21"/>
    </sheetView>
  </sheetViews>
  <sheetFormatPr baseColWidth="10" defaultRowHeight="16" x14ac:dyDescent="0.2"/>
  <sheetData>
    <row r="1" spans="2:31" ht="17" thickBot="1" x14ac:dyDescent="0.25"/>
    <row r="2" spans="2:31" ht="17" thickBot="1" x14ac:dyDescent="0.25">
      <c r="B2" s="271" t="s">
        <v>278</v>
      </c>
      <c r="C2" t="s">
        <v>477</v>
      </c>
      <c r="M2" s="271" t="s">
        <v>288</v>
      </c>
      <c r="N2" t="s">
        <v>477</v>
      </c>
    </row>
    <row r="3" spans="2:31" x14ac:dyDescent="0.2">
      <c r="B3" s="2"/>
      <c r="C3" s="3" t="s">
        <v>25</v>
      </c>
      <c r="D3" s="3"/>
      <c r="E3" s="3"/>
      <c r="F3" s="3"/>
      <c r="G3" s="3"/>
      <c r="H3" s="3"/>
      <c r="I3" s="3"/>
      <c r="J3" s="3"/>
      <c r="K3" s="4"/>
      <c r="M3" s="2"/>
      <c r="N3" s="3" t="s">
        <v>25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4"/>
    </row>
    <row r="4" spans="2:31" x14ac:dyDescent="0.2">
      <c r="B4" s="273" t="s">
        <v>283</v>
      </c>
      <c r="C4" s="403" t="s">
        <v>280</v>
      </c>
      <c r="D4" s="403"/>
      <c r="E4" s="403"/>
      <c r="F4" s="403" t="s">
        <v>281</v>
      </c>
      <c r="G4" s="403"/>
      <c r="H4" s="403"/>
      <c r="I4" s="403" t="s">
        <v>282</v>
      </c>
      <c r="J4" s="403"/>
      <c r="K4" s="404"/>
      <c r="M4" s="273" t="s">
        <v>283</v>
      </c>
      <c r="N4" s="403" t="s">
        <v>281</v>
      </c>
      <c r="O4" s="403"/>
      <c r="P4" s="403"/>
      <c r="Q4" s="403" t="s">
        <v>282</v>
      </c>
      <c r="R4" s="403"/>
      <c r="S4" s="403"/>
      <c r="T4" s="403" t="s">
        <v>284</v>
      </c>
      <c r="U4" s="403"/>
      <c r="V4" s="403"/>
      <c r="W4" s="403" t="s">
        <v>285</v>
      </c>
      <c r="X4" s="403"/>
      <c r="Y4" s="403"/>
      <c r="Z4" s="403" t="s">
        <v>286</v>
      </c>
      <c r="AA4" s="403"/>
      <c r="AB4" s="403"/>
      <c r="AC4" s="403" t="s">
        <v>287</v>
      </c>
      <c r="AD4" s="403"/>
      <c r="AE4" s="404"/>
    </row>
    <row r="5" spans="2:31" x14ac:dyDescent="0.2">
      <c r="B5" s="10">
        <v>3</v>
      </c>
      <c r="C5" s="1">
        <v>1.7321009999999999</v>
      </c>
      <c r="D5" s="1">
        <v>1.739832</v>
      </c>
      <c r="E5" s="1">
        <v>1.7763359999999999</v>
      </c>
      <c r="F5" s="1">
        <v>1.783091</v>
      </c>
      <c r="G5" s="1">
        <v>1.6634800000000001</v>
      </c>
      <c r="H5" s="1">
        <v>1.663651</v>
      </c>
      <c r="I5" s="1">
        <v>1.6239790000000001</v>
      </c>
      <c r="J5" s="1">
        <v>1.6597010000000001</v>
      </c>
      <c r="K5" s="46">
        <v>1.599092</v>
      </c>
      <c r="M5" s="10">
        <v>3</v>
      </c>
      <c r="N5" s="1">
        <v>1.0192452000000001</v>
      </c>
      <c r="O5" s="1">
        <v>0.95087352000000003</v>
      </c>
      <c r="P5" s="1">
        <v>0.95097125999999998</v>
      </c>
      <c r="Q5" s="1">
        <v>0.92829406999999997</v>
      </c>
      <c r="R5" s="1">
        <v>0.94871338000000005</v>
      </c>
      <c r="S5" s="1">
        <v>0.91406823999999998</v>
      </c>
      <c r="T5" s="1">
        <v>1.06623727</v>
      </c>
      <c r="U5" s="1">
        <v>1.0621787899999999</v>
      </c>
      <c r="V5" s="1">
        <v>1.0240919399999999</v>
      </c>
      <c r="W5" s="1">
        <v>0.94945590999999996</v>
      </c>
      <c r="X5" s="1">
        <v>0.93002092999999997</v>
      </c>
      <c r="Y5" s="1">
        <v>0.94945590999999996</v>
      </c>
      <c r="Z5" s="1">
        <v>0.95883043000000001</v>
      </c>
      <c r="AA5" s="1">
        <v>0.99404203999999996</v>
      </c>
      <c r="AB5" s="1">
        <v>0.95883043000000001</v>
      </c>
      <c r="AC5" s="1">
        <v>0.89725584000000003</v>
      </c>
      <c r="AD5" s="1">
        <v>0.91961749999999998</v>
      </c>
      <c r="AE5" s="46">
        <v>0.90715625</v>
      </c>
    </row>
    <row r="6" spans="2:31" x14ac:dyDescent="0.2">
      <c r="B6" s="10">
        <v>4</v>
      </c>
      <c r="C6" s="1">
        <v>2.3760650000000001</v>
      </c>
      <c r="D6" s="1">
        <v>2.6470590000000001</v>
      </c>
      <c r="E6" s="1">
        <v>2.4687000000000001</v>
      </c>
      <c r="F6" s="1">
        <v>2.3814600000000001</v>
      </c>
      <c r="G6" s="1">
        <v>2.4382109999999999</v>
      </c>
      <c r="H6" s="1">
        <v>2.4799799999999999</v>
      </c>
      <c r="I6" s="1">
        <v>1.9810829999999999</v>
      </c>
      <c r="J6" s="1">
        <v>1.9383440000000001</v>
      </c>
      <c r="K6" s="46">
        <v>1.858204</v>
      </c>
      <c r="M6" s="10">
        <v>4</v>
      </c>
      <c r="N6" s="1">
        <v>0.95362535999999998</v>
      </c>
      <c r="O6" s="1">
        <v>0.97635057000000003</v>
      </c>
      <c r="P6" s="1">
        <v>0.99307643999999995</v>
      </c>
      <c r="Q6" s="1">
        <v>0.79329947999999995</v>
      </c>
      <c r="R6" s="1">
        <v>0.77618518999999997</v>
      </c>
      <c r="S6" s="1">
        <v>0.74409415000000001</v>
      </c>
      <c r="T6" s="1">
        <v>0.95362535999999998</v>
      </c>
      <c r="U6" s="1">
        <v>0.97635017000000002</v>
      </c>
      <c r="V6" s="1">
        <v>0.93097662999999997</v>
      </c>
      <c r="W6" s="1">
        <v>0.94787507999999998</v>
      </c>
      <c r="X6" s="1">
        <v>0.97586565000000003</v>
      </c>
      <c r="Y6" s="1">
        <v>0.94787507999999998</v>
      </c>
      <c r="Z6" s="1">
        <v>0.99638404999999997</v>
      </c>
      <c r="AA6" s="1">
        <v>0.99638404999999997</v>
      </c>
      <c r="AB6" s="1">
        <v>0.99638404999999997</v>
      </c>
      <c r="AC6" s="1">
        <v>0.74849736</v>
      </c>
      <c r="AD6" s="1">
        <v>0.7662968</v>
      </c>
      <c r="AE6" s="46">
        <v>0.76177185000000003</v>
      </c>
    </row>
    <row r="7" spans="2:31" ht="17" thickBot="1" x14ac:dyDescent="0.25">
      <c r="B7" s="14">
        <v>5</v>
      </c>
      <c r="C7" s="48">
        <v>3.662973</v>
      </c>
      <c r="D7" s="48">
        <v>3.799687</v>
      </c>
      <c r="E7" s="48">
        <v>3.8824010000000002</v>
      </c>
      <c r="F7" s="48">
        <v>2.9303720000000002</v>
      </c>
      <c r="G7" s="48">
        <v>2.6561509999999999</v>
      </c>
      <c r="H7" s="48">
        <v>2.7183760000000001</v>
      </c>
      <c r="I7" s="48">
        <v>1.8085560000000001</v>
      </c>
      <c r="J7" s="48">
        <v>1.9078349999999999</v>
      </c>
      <c r="K7" s="49">
        <v>1.9457450000000001</v>
      </c>
      <c r="M7" s="14">
        <v>5</v>
      </c>
      <c r="N7" s="48">
        <v>0.77488486000000001</v>
      </c>
      <c r="O7" s="48">
        <v>0.70237198000000001</v>
      </c>
      <c r="P7" s="48">
        <v>0.71882628000000004</v>
      </c>
      <c r="Q7" s="48">
        <v>0.47824053</v>
      </c>
      <c r="R7" s="48">
        <v>0.50449310000000003</v>
      </c>
      <c r="S7" s="48">
        <v>0.51451773000000001</v>
      </c>
      <c r="T7" s="48">
        <v>0.77488433000000001</v>
      </c>
      <c r="U7" s="48">
        <v>0.70233204999999999</v>
      </c>
      <c r="V7" s="48">
        <v>0.71872685000000003</v>
      </c>
      <c r="W7" s="48">
        <v>0.59793419999999997</v>
      </c>
      <c r="X7" s="48">
        <v>0.60261465000000003</v>
      </c>
      <c r="Y7" s="48">
        <v>0.71711382000000001</v>
      </c>
      <c r="Z7" s="48">
        <v>0.80043642000000004</v>
      </c>
      <c r="AA7" s="48">
        <v>0.83001844999999996</v>
      </c>
      <c r="AB7" s="48">
        <v>0.83526215000000004</v>
      </c>
      <c r="AC7" s="48">
        <v>0.48153112999999997</v>
      </c>
      <c r="AD7" s="48">
        <v>0.52304698999999999</v>
      </c>
      <c r="AE7" s="49">
        <v>0.51934493999999998</v>
      </c>
    </row>
  </sheetData>
  <mergeCells count="9">
    <mergeCell ref="AC4:AE4"/>
    <mergeCell ref="C4:E4"/>
    <mergeCell ref="F4:H4"/>
    <mergeCell ref="I4:K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608E5-9495-C04F-98D2-81D7739CAAC9}">
  <dimension ref="B2:E14"/>
  <sheetViews>
    <sheetView workbookViewId="0">
      <selection activeCell="J13" sqref="J13"/>
    </sheetView>
  </sheetViews>
  <sheetFormatPr baseColWidth="10" defaultRowHeight="16" x14ac:dyDescent="0.2"/>
  <sheetData>
    <row r="2" spans="2:5" ht="17" thickBot="1" x14ac:dyDescent="0.25"/>
    <row r="3" spans="2:5" ht="17" thickBot="1" x14ac:dyDescent="0.25">
      <c r="B3" s="29" t="s">
        <v>279</v>
      </c>
    </row>
    <row r="4" spans="2:5" x14ac:dyDescent="0.2">
      <c r="C4" s="274" t="s">
        <v>10</v>
      </c>
      <c r="D4" s="275" t="s">
        <v>2</v>
      </c>
      <c r="E4" s="276" t="s">
        <v>3</v>
      </c>
    </row>
    <row r="5" spans="2:5" x14ac:dyDescent="0.2">
      <c r="C5" s="277">
        <v>37.536788899999998</v>
      </c>
      <c r="D5" s="278">
        <v>49.309202800000001</v>
      </c>
      <c r="E5" s="279">
        <v>47.7934099</v>
      </c>
    </row>
    <row r="6" spans="2:5" x14ac:dyDescent="0.2">
      <c r="C6" s="277">
        <v>38.406839599999998</v>
      </c>
      <c r="D6" s="278">
        <v>40.835211899999997</v>
      </c>
      <c r="E6" s="279">
        <v>50.006767500000002</v>
      </c>
    </row>
    <row r="7" spans="2:5" x14ac:dyDescent="0.2">
      <c r="C7" s="277">
        <v>45.842091699999997</v>
      </c>
      <c r="D7" s="278">
        <v>40.110713199999999</v>
      </c>
      <c r="E7" s="279">
        <v>46.773050599999998</v>
      </c>
    </row>
    <row r="8" spans="2:5" x14ac:dyDescent="0.2">
      <c r="C8" s="277">
        <v>44.848403500000003</v>
      </c>
      <c r="D8" s="278">
        <v>42.094344200000002</v>
      </c>
      <c r="E8" s="279">
        <v>50.104552499999997</v>
      </c>
    </row>
    <row r="9" spans="2:5" x14ac:dyDescent="0.2">
      <c r="C9" s="277">
        <v>47.8246574</v>
      </c>
      <c r="D9" s="278">
        <v>42.681826299999997</v>
      </c>
      <c r="E9" s="279">
        <v>42.377283499999997</v>
      </c>
    </row>
    <row r="10" spans="2:5" x14ac:dyDescent="0.2">
      <c r="C10" s="277">
        <v>44.105292599999999</v>
      </c>
      <c r="D10" s="278">
        <v>54.240669400000002</v>
      </c>
      <c r="E10" s="279">
        <v>49.198775599999998</v>
      </c>
    </row>
    <row r="11" spans="2:5" x14ac:dyDescent="0.2">
      <c r="C11" s="277">
        <v>39.220903700000001</v>
      </c>
      <c r="D11" s="278">
        <v>43.773251399999999</v>
      </c>
      <c r="E11" s="279">
        <v>47.613211200000002</v>
      </c>
    </row>
    <row r="12" spans="2:5" x14ac:dyDescent="0.2">
      <c r="C12" s="277">
        <v>44.088047600000003</v>
      </c>
      <c r="D12" s="278">
        <v>50.468791400000001</v>
      </c>
      <c r="E12" s="279">
        <v>44.260161799999999</v>
      </c>
    </row>
    <row r="13" spans="2:5" x14ac:dyDescent="0.2">
      <c r="C13" s="277">
        <v>43.922439099999998</v>
      </c>
      <c r="D13" s="278">
        <v>34.376902800000003</v>
      </c>
      <c r="E13" s="279">
        <v>45.922216900000002</v>
      </c>
    </row>
    <row r="14" spans="2:5" ht="17" thickBot="1" x14ac:dyDescent="0.25">
      <c r="C14" s="280">
        <v>47.830536299999999</v>
      </c>
      <c r="D14" s="281">
        <v>33.114139600000001</v>
      </c>
      <c r="E14" s="282">
        <v>50.348557200000002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E12FE-F39C-A245-B2A8-870097403FB0}">
  <dimension ref="B1:T49"/>
  <sheetViews>
    <sheetView workbookViewId="0">
      <selection activeCell="O28" sqref="O28"/>
    </sheetView>
  </sheetViews>
  <sheetFormatPr baseColWidth="10" defaultRowHeight="16" x14ac:dyDescent="0.2"/>
  <sheetData>
    <row r="1" spans="2:20" ht="17" thickBot="1" x14ac:dyDescent="0.25"/>
    <row r="2" spans="2:20" ht="17" thickBot="1" x14ac:dyDescent="0.25">
      <c r="B2" s="271" t="s">
        <v>295</v>
      </c>
      <c r="K2" s="29" t="s">
        <v>123</v>
      </c>
      <c r="R2" s="29" t="s">
        <v>124</v>
      </c>
    </row>
    <row r="3" spans="2:20" x14ac:dyDescent="0.2">
      <c r="B3" s="2" t="s">
        <v>289</v>
      </c>
      <c r="C3" s="3"/>
      <c r="D3" s="3" t="s">
        <v>297</v>
      </c>
      <c r="E3" s="3"/>
      <c r="F3" s="3"/>
      <c r="G3" s="3"/>
      <c r="H3" s="3"/>
      <c r="I3" s="4"/>
    </row>
    <row r="4" spans="2:20" ht="17" thickBot="1" x14ac:dyDescent="0.25">
      <c r="B4" s="405" t="s">
        <v>290</v>
      </c>
      <c r="C4" s="406"/>
      <c r="D4" s="406"/>
      <c r="E4" s="406"/>
      <c r="F4" s="406" t="s">
        <v>293</v>
      </c>
      <c r="G4" s="406"/>
      <c r="H4" s="406"/>
      <c r="I4" s="407"/>
      <c r="K4" t="s">
        <v>299</v>
      </c>
    </row>
    <row r="5" spans="2:20" x14ac:dyDescent="0.2">
      <c r="B5" s="272" t="s">
        <v>10</v>
      </c>
      <c r="C5" s="272" t="s">
        <v>291</v>
      </c>
      <c r="D5" s="272" t="s">
        <v>2</v>
      </c>
      <c r="E5" s="272" t="s">
        <v>292</v>
      </c>
      <c r="F5" s="272" t="s">
        <v>10</v>
      </c>
      <c r="G5" s="272" t="s">
        <v>291</v>
      </c>
      <c r="H5" s="272" t="s">
        <v>2</v>
      </c>
      <c r="I5" s="272" t="s">
        <v>292</v>
      </c>
      <c r="K5" s="408" t="s">
        <v>406</v>
      </c>
      <c r="L5" s="409"/>
      <c r="M5" s="409"/>
      <c r="N5" s="409" t="s">
        <v>298</v>
      </c>
      <c r="O5" s="409"/>
      <c r="P5" s="410"/>
      <c r="R5" s="272" t="s">
        <v>303</v>
      </c>
      <c r="S5" s="272" t="s">
        <v>301</v>
      </c>
      <c r="T5" s="272" t="s">
        <v>302</v>
      </c>
    </row>
    <row r="6" spans="2:20" x14ac:dyDescent="0.2">
      <c r="B6" s="5">
        <v>5227.4449999999997</v>
      </c>
      <c r="C6" s="1">
        <v>6164.4040000000005</v>
      </c>
      <c r="D6" s="1">
        <v>19278.02</v>
      </c>
      <c r="E6" s="1">
        <v>22127.59</v>
      </c>
      <c r="F6" s="1">
        <v>52118.96</v>
      </c>
      <c r="G6" s="1">
        <v>29282.34</v>
      </c>
      <c r="H6" s="1">
        <v>58035.92</v>
      </c>
      <c r="I6" s="46">
        <v>66730.03</v>
      </c>
      <c r="K6" s="273" t="s">
        <v>10</v>
      </c>
      <c r="L6" s="272" t="s">
        <v>2</v>
      </c>
      <c r="M6" s="272" t="s">
        <v>3</v>
      </c>
      <c r="N6" s="272" t="s">
        <v>10</v>
      </c>
      <c r="O6" s="272" t="s">
        <v>2</v>
      </c>
      <c r="P6" s="283" t="s">
        <v>3</v>
      </c>
      <c r="R6" s="294">
        <v>32.051250000000003</v>
      </c>
      <c r="S6" s="234">
        <v>11.865</v>
      </c>
      <c r="T6" s="246">
        <v>56.083750000000002</v>
      </c>
    </row>
    <row r="7" spans="2:20" x14ac:dyDescent="0.2">
      <c r="B7" s="5">
        <v>5069.9790000000003</v>
      </c>
      <c r="C7" s="1">
        <v>5533.1369999999997</v>
      </c>
      <c r="D7" s="1">
        <v>20389.43</v>
      </c>
      <c r="E7" s="1">
        <v>35851.67</v>
      </c>
      <c r="F7" s="1">
        <v>35581.910000000003</v>
      </c>
      <c r="G7" s="1">
        <v>22823.68</v>
      </c>
      <c r="H7" s="1">
        <v>56941.66</v>
      </c>
      <c r="I7" s="46">
        <v>90488.48</v>
      </c>
      <c r="K7" s="5">
        <v>26.35</v>
      </c>
      <c r="L7" s="1">
        <v>32.700000000000003</v>
      </c>
      <c r="M7" s="1">
        <v>35.229999999999997</v>
      </c>
      <c r="N7" s="1">
        <v>35.71</v>
      </c>
      <c r="O7" s="1">
        <v>36.75</v>
      </c>
      <c r="P7" s="46">
        <v>32.700000000000003</v>
      </c>
      <c r="R7" s="294">
        <v>35.768749999999997</v>
      </c>
      <c r="S7" s="234">
        <v>11.251250000000001</v>
      </c>
      <c r="T7" s="246">
        <v>52.98</v>
      </c>
    </row>
    <row r="8" spans="2:20" ht="17" thickBot="1" x14ac:dyDescent="0.25">
      <c r="B8" s="5">
        <v>5267.9210000000003</v>
      </c>
      <c r="C8" s="1">
        <v>6244.7430000000004</v>
      </c>
      <c r="D8" s="1">
        <v>18479.84</v>
      </c>
      <c r="E8" s="1">
        <v>24270.19</v>
      </c>
      <c r="F8" s="1">
        <v>37537.96</v>
      </c>
      <c r="G8" s="1">
        <v>61725.7</v>
      </c>
      <c r="H8" s="1">
        <v>53893.26</v>
      </c>
      <c r="I8" s="46">
        <v>73405.41</v>
      </c>
      <c r="K8" s="5">
        <v>28.57</v>
      </c>
      <c r="L8" s="1">
        <v>34.82</v>
      </c>
      <c r="M8" s="1">
        <v>35.97</v>
      </c>
      <c r="N8" s="1">
        <v>35.43</v>
      </c>
      <c r="O8" s="1">
        <v>37.01</v>
      </c>
      <c r="P8" s="46">
        <v>33.85</v>
      </c>
      <c r="R8" s="295">
        <v>34.2575</v>
      </c>
      <c r="S8" s="245">
        <v>11.811249999999999</v>
      </c>
      <c r="T8" s="296">
        <v>53.931249999999999</v>
      </c>
    </row>
    <row r="9" spans="2:20" x14ac:dyDescent="0.2">
      <c r="B9" s="5">
        <v>4061.768</v>
      </c>
      <c r="C9" s="1">
        <v>5525.701</v>
      </c>
      <c r="E9" s="1">
        <v>24612.2</v>
      </c>
      <c r="F9" s="1">
        <v>17470.28</v>
      </c>
      <c r="G9" s="1">
        <v>53407.09</v>
      </c>
      <c r="I9" s="46">
        <v>63427.46</v>
      </c>
      <c r="K9" s="5">
        <v>30.6</v>
      </c>
      <c r="L9" s="1"/>
      <c r="M9" s="1">
        <v>34.450000000000003</v>
      </c>
      <c r="N9" s="1">
        <v>32.46</v>
      </c>
      <c r="O9" s="1">
        <v>38.14</v>
      </c>
      <c r="P9" s="46"/>
    </row>
    <row r="10" spans="2:20" ht="17" thickBot="1" x14ac:dyDescent="0.25">
      <c r="B10" s="23"/>
      <c r="F10" s="1"/>
      <c r="I10" s="24"/>
      <c r="K10" s="47">
        <v>33.340000000000003</v>
      </c>
      <c r="L10" s="48"/>
      <c r="M10" s="48">
        <v>35.31</v>
      </c>
      <c r="N10" s="48">
        <v>33.950000000000003</v>
      </c>
      <c r="O10" s="48">
        <v>39.21</v>
      </c>
      <c r="P10" s="49"/>
    </row>
    <row r="11" spans="2:20" x14ac:dyDescent="0.2">
      <c r="B11" s="23" t="s">
        <v>406</v>
      </c>
      <c r="I11" s="24"/>
    </row>
    <row r="12" spans="2:20" ht="17" thickBot="1" x14ac:dyDescent="0.25">
      <c r="B12" s="405" t="s">
        <v>290</v>
      </c>
      <c r="C12" s="406"/>
      <c r="D12" s="406"/>
      <c r="E12" s="406"/>
      <c r="F12" s="406" t="s">
        <v>293</v>
      </c>
      <c r="G12" s="406"/>
      <c r="H12" s="406"/>
      <c r="I12" s="407"/>
      <c r="K12" t="s">
        <v>300</v>
      </c>
    </row>
    <row r="13" spans="2:20" x14ac:dyDescent="0.2">
      <c r="B13" s="272" t="s">
        <v>10</v>
      </c>
      <c r="C13" s="272" t="s">
        <v>291</v>
      </c>
      <c r="D13" s="272" t="s">
        <v>2</v>
      </c>
      <c r="E13" s="272" t="s">
        <v>292</v>
      </c>
      <c r="F13" s="272" t="s">
        <v>10</v>
      </c>
      <c r="G13" s="272" t="s">
        <v>291</v>
      </c>
      <c r="H13" s="272" t="s">
        <v>2</v>
      </c>
      <c r="I13" s="272" t="s">
        <v>292</v>
      </c>
      <c r="K13" s="408" t="s">
        <v>406</v>
      </c>
      <c r="L13" s="409"/>
      <c r="M13" s="409"/>
      <c r="N13" s="409" t="s">
        <v>298</v>
      </c>
      <c r="O13" s="409"/>
      <c r="P13" s="410"/>
    </row>
    <row r="14" spans="2:20" x14ac:dyDescent="0.2">
      <c r="B14" s="5">
        <v>6832.9110000000001</v>
      </c>
      <c r="C14" s="1">
        <v>4862.3119999999999</v>
      </c>
      <c r="D14" s="1">
        <v>34341.9</v>
      </c>
      <c r="E14" s="1">
        <v>24671.81</v>
      </c>
      <c r="F14" s="1">
        <v>46748.55</v>
      </c>
      <c r="G14" s="1">
        <v>22140.04</v>
      </c>
      <c r="H14" s="1">
        <v>91981.94</v>
      </c>
      <c r="I14" s="46">
        <v>68118.789999999994</v>
      </c>
      <c r="K14" s="273" t="s">
        <v>10</v>
      </c>
      <c r="L14" s="272" t="s">
        <v>2</v>
      </c>
      <c r="M14" s="272" t="s">
        <v>3</v>
      </c>
      <c r="N14" s="272" t="s">
        <v>10</v>
      </c>
      <c r="O14" s="272" t="s">
        <v>2</v>
      </c>
      <c r="P14" s="283" t="s">
        <v>3</v>
      </c>
    </row>
    <row r="15" spans="2:20" x14ac:dyDescent="0.2">
      <c r="B15" s="5">
        <v>5426.7640000000001</v>
      </c>
      <c r="C15" s="1">
        <v>6047.192</v>
      </c>
      <c r="D15" s="1">
        <v>21331.71</v>
      </c>
      <c r="E15" s="1">
        <v>29249.97</v>
      </c>
      <c r="F15" s="1">
        <v>19959.189999999999</v>
      </c>
      <c r="G15" s="1">
        <v>41816.86</v>
      </c>
      <c r="H15" s="1">
        <v>62057.87</v>
      </c>
      <c r="I15" s="46">
        <v>67480.240000000005</v>
      </c>
      <c r="K15" s="5">
        <v>18.66</v>
      </c>
      <c r="L15" s="1">
        <v>17.36</v>
      </c>
      <c r="M15" s="1">
        <v>14.42</v>
      </c>
      <c r="N15" s="1">
        <v>12.69</v>
      </c>
      <c r="O15" s="1">
        <v>12.46</v>
      </c>
      <c r="P15" s="46">
        <v>13.86</v>
      </c>
    </row>
    <row r="16" spans="2:20" x14ac:dyDescent="0.2">
      <c r="B16" s="5">
        <v>5364.7470000000003</v>
      </c>
      <c r="C16" s="1">
        <v>5642.34</v>
      </c>
      <c r="D16" s="1">
        <v>21048.49</v>
      </c>
      <c r="E16" s="1">
        <v>25464.36</v>
      </c>
      <c r="F16" s="1">
        <v>31725.73</v>
      </c>
      <c r="G16" s="1">
        <v>42447.99</v>
      </c>
      <c r="H16" s="1">
        <v>58757.38</v>
      </c>
      <c r="I16" s="46">
        <v>61420.08</v>
      </c>
      <c r="K16" s="5">
        <v>13.27</v>
      </c>
      <c r="L16" s="1">
        <v>9.2200000000000006</v>
      </c>
      <c r="M16" s="1">
        <v>9.86</v>
      </c>
      <c r="N16" s="1">
        <v>7.57</v>
      </c>
      <c r="O16" s="1">
        <v>6.45</v>
      </c>
      <c r="P16" s="46">
        <v>8.33</v>
      </c>
    </row>
    <row r="17" spans="2:16" x14ac:dyDescent="0.2">
      <c r="B17" s="5">
        <v>5228.1689999999999</v>
      </c>
      <c r="C17" s="1">
        <v>6004.1120000000001</v>
      </c>
      <c r="F17" s="1">
        <v>28634.29</v>
      </c>
      <c r="G17" s="1">
        <v>43292.93</v>
      </c>
      <c r="I17" s="24"/>
      <c r="K17" s="5">
        <v>17.64</v>
      </c>
      <c r="L17" s="1"/>
      <c r="M17" s="1">
        <v>15.92</v>
      </c>
      <c r="N17" s="1">
        <v>13.77</v>
      </c>
      <c r="O17" s="1">
        <v>11.74</v>
      </c>
      <c r="P17" s="46"/>
    </row>
    <row r="18" spans="2:16" ht="17" thickBot="1" x14ac:dyDescent="0.25">
      <c r="B18" s="23"/>
      <c r="I18" s="24"/>
      <c r="K18" s="47">
        <v>5.56</v>
      </c>
      <c r="L18" s="48"/>
      <c r="M18" s="48">
        <v>9.91</v>
      </c>
      <c r="N18" s="48">
        <v>5.76</v>
      </c>
      <c r="O18" s="48">
        <v>6.2</v>
      </c>
      <c r="P18" s="49"/>
    </row>
    <row r="19" spans="2:16" x14ac:dyDescent="0.2">
      <c r="B19" s="23" t="s">
        <v>294</v>
      </c>
      <c r="I19" s="24"/>
    </row>
    <row r="20" spans="2:16" x14ac:dyDescent="0.2">
      <c r="B20" s="405" t="s">
        <v>290</v>
      </c>
      <c r="C20" s="406"/>
      <c r="D20" s="406"/>
      <c r="E20" s="406"/>
      <c r="F20" s="406" t="s">
        <v>293</v>
      </c>
      <c r="G20" s="406"/>
      <c r="H20" s="406"/>
      <c r="I20" s="407"/>
    </row>
    <row r="21" spans="2:16" x14ac:dyDescent="0.2">
      <c r="B21" s="272" t="s">
        <v>10</v>
      </c>
      <c r="C21" s="272" t="s">
        <v>291</v>
      </c>
      <c r="D21" s="272" t="s">
        <v>2</v>
      </c>
      <c r="E21" s="272" t="s">
        <v>292</v>
      </c>
      <c r="F21" s="272" t="s">
        <v>10</v>
      </c>
      <c r="G21" s="272" t="s">
        <v>291</v>
      </c>
      <c r="H21" s="272" t="s">
        <v>2</v>
      </c>
      <c r="I21" s="272" t="s">
        <v>292</v>
      </c>
    </row>
    <row r="22" spans="2:16" x14ac:dyDescent="0.2">
      <c r="B22" s="5">
        <v>5282.1369999999997</v>
      </c>
      <c r="C22" s="1">
        <v>6791.77</v>
      </c>
      <c r="D22" s="1">
        <v>31945.25</v>
      </c>
      <c r="E22" s="1">
        <v>27201.29</v>
      </c>
      <c r="F22" s="1">
        <v>31676.93</v>
      </c>
      <c r="G22" s="1">
        <v>66075.08</v>
      </c>
      <c r="H22" s="1">
        <v>84252.1</v>
      </c>
      <c r="I22" s="46">
        <v>73309.3</v>
      </c>
    </row>
    <row r="23" spans="2:16" x14ac:dyDescent="0.2">
      <c r="B23" s="5">
        <v>4553.3360000000002</v>
      </c>
      <c r="C23" s="1">
        <v>7203.3419999999996</v>
      </c>
      <c r="D23" s="1">
        <v>34541.269999999997</v>
      </c>
      <c r="E23" s="1">
        <v>23250.959999999999</v>
      </c>
      <c r="F23" s="1">
        <v>18652.68</v>
      </c>
      <c r="G23" s="1">
        <v>49025.03</v>
      </c>
      <c r="H23" s="1">
        <v>86115.73</v>
      </c>
      <c r="I23" s="46">
        <v>66921.73</v>
      </c>
    </row>
    <row r="24" spans="2:16" x14ac:dyDescent="0.2">
      <c r="B24" s="5">
        <v>4973.6149999999998</v>
      </c>
      <c r="C24" s="1">
        <v>6570.299</v>
      </c>
      <c r="D24" s="1">
        <v>33501.949999999997</v>
      </c>
      <c r="E24" s="1">
        <v>20112.490000000002</v>
      </c>
      <c r="F24" s="1">
        <v>37556.25</v>
      </c>
      <c r="G24" s="1">
        <v>55891.59</v>
      </c>
      <c r="H24" s="1">
        <v>88152.12</v>
      </c>
      <c r="I24" s="46">
        <v>61854.26</v>
      </c>
    </row>
    <row r="25" spans="2:16" ht="17" thickBot="1" x14ac:dyDescent="0.25">
      <c r="B25" s="47">
        <v>4572.0389999999998</v>
      </c>
      <c r="C25" s="48">
        <v>6635.7370000000001</v>
      </c>
      <c r="D25" s="82"/>
      <c r="E25" s="48">
        <v>22256.99</v>
      </c>
      <c r="F25" s="48">
        <v>26353.91</v>
      </c>
      <c r="G25" s="48">
        <v>47250.73</v>
      </c>
      <c r="H25" s="82"/>
      <c r="I25" s="49">
        <v>56852.38</v>
      </c>
    </row>
    <row r="26" spans="2:16" ht="17" thickBot="1" x14ac:dyDescent="0.25"/>
    <row r="27" spans="2:16" x14ac:dyDescent="0.2">
      <c r="B27" s="2" t="s">
        <v>289</v>
      </c>
      <c r="C27" s="3"/>
      <c r="D27" s="3" t="s">
        <v>296</v>
      </c>
      <c r="E27" s="3"/>
      <c r="F27" s="3"/>
      <c r="G27" s="3"/>
      <c r="H27" s="3"/>
      <c r="I27" s="4"/>
    </row>
    <row r="28" spans="2:16" x14ac:dyDescent="0.2">
      <c r="B28" s="405" t="s">
        <v>290</v>
      </c>
      <c r="C28" s="406"/>
      <c r="D28" s="406"/>
      <c r="E28" s="406"/>
      <c r="F28" s="406" t="s">
        <v>293</v>
      </c>
      <c r="G28" s="406"/>
      <c r="H28" s="406"/>
      <c r="I28" s="407"/>
    </row>
    <row r="29" spans="2:16" x14ac:dyDescent="0.2">
      <c r="B29" s="273" t="s">
        <v>10</v>
      </c>
      <c r="C29" s="272" t="s">
        <v>291</v>
      </c>
      <c r="D29" s="272" t="s">
        <v>2</v>
      </c>
      <c r="E29" s="272" t="s">
        <v>292</v>
      </c>
      <c r="F29" s="272" t="s">
        <v>10</v>
      </c>
      <c r="G29" s="272" t="s">
        <v>291</v>
      </c>
      <c r="H29" s="272" t="s">
        <v>2</v>
      </c>
      <c r="I29" s="283" t="s">
        <v>292</v>
      </c>
    </row>
    <row r="30" spans="2:16" x14ac:dyDescent="0.2">
      <c r="B30" s="5">
        <v>1</v>
      </c>
      <c r="C30" s="1">
        <v>1.2563040000000001</v>
      </c>
      <c r="D30" s="1">
        <v>3.928855</v>
      </c>
      <c r="E30" s="1">
        <v>4.5095960000000002</v>
      </c>
      <c r="F30" s="1">
        <v>1</v>
      </c>
      <c r="G30" s="1">
        <v>0.82075600000000004</v>
      </c>
      <c r="H30" s="1">
        <v>1.6266910000000001</v>
      </c>
      <c r="I30" s="46">
        <v>1.870379</v>
      </c>
    </row>
    <row r="31" spans="2:16" x14ac:dyDescent="0.2">
      <c r="B31" s="5">
        <v>1</v>
      </c>
      <c r="C31" s="1">
        <v>1.1276520000000001</v>
      </c>
      <c r="D31" s="1">
        <v>4.1553599999999999</v>
      </c>
      <c r="E31" s="1">
        <v>7.3065600000000002</v>
      </c>
      <c r="F31" s="1">
        <v>1</v>
      </c>
      <c r="G31" s="1">
        <v>0.63972589999999996</v>
      </c>
      <c r="H31" s="1">
        <v>1.59602</v>
      </c>
      <c r="I31" s="46">
        <v>2.5363060000000002</v>
      </c>
    </row>
    <row r="32" spans="2:16" x14ac:dyDescent="0.2">
      <c r="B32" s="5">
        <v>1</v>
      </c>
      <c r="C32" s="1">
        <v>1.2726770000000001</v>
      </c>
      <c r="D32" s="1">
        <v>3.7661859999999998</v>
      </c>
      <c r="E32" s="1">
        <v>4.9462580000000003</v>
      </c>
      <c r="F32" s="1">
        <v>1</v>
      </c>
      <c r="G32" s="1">
        <v>1.7301120000000001</v>
      </c>
      <c r="H32" s="1">
        <v>1.5105770000000001</v>
      </c>
      <c r="I32" s="46">
        <v>2.057483</v>
      </c>
    </row>
    <row r="33" spans="2:9" x14ac:dyDescent="0.2">
      <c r="B33" s="5">
        <v>1</v>
      </c>
      <c r="C33" s="1">
        <v>1.126136</v>
      </c>
      <c r="E33" s="1">
        <v>5.0159589999999996</v>
      </c>
      <c r="F33" s="1">
        <v>1</v>
      </c>
      <c r="G33" s="1">
        <v>1.49695</v>
      </c>
      <c r="I33" s="46">
        <v>1.777811</v>
      </c>
    </row>
    <row r="34" spans="2:9" x14ac:dyDescent="0.2">
      <c r="B34" s="23"/>
      <c r="F34" s="1"/>
      <c r="I34" s="24"/>
    </row>
    <row r="35" spans="2:9" x14ac:dyDescent="0.2">
      <c r="B35" s="23" t="s">
        <v>406</v>
      </c>
      <c r="I35" s="24"/>
    </row>
    <row r="36" spans="2:9" x14ac:dyDescent="0.2">
      <c r="B36" s="405" t="s">
        <v>290</v>
      </c>
      <c r="C36" s="406"/>
      <c r="D36" s="406"/>
      <c r="E36" s="406"/>
      <c r="F36" s="406" t="s">
        <v>293</v>
      </c>
      <c r="G36" s="406"/>
      <c r="H36" s="406"/>
      <c r="I36" s="407"/>
    </row>
    <row r="37" spans="2:9" x14ac:dyDescent="0.2">
      <c r="B37" s="273" t="s">
        <v>10</v>
      </c>
      <c r="C37" s="272" t="s">
        <v>291</v>
      </c>
      <c r="D37" s="272" t="s">
        <v>2</v>
      </c>
      <c r="E37" s="272" t="s">
        <v>292</v>
      </c>
      <c r="F37" s="272" t="s">
        <v>10</v>
      </c>
      <c r="G37" s="272" t="s">
        <v>291</v>
      </c>
      <c r="H37" s="272" t="s">
        <v>2</v>
      </c>
      <c r="I37" s="283" t="s">
        <v>292</v>
      </c>
    </row>
    <row r="38" spans="2:9" x14ac:dyDescent="0.2">
      <c r="B38" s="5">
        <v>1</v>
      </c>
      <c r="C38" s="1">
        <v>0.85107409999999994</v>
      </c>
      <c r="D38" s="1">
        <v>6.0110299999999999</v>
      </c>
      <c r="E38" s="1">
        <v>4.3184269999999998</v>
      </c>
      <c r="F38" s="1">
        <v>1</v>
      </c>
      <c r="G38" s="1">
        <v>0.69695220000000002</v>
      </c>
      <c r="H38" s="1">
        <v>2.895524</v>
      </c>
      <c r="I38" s="46">
        <v>2.1443300000000001</v>
      </c>
    </row>
    <row r="39" spans="2:9" x14ac:dyDescent="0.2">
      <c r="B39" s="5">
        <v>1</v>
      </c>
      <c r="C39" s="1">
        <v>1.0584690000000001</v>
      </c>
      <c r="D39" s="1">
        <v>3.7337929999999999</v>
      </c>
      <c r="E39" s="1">
        <v>5.119764</v>
      </c>
      <c r="F39" s="1">
        <v>1</v>
      </c>
      <c r="G39" s="1">
        <v>1.3163640000000001</v>
      </c>
      <c r="H39" s="1">
        <v>1.9535359999999999</v>
      </c>
      <c r="I39" s="46">
        <v>2.124228</v>
      </c>
    </row>
    <row r="40" spans="2:9" x14ac:dyDescent="0.2">
      <c r="B40" s="5">
        <v>1</v>
      </c>
      <c r="C40" s="1">
        <v>0.98760619999999999</v>
      </c>
      <c r="D40" s="1">
        <v>3.6842190000000001</v>
      </c>
      <c r="E40" s="1">
        <v>4.4571500000000004</v>
      </c>
      <c r="F40" s="1">
        <v>1</v>
      </c>
      <c r="G40" s="1">
        <v>1.3362320000000001</v>
      </c>
      <c r="H40" s="1">
        <v>1.849639</v>
      </c>
      <c r="I40" s="46">
        <v>1.933459</v>
      </c>
    </row>
    <row r="41" spans="2:9" x14ac:dyDescent="0.2">
      <c r="B41" s="5">
        <v>1</v>
      </c>
      <c r="C41" s="1">
        <v>1.050929</v>
      </c>
      <c r="F41" s="1">
        <v>1</v>
      </c>
      <c r="G41" s="1">
        <v>1.36283</v>
      </c>
      <c r="I41" s="24"/>
    </row>
    <row r="42" spans="2:9" x14ac:dyDescent="0.2">
      <c r="B42" s="23"/>
      <c r="I42" s="24"/>
    </row>
    <row r="43" spans="2:9" x14ac:dyDescent="0.2">
      <c r="B43" s="23" t="s">
        <v>294</v>
      </c>
      <c r="I43" s="24"/>
    </row>
    <row r="44" spans="2:9" x14ac:dyDescent="0.2">
      <c r="B44" s="405" t="s">
        <v>290</v>
      </c>
      <c r="C44" s="406"/>
      <c r="D44" s="406"/>
      <c r="E44" s="406"/>
      <c r="F44" s="406" t="s">
        <v>293</v>
      </c>
      <c r="G44" s="406"/>
      <c r="H44" s="406"/>
      <c r="I44" s="407"/>
    </row>
    <row r="45" spans="2:9" x14ac:dyDescent="0.2">
      <c r="B45" s="273" t="s">
        <v>10</v>
      </c>
      <c r="C45" s="272" t="s">
        <v>291</v>
      </c>
      <c r="D45" s="272" t="s">
        <v>2</v>
      </c>
      <c r="E45" s="272" t="s">
        <v>292</v>
      </c>
      <c r="F45" s="272" t="s">
        <v>10</v>
      </c>
      <c r="G45" s="272" t="s">
        <v>291</v>
      </c>
      <c r="H45" s="272" t="s">
        <v>2</v>
      </c>
      <c r="I45" s="283" t="s">
        <v>292</v>
      </c>
    </row>
    <row r="46" spans="2:9" x14ac:dyDescent="0.2">
      <c r="B46" s="5">
        <v>1</v>
      </c>
      <c r="C46" s="1">
        <v>1.401729</v>
      </c>
      <c r="D46" s="1">
        <v>6.5930629999999999</v>
      </c>
      <c r="E46" s="1">
        <v>5.6139749999999999</v>
      </c>
      <c r="F46" s="1">
        <v>1</v>
      </c>
      <c r="G46" s="1">
        <v>2.313558</v>
      </c>
      <c r="H46" s="1">
        <v>2.9500090000000001</v>
      </c>
      <c r="I46" s="46">
        <v>2.5668570000000002</v>
      </c>
    </row>
    <row r="47" spans="2:9" x14ac:dyDescent="0.2">
      <c r="B47" s="5">
        <v>1</v>
      </c>
      <c r="C47" s="1">
        <v>1.4866710000000001</v>
      </c>
      <c r="D47" s="1">
        <v>7.1288470000000004</v>
      </c>
      <c r="E47" s="1">
        <v>4.7986810000000002</v>
      </c>
      <c r="F47" s="1">
        <v>1</v>
      </c>
      <c r="G47" s="1">
        <v>1.716566</v>
      </c>
      <c r="H47" s="1">
        <v>3.015263</v>
      </c>
      <c r="I47" s="46">
        <v>2.3432029999999999</v>
      </c>
    </row>
    <row r="48" spans="2:9" x14ac:dyDescent="0.2">
      <c r="B48" s="5">
        <v>1</v>
      </c>
      <c r="C48" s="1">
        <v>1.35602</v>
      </c>
      <c r="D48" s="1">
        <v>6.914345</v>
      </c>
      <c r="E48" s="1">
        <v>4.1509429999999998</v>
      </c>
      <c r="F48" s="1">
        <v>1</v>
      </c>
      <c r="G48" s="1">
        <v>1.9569920000000001</v>
      </c>
      <c r="H48" s="1">
        <v>3.0865649999999998</v>
      </c>
      <c r="I48" s="46">
        <v>2.1657700000000002</v>
      </c>
    </row>
    <row r="49" spans="2:9" ht="17" thickBot="1" x14ac:dyDescent="0.25">
      <c r="B49" s="47">
        <v>1</v>
      </c>
      <c r="C49" s="48">
        <v>1.369526</v>
      </c>
      <c r="D49" s="82"/>
      <c r="E49" s="48">
        <v>4.5935389999999998</v>
      </c>
      <c r="F49" s="48">
        <v>1</v>
      </c>
      <c r="G49" s="48">
        <v>1.6544410000000001</v>
      </c>
      <c r="H49" s="82"/>
      <c r="I49" s="49">
        <v>1.990634</v>
      </c>
    </row>
  </sheetData>
  <mergeCells count="16">
    <mergeCell ref="K5:M5"/>
    <mergeCell ref="N5:P5"/>
    <mergeCell ref="K13:M13"/>
    <mergeCell ref="N13:P13"/>
    <mergeCell ref="B28:E28"/>
    <mergeCell ref="F28:I28"/>
    <mergeCell ref="B36:E36"/>
    <mergeCell ref="F36:I36"/>
    <mergeCell ref="B44:E44"/>
    <mergeCell ref="F44:I44"/>
    <mergeCell ref="B4:E4"/>
    <mergeCell ref="F4:I4"/>
    <mergeCell ref="B12:E12"/>
    <mergeCell ref="F12:I12"/>
    <mergeCell ref="B20:E20"/>
    <mergeCell ref="F20:I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Figure 1</vt:lpstr>
      <vt:lpstr>Figure 2</vt:lpstr>
      <vt:lpstr>Figure 3</vt:lpstr>
      <vt:lpstr>Figure 4</vt:lpstr>
      <vt:lpstr>Figure 5</vt:lpstr>
      <vt:lpstr>Figure 6</vt:lpstr>
      <vt:lpstr>Figure S1</vt:lpstr>
      <vt:lpstr>Figure S2</vt:lpstr>
      <vt:lpstr>Figure S3</vt:lpstr>
      <vt:lpstr>Figure S5</vt:lpstr>
      <vt:lpstr>Figure S8</vt:lpstr>
      <vt:lpstr>Figure S9</vt:lpstr>
      <vt:lpstr>Figure S10</vt:lpstr>
      <vt:lpstr>Figure S11</vt:lpstr>
      <vt:lpstr>Figure S13</vt:lpstr>
      <vt:lpstr>Figure S14</vt:lpstr>
      <vt:lpstr>Figure S15</vt:lpstr>
      <vt:lpstr>Figure S16</vt:lpstr>
      <vt:lpstr>Donor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2023-01-04T12:21:02Z</dcterms:created>
  <dcterms:modified xsi:type="dcterms:W3CDTF">2023-01-18T11:30:59Z</dcterms:modified>
</cp:coreProperties>
</file>