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wriju\Desktop\Projects\Si isotopes project\Naturegeosciencevariant\Final manuscript\2nd revision\Final docs\v2\"/>
    </mc:Choice>
  </mc:AlternateContent>
  <xr:revisionPtr revIDLastSave="0" documentId="13_ncr:1_{55305C72-FA04-4065-8DAB-9E4BE4615103}" xr6:coauthVersionLast="47" xr6:coauthVersionMax="47" xr10:uidLastSave="{00000000-0000-0000-0000-000000000000}"/>
  <bookViews>
    <workbookView xWindow="0" yWindow="0" windowWidth="23040" windowHeight="12360" activeTab="6" xr2:uid="{00000000-000D-0000-FFFF-FFFF00000000}"/>
  </bookViews>
  <sheets>
    <sheet name="Table 1" sheetId="8" r:id="rId1"/>
    <sheet name="Table 2" sheetId="10" r:id="rId2"/>
    <sheet name="Table 3" sheetId="1" r:id="rId3"/>
    <sheet name="Table 4" sheetId="11" r:id="rId4"/>
    <sheet name="Table 5" sheetId="9" r:id="rId5"/>
    <sheet name="Table 6" sheetId="13" r:id="rId6"/>
    <sheet name="Table 7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L4" i="10" l="1"/>
  <c r="CI4" i="10"/>
  <c r="CK4" i="10" s="1"/>
  <c r="CF4" i="10"/>
  <c r="CH4" i="10" s="1"/>
  <c r="CC4" i="10"/>
  <c r="BZ4" i="10"/>
  <c r="CB4" i="10" s="1"/>
  <c r="BW4" i="10"/>
  <c r="BU4" i="10"/>
  <c r="BX4" i="10" s="1"/>
  <c r="CY4" i="10" s="1"/>
  <c r="DA4" i="10" s="1"/>
  <c r="BT4" i="10"/>
  <c r="BQ4" i="10"/>
  <c r="BS4" i="10" s="1"/>
  <c r="CP4" i="10" l="1"/>
  <c r="CR4" i="10" s="1"/>
  <c r="CV4" i="10"/>
  <c r="CX4" i="10" s="1"/>
  <c r="DB4" i="10"/>
  <c r="DD4" i="10" s="1"/>
  <c r="DG4" i="10" s="1"/>
  <c r="DJ4" i="10" s="1"/>
  <c r="CE4" i="10"/>
  <c r="CS4" i="10"/>
  <c r="CN4" i="10"/>
  <c r="DE4" i="10" l="1"/>
  <c r="DH4" i="10" s="1"/>
  <c r="DT4" i="10"/>
  <c r="DV4" i="10"/>
  <c r="CU4" i="10"/>
  <c r="DS4" i="10" s="1"/>
  <c r="DN4" i="10"/>
  <c r="DQ4" i="10"/>
  <c r="DK4" i="10"/>
  <c r="DP4" i="10" l="1"/>
  <c r="DM4" i="10"/>
  <c r="BX81" i="10" l="1"/>
  <c r="W139" i="13"/>
  <c r="W138" i="13"/>
  <c r="W137" i="13"/>
  <c r="W136" i="13"/>
  <c r="W135" i="13"/>
  <c r="W134" i="13"/>
  <c r="W133" i="13"/>
  <c r="W132" i="13"/>
  <c r="W131" i="13"/>
  <c r="W130" i="13"/>
  <c r="W129" i="13"/>
  <c r="W128" i="13"/>
  <c r="W127" i="13"/>
  <c r="W126" i="13"/>
  <c r="W125" i="13"/>
  <c r="W124" i="13"/>
  <c r="W123" i="13"/>
  <c r="W122" i="13"/>
  <c r="W121" i="13"/>
  <c r="W120" i="13"/>
  <c r="W119" i="13"/>
  <c r="W118" i="13"/>
  <c r="W117" i="13"/>
  <c r="W116" i="13"/>
  <c r="W115" i="13"/>
  <c r="W114" i="13"/>
  <c r="W113" i="13"/>
  <c r="W111" i="13"/>
  <c r="W110" i="13"/>
  <c r="W109" i="13"/>
  <c r="W108" i="13"/>
  <c r="W107" i="13"/>
  <c r="W106" i="13"/>
  <c r="W105" i="13"/>
  <c r="W104" i="13"/>
  <c r="W103" i="13"/>
  <c r="W102" i="13"/>
  <c r="W101" i="13"/>
  <c r="W100" i="13"/>
  <c r="W99" i="13"/>
  <c r="W98" i="13"/>
  <c r="W97" i="13"/>
  <c r="W96" i="13"/>
  <c r="W95" i="13"/>
  <c r="W94" i="13"/>
  <c r="W93" i="13"/>
  <c r="W92" i="13"/>
  <c r="W91" i="13"/>
  <c r="W90" i="13"/>
  <c r="W89" i="13"/>
  <c r="W88" i="13"/>
  <c r="W87" i="13"/>
  <c r="W85" i="13"/>
  <c r="W84" i="13"/>
  <c r="W83" i="13"/>
  <c r="W82" i="13"/>
  <c r="W81" i="13"/>
  <c r="W80" i="13"/>
  <c r="W79" i="13"/>
  <c r="W78" i="13"/>
  <c r="W77" i="13"/>
  <c r="W76" i="13"/>
  <c r="W75" i="13"/>
  <c r="W74" i="13"/>
  <c r="W72" i="13"/>
  <c r="W71" i="13"/>
  <c r="W70" i="13"/>
  <c r="W69" i="13"/>
  <c r="W68" i="13"/>
  <c r="W67" i="13"/>
  <c r="W66" i="13"/>
  <c r="AF33" i="12" l="1"/>
  <c r="AF277" i="12"/>
  <c r="AF276" i="12"/>
  <c r="AF275" i="12"/>
  <c r="AF274" i="12"/>
  <c r="AF273" i="12"/>
  <c r="AF272" i="12"/>
  <c r="AF271" i="12"/>
  <c r="AF270" i="12"/>
  <c r="AF269" i="12"/>
  <c r="AF268" i="12"/>
  <c r="AF267" i="12"/>
  <c r="AF266" i="12"/>
  <c r="AF265" i="12"/>
  <c r="AF264" i="12"/>
  <c r="AF263" i="12"/>
  <c r="AF262" i="12"/>
  <c r="AF261" i="12"/>
  <c r="AF260" i="12"/>
  <c r="AF259" i="12"/>
  <c r="AF258" i="12"/>
  <c r="AF257" i="12"/>
  <c r="AF256" i="12"/>
  <c r="AF254" i="12"/>
  <c r="AF253" i="12"/>
  <c r="AF252" i="12"/>
  <c r="AF251" i="12"/>
  <c r="AF250" i="12"/>
  <c r="AF249" i="12"/>
  <c r="AF248" i="12"/>
  <c r="AF247" i="12"/>
  <c r="AF246" i="12"/>
  <c r="AF245" i="12"/>
  <c r="AF244" i="12"/>
  <c r="AF243" i="12"/>
  <c r="AF242" i="12"/>
  <c r="AF241" i="12"/>
  <c r="AF240" i="12"/>
  <c r="AF239" i="12"/>
  <c r="AF238" i="12"/>
  <c r="AF235" i="12"/>
  <c r="AF234" i="12"/>
  <c r="AF233" i="12"/>
  <c r="AF232" i="12"/>
  <c r="AF231" i="12"/>
  <c r="AF230" i="12"/>
  <c r="AF229" i="12"/>
  <c r="AF228" i="12"/>
  <c r="AF227" i="12"/>
  <c r="AF226" i="12"/>
  <c r="AF225" i="12"/>
  <c r="AF224" i="12"/>
  <c r="AF223" i="12"/>
  <c r="AF222" i="12"/>
  <c r="AF221" i="12"/>
  <c r="AF220" i="12"/>
  <c r="AF219" i="12"/>
  <c r="AF218" i="12"/>
  <c r="AF217" i="12"/>
  <c r="AF216" i="12"/>
  <c r="AF215" i="12"/>
  <c r="AF214" i="12"/>
  <c r="AF213" i="12"/>
  <c r="AF212" i="12"/>
  <c r="AF211" i="12"/>
  <c r="AF210" i="12"/>
  <c r="AF209" i="12"/>
  <c r="AF208" i="12"/>
  <c r="AF207" i="12"/>
  <c r="AF206" i="12"/>
  <c r="AF205" i="12"/>
  <c r="AF204" i="12"/>
  <c r="AF203" i="12"/>
  <c r="AF202" i="12"/>
  <c r="AF201" i="12"/>
  <c r="AF200" i="12"/>
  <c r="AF199" i="12"/>
  <c r="AF198" i="12"/>
  <c r="AF197" i="12"/>
  <c r="AF196" i="12"/>
  <c r="AF195" i="12"/>
  <c r="AF194" i="12"/>
  <c r="AF193" i="12"/>
  <c r="AF192" i="12"/>
  <c r="AF191" i="12"/>
  <c r="AF190" i="12"/>
  <c r="AF189" i="12"/>
  <c r="AF188" i="12"/>
  <c r="AF187" i="12"/>
  <c r="AF186" i="12"/>
  <c r="AF185" i="12"/>
  <c r="AF184" i="12"/>
  <c r="AF183" i="12"/>
  <c r="AF182" i="12"/>
  <c r="AF181" i="12"/>
  <c r="AF180" i="12"/>
  <c r="AF179" i="12"/>
  <c r="AF178" i="12"/>
  <c r="AF177" i="12"/>
  <c r="AF176" i="12"/>
  <c r="AF175" i="12"/>
  <c r="AF174" i="12"/>
  <c r="AF173" i="12"/>
  <c r="AF172" i="12"/>
  <c r="AF171" i="12"/>
  <c r="AF170" i="12"/>
  <c r="AF169" i="12"/>
  <c r="AF168" i="12"/>
  <c r="AF167" i="12"/>
  <c r="AF166" i="12"/>
  <c r="AF165" i="12"/>
  <c r="AF164" i="12"/>
  <c r="AF163" i="12"/>
  <c r="AF162" i="12"/>
  <c r="AF161" i="12"/>
  <c r="AF160" i="12"/>
  <c r="AF159" i="12"/>
  <c r="AF158" i="12"/>
  <c r="AF157" i="12"/>
  <c r="AF156" i="12"/>
  <c r="AF155" i="12"/>
  <c r="AF154" i="12"/>
  <c r="AF153" i="12"/>
  <c r="AF152" i="12"/>
  <c r="AF151" i="12"/>
  <c r="AF150" i="12"/>
  <c r="AF149" i="12"/>
  <c r="AF148" i="12"/>
  <c r="AF147" i="12"/>
  <c r="AF146" i="12"/>
  <c r="AF145" i="12"/>
  <c r="AF144" i="12"/>
  <c r="AF143" i="12"/>
  <c r="AF142" i="12"/>
  <c r="AF141" i="12"/>
  <c r="AF140" i="12"/>
  <c r="AF139" i="12"/>
  <c r="AF138" i="12"/>
  <c r="AF137" i="12"/>
  <c r="AF136" i="12"/>
  <c r="AF135" i="12"/>
  <c r="AF134" i="12"/>
  <c r="AF133" i="12"/>
  <c r="AF132" i="12"/>
  <c r="AF131" i="12"/>
  <c r="AF130" i="12"/>
  <c r="AF129" i="12"/>
  <c r="AF128" i="12"/>
  <c r="AF127" i="12"/>
  <c r="AF126" i="12"/>
  <c r="AF124" i="12"/>
  <c r="AF123" i="12"/>
  <c r="AF122" i="12"/>
  <c r="AF121" i="12"/>
  <c r="AF120" i="12"/>
  <c r="AF119" i="12"/>
  <c r="AF118" i="12"/>
  <c r="AF117" i="12"/>
  <c r="AF116" i="12"/>
  <c r="AF115" i="12"/>
  <c r="AF114" i="12"/>
  <c r="AF113" i="12"/>
  <c r="AF112" i="12"/>
  <c r="AF111" i="12"/>
  <c r="AF110" i="12"/>
  <c r="AF109" i="12"/>
  <c r="AF108" i="12"/>
  <c r="AF107" i="12"/>
  <c r="AF106" i="12"/>
  <c r="AF105" i="12"/>
  <c r="AF104" i="12"/>
  <c r="AF103" i="12"/>
  <c r="AF102" i="12"/>
  <c r="AF101" i="12"/>
  <c r="AF98" i="12"/>
  <c r="AF97" i="12"/>
  <c r="AF96" i="12"/>
  <c r="AF95" i="12"/>
  <c r="AF94" i="12"/>
  <c r="AF93" i="12"/>
  <c r="AF92" i="12"/>
  <c r="AF91" i="12"/>
  <c r="AF90" i="12"/>
  <c r="AF89" i="12"/>
  <c r="AF88" i="12"/>
  <c r="AF87" i="12"/>
  <c r="AF86" i="12"/>
  <c r="AF85" i="12"/>
  <c r="AF84" i="12"/>
  <c r="AF83" i="12"/>
  <c r="AF82" i="12"/>
  <c r="AF81" i="12"/>
  <c r="AF80" i="12"/>
  <c r="AF79" i="12"/>
  <c r="AF78" i="12"/>
  <c r="AF77" i="12"/>
  <c r="AF76" i="12"/>
  <c r="AF75" i="12"/>
  <c r="AF74" i="12"/>
  <c r="AF73" i="12"/>
  <c r="AF72" i="12"/>
  <c r="AF71" i="12"/>
  <c r="AF70" i="12"/>
  <c r="AF69" i="12"/>
  <c r="AF68" i="12"/>
  <c r="AF67" i="12"/>
  <c r="AF66" i="12"/>
  <c r="AF65" i="12"/>
  <c r="AF64" i="12"/>
  <c r="AF63" i="12"/>
  <c r="AF62" i="12"/>
  <c r="AF61" i="12"/>
  <c r="AF60" i="12"/>
  <c r="AF59" i="12"/>
  <c r="AF58" i="12"/>
  <c r="AF57" i="12"/>
  <c r="AF56" i="12"/>
  <c r="AF55" i="12"/>
  <c r="AF54" i="12"/>
  <c r="AF53" i="12"/>
  <c r="AF52" i="12"/>
  <c r="AF51" i="12"/>
  <c r="AF50" i="12"/>
  <c r="AF49" i="12"/>
  <c r="AF48" i="12"/>
  <c r="AF47" i="12"/>
  <c r="AF46" i="12"/>
  <c r="AF45" i="12"/>
  <c r="AF44" i="12"/>
  <c r="AF43" i="12"/>
  <c r="AF42" i="12"/>
  <c r="AF41" i="12"/>
  <c r="AF40" i="12"/>
  <c r="AF39" i="12"/>
  <c r="AF38" i="12"/>
  <c r="AF37" i="12"/>
  <c r="AF36" i="12"/>
  <c r="AF35" i="12"/>
  <c r="AF34" i="12"/>
  <c r="AF32" i="12"/>
  <c r="AF31" i="12"/>
  <c r="AF30" i="12"/>
  <c r="AF29" i="12"/>
  <c r="AF28" i="12"/>
  <c r="AF27" i="12"/>
  <c r="AF26" i="12"/>
  <c r="AF25" i="12"/>
  <c r="AF24" i="12"/>
  <c r="AF23" i="12"/>
  <c r="AF22" i="12"/>
  <c r="AF21" i="12"/>
  <c r="AF20" i="12"/>
  <c r="AF19" i="12"/>
  <c r="AF18" i="12"/>
  <c r="AF17" i="12"/>
  <c r="AF16" i="12"/>
  <c r="AF15" i="12"/>
  <c r="AF14" i="12"/>
  <c r="AF13" i="12"/>
  <c r="AF12" i="12"/>
  <c r="AF11" i="12"/>
  <c r="AF10" i="12"/>
  <c r="AF9" i="12"/>
  <c r="AF8" i="12"/>
  <c r="AF7" i="12"/>
  <c r="AF6" i="12"/>
  <c r="AF5" i="12"/>
  <c r="AF4" i="12"/>
  <c r="BK129" i="10"/>
  <c r="BH129" i="10"/>
  <c r="BE129" i="10"/>
  <c r="BB129" i="10"/>
  <c r="AY129" i="10"/>
  <c r="AV129" i="10"/>
  <c r="AS129" i="10"/>
  <c r="AP129" i="10"/>
  <c r="AM129" i="10"/>
  <c r="AJ129" i="10"/>
  <c r="AG129" i="10"/>
  <c r="AD129" i="10"/>
  <c r="AA129" i="10"/>
  <c r="X129" i="10"/>
  <c r="U129" i="10"/>
  <c r="R129" i="10"/>
  <c r="O129" i="10"/>
  <c r="L129" i="10"/>
  <c r="I129" i="10"/>
  <c r="I128" i="10"/>
  <c r="L128" i="10"/>
  <c r="O128" i="10"/>
  <c r="R128" i="10"/>
  <c r="U128" i="10"/>
  <c r="X128" i="10"/>
  <c r="AA128" i="10"/>
  <c r="AD128" i="10"/>
  <c r="AG128" i="10"/>
  <c r="AJ128" i="10"/>
  <c r="AM128" i="10"/>
  <c r="AP128" i="10"/>
  <c r="AS128" i="10"/>
  <c r="AV128" i="10"/>
  <c r="AY128" i="10"/>
  <c r="BB128" i="10"/>
  <c r="BE128" i="10"/>
  <c r="BH128" i="10"/>
  <c r="BK128" i="10"/>
  <c r="BZ101" i="10" l="1"/>
  <c r="CB101" i="10" s="1"/>
  <c r="CC101" i="10"/>
  <c r="CE101" i="10" s="1"/>
  <c r="CF101" i="10"/>
  <c r="CH101" i="10" s="1"/>
  <c r="CI101" i="10"/>
  <c r="CK101" i="10" s="1"/>
  <c r="CL101" i="10"/>
  <c r="CN101" i="10" s="1"/>
  <c r="CP101" i="10"/>
  <c r="CR101" i="10" s="1"/>
  <c r="CS101" i="10"/>
  <c r="CU101" i="10" s="1"/>
  <c r="CV101" i="10"/>
  <c r="CX101" i="10" s="1"/>
  <c r="CY101" i="10"/>
  <c r="DA101" i="10" s="1"/>
  <c r="DB101" i="10"/>
  <c r="DD101" i="10" s="1"/>
  <c r="BQ101" i="10"/>
  <c r="BS101" i="10" s="1"/>
  <c r="BT101" i="10"/>
  <c r="BU101" i="10"/>
  <c r="BW101" i="10"/>
  <c r="DE101" i="10" l="1"/>
  <c r="DH101" i="10" s="1"/>
  <c r="DK101" i="10"/>
  <c r="DT101" i="10"/>
  <c r="DQ101" i="10"/>
  <c r="DV101" i="10"/>
  <c r="DN101" i="10"/>
  <c r="DG101" i="10"/>
  <c r="DJ101" i="10" s="1"/>
  <c r="DP101" i="10"/>
  <c r="DS101" i="10"/>
  <c r="DM101" i="10"/>
  <c r="CP97" i="10" l="1"/>
  <c r="CR97" i="10" s="1"/>
  <c r="CS97" i="10"/>
  <c r="CV97" i="10"/>
  <c r="CY97" i="10"/>
  <c r="DA97" i="10" s="1"/>
  <c r="DB97" i="10"/>
  <c r="DD97" i="10" s="1"/>
  <c r="CP98" i="10"/>
  <c r="CS98" i="10"/>
  <c r="CU98" i="10" s="1"/>
  <c r="CV98" i="10"/>
  <c r="CX98" i="10" s="1"/>
  <c r="CY98" i="10"/>
  <c r="DA98" i="10" s="1"/>
  <c r="DB98" i="10"/>
  <c r="DD98" i="10" s="1"/>
  <c r="CP99" i="10"/>
  <c r="CR99" i="10" s="1"/>
  <c r="CS99" i="10"/>
  <c r="CU99" i="10" s="1"/>
  <c r="CV99" i="10"/>
  <c r="CX99" i="10" s="1"/>
  <c r="CY99" i="10"/>
  <c r="DA99" i="10" s="1"/>
  <c r="DB99" i="10"/>
  <c r="CP100" i="10"/>
  <c r="CR100" i="10" s="1"/>
  <c r="CS100" i="10"/>
  <c r="CU100" i="10" s="1"/>
  <c r="CV100" i="10"/>
  <c r="CX100" i="10" s="1"/>
  <c r="CY100" i="10"/>
  <c r="DA100" i="10" s="1"/>
  <c r="DB100" i="10"/>
  <c r="DD100" i="10" s="1"/>
  <c r="BZ84" i="10"/>
  <c r="CB84" i="10" s="1"/>
  <c r="CC84" i="10"/>
  <c r="CE84" i="10" s="1"/>
  <c r="CF84" i="10"/>
  <c r="CH84" i="10" s="1"/>
  <c r="CI84" i="10"/>
  <c r="CK84" i="10" s="1"/>
  <c r="CL84" i="10"/>
  <c r="CN84" i="10" s="1"/>
  <c r="BZ85" i="10"/>
  <c r="CB85" i="10" s="1"/>
  <c r="CC85" i="10"/>
  <c r="CE85" i="10" s="1"/>
  <c r="CF85" i="10"/>
  <c r="CH85" i="10" s="1"/>
  <c r="CI85" i="10"/>
  <c r="CK85" i="10" s="1"/>
  <c r="CL85" i="10"/>
  <c r="CN85" i="10" s="1"/>
  <c r="BZ86" i="10"/>
  <c r="CB86" i="10" s="1"/>
  <c r="CC86" i="10"/>
  <c r="CE86" i="10" s="1"/>
  <c r="CF86" i="10"/>
  <c r="CH86" i="10" s="1"/>
  <c r="CI86" i="10"/>
  <c r="CK86" i="10" s="1"/>
  <c r="CL86" i="10"/>
  <c r="CN86" i="10" s="1"/>
  <c r="BZ87" i="10"/>
  <c r="CB87" i="10" s="1"/>
  <c r="CC87" i="10"/>
  <c r="CE87" i="10" s="1"/>
  <c r="CF87" i="10"/>
  <c r="CH87" i="10" s="1"/>
  <c r="CI87" i="10"/>
  <c r="CK87" i="10" s="1"/>
  <c r="CL87" i="10"/>
  <c r="CN87" i="10" s="1"/>
  <c r="BZ88" i="10"/>
  <c r="CB88" i="10" s="1"/>
  <c r="CC88" i="10"/>
  <c r="CE88" i="10" s="1"/>
  <c r="CF88" i="10"/>
  <c r="CH88" i="10" s="1"/>
  <c r="CI88" i="10"/>
  <c r="CL88" i="10"/>
  <c r="CN88" i="10" s="1"/>
  <c r="BZ89" i="10"/>
  <c r="CB89" i="10" s="1"/>
  <c r="CC89" i="10"/>
  <c r="CE89" i="10" s="1"/>
  <c r="CF89" i="10"/>
  <c r="CH89" i="10" s="1"/>
  <c r="CI89" i="10"/>
  <c r="CK89" i="10" s="1"/>
  <c r="CL89" i="10"/>
  <c r="BZ90" i="10"/>
  <c r="CB90" i="10" s="1"/>
  <c r="CC90" i="10"/>
  <c r="CF90" i="10"/>
  <c r="CH90" i="10" s="1"/>
  <c r="CI90" i="10"/>
  <c r="CK90" i="10" s="1"/>
  <c r="CL90" i="10"/>
  <c r="CN90" i="10" s="1"/>
  <c r="BZ91" i="10"/>
  <c r="CB91" i="10" s="1"/>
  <c r="CC91" i="10"/>
  <c r="CE91" i="10" s="1"/>
  <c r="CF91" i="10"/>
  <c r="CH91" i="10" s="1"/>
  <c r="CI91" i="10"/>
  <c r="CK91" i="10" s="1"/>
  <c r="CL91" i="10"/>
  <c r="CN91" i="10" s="1"/>
  <c r="BZ92" i="10"/>
  <c r="CB92" i="10" s="1"/>
  <c r="CC92" i="10"/>
  <c r="CE92" i="10" s="1"/>
  <c r="CF92" i="10"/>
  <c r="CH92" i="10" s="1"/>
  <c r="CI92" i="10"/>
  <c r="CK92" i="10" s="1"/>
  <c r="CL92" i="10"/>
  <c r="CN92" i="10" s="1"/>
  <c r="BZ93" i="10"/>
  <c r="CC93" i="10"/>
  <c r="CE93" i="10" s="1"/>
  <c r="CF93" i="10"/>
  <c r="CH93" i="10" s="1"/>
  <c r="CI93" i="10"/>
  <c r="CK93" i="10" s="1"/>
  <c r="CL93" i="10"/>
  <c r="CN93" i="10" s="1"/>
  <c r="BZ94" i="10"/>
  <c r="CB94" i="10" s="1"/>
  <c r="CC94" i="10"/>
  <c r="CE94" i="10" s="1"/>
  <c r="CF94" i="10"/>
  <c r="CH94" i="10" s="1"/>
  <c r="CI94" i="10"/>
  <c r="CK94" i="10" s="1"/>
  <c r="CL94" i="10"/>
  <c r="CN94" i="10" s="1"/>
  <c r="BZ95" i="10"/>
  <c r="CB95" i="10" s="1"/>
  <c r="CC95" i="10"/>
  <c r="CE95" i="10" s="1"/>
  <c r="CF95" i="10"/>
  <c r="CH95" i="10" s="1"/>
  <c r="CI95" i="10"/>
  <c r="CK95" i="10" s="1"/>
  <c r="CL95" i="10"/>
  <c r="CN95" i="10" s="1"/>
  <c r="BZ96" i="10"/>
  <c r="CB96" i="10" s="1"/>
  <c r="CC96" i="10"/>
  <c r="CE96" i="10" s="1"/>
  <c r="CF96" i="10"/>
  <c r="CH96" i="10" s="1"/>
  <c r="CI96" i="10"/>
  <c r="CK96" i="10" s="1"/>
  <c r="CL96" i="10"/>
  <c r="CN96" i="10" s="1"/>
  <c r="BZ97" i="10"/>
  <c r="CB97" i="10" s="1"/>
  <c r="CC97" i="10"/>
  <c r="CE97" i="10" s="1"/>
  <c r="CF97" i="10"/>
  <c r="CI97" i="10"/>
  <c r="CK97" i="10" s="1"/>
  <c r="CL97" i="10"/>
  <c r="BZ98" i="10"/>
  <c r="CB98" i="10" s="1"/>
  <c r="CC98" i="10"/>
  <c r="CF98" i="10"/>
  <c r="CH98" i="10" s="1"/>
  <c r="CI98" i="10"/>
  <c r="CK98" i="10" s="1"/>
  <c r="CL98" i="10"/>
  <c r="CN98" i="10" s="1"/>
  <c r="BZ99" i="10"/>
  <c r="CB99" i="10" s="1"/>
  <c r="CC99" i="10"/>
  <c r="CE99" i="10" s="1"/>
  <c r="CF99" i="10"/>
  <c r="CI99" i="10"/>
  <c r="CK99" i="10" s="1"/>
  <c r="CL99" i="10"/>
  <c r="CN99" i="10" s="1"/>
  <c r="BZ100" i="10"/>
  <c r="CB100" i="10" s="1"/>
  <c r="CC100" i="10"/>
  <c r="CE100" i="10" s="1"/>
  <c r="CF100" i="10"/>
  <c r="CH100" i="10" s="1"/>
  <c r="CI100" i="10"/>
  <c r="CK100" i="10" s="1"/>
  <c r="CL100" i="10"/>
  <c r="CN100" i="10" s="1"/>
  <c r="BT84" i="10"/>
  <c r="BU84" i="10"/>
  <c r="BX84" i="10" s="1"/>
  <c r="CP84" i="10" s="1"/>
  <c r="BW84" i="10"/>
  <c r="BU85" i="10"/>
  <c r="BX85" i="10" s="1"/>
  <c r="BW85" i="10"/>
  <c r="BT86" i="10"/>
  <c r="BU86" i="10"/>
  <c r="BX86" i="10" s="1"/>
  <c r="BW86" i="10"/>
  <c r="BT87" i="10"/>
  <c r="BU87" i="10"/>
  <c r="BX87" i="10" s="1"/>
  <c r="BW87" i="10"/>
  <c r="BT88" i="10"/>
  <c r="BU88" i="10"/>
  <c r="BX88" i="10" s="1"/>
  <c r="CV88" i="10" s="1"/>
  <c r="CX88" i="10" s="1"/>
  <c r="BW88" i="10"/>
  <c r="BT89" i="10"/>
  <c r="BU89" i="10"/>
  <c r="BX89" i="10" s="1"/>
  <c r="BW89" i="10"/>
  <c r="BT90" i="10"/>
  <c r="BU90" i="10"/>
  <c r="BX90" i="10" s="1"/>
  <c r="BW90" i="10"/>
  <c r="BT91" i="10"/>
  <c r="BT92" i="10"/>
  <c r="BU92" i="10"/>
  <c r="BX92" i="10" s="1"/>
  <c r="BW92" i="10"/>
  <c r="BT93" i="10"/>
  <c r="BU93" i="10"/>
  <c r="BX93" i="10" s="1"/>
  <c r="CS93" i="10" s="1"/>
  <c r="BW93" i="10"/>
  <c r="BT94" i="10"/>
  <c r="BU94" i="10"/>
  <c r="BX94" i="10" s="1"/>
  <c r="BW94" i="10"/>
  <c r="BT95" i="10"/>
  <c r="BU95" i="10"/>
  <c r="BX95" i="10" s="1"/>
  <c r="BW95" i="10"/>
  <c r="BT96" i="10"/>
  <c r="BU96" i="10"/>
  <c r="BX96" i="10" s="1"/>
  <c r="BW96" i="10"/>
  <c r="BT97" i="10"/>
  <c r="BU97" i="10"/>
  <c r="BW97" i="10"/>
  <c r="BT98" i="10"/>
  <c r="BU98" i="10"/>
  <c r="BW98" i="10"/>
  <c r="BT99" i="10"/>
  <c r="BU99" i="10"/>
  <c r="BW99" i="10"/>
  <c r="BT100" i="10"/>
  <c r="BU100" i="10"/>
  <c r="BW100" i="10"/>
  <c r="BQ84" i="10"/>
  <c r="BS84" i="10" s="1"/>
  <c r="BQ85" i="10"/>
  <c r="BS85" i="10" s="1"/>
  <c r="BQ86" i="10"/>
  <c r="BS86" i="10" s="1"/>
  <c r="BQ87" i="10"/>
  <c r="BS87" i="10" s="1"/>
  <c r="BQ88" i="10"/>
  <c r="BS88" i="10" s="1"/>
  <c r="BQ89" i="10"/>
  <c r="BS89" i="10" s="1"/>
  <c r="BQ90" i="10"/>
  <c r="BS90" i="10" s="1"/>
  <c r="BQ91" i="10"/>
  <c r="BS91" i="10" s="1"/>
  <c r="BQ92" i="10"/>
  <c r="BS92" i="10" s="1"/>
  <c r="BQ93" i="10"/>
  <c r="BS93" i="10" s="1"/>
  <c r="BQ94" i="10"/>
  <c r="BS94" i="10" s="1"/>
  <c r="BQ95" i="10"/>
  <c r="BS95" i="10" s="1"/>
  <c r="BQ96" i="10"/>
  <c r="BS96" i="10" s="1"/>
  <c r="BQ97" i="10"/>
  <c r="BS97" i="10" s="1"/>
  <c r="BQ98" i="10"/>
  <c r="BS98" i="10" s="1"/>
  <c r="BQ99" i="10"/>
  <c r="BS99" i="10" s="1"/>
  <c r="BQ100" i="10"/>
  <c r="BS100" i="10" s="1"/>
  <c r="BZ26" i="10"/>
  <c r="CB26" i="10" s="1"/>
  <c r="CC26" i="10"/>
  <c r="CE26" i="10" s="1"/>
  <c r="CF26" i="10"/>
  <c r="CH26" i="10" s="1"/>
  <c r="CI26" i="10"/>
  <c r="CL26" i="10"/>
  <c r="CN26" i="10" s="1"/>
  <c r="BZ80" i="10"/>
  <c r="CB80" i="10" s="1"/>
  <c r="CC80" i="10"/>
  <c r="CE80" i="10" s="1"/>
  <c r="CF80" i="10"/>
  <c r="CH80" i="10" s="1"/>
  <c r="CI80" i="10"/>
  <c r="CK80" i="10" s="1"/>
  <c r="CL80" i="10"/>
  <c r="CN80" i="10" s="1"/>
  <c r="BZ79" i="10"/>
  <c r="CB79" i="10" s="1"/>
  <c r="CC79" i="10"/>
  <c r="CE79" i="10" s="1"/>
  <c r="CF79" i="10"/>
  <c r="CH79" i="10" s="1"/>
  <c r="CI79" i="10"/>
  <c r="CK79" i="10" s="1"/>
  <c r="CL79" i="10"/>
  <c r="CN79" i="10" s="1"/>
  <c r="BZ29" i="10"/>
  <c r="CB29" i="10" s="1"/>
  <c r="CC29" i="10"/>
  <c r="CE29" i="10" s="1"/>
  <c r="CF29" i="10"/>
  <c r="CH29" i="10" s="1"/>
  <c r="CI29" i="10"/>
  <c r="CL29" i="10"/>
  <c r="CN29" i="10" s="1"/>
  <c r="BW26" i="10"/>
  <c r="BW80" i="10"/>
  <c r="BW79" i="10"/>
  <c r="BW29" i="10"/>
  <c r="BT26" i="10"/>
  <c r="BU26" i="10"/>
  <c r="BX26" i="10" s="1"/>
  <c r="CS26" i="10" s="1"/>
  <c r="BT80" i="10"/>
  <c r="BU80" i="10"/>
  <c r="BX80" i="10" s="1"/>
  <c r="CP80" i="10" s="1"/>
  <c r="BT79" i="10"/>
  <c r="BU79" i="10"/>
  <c r="BX79" i="10" s="1"/>
  <c r="BT29" i="10"/>
  <c r="BU29" i="10"/>
  <c r="BX29" i="10" s="1"/>
  <c r="BQ3" i="10"/>
  <c r="BS3" i="10" s="1"/>
  <c r="BQ5" i="10"/>
  <c r="BS5" i="10" s="1"/>
  <c r="BQ6" i="10"/>
  <c r="BS6" i="10" s="1"/>
  <c r="BQ7" i="10"/>
  <c r="BS7" i="10" s="1"/>
  <c r="BQ8" i="10"/>
  <c r="BS8" i="10" s="1"/>
  <c r="BQ9" i="10"/>
  <c r="BS9" i="10" s="1"/>
  <c r="BQ10" i="10"/>
  <c r="BS10" i="10" s="1"/>
  <c r="BQ11" i="10"/>
  <c r="BS11" i="10" s="1"/>
  <c r="BQ12" i="10"/>
  <c r="BS12" i="10" s="1"/>
  <c r="BQ13" i="10"/>
  <c r="BS13" i="10" s="1"/>
  <c r="BQ14" i="10"/>
  <c r="BS14" i="10" s="1"/>
  <c r="BQ15" i="10"/>
  <c r="BS15" i="10" s="1"/>
  <c r="BQ16" i="10"/>
  <c r="BS16" i="10" s="1"/>
  <c r="BQ17" i="10"/>
  <c r="BS17" i="10" s="1"/>
  <c r="BQ18" i="10"/>
  <c r="BS18" i="10" s="1"/>
  <c r="BQ19" i="10"/>
  <c r="BS19" i="10" s="1"/>
  <c r="BQ20" i="10"/>
  <c r="BS20" i="10" s="1"/>
  <c r="BQ21" i="10"/>
  <c r="BS21" i="10" s="1"/>
  <c r="BQ22" i="10"/>
  <c r="BS22" i="10" s="1"/>
  <c r="BQ23" i="10"/>
  <c r="BS23" i="10" s="1"/>
  <c r="BQ24" i="10"/>
  <c r="BS24" i="10" s="1"/>
  <c r="BQ25" i="10"/>
  <c r="BS25" i="10" s="1"/>
  <c r="BQ27" i="10"/>
  <c r="BS27" i="10" s="1"/>
  <c r="BQ28" i="10"/>
  <c r="BS28" i="10" s="1"/>
  <c r="BQ30" i="10"/>
  <c r="BS30" i="10" s="1"/>
  <c r="BQ31" i="10"/>
  <c r="BS31" i="10" s="1"/>
  <c r="BQ32" i="10"/>
  <c r="BS32" i="10" s="1"/>
  <c r="BQ33" i="10"/>
  <c r="BS33" i="10" s="1"/>
  <c r="BQ34" i="10"/>
  <c r="BS34" i="10" s="1"/>
  <c r="BQ35" i="10"/>
  <c r="BS35" i="10" s="1"/>
  <c r="BQ36" i="10"/>
  <c r="BS36" i="10" s="1"/>
  <c r="BQ37" i="10"/>
  <c r="BS37" i="10" s="1"/>
  <c r="BQ38" i="10"/>
  <c r="BS38" i="10" s="1"/>
  <c r="BQ39" i="10"/>
  <c r="BS39" i="10" s="1"/>
  <c r="BQ40" i="10"/>
  <c r="BS40" i="10" s="1"/>
  <c r="BQ41" i="10"/>
  <c r="BS41" i="10" s="1"/>
  <c r="BQ42" i="10"/>
  <c r="BS42" i="10" s="1"/>
  <c r="BQ43" i="10"/>
  <c r="BS43" i="10" s="1"/>
  <c r="BQ44" i="10"/>
  <c r="BS44" i="10" s="1"/>
  <c r="BQ45" i="10"/>
  <c r="BS45" i="10" s="1"/>
  <c r="BQ46" i="10"/>
  <c r="BS46" i="10" s="1"/>
  <c r="BQ47" i="10"/>
  <c r="BS47" i="10" s="1"/>
  <c r="BQ48" i="10"/>
  <c r="BS48" i="10" s="1"/>
  <c r="BQ49" i="10"/>
  <c r="BS49" i="10" s="1"/>
  <c r="BQ50" i="10"/>
  <c r="BS50" i="10" s="1"/>
  <c r="BQ51" i="10"/>
  <c r="BS51" i="10" s="1"/>
  <c r="BQ52" i="10"/>
  <c r="BS52" i="10" s="1"/>
  <c r="BQ53" i="10"/>
  <c r="BS53" i="10" s="1"/>
  <c r="BQ54" i="10"/>
  <c r="BS54" i="10" s="1"/>
  <c r="BQ55" i="10"/>
  <c r="BS55" i="10" s="1"/>
  <c r="BQ56" i="10"/>
  <c r="BS56" i="10" s="1"/>
  <c r="BQ57" i="10"/>
  <c r="BS57" i="10" s="1"/>
  <c r="BQ58" i="10"/>
  <c r="BS58" i="10" s="1"/>
  <c r="BQ59" i="10"/>
  <c r="BS59" i="10" s="1"/>
  <c r="BQ60" i="10"/>
  <c r="BS60" i="10" s="1"/>
  <c r="BQ61" i="10"/>
  <c r="BS61" i="10" s="1"/>
  <c r="BQ62" i="10"/>
  <c r="BS62" i="10" s="1"/>
  <c r="BQ63" i="10"/>
  <c r="BS63" i="10" s="1"/>
  <c r="BQ64" i="10"/>
  <c r="BS64" i="10" s="1"/>
  <c r="BQ65" i="10"/>
  <c r="BS65" i="10" s="1"/>
  <c r="BQ66" i="10"/>
  <c r="BS66" i="10" s="1"/>
  <c r="BQ67" i="10"/>
  <c r="BS67" i="10" s="1"/>
  <c r="BQ68" i="10"/>
  <c r="BS68" i="10" s="1"/>
  <c r="BQ69" i="10"/>
  <c r="BS69" i="10" s="1"/>
  <c r="BQ70" i="10"/>
  <c r="BS70" i="10" s="1"/>
  <c r="BQ71" i="10"/>
  <c r="BS71" i="10" s="1"/>
  <c r="BQ72" i="10"/>
  <c r="BS72" i="10" s="1"/>
  <c r="BQ73" i="10"/>
  <c r="BS73" i="10" s="1"/>
  <c r="BQ74" i="10"/>
  <c r="BS74" i="10" s="1"/>
  <c r="BQ75" i="10"/>
  <c r="BS75" i="10" s="1"/>
  <c r="BQ76" i="10"/>
  <c r="BS76" i="10" s="1"/>
  <c r="BQ77" i="10"/>
  <c r="BS77" i="10" s="1"/>
  <c r="BQ78" i="10"/>
  <c r="BS78" i="10" s="1"/>
  <c r="BQ26" i="10"/>
  <c r="BS26" i="10" s="1"/>
  <c r="BQ80" i="10"/>
  <c r="BS80" i="10" s="1"/>
  <c r="BQ79" i="10"/>
  <c r="BS79" i="10" s="1"/>
  <c r="BQ29" i="10"/>
  <c r="BS29" i="10" s="1"/>
  <c r="DK98" i="10" l="1"/>
  <c r="DN99" i="10"/>
  <c r="DN97" i="10"/>
  <c r="CH97" i="10"/>
  <c r="DE100" i="10"/>
  <c r="DH100" i="10" s="1"/>
  <c r="DG100" i="10"/>
  <c r="DJ100" i="10" s="1"/>
  <c r="DK97" i="10"/>
  <c r="DT97" i="10"/>
  <c r="CS92" i="10"/>
  <c r="CU92" i="10" s="1"/>
  <c r="DB92" i="10"/>
  <c r="DD92" i="10" s="1"/>
  <c r="CV92" i="10"/>
  <c r="CX92" i="10" s="1"/>
  <c r="CY92" i="10"/>
  <c r="DA92" i="10" s="1"/>
  <c r="CP92" i="10"/>
  <c r="CR92" i="10" s="1"/>
  <c r="CV86" i="10"/>
  <c r="CX86" i="10" s="1"/>
  <c r="CY86" i="10"/>
  <c r="DA86" i="10" s="1"/>
  <c r="CP86" i="10"/>
  <c r="CR86" i="10" s="1"/>
  <c r="DB86" i="10"/>
  <c r="CS86" i="10"/>
  <c r="CV96" i="10"/>
  <c r="CX96" i="10" s="1"/>
  <c r="CP96" i="10"/>
  <c r="CR96" i="10" s="1"/>
  <c r="CY96" i="10"/>
  <c r="DA96" i="10" s="1"/>
  <c r="CS96" i="10"/>
  <c r="DB96" i="10"/>
  <c r="DD96" i="10" s="1"/>
  <c r="CV90" i="10"/>
  <c r="CX90" i="10" s="1"/>
  <c r="CP90" i="10"/>
  <c r="CR90" i="10" s="1"/>
  <c r="CY90" i="10"/>
  <c r="DA90" i="10" s="1"/>
  <c r="CS90" i="10"/>
  <c r="DB90" i="10"/>
  <c r="DD90" i="10" s="1"/>
  <c r="CP87" i="10"/>
  <c r="CY87" i="10"/>
  <c r="DA87" i="10" s="1"/>
  <c r="CS87" i="10"/>
  <c r="CU87" i="10" s="1"/>
  <c r="DB87" i="10"/>
  <c r="CV87" i="10"/>
  <c r="CX87" i="10" s="1"/>
  <c r="CV94" i="10"/>
  <c r="CX94" i="10" s="1"/>
  <c r="CY94" i="10"/>
  <c r="DA94" i="10" s="1"/>
  <c r="CP94" i="10"/>
  <c r="CR94" i="10" s="1"/>
  <c r="DB94" i="10"/>
  <c r="CS94" i="10"/>
  <c r="CU94" i="10" s="1"/>
  <c r="CS95" i="10"/>
  <c r="CU95" i="10" s="1"/>
  <c r="DB95" i="10"/>
  <c r="DD95" i="10" s="1"/>
  <c r="CV95" i="10"/>
  <c r="CX95" i="10" s="1"/>
  <c r="CP95" i="10"/>
  <c r="CY95" i="10"/>
  <c r="DA95" i="10" s="1"/>
  <c r="CP89" i="10"/>
  <c r="CR89" i="10" s="1"/>
  <c r="DB89" i="10"/>
  <c r="DD89" i="10" s="1"/>
  <c r="CS89" i="10"/>
  <c r="CU89" i="10" s="1"/>
  <c r="CV89" i="10"/>
  <c r="CX89" i="10" s="1"/>
  <c r="CY89" i="10"/>
  <c r="DA89" i="10" s="1"/>
  <c r="CS85" i="10"/>
  <c r="CU85" i="10" s="1"/>
  <c r="DB85" i="10"/>
  <c r="DD85" i="10" s="1"/>
  <c r="CV85" i="10"/>
  <c r="CX85" i="10" s="1"/>
  <c r="CP85" i="10"/>
  <c r="CY85" i="10"/>
  <c r="DA85" i="10" s="1"/>
  <c r="CY93" i="10"/>
  <c r="DA93" i="10" s="1"/>
  <c r="DB88" i="10"/>
  <c r="DD88" i="10" s="1"/>
  <c r="CS88" i="10"/>
  <c r="DK88" i="10" s="1"/>
  <c r="CV84" i="10"/>
  <c r="CX84" i="10" s="1"/>
  <c r="DV100" i="10"/>
  <c r="DT99" i="10"/>
  <c r="DV99" i="10"/>
  <c r="DT98" i="10"/>
  <c r="CP93" i="10"/>
  <c r="CY88" i="10"/>
  <c r="DA88" i="10" s="1"/>
  <c r="CP88" i="10"/>
  <c r="DB84" i="10"/>
  <c r="DD84" i="10" s="1"/>
  <c r="CH99" i="10"/>
  <c r="DP99" i="10" s="1"/>
  <c r="CN97" i="10"/>
  <c r="CB93" i="10"/>
  <c r="CN89" i="10"/>
  <c r="DT100" i="10"/>
  <c r="DQ98" i="10"/>
  <c r="CV93" i="10"/>
  <c r="CX93" i="10" s="1"/>
  <c r="CS84" i="10"/>
  <c r="DQ84" i="10" s="1"/>
  <c r="CE98" i="10"/>
  <c r="DM98" i="10" s="1"/>
  <c r="CE90" i="10"/>
  <c r="CK88" i="10"/>
  <c r="DB93" i="10"/>
  <c r="DD93" i="10" s="1"/>
  <c r="CY84" i="10"/>
  <c r="DA84" i="10" s="1"/>
  <c r="DQ100" i="10"/>
  <c r="DK100" i="10"/>
  <c r="DP100" i="10"/>
  <c r="DP98" i="10"/>
  <c r="DQ97" i="10"/>
  <c r="CU97" i="10"/>
  <c r="DN100" i="10"/>
  <c r="DQ99" i="10"/>
  <c r="DK99" i="10"/>
  <c r="DE99" i="10"/>
  <c r="DH99" i="10" s="1"/>
  <c r="DN98" i="10"/>
  <c r="DG98" i="10"/>
  <c r="DJ98" i="10" s="1"/>
  <c r="CR98" i="10"/>
  <c r="DS98" i="10" s="1"/>
  <c r="DS100" i="10"/>
  <c r="DM100" i="10"/>
  <c r="DD99" i="10"/>
  <c r="DG99" i="10" s="1"/>
  <c r="DJ99" i="10" s="1"/>
  <c r="DE98" i="10"/>
  <c r="DH98" i="10" s="1"/>
  <c r="DE97" i="10"/>
  <c r="DH97" i="10" s="1"/>
  <c r="CX97" i="10"/>
  <c r="CU93" i="10"/>
  <c r="DS99" i="10"/>
  <c r="DM99" i="10"/>
  <c r="CR84" i="10"/>
  <c r="CP79" i="10"/>
  <c r="CR79" i="10" s="1"/>
  <c r="CV79" i="10"/>
  <c r="CX79" i="10" s="1"/>
  <c r="CS29" i="10"/>
  <c r="CU29" i="10" s="1"/>
  <c r="CV29" i="10"/>
  <c r="CX29" i="10" s="1"/>
  <c r="CP29" i="10"/>
  <c r="CR29" i="10" s="1"/>
  <c r="DB29" i="10"/>
  <c r="DB79" i="10"/>
  <c r="CS79" i="10"/>
  <c r="CU79" i="10" s="1"/>
  <c r="DB26" i="10"/>
  <c r="DD26" i="10" s="1"/>
  <c r="CY79" i="10"/>
  <c r="DA79" i="10" s="1"/>
  <c r="CV26" i="10"/>
  <c r="CX26" i="10" s="1"/>
  <c r="CK29" i="10"/>
  <c r="CP26" i="10"/>
  <c r="CK26" i="10"/>
  <c r="CR80" i="10"/>
  <c r="CU26" i="10"/>
  <c r="CY80" i="10"/>
  <c r="DA80" i="10" s="1"/>
  <c r="CS80" i="10"/>
  <c r="CY26" i="10"/>
  <c r="DA26" i="10" s="1"/>
  <c r="CY29" i="10"/>
  <c r="DA29" i="10" s="1"/>
  <c r="DB80" i="10"/>
  <c r="CV80" i="10"/>
  <c r="CX80" i="10" s="1"/>
  <c r="DN94" i="10" l="1"/>
  <c r="DE92" i="10"/>
  <c r="DH92" i="10" s="1"/>
  <c r="DS94" i="10"/>
  <c r="DV97" i="10"/>
  <c r="DM94" i="10"/>
  <c r="DP94" i="10"/>
  <c r="DK94" i="10"/>
  <c r="DE85" i="10"/>
  <c r="DH85" i="10" s="1"/>
  <c r="DG96" i="10"/>
  <c r="DJ96" i="10" s="1"/>
  <c r="DN86" i="10"/>
  <c r="DE96" i="10"/>
  <c r="DH96" i="10" s="1"/>
  <c r="DV89" i="10"/>
  <c r="DP87" i="10"/>
  <c r="DT94" i="10"/>
  <c r="DG88" i="10"/>
  <c r="DJ88" i="10" s="1"/>
  <c r="DP95" i="10"/>
  <c r="DP89" i="10"/>
  <c r="DT90" i="10"/>
  <c r="DQ87" i="10"/>
  <c r="DP85" i="10"/>
  <c r="DN93" i="10"/>
  <c r="DP93" i="10"/>
  <c r="DS92" i="10"/>
  <c r="DE79" i="10"/>
  <c r="DH79" i="10" s="1"/>
  <c r="DQ90" i="10"/>
  <c r="DN85" i="10"/>
  <c r="DN92" i="10"/>
  <c r="DP92" i="10"/>
  <c r="DE89" i="10"/>
  <c r="DH89" i="10" s="1"/>
  <c r="DQ92" i="10"/>
  <c r="DQ96" i="10"/>
  <c r="DG89" i="10"/>
  <c r="DJ89" i="10" s="1"/>
  <c r="DG95" i="10"/>
  <c r="DJ95" i="10" s="1"/>
  <c r="DK92" i="10"/>
  <c r="DM92" i="10"/>
  <c r="DV98" i="10"/>
  <c r="DK95" i="10"/>
  <c r="DG97" i="10"/>
  <c r="DJ97" i="10" s="1"/>
  <c r="DK96" i="10"/>
  <c r="DN88" i="10"/>
  <c r="DN84" i="10"/>
  <c r="DQ94" i="10"/>
  <c r="DS89" i="10"/>
  <c r="DM89" i="10"/>
  <c r="DT95" i="10"/>
  <c r="DN95" i="10"/>
  <c r="DN87" i="10"/>
  <c r="DE88" i="10"/>
  <c r="DH88" i="10" s="1"/>
  <c r="DM97" i="10"/>
  <c r="DQ89" i="10"/>
  <c r="DV86" i="10"/>
  <c r="DQ88" i="10"/>
  <c r="DT88" i="10"/>
  <c r="DT85" i="10"/>
  <c r="CR85" i="10"/>
  <c r="DV85" i="10" s="1"/>
  <c r="DD94" i="10"/>
  <c r="DG94" i="10" s="1"/>
  <c r="DJ94" i="10" s="1"/>
  <c r="DE94" i="10"/>
  <c r="DH94" i="10" s="1"/>
  <c r="DT87" i="10"/>
  <c r="DT79" i="10"/>
  <c r="DG84" i="10"/>
  <c r="DJ84" i="10" s="1"/>
  <c r="DT86" i="10"/>
  <c r="DV92" i="10"/>
  <c r="DE93" i="10"/>
  <c r="DH93" i="10" s="1"/>
  <c r="DG85" i="10"/>
  <c r="DJ85" i="10" s="1"/>
  <c r="CR88" i="10"/>
  <c r="DV88" i="10" s="1"/>
  <c r="DE90" i="10"/>
  <c r="DH90" i="10" s="1"/>
  <c r="DG93" i="10"/>
  <c r="DJ93" i="10" s="1"/>
  <c r="DV90" i="10"/>
  <c r="DQ95" i="10"/>
  <c r="DK87" i="10"/>
  <c r="DQ85" i="10"/>
  <c r="DT93" i="10"/>
  <c r="CR93" i="10"/>
  <c r="DV93" i="10" s="1"/>
  <c r="DE86" i="10"/>
  <c r="DH86" i="10" s="1"/>
  <c r="DD87" i="10"/>
  <c r="DG87" i="10" s="1"/>
  <c r="DJ87" i="10" s="1"/>
  <c r="DE87" i="10"/>
  <c r="DH87" i="10" s="1"/>
  <c r="DK93" i="10"/>
  <c r="DN90" i="10"/>
  <c r="CU90" i="10"/>
  <c r="DS90" i="10" s="1"/>
  <c r="DQ93" i="10"/>
  <c r="CU88" i="10"/>
  <c r="DM88" i="10" s="1"/>
  <c r="DN89" i="10"/>
  <c r="DN96" i="10"/>
  <c r="CU96" i="10"/>
  <c r="DP96" i="10" s="1"/>
  <c r="DT84" i="10"/>
  <c r="CU86" i="10"/>
  <c r="DQ86" i="10"/>
  <c r="DE84" i="10"/>
  <c r="DH84" i="10" s="1"/>
  <c r="DS97" i="10"/>
  <c r="DG92" i="10"/>
  <c r="DJ92" i="10" s="1"/>
  <c r="DM85" i="10"/>
  <c r="CR87" i="10"/>
  <c r="DV87" i="10" s="1"/>
  <c r="CR95" i="10"/>
  <c r="DV95" i="10" s="1"/>
  <c r="DK86" i="10"/>
  <c r="DG90" i="10"/>
  <c r="DJ90" i="10" s="1"/>
  <c r="DP97" i="10"/>
  <c r="DT96" i="10"/>
  <c r="CU84" i="10"/>
  <c r="DK84" i="10"/>
  <c r="DK89" i="10"/>
  <c r="DE95" i="10"/>
  <c r="DH95" i="10" s="1"/>
  <c r="DK85" i="10"/>
  <c r="DT89" i="10"/>
  <c r="DK90" i="10"/>
  <c r="DD86" i="10"/>
  <c r="DG86" i="10" s="1"/>
  <c r="DJ86" i="10" s="1"/>
  <c r="DT92" i="10"/>
  <c r="DV29" i="10"/>
  <c r="DQ79" i="10"/>
  <c r="DP79" i="10"/>
  <c r="DN79" i="10"/>
  <c r="DV79" i="10"/>
  <c r="DS29" i="10"/>
  <c r="DV84" i="10"/>
  <c r="DM93" i="10"/>
  <c r="DM87" i="10"/>
  <c r="DV94" i="10"/>
  <c r="DV96" i="10"/>
  <c r="DM95" i="10"/>
  <c r="DK80" i="10"/>
  <c r="DK26" i="10"/>
  <c r="DS79" i="10"/>
  <c r="DE80" i="10"/>
  <c r="DH80" i="10" s="1"/>
  <c r="DQ29" i="10"/>
  <c r="DM79" i="10"/>
  <c r="DT29" i="10"/>
  <c r="DK79" i="10"/>
  <c r="DT80" i="10"/>
  <c r="DM26" i="10"/>
  <c r="DK29" i="10"/>
  <c r="DE26" i="10"/>
  <c r="DH26" i="10" s="1"/>
  <c r="DQ26" i="10"/>
  <c r="DD29" i="10"/>
  <c r="DG29" i="10" s="1"/>
  <c r="DJ29" i="10" s="1"/>
  <c r="DG26" i="10"/>
  <c r="DJ26" i="10" s="1"/>
  <c r="DE29" i="10"/>
  <c r="DH29" i="10" s="1"/>
  <c r="DP29" i="10"/>
  <c r="CR26" i="10"/>
  <c r="DS26" i="10" s="1"/>
  <c r="DT26" i="10"/>
  <c r="DD79" i="10"/>
  <c r="DG79" i="10" s="1"/>
  <c r="DJ79" i="10" s="1"/>
  <c r="DN26" i="10"/>
  <c r="DP26" i="10"/>
  <c r="DM29" i="10"/>
  <c r="DN80" i="10"/>
  <c r="DQ80" i="10"/>
  <c r="CU80" i="10"/>
  <c r="DP80" i="10" s="1"/>
  <c r="DN29" i="10"/>
  <c r="DV80" i="10"/>
  <c r="DD80" i="10"/>
  <c r="DG80" i="10" s="1"/>
  <c r="DJ80" i="10" s="1"/>
  <c r="DS96" i="10" l="1"/>
  <c r="DS87" i="10"/>
  <c r="DS93" i="10"/>
  <c r="DP88" i="10"/>
  <c r="DM96" i="10"/>
  <c r="DS88" i="10"/>
  <c r="DM84" i="10"/>
  <c r="DP84" i="10"/>
  <c r="DS95" i="10"/>
  <c r="DS84" i="10"/>
  <c r="DS85" i="10"/>
  <c r="DP86" i="10"/>
  <c r="DM86" i="10"/>
  <c r="DM90" i="10"/>
  <c r="DP90" i="10"/>
  <c r="DS86" i="10"/>
  <c r="DM80" i="10"/>
  <c r="DV26" i="10"/>
  <c r="DS80" i="10"/>
  <c r="BZ3" i="10" l="1"/>
  <c r="CB3" i="10" s="1"/>
  <c r="BZ45" i="10"/>
  <c r="CB45" i="10" s="1"/>
  <c r="CC3" i="10"/>
  <c r="CE3" i="10" s="1"/>
  <c r="CF3" i="10"/>
  <c r="CI3" i="10"/>
  <c r="CK3" i="10" s="1"/>
  <c r="CL3" i="10"/>
  <c r="CN3" i="10" s="1"/>
  <c r="BZ5" i="10"/>
  <c r="CC5" i="10"/>
  <c r="CE5" i="10" s="1"/>
  <c r="CF5" i="10"/>
  <c r="CI5" i="10"/>
  <c r="CK5" i="10" s="1"/>
  <c r="CL5" i="10"/>
  <c r="CN5" i="10" s="1"/>
  <c r="BZ6" i="10"/>
  <c r="CB6" i="10" s="1"/>
  <c r="CC6" i="10"/>
  <c r="CF6" i="10"/>
  <c r="CH6" i="10" s="1"/>
  <c r="CI6" i="10"/>
  <c r="CL6" i="10"/>
  <c r="CN6" i="10" s="1"/>
  <c r="BZ7" i="10"/>
  <c r="CB7" i="10" s="1"/>
  <c r="CC7" i="10"/>
  <c r="CE7" i="10" s="1"/>
  <c r="CF7" i="10"/>
  <c r="CI7" i="10"/>
  <c r="CK7" i="10" s="1"/>
  <c r="CL7" i="10"/>
  <c r="CN7" i="10" s="1"/>
  <c r="BZ8" i="10"/>
  <c r="CB8" i="10" s="1"/>
  <c r="CC8" i="10"/>
  <c r="CE8" i="10" s="1"/>
  <c r="CF8" i="10"/>
  <c r="CH8" i="10" s="1"/>
  <c r="CI8" i="10"/>
  <c r="CK8" i="10" s="1"/>
  <c r="CL8" i="10"/>
  <c r="CN8" i="10" s="1"/>
  <c r="BZ9" i="10"/>
  <c r="CC9" i="10"/>
  <c r="CE9" i="10" s="1"/>
  <c r="CF9" i="10"/>
  <c r="CH9" i="10" s="1"/>
  <c r="CI9" i="10"/>
  <c r="CK9" i="10" s="1"/>
  <c r="CL9" i="10"/>
  <c r="BZ10" i="10"/>
  <c r="CB10" i="10" s="1"/>
  <c r="CC10" i="10"/>
  <c r="CE10" i="10" s="1"/>
  <c r="CF10" i="10"/>
  <c r="CH10" i="10" s="1"/>
  <c r="CI10" i="10"/>
  <c r="CK10" i="10" s="1"/>
  <c r="CL10" i="10"/>
  <c r="CN10" i="10" s="1"/>
  <c r="BZ11" i="10"/>
  <c r="CB11" i="10" s="1"/>
  <c r="CC11" i="10"/>
  <c r="CF11" i="10"/>
  <c r="CH11" i="10" s="1"/>
  <c r="CI11" i="10"/>
  <c r="CK11" i="10" s="1"/>
  <c r="CL11" i="10"/>
  <c r="BZ12" i="10"/>
  <c r="CB12" i="10" s="1"/>
  <c r="CC12" i="10"/>
  <c r="CE12" i="10" s="1"/>
  <c r="CF12" i="10"/>
  <c r="CH12" i="10" s="1"/>
  <c r="CI12" i="10"/>
  <c r="CK12" i="10" s="1"/>
  <c r="CL12" i="10"/>
  <c r="CN12" i="10" s="1"/>
  <c r="BZ13" i="10"/>
  <c r="CC13" i="10"/>
  <c r="CF13" i="10"/>
  <c r="CH13" i="10" s="1"/>
  <c r="CI13" i="10"/>
  <c r="CK13" i="10" s="1"/>
  <c r="CL13" i="10"/>
  <c r="CN13" i="10" s="1"/>
  <c r="BZ14" i="10"/>
  <c r="CB14" i="10" s="1"/>
  <c r="CC14" i="10"/>
  <c r="CE14" i="10" s="1"/>
  <c r="CF14" i="10"/>
  <c r="CH14" i="10" s="1"/>
  <c r="CI14" i="10"/>
  <c r="CK14" i="10" s="1"/>
  <c r="CL14" i="10"/>
  <c r="CN14" i="10" s="1"/>
  <c r="BZ15" i="10"/>
  <c r="CB15" i="10" s="1"/>
  <c r="CC15" i="10"/>
  <c r="CE15" i="10" s="1"/>
  <c r="CF15" i="10"/>
  <c r="CH15" i="10" s="1"/>
  <c r="CI15" i="10"/>
  <c r="CK15" i="10" s="1"/>
  <c r="CL15" i="10"/>
  <c r="BZ16" i="10"/>
  <c r="CB16" i="10" s="1"/>
  <c r="CC16" i="10"/>
  <c r="CE16" i="10" s="1"/>
  <c r="CF16" i="10"/>
  <c r="CH16" i="10" s="1"/>
  <c r="CI16" i="10"/>
  <c r="CK16" i="10" s="1"/>
  <c r="CL16" i="10"/>
  <c r="CN16" i="10" s="1"/>
  <c r="BZ17" i="10"/>
  <c r="CC17" i="10"/>
  <c r="CE17" i="10" s="1"/>
  <c r="CF17" i="10"/>
  <c r="CH17" i="10" s="1"/>
  <c r="CI17" i="10"/>
  <c r="CK17" i="10" s="1"/>
  <c r="CL17" i="10"/>
  <c r="CN17" i="10" s="1"/>
  <c r="BZ18" i="10"/>
  <c r="CB18" i="10" s="1"/>
  <c r="CC18" i="10"/>
  <c r="CE18" i="10" s="1"/>
  <c r="CF18" i="10"/>
  <c r="CH18" i="10" s="1"/>
  <c r="CI18" i="10"/>
  <c r="CK18" i="10" s="1"/>
  <c r="CL18" i="10"/>
  <c r="CN18" i="10" s="1"/>
  <c r="BZ19" i="10"/>
  <c r="CC19" i="10"/>
  <c r="CE19" i="10" s="1"/>
  <c r="CF19" i="10"/>
  <c r="CI19" i="10"/>
  <c r="CK19" i="10" s="1"/>
  <c r="CL19" i="10"/>
  <c r="CN19" i="10" s="1"/>
  <c r="BZ20" i="10"/>
  <c r="CB20" i="10" s="1"/>
  <c r="CC20" i="10"/>
  <c r="CE20" i="10" s="1"/>
  <c r="CF20" i="10"/>
  <c r="CI20" i="10"/>
  <c r="CK20" i="10" s="1"/>
  <c r="CL20" i="10"/>
  <c r="CN20" i="10" s="1"/>
  <c r="BZ21" i="10"/>
  <c r="CB21" i="10" s="1"/>
  <c r="CC21" i="10"/>
  <c r="CE21" i="10" s="1"/>
  <c r="CF21" i="10"/>
  <c r="CH21" i="10" s="1"/>
  <c r="CI21" i="10"/>
  <c r="CK21" i="10" s="1"/>
  <c r="CL21" i="10"/>
  <c r="BZ22" i="10"/>
  <c r="CB22" i="10" s="1"/>
  <c r="CC22" i="10"/>
  <c r="CE22" i="10" s="1"/>
  <c r="CF22" i="10"/>
  <c r="CH22" i="10" s="1"/>
  <c r="CI22" i="10"/>
  <c r="CK22" i="10" s="1"/>
  <c r="CL22" i="10"/>
  <c r="CN22" i="10" s="1"/>
  <c r="BZ23" i="10"/>
  <c r="CB23" i="10" s="1"/>
  <c r="CC23" i="10"/>
  <c r="CE23" i="10" s="1"/>
  <c r="CF23" i="10"/>
  <c r="CH23" i="10" s="1"/>
  <c r="CI23" i="10"/>
  <c r="CK23" i="10" s="1"/>
  <c r="CL23" i="10"/>
  <c r="BZ24" i="10"/>
  <c r="CC24" i="10"/>
  <c r="CE24" i="10" s="1"/>
  <c r="CF24" i="10"/>
  <c r="CI24" i="10"/>
  <c r="CK24" i="10" s="1"/>
  <c r="CL24" i="10"/>
  <c r="BZ25" i="10"/>
  <c r="CC25" i="10"/>
  <c r="CE25" i="10" s="1"/>
  <c r="CF25" i="10"/>
  <c r="CI25" i="10"/>
  <c r="CL25" i="10"/>
  <c r="CN25" i="10" s="1"/>
  <c r="BZ27" i="10"/>
  <c r="CB27" i="10" s="1"/>
  <c r="CC27" i="10"/>
  <c r="CE27" i="10" s="1"/>
  <c r="CF27" i="10"/>
  <c r="CH27" i="10" s="1"/>
  <c r="CI27" i="10"/>
  <c r="CK27" i="10" s="1"/>
  <c r="CL27" i="10"/>
  <c r="CN27" i="10" s="1"/>
  <c r="BZ28" i="10"/>
  <c r="CC28" i="10"/>
  <c r="CE28" i="10" s="1"/>
  <c r="CF28" i="10"/>
  <c r="CH28" i="10" s="1"/>
  <c r="CI28" i="10"/>
  <c r="CK28" i="10" s="1"/>
  <c r="CL28" i="10"/>
  <c r="CN28" i="10" s="1"/>
  <c r="BZ30" i="10"/>
  <c r="CB30" i="10" s="1"/>
  <c r="CC30" i="10"/>
  <c r="CE30" i="10" s="1"/>
  <c r="CF30" i="10"/>
  <c r="CH30" i="10" s="1"/>
  <c r="CI30" i="10"/>
  <c r="CK30" i="10" s="1"/>
  <c r="CL30" i="10"/>
  <c r="CN30" i="10" s="1"/>
  <c r="BZ31" i="10"/>
  <c r="CB31" i="10" s="1"/>
  <c r="CC31" i="10"/>
  <c r="CF31" i="10"/>
  <c r="CH31" i="10" s="1"/>
  <c r="CI31" i="10"/>
  <c r="CL31" i="10"/>
  <c r="BZ32" i="10"/>
  <c r="CB32" i="10" s="1"/>
  <c r="CC32" i="10"/>
  <c r="CE32" i="10" s="1"/>
  <c r="CF32" i="10"/>
  <c r="CH32" i="10" s="1"/>
  <c r="CI32" i="10"/>
  <c r="CK32" i="10" s="1"/>
  <c r="CL32" i="10"/>
  <c r="CN32" i="10" s="1"/>
  <c r="BZ33" i="10"/>
  <c r="CB33" i="10" s="1"/>
  <c r="CC33" i="10"/>
  <c r="CE33" i="10" s="1"/>
  <c r="CF33" i="10"/>
  <c r="CI33" i="10"/>
  <c r="CK33" i="10" s="1"/>
  <c r="CL33" i="10"/>
  <c r="CN33" i="10" s="1"/>
  <c r="BZ34" i="10"/>
  <c r="CB34" i="10" s="1"/>
  <c r="CC34" i="10"/>
  <c r="CE34" i="10" s="1"/>
  <c r="CF34" i="10"/>
  <c r="CH34" i="10" s="1"/>
  <c r="CI34" i="10"/>
  <c r="CL34" i="10"/>
  <c r="CN34" i="10" s="1"/>
  <c r="BZ35" i="10"/>
  <c r="CB35" i="10" s="1"/>
  <c r="CC35" i="10"/>
  <c r="CF35" i="10"/>
  <c r="CH35" i="10" s="1"/>
  <c r="CI35" i="10"/>
  <c r="CK35" i="10" s="1"/>
  <c r="CL35" i="10"/>
  <c r="CN35" i="10" s="1"/>
  <c r="BZ36" i="10"/>
  <c r="CB36" i="10" s="1"/>
  <c r="CC36" i="10"/>
  <c r="CE36" i="10" s="1"/>
  <c r="CF36" i="10"/>
  <c r="CH36" i="10" s="1"/>
  <c r="CI36" i="10"/>
  <c r="CL36" i="10"/>
  <c r="CN36" i="10" s="1"/>
  <c r="BZ37" i="10"/>
  <c r="CC37" i="10"/>
  <c r="CE37" i="10" s="1"/>
  <c r="CF37" i="10"/>
  <c r="CH37" i="10" s="1"/>
  <c r="CI37" i="10"/>
  <c r="CK37" i="10" s="1"/>
  <c r="CL37" i="10"/>
  <c r="CN37" i="10" s="1"/>
  <c r="BZ38" i="10"/>
  <c r="CB38" i="10" s="1"/>
  <c r="CC38" i="10"/>
  <c r="CE38" i="10" s="1"/>
  <c r="CF38" i="10"/>
  <c r="CH38" i="10" s="1"/>
  <c r="CI38" i="10"/>
  <c r="CL38" i="10"/>
  <c r="BZ39" i="10"/>
  <c r="CC39" i="10"/>
  <c r="CE39" i="10" s="1"/>
  <c r="CF39" i="10"/>
  <c r="CH39" i="10" s="1"/>
  <c r="CI39" i="10"/>
  <c r="CK39" i="10" s="1"/>
  <c r="CL39" i="10"/>
  <c r="CN39" i="10" s="1"/>
  <c r="BZ40" i="10"/>
  <c r="CC40" i="10"/>
  <c r="CE40" i="10" s="1"/>
  <c r="CF40" i="10"/>
  <c r="CH40" i="10" s="1"/>
  <c r="CI40" i="10"/>
  <c r="CK40" i="10" s="1"/>
  <c r="CL40" i="10"/>
  <c r="BZ41" i="10"/>
  <c r="CC41" i="10"/>
  <c r="CE41" i="10" s="1"/>
  <c r="CF41" i="10"/>
  <c r="CH41" i="10" s="1"/>
  <c r="CI41" i="10"/>
  <c r="CL41" i="10"/>
  <c r="CN41" i="10" s="1"/>
  <c r="BZ42" i="10"/>
  <c r="CB42" i="10" s="1"/>
  <c r="CC42" i="10"/>
  <c r="CE42" i="10" s="1"/>
  <c r="CF42" i="10"/>
  <c r="CH42" i="10" s="1"/>
  <c r="CI42" i="10"/>
  <c r="CK42" i="10" s="1"/>
  <c r="CL42" i="10"/>
  <c r="CN42" i="10" s="1"/>
  <c r="BZ43" i="10"/>
  <c r="CC43" i="10"/>
  <c r="CE43" i="10" s="1"/>
  <c r="CF43" i="10"/>
  <c r="CI43" i="10"/>
  <c r="CK43" i="10" s="1"/>
  <c r="CL43" i="10"/>
  <c r="CN43" i="10" s="1"/>
  <c r="BZ44" i="10"/>
  <c r="CB44" i="10" s="1"/>
  <c r="CC44" i="10"/>
  <c r="CE44" i="10" s="1"/>
  <c r="CF44" i="10"/>
  <c r="CH44" i="10" s="1"/>
  <c r="CI44" i="10"/>
  <c r="CK44" i="10" s="1"/>
  <c r="CL44" i="10"/>
  <c r="CN44" i="10" s="1"/>
  <c r="CC45" i="10"/>
  <c r="CE45" i="10" s="1"/>
  <c r="CF45" i="10"/>
  <c r="CI45" i="10"/>
  <c r="CK45" i="10" s="1"/>
  <c r="CL45" i="10"/>
  <c r="CN45" i="10" s="1"/>
  <c r="BZ46" i="10"/>
  <c r="CB46" i="10" s="1"/>
  <c r="CC46" i="10"/>
  <c r="CE46" i="10" s="1"/>
  <c r="CF46" i="10"/>
  <c r="CH46" i="10" s="1"/>
  <c r="CI46" i="10"/>
  <c r="CK46" i="10" s="1"/>
  <c r="CL46" i="10"/>
  <c r="CN46" i="10" s="1"/>
  <c r="BZ47" i="10"/>
  <c r="CC47" i="10"/>
  <c r="CE47" i="10" s="1"/>
  <c r="CF47" i="10"/>
  <c r="CH47" i="10" s="1"/>
  <c r="CI47" i="10"/>
  <c r="CK47" i="10" s="1"/>
  <c r="CL47" i="10"/>
  <c r="BZ48" i="10"/>
  <c r="CB48" i="10" s="1"/>
  <c r="CC48" i="10"/>
  <c r="CE48" i="10" s="1"/>
  <c r="CF48" i="10"/>
  <c r="CH48" i="10" s="1"/>
  <c r="CI48" i="10"/>
  <c r="CK48" i="10" s="1"/>
  <c r="CL48" i="10"/>
  <c r="CN48" i="10" s="1"/>
  <c r="BZ49" i="10"/>
  <c r="CB49" i="10" s="1"/>
  <c r="CC49" i="10"/>
  <c r="CF49" i="10"/>
  <c r="CH49" i="10" s="1"/>
  <c r="CI49" i="10"/>
  <c r="CL49" i="10"/>
  <c r="BZ50" i="10"/>
  <c r="CC50" i="10"/>
  <c r="CE50" i="10" s="1"/>
  <c r="CF50" i="10"/>
  <c r="CI50" i="10"/>
  <c r="CK50" i="10" s="1"/>
  <c r="CL50" i="10"/>
  <c r="BZ51" i="10"/>
  <c r="CC51" i="10"/>
  <c r="CF51" i="10"/>
  <c r="CH51" i="10" s="1"/>
  <c r="CI51" i="10"/>
  <c r="CL51" i="10"/>
  <c r="CN51" i="10" s="1"/>
  <c r="BZ52" i="10"/>
  <c r="CC52" i="10"/>
  <c r="CE52" i="10" s="1"/>
  <c r="CF52" i="10"/>
  <c r="CH52" i="10" s="1"/>
  <c r="CI52" i="10"/>
  <c r="CK52" i="10" s="1"/>
  <c r="CL52" i="10"/>
  <c r="CN52" i="10" s="1"/>
  <c r="BZ53" i="10"/>
  <c r="CB53" i="10" s="1"/>
  <c r="CC53" i="10"/>
  <c r="CE53" i="10" s="1"/>
  <c r="CF53" i="10"/>
  <c r="CH53" i="10" s="1"/>
  <c r="CI53" i="10"/>
  <c r="CK53" i="10" s="1"/>
  <c r="CL53" i="10"/>
  <c r="CN53" i="10" s="1"/>
  <c r="BZ54" i="10"/>
  <c r="CB54" i="10" s="1"/>
  <c r="CC54" i="10"/>
  <c r="CE54" i="10" s="1"/>
  <c r="CF54" i="10"/>
  <c r="CH54" i="10" s="1"/>
  <c r="CI54" i="10"/>
  <c r="CK54" i="10" s="1"/>
  <c r="CL54" i="10"/>
  <c r="CN54" i="10" s="1"/>
  <c r="BZ55" i="10"/>
  <c r="CC55" i="10"/>
  <c r="CE55" i="10" s="1"/>
  <c r="CF55" i="10"/>
  <c r="CH55" i="10" s="1"/>
  <c r="CI55" i="10"/>
  <c r="CK55" i="10" s="1"/>
  <c r="CL55" i="10"/>
  <c r="BZ56" i="10"/>
  <c r="CB56" i="10" s="1"/>
  <c r="CC56" i="10"/>
  <c r="CE56" i="10" s="1"/>
  <c r="CF56" i="10"/>
  <c r="CH56" i="10" s="1"/>
  <c r="CI56" i="10"/>
  <c r="CK56" i="10" s="1"/>
  <c r="CL56" i="10"/>
  <c r="CN56" i="10" s="1"/>
  <c r="BZ57" i="10"/>
  <c r="CB57" i="10" s="1"/>
  <c r="CC57" i="10"/>
  <c r="CE57" i="10" s="1"/>
  <c r="CF57" i="10"/>
  <c r="CH57" i="10" s="1"/>
  <c r="CI57" i="10"/>
  <c r="CK57" i="10" s="1"/>
  <c r="CL57" i="10"/>
  <c r="CN57" i="10" s="1"/>
  <c r="BZ58" i="10"/>
  <c r="CC58" i="10"/>
  <c r="CE58" i="10" s="1"/>
  <c r="CF58" i="10"/>
  <c r="CH58" i="10" s="1"/>
  <c r="CI58" i="10"/>
  <c r="CK58" i="10" s="1"/>
  <c r="CL58" i="10"/>
  <c r="CN58" i="10" s="1"/>
  <c r="BZ59" i="10"/>
  <c r="CC59" i="10"/>
  <c r="CE59" i="10" s="1"/>
  <c r="CF59" i="10"/>
  <c r="CH59" i="10" s="1"/>
  <c r="CI59" i="10"/>
  <c r="CK59" i="10" s="1"/>
  <c r="CL59" i="10"/>
  <c r="BZ60" i="10"/>
  <c r="CB60" i="10" s="1"/>
  <c r="CC60" i="10"/>
  <c r="CE60" i="10" s="1"/>
  <c r="CF60" i="10"/>
  <c r="CH60" i="10" s="1"/>
  <c r="CI60" i="10"/>
  <c r="CK60" i="10" s="1"/>
  <c r="CL60" i="10"/>
  <c r="CN60" i="10" s="1"/>
  <c r="BZ61" i="10"/>
  <c r="CB61" i="10" s="1"/>
  <c r="CC61" i="10"/>
  <c r="CE61" i="10" s="1"/>
  <c r="CF61" i="10"/>
  <c r="CH61" i="10" s="1"/>
  <c r="CI61" i="10"/>
  <c r="CK61" i="10" s="1"/>
  <c r="CL61" i="10"/>
  <c r="CN61" i="10" s="1"/>
  <c r="BZ62" i="10"/>
  <c r="CB62" i="10" s="1"/>
  <c r="CC62" i="10"/>
  <c r="CE62" i="10" s="1"/>
  <c r="CF62" i="10"/>
  <c r="CH62" i="10" s="1"/>
  <c r="CI62" i="10"/>
  <c r="CK62" i="10" s="1"/>
  <c r="CL62" i="10"/>
  <c r="CN62" i="10" s="1"/>
  <c r="BZ63" i="10"/>
  <c r="CC63" i="10"/>
  <c r="CF63" i="10"/>
  <c r="CH63" i="10" s="1"/>
  <c r="CI63" i="10"/>
  <c r="CK63" i="10" s="1"/>
  <c r="CL63" i="10"/>
  <c r="CN63" i="10" s="1"/>
  <c r="BZ64" i="10"/>
  <c r="CB64" i="10" s="1"/>
  <c r="CC64" i="10"/>
  <c r="CE64" i="10" s="1"/>
  <c r="CF64" i="10"/>
  <c r="CH64" i="10" s="1"/>
  <c r="CI64" i="10"/>
  <c r="CK64" i="10" s="1"/>
  <c r="CL64" i="10"/>
  <c r="CN64" i="10" s="1"/>
  <c r="BZ65" i="10"/>
  <c r="CB65" i="10" s="1"/>
  <c r="CC65" i="10"/>
  <c r="CE65" i="10" s="1"/>
  <c r="CF65" i="10"/>
  <c r="CH65" i="10" s="1"/>
  <c r="CI65" i="10"/>
  <c r="CK65" i="10" s="1"/>
  <c r="CL65" i="10"/>
  <c r="CN65" i="10" s="1"/>
  <c r="BZ66" i="10"/>
  <c r="CB66" i="10" s="1"/>
  <c r="CC66" i="10"/>
  <c r="CE66" i="10" s="1"/>
  <c r="CF66" i="10"/>
  <c r="CH66" i="10" s="1"/>
  <c r="CI66" i="10"/>
  <c r="CK66" i="10" s="1"/>
  <c r="CL66" i="10"/>
  <c r="CN66" i="10" s="1"/>
  <c r="BZ67" i="10"/>
  <c r="CC67" i="10"/>
  <c r="CE67" i="10" s="1"/>
  <c r="CF67" i="10"/>
  <c r="CH67" i="10" s="1"/>
  <c r="CI67" i="10"/>
  <c r="CL67" i="10"/>
  <c r="CN67" i="10" s="1"/>
  <c r="BZ68" i="10"/>
  <c r="CB68" i="10" s="1"/>
  <c r="CC68" i="10"/>
  <c r="CF68" i="10"/>
  <c r="CH68" i="10" s="1"/>
  <c r="CI68" i="10"/>
  <c r="CK68" i="10" s="1"/>
  <c r="CL68" i="10"/>
  <c r="CN68" i="10" s="1"/>
  <c r="BZ69" i="10"/>
  <c r="CB69" i="10" s="1"/>
  <c r="CC69" i="10"/>
  <c r="CE69" i="10" s="1"/>
  <c r="CF69" i="10"/>
  <c r="CH69" i="10" s="1"/>
  <c r="CI69" i="10"/>
  <c r="CK69" i="10" s="1"/>
  <c r="CL69" i="10"/>
  <c r="CN69" i="10" s="1"/>
  <c r="BZ70" i="10"/>
  <c r="CB70" i="10" s="1"/>
  <c r="CC70" i="10"/>
  <c r="CE70" i="10" s="1"/>
  <c r="CF70" i="10"/>
  <c r="CH70" i="10" s="1"/>
  <c r="CI70" i="10"/>
  <c r="CK70" i="10" s="1"/>
  <c r="CL70" i="10"/>
  <c r="CN70" i="10" s="1"/>
  <c r="BZ71" i="10"/>
  <c r="CC71" i="10"/>
  <c r="CE71" i="10" s="1"/>
  <c r="CF71" i="10"/>
  <c r="CH71" i="10" s="1"/>
  <c r="CI71" i="10"/>
  <c r="CK71" i="10" s="1"/>
  <c r="CL71" i="10"/>
  <c r="CN71" i="10" s="1"/>
  <c r="BZ72" i="10"/>
  <c r="CB72" i="10" s="1"/>
  <c r="CC72" i="10"/>
  <c r="CE72" i="10" s="1"/>
  <c r="CF72" i="10"/>
  <c r="CH72" i="10" s="1"/>
  <c r="CI72" i="10"/>
  <c r="CK72" i="10" s="1"/>
  <c r="CL72" i="10"/>
  <c r="CN72" i="10" s="1"/>
  <c r="BZ73" i="10"/>
  <c r="CB73" i="10" s="1"/>
  <c r="CC73" i="10"/>
  <c r="CE73" i="10" s="1"/>
  <c r="CF73" i="10"/>
  <c r="CI73" i="10"/>
  <c r="CK73" i="10" s="1"/>
  <c r="CL73" i="10"/>
  <c r="CN73" i="10" s="1"/>
  <c r="BZ74" i="10"/>
  <c r="CB74" i="10" s="1"/>
  <c r="CC74" i="10"/>
  <c r="CE74" i="10" s="1"/>
  <c r="CF74" i="10"/>
  <c r="CH74" i="10" s="1"/>
  <c r="CI74" i="10"/>
  <c r="CK74" i="10" s="1"/>
  <c r="CL74" i="10"/>
  <c r="CN74" i="10" s="1"/>
  <c r="BZ75" i="10"/>
  <c r="CC75" i="10"/>
  <c r="CE75" i="10" s="1"/>
  <c r="CF75" i="10"/>
  <c r="CH75" i="10" s="1"/>
  <c r="CI75" i="10"/>
  <c r="CK75" i="10" s="1"/>
  <c r="CL75" i="10"/>
  <c r="CN75" i="10" s="1"/>
  <c r="BZ76" i="10"/>
  <c r="CB76" i="10" s="1"/>
  <c r="CC76" i="10"/>
  <c r="CE76" i="10" s="1"/>
  <c r="CF76" i="10"/>
  <c r="CH76" i="10" s="1"/>
  <c r="CI76" i="10"/>
  <c r="CK76" i="10" s="1"/>
  <c r="CL76" i="10"/>
  <c r="CN76" i="10" s="1"/>
  <c r="BZ77" i="10"/>
  <c r="CB77" i="10" s="1"/>
  <c r="CC77" i="10"/>
  <c r="CE77" i="10" s="1"/>
  <c r="CF77" i="10"/>
  <c r="CH77" i="10" s="1"/>
  <c r="CI77" i="10"/>
  <c r="CK77" i="10" s="1"/>
  <c r="CL77" i="10"/>
  <c r="BZ78" i="10"/>
  <c r="CB78" i="10" s="1"/>
  <c r="CC78" i="10"/>
  <c r="CE78" i="10" s="1"/>
  <c r="CF78" i="10"/>
  <c r="CH78" i="10" s="1"/>
  <c r="CI78" i="10"/>
  <c r="CK78" i="10" s="1"/>
  <c r="CL78" i="10"/>
  <c r="CN78" i="10" s="1"/>
  <c r="CN59" i="10" l="1"/>
  <c r="CE68" i="10"/>
  <c r="CB50" i="10"/>
  <c r="CH20" i="10"/>
  <c r="CB52" i="10"/>
  <c r="CN55" i="10"/>
  <c r="CB58" i="10"/>
  <c r="CN31" i="10"/>
  <c r="CB67" i="10"/>
  <c r="CB40" i="10"/>
  <c r="CN38" i="10"/>
  <c r="CB63" i="10"/>
  <c r="CH45" i="10"/>
  <c r="CB41" i="10"/>
  <c r="CB59" i="10"/>
  <c r="CB55" i="10"/>
  <c r="CE49" i="10"/>
  <c r="CK41" i="10"/>
  <c r="CK38" i="10"/>
  <c r="CK36" i="10"/>
  <c r="CK34" i="10"/>
  <c r="CE31" i="10"/>
  <c r="CN24" i="10"/>
  <c r="CB75" i="10"/>
  <c r="CE51" i="10"/>
  <c r="CN49" i="10"/>
  <c r="CB43" i="10"/>
  <c r="CN40" i="10"/>
  <c r="CE35" i="10"/>
  <c r="CK31" i="10"/>
  <c r="CN47" i="10"/>
  <c r="CN77" i="10"/>
  <c r="CH73" i="10"/>
  <c r="CB71" i="10"/>
  <c r="CK67" i="10"/>
  <c r="CE63" i="10"/>
  <c r="CK51" i="10"/>
  <c r="CB51" i="10"/>
  <c r="CN50" i="10"/>
  <c r="CH50" i="10"/>
  <c r="CK49" i="10"/>
  <c r="CH43" i="10"/>
  <c r="CB39" i="10"/>
  <c r="CB37" i="10"/>
  <c r="CH33" i="10"/>
  <c r="CB47" i="10"/>
  <c r="CB28" i="10"/>
  <c r="CK25" i="10"/>
  <c r="CN23" i="10"/>
  <c r="CH19" i="10"/>
  <c r="CH25" i="10"/>
  <c r="CH24" i="10"/>
  <c r="CN21" i="10"/>
  <c r="CE11" i="10"/>
  <c r="CH7" i="10"/>
  <c r="CB25" i="10"/>
  <c r="CB24" i="10"/>
  <c r="CB19" i="10"/>
  <c r="CB17" i="10"/>
  <c r="CK6" i="10"/>
  <c r="CN15" i="10"/>
  <c r="CE13" i="10"/>
  <c r="CN11" i="10"/>
  <c r="CN9" i="10"/>
  <c r="CH5" i="10"/>
  <c r="CE6" i="10"/>
  <c r="CB13" i="10"/>
  <c r="CB9" i="10"/>
  <c r="CB5" i="10"/>
  <c r="CH3" i="10"/>
  <c r="BW3" i="10" l="1"/>
  <c r="BW5" i="10" l="1"/>
  <c r="BW6" i="10"/>
  <c r="BW7" i="10"/>
  <c r="BW8" i="10"/>
  <c r="BW9" i="10"/>
  <c r="BW10" i="10"/>
  <c r="BW11" i="10"/>
  <c r="BW12" i="10"/>
  <c r="BW13" i="10"/>
  <c r="BW14" i="10"/>
  <c r="BW15" i="10"/>
  <c r="BW16" i="10"/>
  <c r="BW17" i="10"/>
  <c r="BW18" i="10"/>
  <c r="BW19" i="10"/>
  <c r="BW20" i="10"/>
  <c r="BW21" i="10"/>
  <c r="BW22" i="10"/>
  <c r="BW23" i="10"/>
  <c r="BW24" i="10"/>
  <c r="BW25" i="10"/>
  <c r="BW27" i="10"/>
  <c r="BW28" i="10"/>
  <c r="BW30" i="10"/>
  <c r="BW31" i="10"/>
  <c r="BW32" i="10"/>
  <c r="BW33" i="10"/>
  <c r="BW34" i="10"/>
  <c r="BW35" i="10"/>
  <c r="BW36" i="10"/>
  <c r="BW37" i="10"/>
  <c r="BW38" i="10"/>
  <c r="BW39" i="10"/>
  <c r="BW40" i="10"/>
  <c r="BW41" i="10"/>
  <c r="BW42" i="10"/>
  <c r="BW43" i="10"/>
  <c r="BW44" i="10"/>
  <c r="BW45" i="10"/>
  <c r="BW46" i="10"/>
  <c r="BW47" i="10"/>
  <c r="BW48" i="10"/>
  <c r="BW49" i="10"/>
  <c r="BW50" i="10"/>
  <c r="BW51" i="10"/>
  <c r="BW52" i="10"/>
  <c r="BW53" i="10"/>
  <c r="BW54" i="10"/>
  <c r="BW55" i="10"/>
  <c r="BW56" i="10"/>
  <c r="BW57" i="10"/>
  <c r="BW58" i="10"/>
  <c r="BW59" i="10"/>
  <c r="BW60" i="10"/>
  <c r="BW61" i="10"/>
  <c r="BW62" i="10"/>
  <c r="BW63" i="10"/>
  <c r="BW64" i="10"/>
  <c r="BW65" i="10"/>
  <c r="BW66" i="10"/>
  <c r="BW67" i="10"/>
  <c r="BW68" i="10"/>
  <c r="BW69" i="10"/>
  <c r="BW70" i="10"/>
  <c r="BW71" i="10"/>
  <c r="BW72" i="10"/>
  <c r="BW73" i="10"/>
  <c r="BW74" i="10"/>
  <c r="BW75" i="10"/>
  <c r="BW76" i="10"/>
  <c r="BW77" i="10"/>
  <c r="BW78" i="10"/>
  <c r="BU5" i="10"/>
  <c r="BX5" i="10" s="1"/>
  <c r="BU6" i="10"/>
  <c r="BX6" i="10" s="1"/>
  <c r="BU7" i="10"/>
  <c r="BX7" i="10" s="1"/>
  <c r="BU8" i="10"/>
  <c r="BX8" i="10" s="1"/>
  <c r="BU9" i="10"/>
  <c r="BX9" i="10" s="1"/>
  <c r="BU10" i="10"/>
  <c r="BX10" i="10" s="1"/>
  <c r="BU11" i="10"/>
  <c r="BX11" i="10" s="1"/>
  <c r="BU12" i="10"/>
  <c r="BX12" i="10" s="1"/>
  <c r="BU13" i="10"/>
  <c r="BX13" i="10" s="1"/>
  <c r="BU14" i="10"/>
  <c r="BX14" i="10" s="1"/>
  <c r="BU15" i="10"/>
  <c r="BX15" i="10" s="1"/>
  <c r="BU16" i="10"/>
  <c r="BX16" i="10" s="1"/>
  <c r="BU17" i="10"/>
  <c r="BX17" i="10" s="1"/>
  <c r="BU18" i="10"/>
  <c r="BX18" i="10" s="1"/>
  <c r="BU19" i="10"/>
  <c r="BX19" i="10" s="1"/>
  <c r="BU20" i="10"/>
  <c r="BX20" i="10" s="1"/>
  <c r="BU21" i="10"/>
  <c r="BX21" i="10" s="1"/>
  <c r="BU22" i="10"/>
  <c r="BX22" i="10" s="1"/>
  <c r="BU23" i="10"/>
  <c r="BX23" i="10" s="1"/>
  <c r="BU24" i="10"/>
  <c r="BX24" i="10" s="1"/>
  <c r="BU25" i="10"/>
  <c r="BX25" i="10" s="1"/>
  <c r="BU27" i="10"/>
  <c r="BX27" i="10" s="1"/>
  <c r="BU28" i="10"/>
  <c r="BX28" i="10" s="1"/>
  <c r="BU30" i="10"/>
  <c r="BX30" i="10" s="1"/>
  <c r="BU31" i="10"/>
  <c r="BX31" i="10" s="1"/>
  <c r="BU32" i="10"/>
  <c r="BX32" i="10" s="1"/>
  <c r="BU33" i="10"/>
  <c r="BX33" i="10" s="1"/>
  <c r="BU34" i="10"/>
  <c r="BX34" i="10" s="1"/>
  <c r="BU35" i="10"/>
  <c r="BX35" i="10" s="1"/>
  <c r="BU36" i="10"/>
  <c r="BX36" i="10" s="1"/>
  <c r="BU37" i="10"/>
  <c r="BX37" i="10" s="1"/>
  <c r="BU38" i="10"/>
  <c r="BX38" i="10" s="1"/>
  <c r="BU39" i="10"/>
  <c r="BX39" i="10" s="1"/>
  <c r="BU40" i="10"/>
  <c r="BX40" i="10" s="1"/>
  <c r="BU41" i="10"/>
  <c r="BX41" i="10" s="1"/>
  <c r="BU42" i="10"/>
  <c r="BX42" i="10" s="1"/>
  <c r="BU43" i="10"/>
  <c r="BX43" i="10" s="1"/>
  <c r="BU44" i="10"/>
  <c r="BX44" i="10" s="1"/>
  <c r="BU45" i="10"/>
  <c r="BX45" i="10" s="1"/>
  <c r="BU46" i="10"/>
  <c r="BX46" i="10" s="1"/>
  <c r="BU47" i="10"/>
  <c r="BX47" i="10" s="1"/>
  <c r="BU48" i="10"/>
  <c r="BX48" i="10" s="1"/>
  <c r="BU49" i="10"/>
  <c r="BX49" i="10" s="1"/>
  <c r="BU50" i="10"/>
  <c r="BX50" i="10" s="1"/>
  <c r="BU51" i="10"/>
  <c r="BX51" i="10" s="1"/>
  <c r="BU52" i="10"/>
  <c r="BX52" i="10" s="1"/>
  <c r="BU53" i="10"/>
  <c r="BX53" i="10" s="1"/>
  <c r="BU54" i="10"/>
  <c r="BX54" i="10" s="1"/>
  <c r="BU55" i="10"/>
  <c r="BX55" i="10" s="1"/>
  <c r="BU56" i="10"/>
  <c r="BX56" i="10" s="1"/>
  <c r="BU57" i="10"/>
  <c r="BX57" i="10" s="1"/>
  <c r="BU58" i="10"/>
  <c r="BX58" i="10" s="1"/>
  <c r="BU59" i="10"/>
  <c r="BX59" i="10" s="1"/>
  <c r="BU60" i="10"/>
  <c r="BX60" i="10" s="1"/>
  <c r="BU61" i="10"/>
  <c r="BX61" i="10" s="1"/>
  <c r="BU62" i="10"/>
  <c r="BX62" i="10" s="1"/>
  <c r="BU63" i="10"/>
  <c r="BX63" i="10" s="1"/>
  <c r="BU64" i="10"/>
  <c r="BX64" i="10" s="1"/>
  <c r="BU65" i="10"/>
  <c r="BX65" i="10" s="1"/>
  <c r="BU66" i="10"/>
  <c r="BX66" i="10" s="1"/>
  <c r="BU67" i="10"/>
  <c r="BX67" i="10" s="1"/>
  <c r="BU68" i="10"/>
  <c r="BX68" i="10" s="1"/>
  <c r="BU69" i="10"/>
  <c r="BX69" i="10" s="1"/>
  <c r="BU70" i="10"/>
  <c r="BX70" i="10" s="1"/>
  <c r="BU71" i="10"/>
  <c r="BX71" i="10" s="1"/>
  <c r="BU72" i="10"/>
  <c r="BX72" i="10" s="1"/>
  <c r="BU73" i="10"/>
  <c r="BX73" i="10" s="1"/>
  <c r="BU74" i="10"/>
  <c r="BX74" i="10" s="1"/>
  <c r="BU75" i="10"/>
  <c r="BX75" i="10" s="1"/>
  <c r="BU76" i="10"/>
  <c r="BX76" i="10" s="1"/>
  <c r="BU77" i="10"/>
  <c r="BX77" i="10" s="1"/>
  <c r="BU78" i="10"/>
  <c r="BX78" i="10" s="1"/>
  <c r="BU3" i="10"/>
  <c r="BX3" i="10" s="1"/>
  <c r="BT5" i="10"/>
  <c r="BT6" i="10"/>
  <c r="BT7" i="10"/>
  <c r="BT8" i="10"/>
  <c r="BT9" i="10"/>
  <c r="BT10" i="10"/>
  <c r="BT11" i="10"/>
  <c r="BT12" i="10"/>
  <c r="BT13" i="10"/>
  <c r="BT14" i="10"/>
  <c r="BT15" i="10"/>
  <c r="BT16" i="10"/>
  <c r="BT17" i="10"/>
  <c r="BT18" i="10"/>
  <c r="BT19" i="10"/>
  <c r="BT20" i="10"/>
  <c r="BT21" i="10"/>
  <c r="BT22" i="10"/>
  <c r="BT23" i="10"/>
  <c r="BT24" i="10"/>
  <c r="BT25" i="10"/>
  <c r="BT27" i="10"/>
  <c r="BT28" i="10"/>
  <c r="BT30" i="10"/>
  <c r="BT31" i="10"/>
  <c r="BT32" i="10"/>
  <c r="BT33" i="10"/>
  <c r="BT34" i="10"/>
  <c r="BT35" i="10"/>
  <c r="BT36" i="10"/>
  <c r="BT37" i="10"/>
  <c r="BT38" i="10"/>
  <c r="BT39" i="10"/>
  <c r="BT40" i="10"/>
  <c r="BT41" i="10"/>
  <c r="BT42" i="10"/>
  <c r="BT43" i="10"/>
  <c r="BT44" i="10"/>
  <c r="BT45" i="10"/>
  <c r="BT46" i="10"/>
  <c r="BT47" i="10"/>
  <c r="BT48" i="10"/>
  <c r="BT49" i="10"/>
  <c r="BT50" i="10"/>
  <c r="BT51" i="10"/>
  <c r="BT52" i="10"/>
  <c r="BT53" i="10"/>
  <c r="BT54" i="10"/>
  <c r="BT55" i="10"/>
  <c r="BT56" i="10"/>
  <c r="BT57" i="10"/>
  <c r="BT58" i="10"/>
  <c r="BT59" i="10"/>
  <c r="BT60" i="10"/>
  <c r="BT61" i="10"/>
  <c r="BT62" i="10"/>
  <c r="BT63" i="10"/>
  <c r="BT64" i="10"/>
  <c r="BT65" i="10"/>
  <c r="BT66" i="10"/>
  <c r="BT67" i="10"/>
  <c r="BT68" i="10"/>
  <c r="BT69" i="10"/>
  <c r="BT70" i="10"/>
  <c r="BT71" i="10"/>
  <c r="BT72" i="10"/>
  <c r="BT73" i="10"/>
  <c r="BT74" i="10"/>
  <c r="BT75" i="10"/>
  <c r="BT76" i="10"/>
  <c r="BT77" i="10"/>
  <c r="BT78" i="10"/>
  <c r="BT3" i="10"/>
  <c r="CS77" i="10" l="1"/>
  <c r="CY77" i="10"/>
  <c r="DA77" i="10" s="1"/>
  <c r="CV77" i="10"/>
  <c r="CX77" i="10" s="1"/>
  <c r="CP77" i="10"/>
  <c r="DB77" i="10"/>
  <c r="CY73" i="10"/>
  <c r="DA73" i="10" s="1"/>
  <c r="CP73" i="10"/>
  <c r="DB73" i="10"/>
  <c r="CV73" i="10"/>
  <c r="CX73" i="10" s="1"/>
  <c r="CS73" i="10"/>
  <c r="CP69" i="10"/>
  <c r="CV69" i="10"/>
  <c r="CX69" i="10" s="1"/>
  <c r="CS69" i="10"/>
  <c r="CY69" i="10"/>
  <c r="DA69" i="10" s="1"/>
  <c r="DB69" i="10"/>
  <c r="CY65" i="10"/>
  <c r="DA65" i="10" s="1"/>
  <c r="CS65" i="10"/>
  <c r="CP65" i="10"/>
  <c r="CV65" i="10"/>
  <c r="CX65" i="10" s="1"/>
  <c r="DB65" i="10"/>
  <c r="CP58" i="10"/>
  <c r="CY58" i="10"/>
  <c r="DA58" i="10" s="1"/>
  <c r="CS58" i="10"/>
  <c r="DB58" i="10"/>
  <c r="CV58" i="10"/>
  <c r="CX58" i="10" s="1"/>
  <c r="CP54" i="10"/>
  <c r="CY54" i="10"/>
  <c r="DA54" i="10" s="1"/>
  <c r="CS54" i="10"/>
  <c r="CV54" i="10"/>
  <c r="CX54" i="10" s="1"/>
  <c r="DB54" i="10"/>
  <c r="CS50" i="10"/>
  <c r="CV50" i="10"/>
  <c r="CX50" i="10" s="1"/>
  <c r="DB50" i="10"/>
  <c r="CY50" i="10"/>
  <c r="DA50" i="10" s="1"/>
  <c r="CP50" i="10"/>
  <c r="CS46" i="10"/>
  <c r="CV46" i="10"/>
  <c r="CX46" i="10" s="1"/>
  <c r="CY46" i="10"/>
  <c r="DA46" i="10" s="1"/>
  <c r="CP46" i="10"/>
  <c r="DB46" i="10"/>
  <c r="CP40" i="10"/>
  <c r="CY40" i="10"/>
  <c r="DA40" i="10" s="1"/>
  <c r="CV40" i="10"/>
  <c r="CX40" i="10" s="1"/>
  <c r="DB40" i="10"/>
  <c r="CS40" i="10"/>
  <c r="CY36" i="10"/>
  <c r="DA36" i="10" s="1"/>
  <c r="CP36" i="10"/>
  <c r="DB36" i="10"/>
  <c r="CV36" i="10"/>
  <c r="CX36" i="10" s="1"/>
  <c r="CS36" i="10"/>
  <c r="CP33" i="10"/>
  <c r="CY33" i="10"/>
  <c r="DA33" i="10" s="1"/>
  <c r="CS33" i="10"/>
  <c r="CV33" i="10"/>
  <c r="CX33" i="10" s="1"/>
  <c r="DB33" i="10"/>
  <c r="CY28" i="10"/>
  <c r="DA28" i="10" s="1"/>
  <c r="CP28" i="10"/>
  <c r="CS28" i="10"/>
  <c r="CV28" i="10"/>
  <c r="CX28" i="10" s="1"/>
  <c r="DB28" i="10"/>
  <c r="CP23" i="10"/>
  <c r="CY23" i="10"/>
  <c r="DA23" i="10" s="1"/>
  <c r="CS23" i="10"/>
  <c r="DB23" i="10"/>
  <c r="CV23" i="10"/>
  <c r="CX23" i="10" s="1"/>
  <c r="CP19" i="10"/>
  <c r="CS19" i="10"/>
  <c r="CV19" i="10"/>
  <c r="CX19" i="10" s="1"/>
  <c r="DB19" i="10"/>
  <c r="CY19" i="10"/>
  <c r="DA19" i="10" s="1"/>
  <c r="CY15" i="10"/>
  <c r="DA15" i="10" s="1"/>
  <c r="CS15" i="10"/>
  <c r="CP15" i="10"/>
  <c r="CR15" i="10" s="1"/>
  <c r="CV15" i="10"/>
  <c r="DB15" i="10"/>
  <c r="CY11" i="10"/>
  <c r="DA11" i="10" s="1"/>
  <c r="CS11" i="10"/>
  <c r="CV11" i="10"/>
  <c r="CX11" i="10" s="1"/>
  <c r="CP11" i="10"/>
  <c r="DB11" i="10"/>
  <c r="CS7" i="10"/>
  <c r="CY7" i="10"/>
  <c r="DA7" i="10" s="1"/>
  <c r="CV7" i="10"/>
  <c r="CX7" i="10" s="1"/>
  <c r="CP7" i="10"/>
  <c r="DB7" i="10"/>
  <c r="CP76" i="10"/>
  <c r="CV76" i="10"/>
  <c r="CX76" i="10" s="1"/>
  <c r="DB76" i="10"/>
  <c r="CS76" i="10"/>
  <c r="CY76" i="10"/>
  <c r="DA76" i="10" s="1"/>
  <c r="CP72" i="10"/>
  <c r="CV72" i="10"/>
  <c r="CX72" i="10" s="1"/>
  <c r="DB72" i="10"/>
  <c r="CS72" i="10"/>
  <c r="CY72" i="10"/>
  <c r="DA72" i="10" s="1"/>
  <c r="DB68" i="10"/>
  <c r="CP68" i="10"/>
  <c r="CS68" i="10"/>
  <c r="CY68" i="10"/>
  <c r="DA68" i="10" s="1"/>
  <c r="CV68" i="10"/>
  <c r="CX68" i="10" s="1"/>
  <c r="CP64" i="10"/>
  <c r="DB64" i="10"/>
  <c r="CV64" i="10"/>
  <c r="CX64" i="10" s="1"/>
  <c r="CY64" i="10"/>
  <c r="DA64" i="10" s="1"/>
  <c r="CS64" i="10"/>
  <c r="CP61" i="10"/>
  <c r="CV61" i="10"/>
  <c r="CX61" i="10" s="1"/>
  <c r="DB61" i="10"/>
  <c r="CY61" i="10"/>
  <c r="DA61" i="10" s="1"/>
  <c r="CS61" i="10"/>
  <c r="CY57" i="10"/>
  <c r="DA57" i="10" s="1"/>
  <c r="DB57" i="10"/>
  <c r="CP57" i="10"/>
  <c r="CS57" i="10"/>
  <c r="CV57" i="10"/>
  <c r="CX57" i="10" s="1"/>
  <c r="CP53" i="10"/>
  <c r="CV53" i="10"/>
  <c r="CX53" i="10" s="1"/>
  <c r="DB53" i="10"/>
  <c r="CY53" i="10"/>
  <c r="DA53" i="10" s="1"/>
  <c r="CS53" i="10"/>
  <c r="CY49" i="10"/>
  <c r="DA49" i="10" s="1"/>
  <c r="CS49" i="10"/>
  <c r="DB49" i="10"/>
  <c r="CP49" i="10"/>
  <c r="CV49" i="10"/>
  <c r="CX49" i="10" s="1"/>
  <c r="CY45" i="10"/>
  <c r="DA45" i="10" s="1"/>
  <c r="CS45" i="10"/>
  <c r="CP45" i="10"/>
  <c r="CV45" i="10"/>
  <c r="CX45" i="10" s="1"/>
  <c r="DB45" i="10"/>
  <c r="CY43" i="10"/>
  <c r="DA43" i="10" s="1"/>
  <c r="CV43" i="10"/>
  <c r="CX43" i="10" s="1"/>
  <c r="DB43" i="10"/>
  <c r="CS43" i="10"/>
  <c r="CP43" i="10"/>
  <c r="CP39" i="10"/>
  <c r="DB39" i="10"/>
  <c r="CS39" i="10"/>
  <c r="CV39" i="10"/>
  <c r="CX39" i="10" s="1"/>
  <c r="CY39" i="10"/>
  <c r="DA39" i="10" s="1"/>
  <c r="DB35" i="10"/>
  <c r="CY35" i="10"/>
  <c r="DA35" i="10" s="1"/>
  <c r="CP35" i="10"/>
  <c r="CS35" i="10"/>
  <c r="CV35" i="10"/>
  <c r="CX35" i="10" s="1"/>
  <c r="CS32" i="10"/>
  <c r="CY32" i="10"/>
  <c r="DA32" i="10" s="1"/>
  <c r="CP32" i="10"/>
  <c r="CV32" i="10"/>
  <c r="CX32" i="10" s="1"/>
  <c r="DB32" i="10"/>
  <c r="CP27" i="10"/>
  <c r="CV27" i="10"/>
  <c r="CX27" i="10" s="1"/>
  <c r="CY27" i="10"/>
  <c r="DA27" i="10" s="1"/>
  <c r="CS27" i="10"/>
  <c r="DB27" i="10"/>
  <c r="CV22" i="10"/>
  <c r="CX22" i="10" s="1"/>
  <c r="DB22" i="10"/>
  <c r="CY22" i="10"/>
  <c r="DA22" i="10" s="1"/>
  <c r="CS22" i="10"/>
  <c r="CP22" i="10"/>
  <c r="CP18" i="10"/>
  <c r="CV18" i="10"/>
  <c r="CX18" i="10" s="1"/>
  <c r="CY18" i="10"/>
  <c r="DA18" i="10" s="1"/>
  <c r="CS18" i="10"/>
  <c r="DB18" i="10"/>
  <c r="DB14" i="10"/>
  <c r="CY14" i="10"/>
  <c r="DA14" i="10" s="1"/>
  <c r="CP14" i="10"/>
  <c r="CV14" i="10"/>
  <c r="CX14" i="10" s="1"/>
  <c r="CS14" i="10"/>
  <c r="CV10" i="10"/>
  <c r="CX10" i="10" s="1"/>
  <c r="CY10" i="10"/>
  <c r="DA10" i="10" s="1"/>
  <c r="CP10" i="10"/>
  <c r="DB10" i="10"/>
  <c r="CS10" i="10"/>
  <c r="CV6" i="10"/>
  <c r="CX6" i="10" s="1"/>
  <c r="CP6" i="10"/>
  <c r="CY6" i="10"/>
  <c r="DA6" i="10" s="1"/>
  <c r="CS6" i="10"/>
  <c r="DB6" i="10"/>
  <c r="CP75" i="10"/>
  <c r="DB75" i="10"/>
  <c r="CV75" i="10"/>
  <c r="CX75" i="10" s="1"/>
  <c r="CS75" i="10"/>
  <c r="CY75" i="10"/>
  <c r="DA75" i="10" s="1"/>
  <c r="CV71" i="10"/>
  <c r="CX71" i="10" s="1"/>
  <c r="CS71" i="10"/>
  <c r="CY71" i="10"/>
  <c r="DA71" i="10" s="1"/>
  <c r="DB71" i="10"/>
  <c r="CP71" i="10"/>
  <c r="CV67" i="10"/>
  <c r="CX67" i="10" s="1"/>
  <c r="CP67" i="10"/>
  <c r="CS67" i="10"/>
  <c r="CY67" i="10"/>
  <c r="DA67" i="10" s="1"/>
  <c r="DB67" i="10"/>
  <c r="CP63" i="10"/>
  <c r="DB63" i="10"/>
  <c r="CV63" i="10"/>
  <c r="CX63" i="10" s="1"/>
  <c r="CY63" i="10"/>
  <c r="DA63" i="10" s="1"/>
  <c r="CS63" i="10"/>
  <c r="CY60" i="10"/>
  <c r="DA60" i="10" s="1"/>
  <c r="CV60" i="10"/>
  <c r="CX60" i="10" s="1"/>
  <c r="DB60" i="10"/>
  <c r="CP60" i="10"/>
  <c r="CS60" i="10"/>
  <c r="CY56" i="10"/>
  <c r="DA56" i="10" s="1"/>
  <c r="CP56" i="10"/>
  <c r="CS56" i="10"/>
  <c r="CV56" i="10"/>
  <c r="CX56" i="10" s="1"/>
  <c r="DB56" i="10"/>
  <c r="CV52" i="10"/>
  <c r="CX52" i="10" s="1"/>
  <c r="CY52" i="10"/>
  <c r="DA52" i="10" s="1"/>
  <c r="DB52" i="10"/>
  <c r="CP52" i="10"/>
  <c r="CS52" i="10"/>
  <c r="CP48" i="10"/>
  <c r="CS48" i="10"/>
  <c r="DB48" i="10"/>
  <c r="CV48" i="10"/>
  <c r="CX48" i="10" s="1"/>
  <c r="CY48" i="10"/>
  <c r="DA48" i="10" s="1"/>
  <c r="DB44" i="10"/>
  <c r="CV44" i="10"/>
  <c r="CX44" i="10" s="1"/>
  <c r="CS44" i="10"/>
  <c r="CP44" i="10"/>
  <c r="CY44" i="10"/>
  <c r="DA44" i="10" s="1"/>
  <c r="CP42" i="10"/>
  <c r="CV42" i="10"/>
  <c r="CX42" i="10" s="1"/>
  <c r="CY42" i="10"/>
  <c r="DA42" i="10" s="1"/>
  <c r="DB42" i="10"/>
  <c r="CS42" i="10"/>
  <c r="CP38" i="10"/>
  <c r="CV38" i="10"/>
  <c r="CX38" i="10" s="1"/>
  <c r="CS38" i="10"/>
  <c r="DB38" i="10"/>
  <c r="CY38" i="10"/>
  <c r="DA38" i="10" s="1"/>
  <c r="CV34" i="10"/>
  <c r="CX34" i="10" s="1"/>
  <c r="CP34" i="10"/>
  <c r="DB34" i="10"/>
  <c r="CS34" i="10"/>
  <c r="CY34" i="10"/>
  <c r="DA34" i="10" s="1"/>
  <c r="CP31" i="10"/>
  <c r="CV31" i="10"/>
  <c r="CX31" i="10" s="1"/>
  <c r="DB31" i="10"/>
  <c r="CY31" i="10"/>
  <c r="DA31" i="10" s="1"/>
  <c r="CS31" i="10"/>
  <c r="CP25" i="10"/>
  <c r="CV25" i="10"/>
  <c r="CX25" i="10" s="1"/>
  <c r="CS25" i="10"/>
  <c r="CY25" i="10"/>
  <c r="DA25" i="10" s="1"/>
  <c r="DB25" i="10"/>
  <c r="CS21" i="10"/>
  <c r="DB21" i="10"/>
  <c r="CP21" i="10"/>
  <c r="CY21" i="10"/>
  <c r="DA21" i="10" s="1"/>
  <c r="CV21" i="10"/>
  <c r="CX21" i="10" s="1"/>
  <c r="CS17" i="10"/>
  <c r="DB17" i="10"/>
  <c r="CV17" i="10"/>
  <c r="CX17" i="10" s="1"/>
  <c r="CP17" i="10"/>
  <c r="CY17" i="10"/>
  <c r="DA17" i="10" s="1"/>
  <c r="CV13" i="10"/>
  <c r="CX13" i="10" s="1"/>
  <c r="DB13" i="10"/>
  <c r="CP13" i="10"/>
  <c r="CS13" i="10"/>
  <c r="CY13" i="10"/>
  <c r="DA13" i="10" s="1"/>
  <c r="CV9" i="10"/>
  <c r="CX9" i="10" s="1"/>
  <c r="CP9" i="10"/>
  <c r="DB9" i="10"/>
  <c r="CS9" i="10"/>
  <c r="CY9" i="10"/>
  <c r="DA9" i="10" s="1"/>
  <c r="CV5" i="10"/>
  <c r="CX5" i="10" s="1"/>
  <c r="DB5" i="10"/>
  <c r="CS5" i="10"/>
  <c r="CY5" i="10"/>
  <c r="DA5" i="10" s="1"/>
  <c r="CP5" i="10"/>
  <c r="DB3" i="10"/>
  <c r="CY3" i="10"/>
  <c r="DA3" i="10" s="1"/>
  <c r="CP3" i="10"/>
  <c r="CS3" i="10"/>
  <c r="CV3" i="10"/>
  <c r="CX3" i="10" s="1"/>
  <c r="DB78" i="10"/>
  <c r="CS78" i="10"/>
  <c r="CP78" i="10"/>
  <c r="CV78" i="10"/>
  <c r="CX78" i="10" s="1"/>
  <c r="CY78" i="10"/>
  <c r="DA78" i="10" s="1"/>
  <c r="CP74" i="10"/>
  <c r="DB74" i="10"/>
  <c r="CS74" i="10"/>
  <c r="CY74" i="10"/>
  <c r="DA74" i="10" s="1"/>
  <c r="CV74" i="10"/>
  <c r="CX74" i="10" s="1"/>
  <c r="CS70" i="10"/>
  <c r="DB70" i="10"/>
  <c r="CP70" i="10"/>
  <c r="CV70" i="10"/>
  <c r="CX70" i="10" s="1"/>
  <c r="CY70" i="10"/>
  <c r="DA70" i="10" s="1"/>
  <c r="CV66" i="10"/>
  <c r="CX66" i="10" s="1"/>
  <c r="DB66" i="10"/>
  <c r="CS66" i="10"/>
  <c r="CP66" i="10"/>
  <c r="CY66" i="10"/>
  <c r="DA66" i="10" s="1"/>
  <c r="CS62" i="10"/>
  <c r="DB62" i="10"/>
  <c r="CV62" i="10"/>
  <c r="CX62" i="10" s="1"/>
  <c r="CP62" i="10"/>
  <c r="CY62" i="10"/>
  <c r="DA62" i="10" s="1"/>
  <c r="CP59" i="10"/>
  <c r="DB59" i="10"/>
  <c r="CY59" i="10"/>
  <c r="DA59" i="10" s="1"/>
  <c r="CS59" i="10"/>
  <c r="CV59" i="10"/>
  <c r="CP55" i="10"/>
  <c r="CY55" i="10"/>
  <c r="DA55" i="10" s="1"/>
  <c r="CS55" i="10"/>
  <c r="DB55" i="10"/>
  <c r="CV55" i="10"/>
  <c r="CV51" i="10"/>
  <c r="CX51" i="10" s="1"/>
  <c r="CP51" i="10"/>
  <c r="DB51" i="10"/>
  <c r="CY51" i="10"/>
  <c r="DA51" i="10" s="1"/>
  <c r="CS51" i="10"/>
  <c r="CP47" i="10"/>
  <c r="DB47" i="10"/>
  <c r="CV47" i="10"/>
  <c r="CX47" i="10" s="1"/>
  <c r="CS47" i="10"/>
  <c r="CY47" i="10"/>
  <c r="DA47" i="10" s="1"/>
  <c r="CP41" i="10"/>
  <c r="CV41" i="10"/>
  <c r="CX41" i="10" s="1"/>
  <c r="CY41" i="10"/>
  <c r="DA41" i="10" s="1"/>
  <c r="CS41" i="10"/>
  <c r="DB41" i="10"/>
  <c r="CP37" i="10"/>
  <c r="DB37" i="10"/>
  <c r="CS37" i="10"/>
  <c r="CV37" i="10"/>
  <c r="CY37" i="10"/>
  <c r="DA37" i="10" s="1"/>
  <c r="CS30" i="10"/>
  <c r="CY30" i="10"/>
  <c r="DA30" i="10" s="1"/>
  <c r="DB30" i="10"/>
  <c r="CV30" i="10"/>
  <c r="CX30" i="10" s="1"/>
  <c r="CP30" i="10"/>
  <c r="CS24" i="10"/>
  <c r="DB24" i="10"/>
  <c r="CV24" i="10"/>
  <c r="CX24" i="10" s="1"/>
  <c r="CP24" i="10"/>
  <c r="CY24" i="10"/>
  <c r="DA24" i="10" s="1"/>
  <c r="CV20" i="10"/>
  <c r="CX20" i="10" s="1"/>
  <c r="CP20" i="10"/>
  <c r="CS20" i="10"/>
  <c r="CY20" i="10"/>
  <c r="DA20" i="10" s="1"/>
  <c r="DB20" i="10"/>
  <c r="CV16" i="10"/>
  <c r="CX16" i="10" s="1"/>
  <c r="DB16" i="10"/>
  <c r="CS16" i="10"/>
  <c r="CY16" i="10"/>
  <c r="DA16" i="10" s="1"/>
  <c r="CP16" i="10"/>
  <c r="DB12" i="10"/>
  <c r="CP12" i="10"/>
  <c r="CS12" i="10"/>
  <c r="CV12" i="10"/>
  <c r="CX12" i="10" s="1"/>
  <c r="CY12" i="10"/>
  <c r="DA12" i="10" s="1"/>
  <c r="DB8" i="10"/>
  <c r="CY8" i="10"/>
  <c r="DA8" i="10" s="1"/>
  <c r="CP8" i="10"/>
  <c r="CV8" i="10"/>
  <c r="CX8" i="10" s="1"/>
  <c r="CS8" i="10"/>
  <c r="DQ12" i="10" l="1"/>
  <c r="DK12" i="10"/>
  <c r="DN12" i="10"/>
  <c r="CU12" i="10"/>
  <c r="DM12" i="10" s="1"/>
  <c r="DD30" i="10"/>
  <c r="DG30" i="10" s="1"/>
  <c r="DJ30" i="10" s="1"/>
  <c r="DE30" i="10"/>
  <c r="DH30" i="10" s="1"/>
  <c r="DQ51" i="10"/>
  <c r="DN51" i="10"/>
  <c r="DK51" i="10"/>
  <c r="CU51" i="10"/>
  <c r="DP51" i="10" s="1"/>
  <c r="DD9" i="10"/>
  <c r="DG9" i="10" s="1"/>
  <c r="DJ9" i="10" s="1"/>
  <c r="DE9" i="10"/>
  <c r="DH9" i="10" s="1"/>
  <c r="DE21" i="10"/>
  <c r="DH21" i="10" s="1"/>
  <c r="DD21" i="10"/>
  <c r="DG21" i="10" s="1"/>
  <c r="DJ21" i="10" s="1"/>
  <c r="DQ60" i="10"/>
  <c r="DT60" i="10"/>
  <c r="CR60" i="10"/>
  <c r="DV60" i="10" s="1"/>
  <c r="CR67" i="10"/>
  <c r="DV67" i="10" s="1"/>
  <c r="DT67" i="10"/>
  <c r="DE22" i="10"/>
  <c r="DH22" i="10" s="1"/>
  <c r="DD22" i="10"/>
  <c r="DG22" i="10" s="1"/>
  <c r="DJ22" i="10" s="1"/>
  <c r="DD35" i="10"/>
  <c r="DG35" i="10" s="1"/>
  <c r="DJ35" i="10" s="1"/>
  <c r="DE35" i="10"/>
  <c r="DH35" i="10" s="1"/>
  <c r="CR57" i="10"/>
  <c r="DV57" i="10" s="1"/>
  <c r="DT57" i="10"/>
  <c r="DD72" i="10"/>
  <c r="DG72" i="10" s="1"/>
  <c r="DJ72" i="10" s="1"/>
  <c r="DE72" i="10"/>
  <c r="DH72" i="10" s="1"/>
  <c r="DD8" i="10"/>
  <c r="DG8" i="10" s="1"/>
  <c r="DJ8" i="10" s="1"/>
  <c r="DE8" i="10"/>
  <c r="DH8" i="10" s="1"/>
  <c r="DK37" i="10"/>
  <c r="CX37" i="10"/>
  <c r="DD74" i="10"/>
  <c r="DG74" i="10" s="1"/>
  <c r="DJ74" i="10" s="1"/>
  <c r="DE74" i="10"/>
  <c r="DH74" i="10" s="1"/>
  <c r="CR5" i="10"/>
  <c r="DV5" i="10" s="1"/>
  <c r="DT5" i="10"/>
  <c r="DT14" i="10"/>
  <c r="CR14" i="10"/>
  <c r="DV14" i="10"/>
  <c r="DK18" i="10"/>
  <c r="DN18" i="10"/>
  <c r="DQ18" i="10"/>
  <c r="CU18" i="10"/>
  <c r="DP18" i="10" s="1"/>
  <c r="DT22" i="10"/>
  <c r="CR22" i="10"/>
  <c r="DT32" i="10"/>
  <c r="CR32" i="10"/>
  <c r="DV32" i="10" s="1"/>
  <c r="DT45" i="10"/>
  <c r="CR45" i="10"/>
  <c r="DV45" i="10" s="1"/>
  <c r="DT49" i="10"/>
  <c r="CR49" i="10"/>
  <c r="DV49" i="10" s="1"/>
  <c r="DQ53" i="10"/>
  <c r="CU53" i="10"/>
  <c r="DN53" i="10"/>
  <c r="DK53" i="10"/>
  <c r="DT53" i="10"/>
  <c r="CR53" i="10"/>
  <c r="DV53" i="10" s="1"/>
  <c r="DD57" i="10"/>
  <c r="DG57" i="10" s="1"/>
  <c r="DJ57" i="10" s="1"/>
  <c r="DE57" i="10"/>
  <c r="DH57" i="10" s="1"/>
  <c r="DD61" i="10"/>
  <c r="DG61" i="10" s="1"/>
  <c r="DJ61" i="10" s="1"/>
  <c r="DE61" i="10"/>
  <c r="DH61" i="10" s="1"/>
  <c r="DE68" i="10"/>
  <c r="DH68" i="10" s="1"/>
  <c r="DD68" i="10"/>
  <c r="DG68" i="10" s="1"/>
  <c r="DJ68" i="10" s="1"/>
  <c r="DD76" i="10"/>
  <c r="DG76" i="10" s="1"/>
  <c r="DJ76" i="10" s="1"/>
  <c r="DE76" i="10"/>
  <c r="DH76" i="10" s="1"/>
  <c r="DE7" i="10"/>
  <c r="DH7" i="10" s="1"/>
  <c r="DD7" i="10"/>
  <c r="DG7" i="10" s="1"/>
  <c r="DJ7" i="10" s="1"/>
  <c r="CU7" i="10"/>
  <c r="DP7" i="10" s="1"/>
  <c r="DN7" i="10"/>
  <c r="DK7" i="10"/>
  <c r="DQ7" i="10"/>
  <c r="DN11" i="10"/>
  <c r="CU11" i="10"/>
  <c r="DP11" i="10" s="1"/>
  <c r="DQ11" i="10"/>
  <c r="DK11" i="10"/>
  <c r="DD19" i="10"/>
  <c r="DG19" i="10" s="1"/>
  <c r="DJ19" i="10" s="1"/>
  <c r="DE19" i="10"/>
  <c r="DH19" i="10" s="1"/>
  <c r="CR23" i="10"/>
  <c r="DV23" i="10" s="1"/>
  <c r="DT23" i="10"/>
  <c r="DT28" i="10"/>
  <c r="CR28" i="10"/>
  <c r="DV28" i="10" s="1"/>
  <c r="DQ33" i="10"/>
  <c r="DN33" i="10"/>
  <c r="CU33" i="10"/>
  <c r="DM33" i="10" s="1"/>
  <c r="DK33" i="10"/>
  <c r="DK40" i="10"/>
  <c r="DN40" i="10"/>
  <c r="DQ40" i="10"/>
  <c r="CU40" i="10"/>
  <c r="DP40" i="10" s="1"/>
  <c r="CR40" i="10"/>
  <c r="DV40" i="10" s="1"/>
  <c r="DT40" i="10"/>
  <c r="DE54" i="10"/>
  <c r="DH54" i="10" s="1"/>
  <c r="DD54" i="10"/>
  <c r="DG54" i="10" s="1"/>
  <c r="DJ54" i="10" s="1"/>
  <c r="CR54" i="10"/>
  <c r="DV54" i="10" s="1"/>
  <c r="DT54" i="10"/>
  <c r="DD69" i="10"/>
  <c r="DG69" i="10" s="1"/>
  <c r="DJ69" i="10" s="1"/>
  <c r="DE69" i="10"/>
  <c r="DH69" i="10" s="1"/>
  <c r="DT69" i="10"/>
  <c r="CR69" i="10"/>
  <c r="DV69" i="10" s="1"/>
  <c r="DQ73" i="10"/>
  <c r="CR73" i="10"/>
  <c r="DV73" i="10" s="1"/>
  <c r="DT73" i="10"/>
  <c r="DD24" i="10"/>
  <c r="DG24" i="10" s="1"/>
  <c r="DJ24" i="10" s="1"/>
  <c r="DE24" i="10"/>
  <c r="DH24" i="10" s="1"/>
  <c r="DT37" i="10"/>
  <c r="CR37" i="10"/>
  <c r="DN74" i="10"/>
  <c r="DK74" i="10"/>
  <c r="CU74" i="10"/>
  <c r="DP74" i="10" s="1"/>
  <c r="DQ74" i="10"/>
  <c r="DE5" i="10"/>
  <c r="DH5" i="10" s="1"/>
  <c r="DD5" i="10"/>
  <c r="DG5" i="10" s="1"/>
  <c r="DJ5" i="10" s="1"/>
  <c r="CU17" i="10"/>
  <c r="DP17" i="10" s="1"/>
  <c r="DK17" i="10"/>
  <c r="DQ17" i="10"/>
  <c r="DN17" i="10"/>
  <c r="CR48" i="10"/>
  <c r="DV48" i="10" s="1"/>
  <c r="DT48" i="10"/>
  <c r="CR63" i="10"/>
  <c r="DV63" i="10" s="1"/>
  <c r="DT63" i="10"/>
  <c r="DN75" i="10"/>
  <c r="DK75" i="10"/>
  <c r="CU75" i="10"/>
  <c r="DM75" i="10" s="1"/>
  <c r="DQ75" i="10"/>
  <c r="DT6" i="10"/>
  <c r="CR6" i="10"/>
  <c r="DV6" i="10" s="1"/>
  <c r="DE18" i="10"/>
  <c r="DH18" i="10" s="1"/>
  <c r="DD18" i="10"/>
  <c r="DG18" i="10" s="1"/>
  <c r="DJ18" i="10" s="1"/>
  <c r="DD39" i="10"/>
  <c r="DG39" i="10" s="1"/>
  <c r="DJ39" i="10" s="1"/>
  <c r="DE39" i="10"/>
  <c r="DH39" i="10" s="1"/>
  <c r="DQ64" i="10"/>
  <c r="DN64" i="10"/>
  <c r="DK64" i="10"/>
  <c r="CU64" i="10"/>
  <c r="DP64" i="10" s="1"/>
  <c r="DQ36" i="10"/>
  <c r="DN36" i="10"/>
  <c r="DK36" i="10"/>
  <c r="CU36" i="10"/>
  <c r="DM36" i="10" s="1"/>
  <c r="DQ8" i="10"/>
  <c r="DK8" i="10"/>
  <c r="DN8" i="10"/>
  <c r="CU8" i="10"/>
  <c r="DM8" i="10" s="1"/>
  <c r="DD41" i="10"/>
  <c r="DG41" i="10" s="1"/>
  <c r="DJ41" i="10" s="1"/>
  <c r="DE41" i="10"/>
  <c r="DH41" i="10" s="1"/>
  <c r="DK55" i="10"/>
  <c r="CX55" i="10"/>
  <c r="DD59" i="10"/>
  <c r="DE59" i="10"/>
  <c r="DH59" i="10" s="1"/>
  <c r="CR78" i="10"/>
  <c r="DV78" i="10" s="1"/>
  <c r="DT78" i="10"/>
  <c r="CR13" i="10"/>
  <c r="DV13" i="10" s="1"/>
  <c r="DT13" i="10"/>
  <c r="DQ21" i="10"/>
  <c r="DN21" i="10"/>
  <c r="DK21" i="10"/>
  <c r="CU21" i="10"/>
  <c r="DM21" i="10" s="1"/>
  <c r="DD31" i="10"/>
  <c r="DG31" i="10" s="1"/>
  <c r="DJ31" i="10" s="1"/>
  <c r="DE31" i="10"/>
  <c r="DH31" i="10" s="1"/>
  <c r="DT38" i="10"/>
  <c r="CR38" i="10"/>
  <c r="DV38" i="10" s="1"/>
  <c r="DK44" i="10"/>
  <c r="DQ44" i="10"/>
  <c r="CU44" i="10"/>
  <c r="DP44" i="10" s="1"/>
  <c r="DN44" i="10"/>
  <c r="DE60" i="10"/>
  <c r="DH60" i="10" s="1"/>
  <c r="DD60" i="10"/>
  <c r="DG60" i="10" s="1"/>
  <c r="DJ60" i="10" s="1"/>
  <c r="DE67" i="10"/>
  <c r="DH67" i="10" s="1"/>
  <c r="DD67" i="10"/>
  <c r="DG67" i="10" s="1"/>
  <c r="DJ67" i="10" s="1"/>
  <c r="DQ71" i="10"/>
  <c r="DK71" i="10"/>
  <c r="DN71" i="10"/>
  <c r="CU71" i="10"/>
  <c r="DP71" i="10" s="1"/>
  <c r="DD6" i="10"/>
  <c r="DG6" i="10" s="1"/>
  <c r="DJ6" i="10" s="1"/>
  <c r="DE6" i="10"/>
  <c r="DH6" i="10" s="1"/>
  <c r="DK35" i="10"/>
  <c r="CU35" i="10"/>
  <c r="DP35" i="10" s="1"/>
  <c r="DN35" i="10"/>
  <c r="DQ35" i="10"/>
  <c r="DD16" i="10"/>
  <c r="DG16" i="10" s="1"/>
  <c r="DJ16" i="10" s="1"/>
  <c r="DE16" i="10"/>
  <c r="DH16" i="10" s="1"/>
  <c r="CR24" i="10"/>
  <c r="DV24" i="10" s="1"/>
  <c r="DT24" i="10"/>
  <c r="CR30" i="10"/>
  <c r="DV30" i="10" s="1"/>
  <c r="DT30" i="10"/>
  <c r="DN30" i="10"/>
  <c r="DK30" i="10"/>
  <c r="CU30" i="10"/>
  <c r="DS30" i="10" s="1"/>
  <c r="DQ30" i="10"/>
  <c r="DN37" i="10"/>
  <c r="DQ37" i="10"/>
  <c r="CU37" i="10"/>
  <c r="DP37" i="10" s="1"/>
  <c r="DK41" i="10"/>
  <c r="CU41" i="10"/>
  <c r="DP41" i="10" s="1"/>
  <c r="DN41" i="10"/>
  <c r="DQ41" i="10"/>
  <c r="DD47" i="10"/>
  <c r="DG47" i="10" s="1"/>
  <c r="DJ47" i="10" s="1"/>
  <c r="DE47" i="10"/>
  <c r="DH47" i="10" s="1"/>
  <c r="DD51" i="10"/>
  <c r="DG51" i="10" s="1"/>
  <c r="DJ51" i="10" s="1"/>
  <c r="DE51" i="10"/>
  <c r="DH51" i="10" s="1"/>
  <c r="DD55" i="10"/>
  <c r="DE55" i="10"/>
  <c r="DH55" i="10" s="1"/>
  <c r="DK59" i="10"/>
  <c r="CX59" i="10"/>
  <c r="CR59" i="10"/>
  <c r="DT59" i="10"/>
  <c r="DD62" i="10"/>
  <c r="DG62" i="10" s="1"/>
  <c r="DJ62" i="10" s="1"/>
  <c r="DE62" i="10"/>
  <c r="DH62" i="10" s="1"/>
  <c r="DK66" i="10"/>
  <c r="DN66" i="10"/>
  <c r="DQ66" i="10"/>
  <c r="CU66" i="10"/>
  <c r="DP66" i="10" s="1"/>
  <c r="CR74" i="10"/>
  <c r="DT74" i="10"/>
  <c r="DQ78" i="10"/>
  <c r="DN78" i="10"/>
  <c r="DK78" i="10"/>
  <c r="CU78" i="10"/>
  <c r="DP78" i="10" s="1"/>
  <c r="CR3" i="10"/>
  <c r="DT3" i="10"/>
  <c r="DD13" i="10"/>
  <c r="DG13" i="10" s="1"/>
  <c r="DJ13" i="10" s="1"/>
  <c r="DE13" i="10"/>
  <c r="DH13" i="10" s="1"/>
  <c r="DE25" i="10"/>
  <c r="DH25" i="10" s="1"/>
  <c r="DD25" i="10"/>
  <c r="DG25" i="10" s="1"/>
  <c r="DJ25" i="10" s="1"/>
  <c r="CR25" i="10"/>
  <c r="DV25" i="10" s="1"/>
  <c r="DT25" i="10"/>
  <c r="DD34" i="10"/>
  <c r="DG34" i="10" s="1"/>
  <c r="DJ34" i="10" s="1"/>
  <c r="DE34" i="10"/>
  <c r="DH34" i="10" s="1"/>
  <c r="DE38" i="10"/>
  <c r="DH38" i="10" s="1"/>
  <c r="DD38" i="10"/>
  <c r="DG38" i="10" s="1"/>
  <c r="DJ38" i="10" s="1"/>
  <c r="DK42" i="10"/>
  <c r="DN42" i="10"/>
  <c r="DQ42" i="10"/>
  <c r="CU42" i="10"/>
  <c r="DM42" i="10" s="1"/>
  <c r="CR42" i="10"/>
  <c r="DV42" i="10" s="1"/>
  <c r="DT42" i="10"/>
  <c r="DD48" i="10"/>
  <c r="DG48" i="10" s="1"/>
  <c r="DJ48" i="10" s="1"/>
  <c r="DE48" i="10"/>
  <c r="DH48" i="10" s="1"/>
  <c r="CR52" i="10"/>
  <c r="DV52" i="10" s="1"/>
  <c r="DT52" i="10"/>
  <c r="DE56" i="10"/>
  <c r="DH56" i="10" s="1"/>
  <c r="DD56" i="10"/>
  <c r="DG56" i="10" s="1"/>
  <c r="DJ56" i="10" s="1"/>
  <c r="CR71" i="10"/>
  <c r="DT71" i="10"/>
  <c r="DD75" i="10"/>
  <c r="DG75" i="10" s="1"/>
  <c r="DJ75" i="10" s="1"/>
  <c r="DE75" i="10"/>
  <c r="DH75" i="10" s="1"/>
  <c r="DK6" i="10"/>
  <c r="DN6" i="10"/>
  <c r="DQ6" i="10"/>
  <c r="CU6" i="10"/>
  <c r="DM6" i="10" s="1"/>
  <c r="DK10" i="10"/>
  <c r="CU10" i="10"/>
  <c r="DP10" i="10" s="1"/>
  <c r="DQ10" i="10"/>
  <c r="DN10" i="10"/>
  <c r="DK22" i="10"/>
  <c r="DQ22" i="10"/>
  <c r="DN22" i="10"/>
  <c r="CU22" i="10"/>
  <c r="DP22" i="10" s="1"/>
  <c r="DD27" i="10"/>
  <c r="DG27" i="10" s="1"/>
  <c r="DJ27" i="10" s="1"/>
  <c r="DE27" i="10"/>
  <c r="DH27" i="10" s="1"/>
  <c r="CR27" i="10"/>
  <c r="DV27" i="10" s="1"/>
  <c r="DT27" i="10"/>
  <c r="CR35" i="10"/>
  <c r="DT35" i="10"/>
  <c r="DT43" i="10"/>
  <c r="CR43" i="10"/>
  <c r="DV43" i="10" s="1"/>
  <c r="CU45" i="10"/>
  <c r="DP45" i="10" s="1"/>
  <c r="DN45" i="10"/>
  <c r="DK45" i="10"/>
  <c r="DQ45" i="10"/>
  <c r="DE49" i="10"/>
  <c r="DH49" i="10" s="1"/>
  <c r="DD49" i="10"/>
  <c r="DG49" i="10" s="1"/>
  <c r="DJ49" i="10" s="1"/>
  <c r="DT72" i="10"/>
  <c r="CR72" i="10"/>
  <c r="DV72" i="10" s="1"/>
  <c r="DT7" i="10"/>
  <c r="CR7" i="10"/>
  <c r="DE11" i="10"/>
  <c r="DH11" i="10" s="1"/>
  <c r="DD11" i="10"/>
  <c r="DG11" i="10" s="1"/>
  <c r="DJ11" i="10" s="1"/>
  <c r="CU15" i="10"/>
  <c r="DP15" i="10" s="1"/>
  <c r="DN15" i="10"/>
  <c r="DQ15" i="10"/>
  <c r="DK15" i="10"/>
  <c r="DE23" i="10"/>
  <c r="DH23" i="10" s="1"/>
  <c r="DD23" i="10"/>
  <c r="DG23" i="10" s="1"/>
  <c r="DJ23" i="10" s="1"/>
  <c r="DD28" i="10"/>
  <c r="DG28" i="10" s="1"/>
  <c r="DJ28" i="10" s="1"/>
  <c r="DE28" i="10"/>
  <c r="DH28" i="10" s="1"/>
  <c r="DE36" i="10"/>
  <c r="DH36" i="10" s="1"/>
  <c r="DD36" i="10"/>
  <c r="DG36" i="10" s="1"/>
  <c r="DJ36" i="10" s="1"/>
  <c r="DD40" i="10"/>
  <c r="DG40" i="10" s="1"/>
  <c r="DJ40" i="10" s="1"/>
  <c r="DE40" i="10"/>
  <c r="DH40" i="10" s="1"/>
  <c r="DD50" i="10"/>
  <c r="DG50" i="10" s="1"/>
  <c r="DJ50" i="10" s="1"/>
  <c r="DE50" i="10"/>
  <c r="DH50" i="10" s="1"/>
  <c r="CR58" i="10"/>
  <c r="DV58" i="10" s="1"/>
  <c r="DT58" i="10"/>
  <c r="DT65" i="10"/>
  <c r="CR65" i="10"/>
  <c r="DV65" i="10" s="1"/>
  <c r="DN73" i="10"/>
  <c r="DK73" i="10"/>
  <c r="CU73" i="10"/>
  <c r="DP73" i="10" s="1"/>
  <c r="DT62" i="10"/>
  <c r="CR62" i="10"/>
  <c r="DV62" i="10" s="1"/>
  <c r="DD70" i="10"/>
  <c r="DG70" i="10" s="1"/>
  <c r="DJ70" i="10" s="1"/>
  <c r="DE70" i="10"/>
  <c r="DH70" i="10" s="1"/>
  <c r="DE3" i="10"/>
  <c r="DH3" i="10" s="1"/>
  <c r="DD3" i="10"/>
  <c r="DQ13" i="10"/>
  <c r="CU13" i="10"/>
  <c r="DM13" i="10" s="1"/>
  <c r="DN13" i="10"/>
  <c r="DK13" i="10"/>
  <c r="DK25" i="10"/>
  <c r="DN25" i="10"/>
  <c r="DQ25" i="10"/>
  <c r="CU25" i="10"/>
  <c r="DP25" i="10" s="1"/>
  <c r="DK63" i="10"/>
  <c r="DQ63" i="10"/>
  <c r="CU63" i="10"/>
  <c r="DM63" i="10" s="1"/>
  <c r="DN63" i="10"/>
  <c r="CR18" i="10"/>
  <c r="DV18" i="10" s="1"/>
  <c r="DT18" i="10"/>
  <c r="DE43" i="10"/>
  <c r="DH43" i="10" s="1"/>
  <c r="DD43" i="10"/>
  <c r="DG43" i="10" s="1"/>
  <c r="DJ43" i="10" s="1"/>
  <c r="CR68" i="10"/>
  <c r="DV68" i="10" s="1"/>
  <c r="DT68" i="10"/>
  <c r="DQ28" i="10"/>
  <c r="DN28" i="10"/>
  <c r="DK28" i="10"/>
  <c r="CU28" i="10"/>
  <c r="DP28" i="10" s="1"/>
  <c r="CR12" i="10"/>
  <c r="DT12" i="10"/>
  <c r="DK16" i="10"/>
  <c r="DN16" i="10"/>
  <c r="CU16" i="10"/>
  <c r="DP16" i="10" s="1"/>
  <c r="DQ16" i="10"/>
  <c r="DK24" i="10"/>
  <c r="CU24" i="10"/>
  <c r="DP24" i="10" s="1"/>
  <c r="DN24" i="10"/>
  <c r="DQ24" i="10"/>
  <c r="CR41" i="10"/>
  <c r="DV41" i="10" s="1"/>
  <c r="DT41" i="10"/>
  <c r="CR55" i="10"/>
  <c r="DV55" i="10" s="1"/>
  <c r="DT55" i="10"/>
  <c r="CR66" i="10"/>
  <c r="DV66" i="10" s="1"/>
  <c r="DT66" i="10"/>
  <c r="DK70" i="10"/>
  <c r="CU70" i="10"/>
  <c r="DP70" i="10" s="1"/>
  <c r="DQ70" i="10"/>
  <c r="DN70" i="10"/>
  <c r="CU3" i="10"/>
  <c r="DM3" i="10" s="1"/>
  <c r="DN3" i="10"/>
  <c r="DQ3" i="10"/>
  <c r="DK3" i="10"/>
  <c r="CR9" i="10"/>
  <c r="DV9" i="10" s="1"/>
  <c r="DT9" i="10"/>
  <c r="CR17" i="10"/>
  <c r="DV17" i="10" s="1"/>
  <c r="DT17" i="10"/>
  <c r="DQ34" i="10"/>
  <c r="DK34" i="10"/>
  <c r="CU34" i="10"/>
  <c r="DM34" i="10" s="1"/>
  <c r="DN34" i="10"/>
  <c r="DK52" i="10"/>
  <c r="DN52" i="10"/>
  <c r="DQ52" i="10"/>
  <c r="CU52" i="10"/>
  <c r="DM52" i="10" s="1"/>
  <c r="CR56" i="10"/>
  <c r="DV56" i="10" s="1"/>
  <c r="DT56" i="10"/>
  <c r="DT39" i="10"/>
  <c r="CR39" i="10"/>
  <c r="DV39" i="10" s="1"/>
  <c r="DD12" i="10"/>
  <c r="DG12" i="10" s="1"/>
  <c r="DJ12" i="10" s="1"/>
  <c r="DE12" i="10"/>
  <c r="DH12" i="10" s="1"/>
  <c r="DN20" i="10"/>
  <c r="DK20" i="10"/>
  <c r="DQ20" i="10"/>
  <c r="CU20" i="10"/>
  <c r="DP20" i="10" s="1"/>
  <c r="CR8" i="10"/>
  <c r="DT8" i="10"/>
  <c r="CR16" i="10"/>
  <c r="DV16" i="10" s="1"/>
  <c r="DT16" i="10"/>
  <c r="CR20" i="10"/>
  <c r="DV20" i="10" s="1"/>
  <c r="DT20" i="10"/>
  <c r="DD37" i="10"/>
  <c r="DE37" i="10"/>
  <c r="DH37" i="10" s="1"/>
  <c r="CR47" i="10"/>
  <c r="DV47" i="10" s="1"/>
  <c r="DT47" i="10"/>
  <c r="CR51" i="10"/>
  <c r="DV51" i="10" s="1"/>
  <c r="DT51" i="10"/>
  <c r="CU55" i="10"/>
  <c r="DP55" i="10" s="1"/>
  <c r="DN55" i="10"/>
  <c r="DQ55" i="10"/>
  <c r="CU59" i="10"/>
  <c r="DP59" i="10" s="1"/>
  <c r="DQ59" i="10"/>
  <c r="DN59" i="10"/>
  <c r="CU62" i="10"/>
  <c r="DP62" i="10" s="1"/>
  <c r="DK62" i="10"/>
  <c r="DN62" i="10"/>
  <c r="DQ62" i="10"/>
  <c r="DM62" i="10"/>
  <c r="DD66" i="10"/>
  <c r="DG66" i="10" s="1"/>
  <c r="DJ66" i="10" s="1"/>
  <c r="DE66" i="10"/>
  <c r="DH66" i="10" s="1"/>
  <c r="CR70" i="10"/>
  <c r="DV70" i="10" s="1"/>
  <c r="DT70" i="10"/>
  <c r="DD78" i="10"/>
  <c r="DG78" i="10" s="1"/>
  <c r="DJ78" i="10" s="1"/>
  <c r="DE78" i="10"/>
  <c r="DH78" i="10" s="1"/>
  <c r="DN5" i="10"/>
  <c r="DK5" i="10"/>
  <c r="DQ5" i="10"/>
  <c r="CU5" i="10"/>
  <c r="DP5" i="10" s="1"/>
  <c r="DQ9" i="10"/>
  <c r="DN9" i="10"/>
  <c r="CU9" i="10"/>
  <c r="DP9" i="10" s="1"/>
  <c r="DK9" i="10"/>
  <c r="DD17" i="10"/>
  <c r="DG17" i="10" s="1"/>
  <c r="DJ17" i="10" s="1"/>
  <c r="DE17" i="10"/>
  <c r="DH17" i="10" s="1"/>
  <c r="DT21" i="10"/>
  <c r="CR21" i="10"/>
  <c r="DQ31" i="10"/>
  <c r="DN31" i="10"/>
  <c r="CU31" i="10"/>
  <c r="DP31" i="10" s="1"/>
  <c r="DK31" i="10"/>
  <c r="DT31" i="10"/>
  <c r="CR31" i="10"/>
  <c r="DV31" i="10" s="1"/>
  <c r="CR34" i="10"/>
  <c r="DV34" i="10" s="1"/>
  <c r="DT34" i="10"/>
  <c r="DK38" i="10"/>
  <c r="DQ38" i="10"/>
  <c r="CU38" i="10"/>
  <c r="DP38" i="10" s="1"/>
  <c r="DN38" i="10"/>
  <c r="DD42" i="10"/>
  <c r="DG42" i="10" s="1"/>
  <c r="DJ42" i="10" s="1"/>
  <c r="DE42" i="10"/>
  <c r="DH42" i="10" s="1"/>
  <c r="DD44" i="10"/>
  <c r="DG44" i="10" s="1"/>
  <c r="DJ44" i="10" s="1"/>
  <c r="DE44" i="10"/>
  <c r="DH44" i="10" s="1"/>
  <c r="DQ48" i="10"/>
  <c r="DK48" i="10"/>
  <c r="CU48" i="10"/>
  <c r="DN48" i="10"/>
  <c r="DD52" i="10"/>
  <c r="DG52" i="10" s="1"/>
  <c r="DJ52" i="10" s="1"/>
  <c r="DE52" i="10"/>
  <c r="DH52" i="10" s="1"/>
  <c r="DK60" i="10"/>
  <c r="DN60" i="10"/>
  <c r="CU60" i="10"/>
  <c r="DS60" i="10" s="1"/>
  <c r="DD63" i="10"/>
  <c r="DG63" i="10" s="1"/>
  <c r="DJ63" i="10" s="1"/>
  <c r="DE63" i="10"/>
  <c r="DH63" i="10" s="1"/>
  <c r="DQ67" i="10"/>
  <c r="DK67" i="10"/>
  <c r="DN67" i="10"/>
  <c r="CU67" i="10"/>
  <c r="DP67" i="10" s="1"/>
  <c r="DE71" i="10"/>
  <c r="DH71" i="10" s="1"/>
  <c r="DD71" i="10"/>
  <c r="DG71" i="10" s="1"/>
  <c r="DJ71" i="10" s="1"/>
  <c r="CR75" i="10"/>
  <c r="DV75" i="10" s="1"/>
  <c r="DT75" i="10"/>
  <c r="DD10" i="10"/>
  <c r="DG10" i="10" s="1"/>
  <c r="DJ10" i="10" s="1"/>
  <c r="DE10" i="10"/>
  <c r="DH10" i="10" s="1"/>
  <c r="CU14" i="10"/>
  <c r="DM14" i="10" s="1"/>
  <c r="DQ14" i="10"/>
  <c r="DK14" i="10"/>
  <c r="DN14" i="10"/>
  <c r="DP14" i="10"/>
  <c r="DD14" i="10"/>
  <c r="DG14" i="10" s="1"/>
  <c r="DJ14" i="10" s="1"/>
  <c r="DE14" i="10"/>
  <c r="DH14" i="10" s="1"/>
  <c r="DK27" i="10"/>
  <c r="DQ27" i="10"/>
  <c r="CU27" i="10"/>
  <c r="DP27" i="10" s="1"/>
  <c r="DN27" i="10"/>
  <c r="DD32" i="10"/>
  <c r="DG32" i="10" s="1"/>
  <c r="DJ32" i="10" s="1"/>
  <c r="DE32" i="10"/>
  <c r="DH32" i="10" s="1"/>
  <c r="CU32" i="10"/>
  <c r="DN32" i="10"/>
  <c r="DK32" i="10"/>
  <c r="DQ32" i="10"/>
  <c r="DN39" i="10"/>
  <c r="DK39" i="10"/>
  <c r="DQ39" i="10"/>
  <c r="CU39" i="10"/>
  <c r="DP39" i="10" s="1"/>
  <c r="CU43" i="10"/>
  <c r="DP43" i="10" s="1"/>
  <c r="DN43" i="10"/>
  <c r="DK43" i="10"/>
  <c r="DQ43" i="10"/>
  <c r="DD45" i="10"/>
  <c r="DG45" i="10" s="1"/>
  <c r="DJ45" i="10" s="1"/>
  <c r="DE45" i="10"/>
  <c r="DH45" i="10" s="1"/>
  <c r="CU49" i="10"/>
  <c r="DP49" i="10" s="1"/>
  <c r="DN49" i="10"/>
  <c r="DQ49" i="10"/>
  <c r="DK49" i="10"/>
  <c r="DD53" i="10"/>
  <c r="DG53" i="10" s="1"/>
  <c r="DJ53" i="10" s="1"/>
  <c r="DE53" i="10"/>
  <c r="DH53" i="10" s="1"/>
  <c r="DN57" i="10"/>
  <c r="CU57" i="10"/>
  <c r="DQ57" i="10"/>
  <c r="DK57" i="10"/>
  <c r="DN61" i="10"/>
  <c r="DK61" i="10"/>
  <c r="DQ61" i="10"/>
  <c r="CU61" i="10"/>
  <c r="DM61" i="10" s="1"/>
  <c r="DT61" i="10"/>
  <c r="CR61" i="10"/>
  <c r="DV61" i="10" s="1"/>
  <c r="DD64" i="10"/>
  <c r="DG64" i="10" s="1"/>
  <c r="DJ64" i="10" s="1"/>
  <c r="DE64" i="10"/>
  <c r="DH64" i="10" s="1"/>
  <c r="CU68" i="10"/>
  <c r="DP68" i="10" s="1"/>
  <c r="DK68" i="10"/>
  <c r="DN68" i="10"/>
  <c r="DQ68" i="10"/>
  <c r="DK72" i="10"/>
  <c r="CU72" i="10"/>
  <c r="DP72" i="10" s="1"/>
  <c r="DN72" i="10"/>
  <c r="DQ72" i="10"/>
  <c r="CR76" i="10"/>
  <c r="DV76" i="10" s="1"/>
  <c r="DT76" i="10"/>
  <c r="CR11" i="10"/>
  <c r="DV11" i="10" s="1"/>
  <c r="DT11" i="10"/>
  <c r="DD15" i="10"/>
  <c r="DE15" i="10"/>
  <c r="DH15" i="10" s="1"/>
  <c r="DQ19" i="10"/>
  <c r="CU19" i="10"/>
  <c r="DP19" i="10" s="1"/>
  <c r="DK19" i="10"/>
  <c r="DN19" i="10"/>
  <c r="DQ23" i="10"/>
  <c r="DK23" i="10"/>
  <c r="CU23" i="10"/>
  <c r="DP23" i="10" s="1"/>
  <c r="DN23" i="10"/>
  <c r="DE33" i="10"/>
  <c r="DH33" i="10" s="1"/>
  <c r="DD33" i="10"/>
  <c r="DG33" i="10" s="1"/>
  <c r="DJ33" i="10" s="1"/>
  <c r="CR33" i="10"/>
  <c r="DV33" i="10" s="1"/>
  <c r="DT33" i="10"/>
  <c r="DT36" i="10"/>
  <c r="CR36" i="10"/>
  <c r="DV36" i="10" s="1"/>
  <c r="DD46" i="10"/>
  <c r="DG46" i="10" s="1"/>
  <c r="DJ46" i="10" s="1"/>
  <c r="DE46" i="10"/>
  <c r="DH46" i="10" s="1"/>
  <c r="DQ46" i="10"/>
  <c r="CU46" i="10"/>
  <c r="DM46" i="10" s="1"/>
  <c r="DK46" i="10"/>
  <c r="DN46" i="10"/>
  <c r="DQ54" i="10"/>
  <c r="CU54" i="10"/>
  <c r="DP54" i="10" s="1"/>
  <c r="DN54" i="10"/>
  <c r="DK54" i="10"/>
  <c r="DE58" i="10"/>
  <c r="DH58" i="10" s="1"/>
  <c r="DD58" i="10"/>
  <c r="DG58" i="10" s="1"/>
  <c r="DJ58" i="10" s="1"/>
  <c r="CU65" i="10"/>
  <c r="DP65" i="10" s="1"/>
  <c r="DN65" i="10"/>
  <c r="DK65" i="10"/>
  <c r="DQ65" i="10"/>
  <c r="DN69" i="10"/>
  <c r="DQ69" i="10"/>
  <c r="CU69" i="10"/>
  <c r="DK69" i="10"/>
  <c r="DE77" i="10"/>
  <c r="DH77" i="10" s="1"/>
  <c r="DD77" i="10"/>
  <c r="DG77" i="10" s="1"/>
  <c r="DJ77" i="10" s="1"/>
  <c r="CU77" i="10"/>
  <c r="DP77" i="10" s="1"/>
  <c r="DN77" i="10"/>
  <c r="DK77" i="10"/>
  <c r="DQ77" i="10"/>
  <c r="DD20" i="10"/>
  <c r="DG20" i="10" s="1"/>
  <c r="DJ20" i="10" s="1"/>
  <c r="DE20" i="10"/>
  <c r="DH20" i="10" s="1"/>
  <c r="DK47" i="10"/>
  <c r="CU47" i="10"/>
  <c r="DQ47" i="10"/>
  <c r="DN47" i="10"/>
  <c r="CR44" i="10"/>
  <c r="DV44" i="10" s="1"/>
  <c r="DT44" i="10"/>
  <c r="DQ56" i="10"/>
  <c r="DK56" i="10"/>
  <c r="DN56" i="10"/>
  <c r="CU56" i="10"/>
  <c r="DM56" i="10" s="1"/>
  <c r="DT10" i="10"/>
  <c r="CR10" i="10"/>
  <c r="CR64" i="10"/>
  <c r="DV64" i="10" s="1"/>
  <c r="DT64" i="10"/>
  <c r="DK76" i="10"/>
  <c r="CU76" i="10"/>
  <c r="DM76" i="10" s="1"/>
  <c r="DN76" i="10"/>
  <c r="DQ76" i="10"/>
  <c r="DT15" i="10"/>
  <c r="CX15" i="10"/>
  <c r="DV15" i="10" s="1"/>
  <c r="DT19" i="10"/>
  <c r="CR19" i="10"/>
  <c r="DV19" i="10" s="1"/>
  <c r="CR46" i="10"/>
  <c r="DV46" i="10" s="1"/>
  <c r="DT46" i="10"/>
  <c r="CR50" i="10"/>
  <c r="DV50" i="10" s="1"/>
  <c r="DT50" i="10"/>
  <c r="DQ50" i="10"/>
  <c r="DN50" i="10"/>
  <c r="CU50" i="10"/>
  <c r="DM50" i="10" s="1"/>
  <c r="DK50" i="10"/>
  <c r="DQ58" i="10"/>
  <c r="CU58" i="10"/>
  <c r="DP58" i="10" s="1"/>
  <c r="DN58" i="10"/>
  <c r="DK58" i="10"/>
  <c r="DE65" i="10"/>
  <c r="DH65" i="10" s="1"/>
  <c r="DD65" i="10"/>
  <c r="DG65" i="10" s="1"/>
  <c r="DJ65" i="10" s="1"/>
  <c r="DE73" i="10"/>
  <c r="DH73" i="10" s="1"/>
  <c r="DD73" i="10"/>
  <c r="DG73" i="10" s="1"/>
  <c r="DJ73" i="10" s="1"/>
  <c r="CR77" i="10"/>
  <c r="DV77" i="10" s="1"/>
  <c r="DT77" i="10"/>
  <c r="DM7" i="10" l="1"/>
  <c r="DS7" i="10"/>
  <c r="DS47" i="10"/>
  <c r="DS35" i="10"/>
  <c r="DV37" i="10"/>
  <c r="DG3" i="10"/>
  <c r="DJ3" i="10" s="1"/>
  <c r="DS69" i="10"/>
  <c r="DM51" i="10"/>
  <c r="DS21" i="10"/>
  <c r="DM20" i="10"/>
  <c r="DS71" i="10"/>
  <c r="DM65" i="10"/>
  <c r="DM55" i="10"/>
  <c r="DS72" i="10"/>
  <c r="DG37" i="10"/>
  <c r="DJ37" i="10" s="1"/>
  <c r="DG55" i="10"/>
  <c r="DJ55" i="10" s="1"/>
  <c r="DS12" i="10"/>
  <c r="DP13" i="10"/>
  <c r="DS37" i="10"/>
  <c r="DS48" i="10"/>
  <c r="DP50" i="10"/>
  <c r="DM37" i="10"/>
  <c r="DP47" i="10"/>
  <c r="DP46" i="10"/>
  <c r="DS76" i="10"/>
  <c r="DM19" i="10"/>
  <c r="DP3" i="10"/>
  <c r="DM68" i="10"/>
  <c r="DS32" i="10"/>
  <c r="DS6" i="10"/>
  <c r="DM71" i="10"/>
  <c r="DP12" i="10"/>
  <c r="DP33" i="10"/>
  <c r="DM5" i="10"/>
  <c r="DS74" i="10"/>
  <c r="DM74" i="10"/>
  <c r="DS43" i="10"/>
  <c r="DM10" i="10"/>
  <c r="DM11" i="10"/>
  <c r="DP32" i="10"/>
  <c r="DP52" i="10"/>
  <c r="DM64" i="10"/>
  <c r="DS53" i="10"/>
  <c r="DM32" i="10"/>
  <c r="DM22" i="10"/>
  <c r="DV59" i="10"/>
  <c r="DS58" i="10"/>
  <c r="DS10" i="10"/>
  <c r="DS57" i="10"/>
  <c r="DM27" i="10"/>
  <c r="DM31" i="10"/>
  <c r="DS8" i="10"/>
  <c r="DS24" i="10"/>
  <c r="DS28" i="10"/>
  <c r="DV74" i="10"/>
  <c r="DM44" i="10"/>
  <c r="DP8" i="10"/>
  <c r="DM40" i="10"/>
  <c r="DG59" i="10"/>
  <c r="DJ59" i="10" s="1"/>
  <c r="DS45" i="10"/>
  <c r="DM41" i="10"/>
  <c r="DP53" i="10"/>
  <c r="DP76" i="10"/>
  <c r="DM77" i="10"/>
  <c r="DG15" i="10"/>
  <c r="DJ15" i="10" s="1"/>
  <c r="DS68" i="10"/>
  <c r="DP48" i="10"/>
  <c r="DS9" i="10"/>
  <c r="DM59" i="10"/>
  <c r="DS52" i="10"/>
  <c r="DM24" i="10"/>
  <c r="DM25" i="10"/>
  <c r="DM17" i="10"/>
  <c r="DS56" i="10"/>
  <c r="DM69" i="10"/>
  <c r="DS54" i="10"/>
  <c r="DP61" i="10"/>
  <c r="DM39" i="10"/>
  <c r="DM9" i="10"/>
  <c r="DS55" i="10"/>
  <c r="DV8" i="10"/>
  <c r="DS13" i="10"/>
  <c r="DS3" i="10"/>
  <c r="DM35" i="10"/>
  <c r="DS36" i="10"/>
  <c r="DS33" i="10"/>
  <c r="DS77" i="10"/>
  <c r="DS50" i="10"/>
  <c r="DP56" i="10"/>
  <c r="DM72" i="10"/>
  <c r="DM57" i="10"/>
  <c r="DP57" i="10"/>
  <c r="DS39" i="10"/>
  <c r="DS27" i="10"/>
  <c r="DM67" i="10"/>
  <c r="DM60" i="10"/>
  <c r="DM48" i="10"/>
  <c r="DS31" i="10"/>
  <c r="DV21" i="10"/>
  <c r="DS62" i="10"/>
  <c r="DP34" i="10"/>
  <c r="DS16" i="10"/>
  <c r="DV12" i="10"/>
  <c r="DS63" i="10"/>
  <c r="DS73" i="10"/>
  <c r="DS65" i="10"/>
  <c r="DM15" i="10"/>
  <c r="DV7" i="10"/>
  <c r="DV35" i="10"/>
  <c r="DP6" i="10"/>
  <c r="DS42" i="10"/>
  <c r="DP42" i="10"/>
  <c r="DM66" i="10"/>
  <c r="DP30" i="10"/>
  <c r="DS44" i="10"/>
  <c r="DP21" i="10"/>
  <c r="DP36" i="10"/>
  <c r="DS64" i="10"/>
  <c r="DM53" i="10"/>
  <c r="DM18" i="10"/>
  <c r="DS18" i="10"/>
  <c r="DS67" i="10"/>
  <c r="DS34" i="10"/>
  <c r="DS70" i="10"/>
  <c r="DM23" i="10"/>
  <c r="DS15" i="10"/>
  <c r="DS22" i="10"/>
  <c r="DV10" i="10"/>
  <c r="DM47" i="10"/>
  <c r="DP69" i="10"/>
  <c r="DS46" i="10"/>
  <c r="DS23" i="10"/>
  <c r="DS19" i="10"/>
  <c r="DS61" i="10"/>
  <c r="DS49" i="10"/>
  <c r="DM49" i="10"/>
  <c r="DM43" i="10"/>
  <c r="DS38" i="10"/>
  <c r="DS59" i="10"/>
  <c r="DS20" i="10"/>
  <c r="DM16" i="10"/>
  <c r="DM28" i="10"/>
  <c r="DS25" i="10"/>
  <c r="DM58" i="10"/>
  <c r="DV71" i="10"/>
  <c r="DM78" i="10"/>
  <c r="DS78" i="10"/>
  <c r="DS41" i="10"/>
  <c r="DM30" i="10"/>
  <c r="DS75" i="10"/>
  <c r="DS40" i="10"/>
  <c r="DP60" i="10"/>
  <c r="DM38" i="10"/>
  <c r="DM70" i="10"/>
  <c r="DP63" i="10"/>
  <c r="DM73" i="10"/>
  <c r="DM54" i="10"/>
  <c r="DM45" i="10"/>
  <c r="DV3" i="10"/>
  <c r="DS66" i="10"/>
  <c r="DP75" i="10"/>
  <c r="DS17" i="10"/>
  <c r="DS11" i="10"/>
  <c r="DV22" i="10"/>
  <c r="DS14" i="10"/>
  <c r="DS5" i="10"/>
  <c r="DS51" i="10"/>
</calcChain>
</file>

<file path=xl/sharedStrings.xml><?xml version="1.0" encoding="utf-8"?>
<sst xmlns="http://schemas.openxmlformats.org/spreadsheetml/2006/main" count="7605" uniqueCount="1531">
  <si>
    <t xml:space="preserve">JH_Loose4_26_06 </t>
  </si>
  <si>
    <t>JH_Loose4_28_09</t>
  </si>
  <si>
    <t>JH_Loose4_21_10</t>
  </si>
  <si>
    <t>JH_Loose4_19_05</t>
  </si>
  <si>
    <t>JH_Loose4_19_02</t>
  </si>
  <si>
    <t>JH_Loose4_13_10</t>
  </si>
  <si>
    <t>JH_Loose4_13_03</t>
  </si>
  <si>
    <t>JH_Loose4_12_06</t>
  </si>
  <si>
    <t>JH_Loose4_25_08</t>
  </si>
  <si>
    <t xml:space="preserve">JH_Loose4_26_04 </t>
  </si>
  <si>
    <t>JH_Loose4_25_07</t>
  </si>
  <si>
    <t>JH_Loose4_10_08</t>
  </si>
  <si>
    <t>JH_Loose3_46_08</t>
  </si>
  <si>
    <t>JH_Loose4_06_07</t>
  </si>
  <si>
    <t>JH_Loose3_43_01</t>
  </si>
  <si>
    <t>JH_Loose3_38_05</t>
  </si>
  <si>
    <t>JH_Loose3_34_03</t>
  </si>
  <si>
    <t>JH_Loose3_34_01</t>
  </si>
  <si>
    <t>JH_Loose3_33_02</t>
  </si>
  <si>
    <t>JH_Loose3_32_02</t>
  </si>
  <si>
    <t>JH_Loose3_29_03</t>
  </si>
  <si>
    <t>JH_Loose4_32_07</t>
  </si>
  <si>
    <t>JH_Loose4_33_06</t>
  </si>
  <si>
    <t>JH_Loose4_33_09</t>
  </si>
  <si>
    <t>JH_Loose4_38_07</t>
  </si>
  <si>
    <t>JH_Loose4_43_05</t>
  </si>
  <si>
    <t>JH_Loose 06 01</t>
  </si>
  <si>
    <t>JH_Loose 03 04 fl</t>
  </si>
  <si>
    <t>JH_Loose 01_03</t>
  </si>
  <si>
    <t>JH_Loose4_49_02</t>
  </si>
  <si>
    <t>JH_Loose 11 04 fl</t>
  </si>
  <si>
    <t>JH_Loose 15 08</t>
  </si>
  <si>
    <t xml:space="preserve">JH_Loose 20 04 </t>
  </si>
  <si>
    <t>JH_Loose4_28_02</t>
  </si>
  <si>
    <t>JH_Loose4_13_02</t>
  </si>
  <si>
    <t>JH_Loose4_24_01</t>
  </si>
  <si>
    <t>JH_Loose3_44_08</t>
  </si>
  <si>
    <t>JH_Loose4_03_01</t>
  </si>
  <si>
    <t>JH_Loose4_03_08</t>
  </si>
  <si>
    <t>JH_Loose3_35_04</t>
  </si>
  <si>
    <t>JH_Loose4_36_04</t>
  </si>
  <si>
    <t>JH_Loose4_37_10</t>
  </si>
  <si>
    <t>JH_Loose 09 02</t>
  </si>
  <si>
    <t xml:space="preserve">JH_Loose4_46_08 </t>
  </si>
  <si>
    <t>JH_Loose 12 10</t>
  </si>
  <si>
    <t>JH_Loose 10 08 fl</t>
  </si>
  <si>
    <t>JH_Loose 19 01</t>
  </si>
  <si>
    <t>JH_Loose4_26_08</t>
  </si>
  <si>
    <t>JH_Loose4_24_07</t>
  </si>
  <si>
    <t>JH_Loose4_05_06</t>
  </si>
  <si>
    <t>JH_Loose4_07_02</t>
  </si>
  <si>
    <t>JH_Loose3_42_05</t>
  </si>
  <si>
    <t>JH_Loose3_31_08</t>
  </si>
  <si>
    <t>JH_Loose4_43_03</t>
  </si>
  <si>
    <t>JH_Loose4_45_04</t>
  </si>
  <si>
    <t>JH_Loose4_28_10</t>
  </si>
  <si>
    <t>JH_Loose4_31_06</t>
  </si>
  <si>
    <t>JH_Loose4_32_06</t>
  </si>
  <si>
    <t>JH_Loose4_15_06</t>
  </si>
  <si>
    <t>JH_Loose4_15_05</t>
  </si>
  <si>
    <t>JH_Loose4_12_01</t>
  </si>
  <si>
    <t>JH_Loose4_23_02</t>
  </si>
  <si>
    <t>JH_Loose4_09_07</t>
  </si>
  <si>
    <t>JH_Loose4_11_03</t>
  </si>
  <si>
    <t>JH_Loose4_02_03</t>
  </si>
  <si>
    <t>JH_Loose4_03_02</t>
  </si>
  <si>
    <t>JH_Loose4_06_03</t>
  </si>
  <si>
    <t>JH_Loose4_06_04</t>
  </si>
  <si>
    <t>JH_Loose4_06_05</t>
  </si>
  <si>
    <t>JH_Loose4_06_06</t>
  </si>
  <si>
    <t>JH_Loose3_33_03</t>
  </si>
  <si>
    <t>JH_Loose3_28_06</t>
  </si>
  <si>
    <t>JH_Loose3_30_02</t>
  </si>
  <si>
    <t>JH_Loose3_31_10</t>
  </si>
  <si>
    <t>JH_Loose4_32_08</t>
  </si>
  <si>
    <t>JH_Loose4_39_02</t>
  </si>
  <si>
    <t>JH_Loose4_40_08</t>
  </si>
  <si>
    <t>JH_Loose4_43_02</t>
  </si>
  <si>
    <t>JH_Loose 08 02</t>
  </si>
  <si>
    <t>JH_Loose4_49_06</t>
  </si>
  <si>
    <t>JH_Loose4_48_01</t>
  </si>
  <si>
    <t>JH_Loose4_47_07</t>
  </si>
  <si>
    <t>JH_Loose4_44_03</t>
  </si>
  <si>
    <t>JH_Loose4_44_02</t>
  </si>
  <si>
    <t>JH_Loose 10 05</t>
  </si>
  <si>
    <t xml:space="preserve">JH_Loose 13 05 </t>
  </si>
  <si>
    <t>JH_Loose 13 10</t>
  </si>
  <si>
    <t>JH_Loose 17 04</t>
  </si>
  <si>
    <t>7-8b@1</t>
  </si>
  <si>
    <t>7-4@1</t>
  </si>
  <si>
    <t>6-1@1</t>
  </si>
  <si>
    <t>6-2@3</t>
  </si>
  <si>
    <t>6-3@1</t>
  </si>
  <si>
    <t>6-7@1</t>
  </si>
  <si>
    <t>6-8@1</t>
  </si>
  <si>
    <t>6-10@1</t>
  </si>
  <si>
    <t>6-10@2</t>
  </si>
  <si>
    <t>7-10@1</t>
  </si>
  <si>
    <t>7-9@1</t>
  </si>
  <si>
    <t>6-13@1</t>
  </si>
  <si>
    <t>6-13@2</t>
  </si>
  <si>
    <t>5-14@1</t>
  </si>
  <si>
    <t>5-14@2</t>
  </si>
  <si>
    <t>5-14@3</t>
  </si>
  <si>
    <t>5-3@1</t>
  </si>
  <si>
    <t>4-1@1</t>
  </si>
  <si>
    <t>4-1@2</t>
  </si>
  <si>
    <t>4-1@3</t>
  </si>
  <si>
    <t>4-1@4</t>
  </si>
  <si>
    <t>4-4@1</t>
  </si>
  <si>
    <t>4-6@1</t>
  </si>
  <si>
    <t>4-6@2</t>
  </si>
  <si>
    <t>4-7@1</t>
  </si>
  <si>
    <t>4-9@1</t>
  </si>
  <si>
    <t>4-10@1</t>
  </si>
  <si>
    <t>4-10@2</t>
  </si>
  <si>
    <t>4-14@1</t>
  </si>
  <si>
    <t>4-14@2</t>
  </si>
  <si>
    <t>8-15@1</t>
  </si>
  <si>
    <t>8-13@1</t>
  </si>
  <si>
    <t>8-12@1</t>
  </si>
  <si>
    <t>6-3@3</t>
  </si>
  <si>
    <t>6-3@4</t>
  </si>
  <si>
    <t>7-4@2</t>
  </si>
  <si>
    <t>8-8@1</t>
  </si>
  <si>
    <t>8-8@2</t>
  </si>
  <si>
    <t>8-8@3</t>
  </si>
  <si>
    <t>8-2@1</t>
  </si>
  <si>
    <t>8-2@2</t>
  </si>
  <si>
    <t>9-4@1</t>
  </si>
  <si>
    <t>9-4@2</t>
  </si>
  <si>
    <t>9-5@1</t>
  </si>
  <si>
    <t>9-5@2</t>
  </si>
  <si>
    <t>9-6@1</t>
  </si>
  <si>
    <t>9-8@1</t>
  </si>
  <si>
    <t>9-8@2</t>
  </si>
  <si>
    <t>10-13@1</t>
  </si>
  <si>
    <t>10-8@2</t>
  </si>
  <si>
    <t>10-8@3</t>
  </si>
  <si>
    <t>10-8@4</t>
  </si>
  <si>
    <t>10-8@5</t>
  </si>
  <si>
    <t>10-4b@1</t>
  </si>
  <si>
    <t>7-5@1</t>
  </si>
  <si>
    <t>7-5@2</t>
  </si>
  <si>
    <t>6-9b@1</t>
  </si>
  <si>
    <t>7-13@1</t>
  </si>
  <si>
    <t>5-15@1</t>
  </si>
  <si>
    <t>5-15@2</t>
  </si>
  <si>
    <t>5-15@3</t>
  </si>
  <si>
    <t>5-12@1</t>
  </si>
  <si>
    <t>5-10@2</t>
  </si>
  <si>
    <t>4-5@2</t>
  </si>
  <si>
    <t>8-10@2</t>
  </si>
  <si>
    <t>8-10@3</t>
  </si>
  <si>
    <t>8-10@4</t>
  </si>
  <si>
    <t>8-9@1</t>
  </si>
  <si>
    <t>8-9@2</t>
  </si>
  <si>
    <t>9-2@3</t>
  </si>
  <si>
    <t>9-12@1</t>
  </si>
  <si>
    <t>10-12@1</t>
  </si>
  <si>
    <t>7-7@1</t>
  </si>
  <si>
    <t>7-7@2</t>
  </si>
  <si>
    <t>7-12@1</t>
  </si>
  <si>
    <t>6-15@1</t>
  </si>
  <si>
    <t>5-8@1</t>
  </si>
  <si>
    <t>5-8@2</t>
  </si>
  <si>
    <t>5-2@1</t>
  </si>
  <si>
    <t>5-2@2</t>
  </si>
  <si>
    <t>5-2@3</t>
  </si>
  <si>
    <t>4-2@1</t>
  </si>
  <si>
    <t>4-2@2</t>
  </si>
  <si>
    <t>4-12@2</t>
  </si>
  <si>
    <t>8-3@1</t>
  </si>
  <si>
    <t>8-3@2</t>
  </si>
  <si>
    <t>9-13@1</t>
  </si>
  <si>
    <t>7-3@1</t>
  </si>
  <si>
    <t>7-3@2</t>
  </si>
  <si>
    <t>7-3@3</t>
  </si>
  <si>
    <t>7-2@1</t>
  </si>
  <si>
    <t>7-1@1</t>
  </si>
  <si>
    <t>6-5@1</t>
  </si>
  <si>
    <t>6-5@2</t>
  </si>
  <si>
    <t>6-6@1</t>
  </si>
  <si>
    <t>6-10@3</t>
  </si>
  <si>
    <t>7-14b@1</t>
  </si>
  <si>
    <t>6-14@1</t>
  </si>
  <si>
    <t>6-14@2</t>
  </si>
  <si>
    <t>6-12@1</t>
  </si>
  <si>
    <t>5-13@2</t>
  </si>
  <si>
    <t>5-13@3</t>
  </si>
  <si>
    <t>5-11@1</t>
  </si>
  <si>
    <t>5-11@2</t>
  </si>
  <si>
    <t>5-7@1</t>
  </si>
  <si>
    <t>5-7@2</t>
  </si>
  <si>
    <t>5-6@1</t>
  </si>
  <si>
    <t>5-5@1</t>
  </si>
  <si>
    <t>5-5@2</t>
  </si>
  <si>
    <t>5-4@1</t>
  </si>
  <si>
    <t>4-8@1</t>
  </si>
  <si>
    <t>4-15@2</t>
  </si>
  <si>
    <t>4-13@1</t>
  </si>
  <si>
    <t>4-11@3</t>
  </si>
  <si>
    <t>8-14@1</t>
  </si>
  <si>
    <t>5-13@4</t>
  </si>
  <si>
    <t>8-7@1</t>
  </si>
  <si>
    <t>8-7@2</t>
  </si>
  <si>
    <t>8-7@3</t>
  </si>
  <si>
    <t>8-5@2</t>
  </si>
  <si>
    <t>8-5@3</t>
  </si>
  <si>
    <t>8-4@1</t>
  </si>
  <si>
    <t>8-4@2</t>
  </si>
  <si>
    <t>9-3@2</t>
  </si>
  <si>
    <t>9-3@3</t>
  </si>
  <si>
    <t>9-3@4</t>
  </si>
  <si>
    <t>9-7@1</t>
  </si>
  <si>
    <t>9-10@3</t>
  </si>
  <si>
    <t>9-11@1</t>
  </si>
  <si>
    <t>9-11@2</t>
  </si>
  <si>
    <t>9-11@3</t>
  </si>
  <si>
    <t>9-14@1</t>
  </si>
  <si>
    <t>9-15b@1</t>
  </si>
  <si>
    <t>10-15@2</t>
  </si>
  <si>
    <t>10-14@2</t>
  </si>
  <si>
    <t>10-14@3</t>
  </si>
  <si>
    <t>10-14@4</t>
  </si>
  <si>
    <t>10-12@2</t>
  </si>
  <si>
    <t>10-11@2</t>
  </si>
  <si>
    <t>10-10@1</t>
  </si>
  <si>
    <t>10-6@1</t>
  </si>
  <si>
    <t>10-6@2</t>
  </si>
  <si>
    <t>10-5@2</t>
  </si>
  <si>
    <t>±</t>
  </si>
  <si>
    <t>Concordance (%)</t>
  </si>
  <si>
    <t>7-10 @5</t>
  </si>
  <si>
    <r>
      <rPr>
        <vertAlign val="superscript"/>
        <sz val="11"/>
        <color theme="1"/>
        <rFont val="Calibri"/>
        <family val="2"/>
        <scheme val="minor"/>
      </rPr>
      <t>207</t>
    </r>
    <r>
      <rPr>
        <sz val="11"/>
        <color theme="1"/>
        <rFont val="Calibri"/>
        <family val="2"/>
        <scheme val="minor"/>
      </rPr>
      <t>Pb/</t>
    </r>
    <r>
      <rPr>
        <vertAlign val="superscript"/>
        <sz val="11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>Pb Age (Ma) (± 2 s.e.)</t>
    </r>
  </si>
  <si>
    <t>Sample ID</t>
  </si>
  <si>
    <t>SIMS analysis ID</t>
  </si>
  <si>
    <t>CaO</t>
  </si>
  <si>
    <t>Age (Ma)</t>
  </si>
  <si>
    <t>5-4</t>
  </si>
  <si>
    <t>6-7</t>
  </si>
  <si>
    <t>6-10</t>
  </si>
  <si>
    <t>6-12</t>
  </si>
  <si>
    <t>6-15</t>
  </si>
  <si>
    <t>7-1</t>
  </si>
  <si>
    <t>7-4</t>
  </si>
  <si>
    <t>8-5</t>
  </si>
  <si>
    <t>8-7</t>
  </si>
  <si>
    <t>8-8</t>
  </si>
  <si>
    <t>8-9</t>
  </si>
  <si>
    <t>8-13</t>
  </si>
  <si>
    <t>9-3</t>
  </si>
  <si>
    <t>9-5</t>
  </si>
  <si>
    <t>9-8</t>
  </si>
  <si>
    <t>9-11</t>
  </si>
  <si>
    <t>9-13</t>
  </si>
  <si>
    <t>9-14</t>
  </si>
  <si>
    <t>4-4</t>
  </si>
  <si>
    <t>4-8</t>
  </si>
  <si>
    <t>4-12</t>
  </si>
  <si>
    <t>5-6</t>
  </si>
  <si>
    <t>5-12</t>
  </si>
  <si>
    <t>5-14</t>
  </si>
  <si>
    <t>4-14</t>
  </si>
  <si>
    <t>10-5</t>
  </si>
  <si>
    <t>5-11</t>
  </si>
  <si>
    <t>5-3</t>
  </si>
  <si>
    <t>5-8</t>
  </si>
  <si>
    <t>10-11</t>
  </si>
  <si>
    <t>10-10</t>
  </si>
  <si>
    <t>6-1</t>
  </si>
  <si>
    <t>5-2</t>
  </si>
  <si>
    <t>5-7</t>
  </si>
  <si>
    <t>7-13</t>
  </si>
  <si>
    <t>5-5</t>
  </si>
  <si>
    <t>10-12</t>
  </si>
  <si>
    <t>10-14</t>
  </si>
  <si>
    <t>5-15</t>
  </si>
  <si>
    <t>4-2</t>
  </si>
  <si>
    <t>4-6</t>
  </si>
  <si>
    <t>10-6</t>
  </si>
  <si>
    <t>9-7</t>
  </si>
  <si>
    <t>6-14</t>
  </si>
  <si>
    <t>7-9</t>
  </si>
  <si>
    <t>9-4</t>
  </si>
  <si>
    <t>9-10</t>
  </si>
  <si>
    <t>6-13</t>
  </si>
  <si>
    <t>4-15</t>
  </si>
  <si>
    <t>6-8</t>
  </si>
  <si>
    <t>9-2</t>
  </si>
  <si>
    <t>4-10</t>
  </si>
  <si>
    <t>7-5</t>
  </si>
  <si>
    <t>8-15</t>
  </si>
  <si>
    <t>7-12</t>
  </si>
  <si>
    <t>8-2</t>
  </si>
  <si>
    <t>7-7</t>
  </si>
  <si>
    <t>7-10</t>
  </si>
  <si>
    <t>5-10</t>
  </si>
  <si>
    <t>6-2</t>
  </si>
  <si>
    <t>8-10</t>
  </si>
  <si>
    <t>10-8</t>
  </si>
  <si>
    <t>4-1</t>
  </si>
  <si>
    <t>8-12</t>
  </si>
  <si>
    <t>4-9</t>
  </si>
  <si>
    <t>6-3</t>
  </si>
  <si>
    <t>6-6</t>
  </si>
  <si>
    <t>7-3</t>
  </si>
  <si>
    <t>4-7</t>
  </si>
  <si>
    <t>7-8</t>
  </si>
  <si>
    <t>8-14</t>
  </si>
  <si>
    <t>10-15</t>
  </si>
  <si>
    <t>6-5</t>
  </si>
  <si>
    <t>4-5</t>
  </si>
  <si>
    <t>6-9</t>
  </si>
  <si>
    <t>4-13</t>
  </si>
  <si>
    <t>5-13</t>
  </si>
  <si>
    <t>7-2</t>
  </si>
  <si>
    <t>7-14</t>
  </si>
  <si>
    <t>9-6</t>
  </si>
  <si>
    <t>10-13</t>
  </si>
  <si>
    <t>4-11</t>
  </si>
  <si>
    <t>8-4</t>
  </si>
  <si>
    <t>8-3</t>
  </si>
  <si>
    <t>-</t>
  </si>
  <si>
    <t>T(°C) - Nist610 reduced</t>
  </si>
  <si>
    <t>Rejects - nist610 reduced</t>
  </si>
  <si>
    <t>[Ti]-KL reduced (2 s.e.)</t>
  </si>
  <si>
    <t>Th/U (± 2*intSE)</t>
  </si>
  <si>
    <t>T(°C) - KL reduced (± 2*intSE)</t>
  </si>
  <si>
    <t>Nb/Yb (± 2*intSE)</t>
  </si>
  <si>
    <t>Th/Yb (± 2*intSE)</t>
  </si>
  <si>
    <t>Dy/Yb (± 2*intSE)</t>
  </si>
  <si>
    <t>Th/Y (± 2*intSE)</t>
  </si>
  <si>
    <t>Melt-Th/Y (± 2*intSE)</t>
  </si>
  <si>
    <t>Melt-Th/Yb (± 2*intSE)</t>
  </si>
  <si>
    <t>Melt-Dy/Yb (± 2*intSE)</t>
  </si>
  <si>
    <t>Melt-Nb/Yb (± 2*intSE)</t>
  </si>
  <si>
    <t>Melt-Th/Nb (± 2*intSE)</t>
  </si>
  <si>
    <r>
      <t>δ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>Si (2 s.e.)</t>
    </r>
  </si>
  <si>
    <r>
      <t>δ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O (2 s.e.)</t>
    </r>
  </si>
  <si>
    <t>D (± 2 s.e.)</t>
  </si>
  <si>
    <r>
      <t xml:space="preserve">This study (1100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C)</t>
    </r>
  </si>
  <si>
    <r>
      <t xml:space="preserve">This study (1300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C)</t>
    </r>
  </si>
  <si>
    <t>Al</t>
  </si>
  <si>
    <t>Sr</t>
  </si>
  <si>
    <t>Y</t>
  </si>
  <si>
    <t>Nb</t>
  </si>
  <si>
    <t>Dy</t>
  </si>
  <si>
    <t>Yb</t>
  </si>
  <si>
    <t>Th</t>
  </si>
  <si>
    <t>Element</t>
  </si>
  <si>
    <t>Burnham and Berry, 2012</t>
  </si>
  <si>
    <t>Padilla and Gualda, 2016</t>
  </si>
  <si>
    <t>D</t>
  </si>
  <si>
    <t>Oxide</t>
  </si>
  <si>
    <t>SrO</t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</si>
  <si>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</si>
  <si>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</si>
  <si>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</si>
  <si>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</si>
  <si>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ZrO</t>
    </r>
    <r>
      <rPr>
        <vertAlign val="subscript"/>
        <sz val="11"/>
        <color theme="1"/>
        <rFont val="Calibri"/>
        <family val="2"/>
        <scheme val="minor"/>
      </rPr>
      <t>2</t>
    </r>
  </si>
  <si>
    <r>
      <t>Nb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</si>
  <si>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Dy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</si>
  <si>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Yb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</si>
  <si>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ThO</t>
    </r>
    <r>
      <rPr>
        <vertAlign val="subscript"/>
        <sz val="11"/>
        <color theme="1"/>
        <rFont val="Calibri"/>
        <family val="2"/>
        <scheme val="minor"/>
      </rPr>
      <t>2</t>
    </r>
  </si>
  <si>
    <t>Target concentration (%)</t>
  </si>
  <si>
    <r>
      <t xml:space="preserve">Measured glass concentration (%) (1100 </t>
    </r>
    <r>
      <rPr>
        <sz val="11"/>
        <color theme="1"/>
        <rFont val="Calibri"/>
        <family val="2"/>
      </rPr>
      <t>°C)</t>
    </r>
  </si>
  <si>
    <r>
      <t xml:space="preserve">Measured glass concentration (%) (1300 </t>
    </r>
    <r>
      <rPr>
        <sz val="11"/>
        <color theme="1"/>
        <rFont val="Calibri"/>
        <family val="2"/>
      </rPr>
      <t>°C)</t>
    </r>
  </si>
  <si>
    <r>
      <t xml:space="preserve">Measured zircon concentration (ppm) (1100 </t>
    </r>
    <r>
      <rPr>
        <sz val="11"/>
        <color theme="1"/>
        <rFont val="Calibri"/>
        <family val="2"/>
      </rPr>
      <t>°C)</t>
    </r>
  </si>
  <si>
    <r>
      <t xml:space="preserve">Measured zircon concentration (ppm) (1300 </t>
    </r>
    <r>
      <rPr>
        <sz val="11"/>
        <color theme="1"/>
        <rFont val="Calibri"/>
        <family val="2"/>
      </rPr>
      <t>°C)</t>
    </r>
  </si>
  <si>
    <r>
      <t>T (</t>
    </r>
    <r>
      <rPr>
        <sz val="11"/>
        <color theme="1"/>
        <rFont val="Calibri"/>
        <family val="2"/>
      </rPr>
      <t>°C)</t>
    </r>
  </si>
  <si>
    <t>Experiment name</t>
  </si>
  <si>
    <t>RT_Pk_1_13(II)</t>
  </si>
  <si>
    <t>P (Gpa)</t>
  </si>
  <si>
    <t>Duration (hrs)</t>
  </si>
  <si>
    <r>
      <rPr>
        <sz val="10"/>
        <color indexed="8"/>
        <rFont val="Calibri"/>
        <family val="2"/>
      </rPr>
      <t>δ</t>
    </r>
    <r>
      <rPr>
        <vertAlign val="superscript"/>
        <sz val="10"/>
        <color rgb="FF000000"/>
        <rFont val="Arial"/>
        <family val="2"/>
      </rPr>
      <t>30</t>
    </r>
    <r>
      <rPr>
        <sz val="10"/>
        <color indexed="8"/>
        <rFont val="Arial"/>
        <family val="2"/>
      </rPr>
      <t>Si (</t>
    </r>
    <r>
      <rPr>
        <sz val="10"/>
        <color indexed="8"/>
        <rFont val="Calibri"/>
        <family val="2"/>
      </rPr>
      <t>±</t>
    </r>
    <r>
      <rPr>
        <sz val="10"/>
        <color indexed="8"/>
        <rFont val="Arial"/>
        <family val="2"/>
      </rPr>
      <t xml:space="preserve"> 2 s.e.)</t>
    </r>
  </si>
  <si>
    <r>
      <t>δ</t>
    </r>
    <r>
      <rPr>
        <vertAlign val="superscript"/>
        <sz val="10"/>
        <color rgb="FF000000"/>
        <rFont val="Calibri"/>
        <family val="2"/>
      </rPr>
      <t>18</t>
    </r>
    <r>
      <rPr>
        <sz val="10"/>
        <color indexed="8"/>
        <rFont val="Calibri"/>
        <family val="2"/>
      </rPr>
      <t>O (± 2 s.e.)</t>
    </r>
  </si>
  <si>
    <r>
      <t>δ</t>
    </r>
    <r>
      <rPr>
        <vertAlign val="superscript"/>
        <sz val="10"/>
        <color rgb="FF000000"/>
        <rFont val="Calibri"/>
        <family val="2"/>
      </rPr>
      <t>18</t>
    </r>
    <r>
      <rPr>
        <sz val="10"/>
        <color indexed="8"/>
        <rFont val="Calibri"/>
        <family val="2"/>
      </rPr>
      <t>O-melt (± 2 s.e.)</t>
    </r>
  </si>
  <si>
    <r>
      <t>δ</t>
    </r>
    <r>
      <rPr>
        <vertAlign val="superscript"/>
        <sz val="10"/>
        <color rgb="FF000000"/>
        <rFont val="Calibri"/>
        <family val="2"/>
        <scheme val="minor"/>
      </rPr>
      <t>30</t>
    </r>
    <r>
      <rPr>
        <sz val="10"/>
        <color indexed="8"/>
        <rFont val="Calibri"/>
        <family val="2"/>
        <scheme val="minor"/>
      </rPr>
      <t>Si-melt (± 2 s.e.)</t>
    </r>
  </si>
  <si>
    <t>Values that caused the analyses to be rejected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</si>
  <si>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(Internal standard)</t>
    </r>
  </si>
  <si>
    <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</si>
  <si>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Melt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(%) (± 2*intSE)</t>
    </r>
  </si>
  <si>
    <t>30/28 Si</t>
  </si>
  <si>
    <t>1 s.e. (%)</t>
  </si>
  <si>
    <t>18/16 O</t>
  </si>
  <si>
    <t>KIM-M3@8</t>
  </si>
  <si>
    <t>KIM-M3@9</t>
  </si>
  <si>
    <t>KIM-M3@7c</t>
  </si>
  <si>
    <t>KIM-M3@8b</t>
  </si>
  <si>
    <t>KIM-M3@9b</t>
  </si>
  <si>
    <t>KIM-M3@10</t>
  </si>
  <si>
    <t>KIM-M3@11</t>
  </si>
  <si>
    <t>KIM-M3@12</t>
  </si>
  <si>
    <t>KIM-M3@13</t>
  </si>
  <si>
    <t>KIM-M3@14</t>
  </si>
  <si>
    <t>KIM-M3@15</t>
  </si>
  <si>
    <t>KIM-M3@16</t>
  </si>
  <si>
    <t>KIM-M3@17</t>
  </si>
  <si>
    <t>KIM-M3@18</t>
  </si>
  <si>
    <t>KIM-M3@19</t>
  </si>
  <si>
    <t>KIM-M3@20</t>
  </si>
  <si>
    <t>KIM-M3@21</t>
  </si>
  <si>
    <t>KIM-M3@22</t>
  </si>
  <si>
    <t>KIM-M3@23</t>
  </si>
  <si>
    <t>KIM-M3@24</t>
  </si>
  <si>
    <t>KIM-M3@25</t>
  </si>
  <si>
    <t>KIM-M3@26</t>
  </si>
  <si>
    <t>KIM-M3@27</t>
  </si>
  <si>
    <t>KIM-M3@28</t>
  </si>
  <si>
    <t>KIM-M3@29</t>
  </si>
  <si>
    <t>KIM-M3@30</t>
  </si>
  <si>
    <t>KIM-M4@1</t>
  </si>
  <si>
    <t>KIM-M4@2</t>
  </si>
  <si>
    <t>KIM-M4@3</t>
  </si>
  <si>
    <t>JH_Loose4_08_09 204 spikes</t>
  </si>
  <si>
    <t>KIM-M4@4</t>
  </si>
  <si>
    <t>KIM-M4@5</t>
  </si>
  <si>
    <t>KIM-M4@6</t>
  </si>
  <si>
    <t>KIM-M4@7</t>
  </si>
  <si>
    <t>KIM-M4@8</t>
  </si>
  <si>
    <t>KIM-M4@9</t>
  </si>
  <si>
    <t>KIM-M3@31</t>
  </si>
  <si>
    <t>KIM-M3@32</t>
  </si>
  <si>
    <t>KIM-M3@33</t>
  </si>
  <si>
    <t>KIM-M3@34</t>
  </si>
  <si>
    <t>KIM-M3@35</t>
  </si>
  <si>
    <t>KIM-M3@36</t>
  </si>
  <si>
    <t>KIM-W1@1</t>
  </si>
  <si>
    <t>KIM-W1@2</t>
  </si>
  <si>
    <t>KIM-W1@3</t>
  </si>
  <si>
    <t>KIM-W1@4</t>
  </si>
  <si>
    <t>KIM-W1@5</t>
  </si>
  <si>
    <t>KIM-W1@6</t>
  </si>
  <si>
    <t>KIM-W1@7</t>
  </si>
  <si>
    <t>KIM-W1@8</t>
  </si>
  <si>
    <t>KIM-W1@9</t>
  </si>
  <si>
    <t>KIM-M3@37</t>
  </si>
  <si>
    <t>KIM-M3@38</t>
  </si>
  <si>
    <t>KIM-M3@39</t>
  </si>
  <si>
    <t>KIM-M3@40</t>
  </si>
  <si>
    <t>KIM-M3@41</t>
  </si>
  <si>
    <t>KIM-M3@42</t>
  </si>
  <si>
    <t>KIM-E1@1</t>
  </si>
  <si>
    <t>KIM-E1@2</t>
  </si>
  <si>
    <t>KIM-E1@3</t>
  </si>
  <si>
    <t>KIM-E4</t>
  </si>
  <si>
    <t>KIM-E4@0</t>
  </si>
  <si>
    <t>KIM-E4@1</t>
  </si>
  <si>
    <t>KIM-M3@43</t>
  </si>
  <si>
    <t>KIM-M3@44</t>
  </si>
  <si>
    <t>KIM-M3@45</t>
  </si>
  <si>
    <t>7-10 suspect others@5</t>
  </si>
  <si>
    <t>KIM-M3@46</t>
  </si>
  <si>
    <t>KIM-M3@47</t>
  </si>
  <si>
    <t>KIM-M3@48</t>
  </si>
  <si>
    <t>KIM-M3@49</t>
  </si>
  <si>
    <t>KIM-M3@50</t>
  </si>
  <si>
    <t>KIM-M3@51</t>
  </si>
  <si>
    <t>KIM-M3@52</t>
  </si>
  <si>
    <t>KIM-M3@53</t>
  </si>
  <si>
    <t>KIM-M3@54</t>
  </si>
  <si>
    <t>KIM-M3@55</t>
  </si>
  <si>
    <t>KIM-M3@56</t>
  </si>
  <si>
    <t>KIM-M3@57</t>
  </si>
  <si>
    <t>KIM-M3@58</t>
  </si>
  <si>
    <t>KIM-M3@59</t>
  </si>
  <si>
    <t>KIM-M3@60</t>
  </si>
  <si>
    <t>KIM-M3@61</t>
  </si>
  <si>
    <t>KIM-M3@62</t>
  </si>
  <si>
    <t>KIM-M3@63</t>
  </si>
  <si>
    <t>KIM-M3@64</t>
  </si>
  <si>
    <t>KIM-M3@65</t>
  </si>
  <si>
    <t>KIM-M3@66</t>
  </si>
  <si>
    <t>KIM-M3@67</t>
  </si>
  <si>
    <t>KIM-M3@68</t>
  </si>
  <si>
    <t>KIM-M3@69</t>
  </si>
  <si>
    <t>KIM-M3@70</t>
  </si>
  <si>
    <t>KIM-M3@71</t>
  </si>
  <si>
    <t>KIM-M3@72</t>
  </si>
  <si>
    <t>KIM-M3@73</t>
  </si>
  <si>
    <t>KIM-M3@74</t>
  </si>
  <si>
    <t>KIM-M3@75</t>
  </si>
  <si>
    <t>KIM-M3@76</t>
  </si>
  <si>
    <t>KIM-M3@77</t>
  </si>
  <si>
    <t>KIM-M3@78</t>
  </si>
  <si>
    <t>KIM-M3@79</t>
  </si>
  <si>
    <t>KIM-M3@80</t>
  </si>
  <si>
    <t>KIM-M3@81</t>
  </si>
  <si>
    <t>KIM-M3@82</t>
  </si>
  <si>
    <t>KIM-M3@83</t>
  </si>
  <si>
    <t>KIM-M3@84</t>
  </si>
  <si>
    <t>KIM-M3@85</t>
  </si>
  <si>
    <t>KIM-M3@86</t>
  </si>
  <si>
    <t>7-11@3</t>
  </si>
  <si>
    <t>7-11@4</t>
  </si>
  <si>
    <r>
      <t xml:space="preserve">This study (975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C)</t>
    </r>
  </si>
  <si>
    <r>
      <t xml:space="preserve">This study (1025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C)</t>
    </r>
  </si>
  <si>
    <r>
      <t xml:space="preserve">This study (1060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C)</t>
    </r>
  </si>
  <si>
    <t>Claiborne et al., 2018</t>
  </si>
  <si>
    <t>Burnham, 2020</t>
  </si>
  <si>
    <t>7-11</t>
  </si>
  <si>
    <t>4-3</t>
  </si>
  <si>
    <t>9-1</t>
  </si>
  <si>
    <t>7-15</t>
  </si>
  <si>
    <t>5-1</t>
  </si>
  <si>
    <t>6-11</t>
  </si>
  <si>
    <t>7-6</t>
  </si>
  <si>
    <t>10-2</t>
  </si>
  <si>
    <t>10-3</t>
  </si>
  <si>
    <t>10-7</t>
  </si>
  <si>
    <t>4241</t>
  </si>
  <si>
    <t>4125</t>
  </si>
  <si>
    <t>4012</t>
  </si>
  <si>
    <t>3995</t>
  </si>
  <si>
    <t>3976</t>
  </si>
  <si>
    <t>3918</t>
  </si>
  <si>
    <t>3335</t>
  </si>
  <si>
    <t>Th/Nb (± 2*intSE)</t>
  </si>
  <si>
    <t>10^4/T(K)</t>
  </si>
  <si>
    <t>No Age</t>
  </si>
  <si>
    <t>10-4</t>
  </si>
  <si>
    <r>
      <t xml:space="preserve">Measured glass concentration (%) (1060 </t>
    </r>
    <r>
      <rPr>
        <sz val="11"/>
        <color theme="1"/>
        <rFont val="Calibri"/>
        <family val="2"/>
      </rPr>
      <t>°C)</t>
    </r>
  </si>
  <si>
    <r>
      <t xml:space="preserve">Measured glass concentration (%) (1025 </t>
    </r>
    <r>
      <rPr>
        <sz val="11"/>
        <color theme="1"/>
        <rFont val="Calibri"/>
        <family val="2"/>
      </rPr>
      <t>°C)</t>
    </r>
  </si>
  <si>
    <r>
      <t xml:space="preserve">Measured glass concentration (%) (975 </t>
    </r>
    <r>
      <rPr>
        <sz val="11"/>
        <color theme="1"/>
        <rFont val="Calibri"/>
        <family val="2"/>
      </rPr>
      <t>°C)</t>
    </r>
  </si>
  <si>
    <r>
      <t xml:space="preserve">Measured zircon concentration (ppm) (1060 </t>
    </r>
    <r>
      <rPr>
        <sz val="11"/>
        <color theme="1"/>
        <rFont val="Calibri"/>
        <family val="2"/>
      </rPr>
      <t>°C)</t>
    </r>
  </si>
  <si>
    <r>
      <t xml:space="preserve">Measured zircon concentration (ppm) (1025 </t>
    </r>
    <r>
      <rPr>
        <sz val="11"/>
        <color theme="1"/>
        <rFont val="Calibri"/>
        <family val="2"/>
      </rPr>
      <t>°C)</t>
    </r>
  </si>
  <si>
    <r>
      <t xml:space="preserve">Measured zircon concentration (ppm) (975 </t>
    </r>
    <r>
      <rPr>
        <sz val="11"/>
        <color theme="1"/>
        <rFont val="Calibri"/>
        <family val="2"/>
      </rPr>
      <t>°C)</t>
    </r>
  </si>
  <si>
    <t>RT_Pk_1_11</t>
  </si>
  <si>
    <t>RT_Pk_1_10.6</t>
  </si>
  <si>
    <t>RT_Pk_1_10</t>
  </si>
  <si>
    <t>RT_Pk_1_9</t>
  </si>
  <si>
    <t>JH_01_01</t>
  </si>
  <si>
    <t>JH_01_02</t>
  </si>
  <si>
    <t>JH_01_03</t>
  </si>
  <si>
    <t>JH_01_04</t>
  </si>
  <si>
    <t>JH_01_05</t>
  </si>
  <si>
    <t>JH_01_06-cl</t>
  </si>
  <si>
    <t>JH_01_07-bad surf</t>
  </si>
  <si>
    <t>JH_01_08</t>
  </si>
  <si>
    <t>JH_01_010-damaged by cl</t>
  </si>
  <si>
    <t>JH_01_011-damaged by cl</t>
  </si>
  <si>
    <t>JH_01_013</t>
  </si>
  <si>
    <t>JH_01_014</t>
  </si>
  <si>
    <t>JH_01_015</t>
  </si>
  <si>
    <t>JH_02_01</t>
  </si>
  <si>
    <t>JH_02_02</t>
  </si>
  <si>
    <t>JH_02_03</t>
  </si>
  <si>
    <t>JH_02_04-rim</t>
  </si>
  <si>
    <t>JH_02_04-core</t>
  </si>
  <si>
    <t>JH_02_05</t>
  </si>
  <si>
    <t>JH_02_06</t>
  </si>
  <si>
    <t>JH_02_07</t>
  </si>
  <si>
    <t>JH_02_08</t>
  </si>
  <si>
    <t>JH_02_09-damaged by cl</t>
  </si>
  <si>
    <t>JH_02_010-damaged by cl</t>
  </si>
  <si>
    <t>JH_02_011-damaged by cl</t>
  </si>
  <si>
    <t>JH_02_012-damaged by cl</t>
  </si>
  <si>
    <t>JH_02_013</t>
  </si>
  <si>
    <t>JH_02_014</t>
  </si>
  <si>
    <t>JH_02_015</t>
  </si>
  <si>
    <t>JH_03_01</t>
  </si>
  <si>
    <t>JH_03_02</t>
  </si>
  <si>
    <t>JH_03_03</t>
  </si>
  <si>
    <t>JH_03_04</t>
  </si>
  <si>
    <t>JH_03_05</t>
  </si>
  <si>
    <t>JH_03_06-rough surface</t>
  </si>
  <si>
    <t>JH_03_07</t>
  </si>
  <si>
    <t>JH_03_08</t>
  </si>
  <si>
    <t>JH_03_09</t>
  </si>
  <si>
    <t>JH_03_010</t>
  </si>
  <si>
    <t>JH_03_011</t>
  </si>
  <si>
    <t>JH_03_012</t>
  </si>
  <si>
    <t>JH_03_013</t>
  </si>
  <si>
    <t>JH_03_014</t>
  </si>
  <si>
    <t>JH_03_015</t>
  </si>
  <si>
    <t>JH_04_01</t>
  </si>
  <si>
    <t>JH_04_02</t>
  </si>
  <si>
    <t>JH_04_03</t>
  </si>
  <si>
    <t>JH_04_05</t>
  </si>
  <si>
    <t>JH_04_06</t>
  </si>
  <si>
    <t>JH_04_07</t>
  </si>
  <si>
    <t>JH_04_08</t>
  </si>
  <si>
    <t>JH_04_09</t>
  </si>
  <si>
    <t>JH_04_010</t>
  </si>
  <si>
    <t>JH_04_011</t>
  </si>
  <si>
    <t>JH_04_012</t>
  </si>
  <si>
    <t>JH_04_013</t>
  </si>
  <si>
    <t>JH_04_014</t>
  </si>
  <si>
    <t>JH_04_015</t>
  </si>
  <si>
    <t>JH_05_01</t>
  </si>
  <si>
    <t>JH_05_02</t>
  </si>
  <si>
    <t>JH_05_03</t>
  </si>
  <si>
    <t>JH_05_04</t>
  </si>
  <si>
    <t>JH_05_05</t>
  </si>
  <si>
    <t>JH_05_06</t>
  </si>
  <si>
    <t>JH_05_07</t>
  </si>
  <si>
    <t>JH_05_08</t>
  </si>
  <si>
    <t>JH_05_09-rough surface</t>
  </si>
  <si>
    <t>JH_05_010-core</t>
  </si>
  <si>
    <t>JH_05_010-rim</t>
  </si>
  <si>
    <t>JH_05_011</t>
  </si>
  <si>
    <t>JH_05_012</t>
  </si>
  <si>
    <t>JH_05_013</t>
  </si>
  <si>
    <t>JH_05_014</t>
  </si>
  <si>
    <t>JH_05_015</t>
  </si>
  <si>
    <t>JH_06_01</t>
  </si>
  <si>
    <t>JH_06_02</t>
  </si>
  <si>
    <t>JH_06_03</t>
  </si>
  <si>
    <t>JH_06_04</t>
  </si>
  <si>
    <t>JH_06_05</t>
  </si>
  <si>
    <t>JH_06_06</t>
  </si>
  <si>
    <t>JH_06_07</t>
  </si>
  <si>
    <t>JH_06_08</t>
  </si>
  <si>
    <t>JH_06_09</t>
  </si>
  <si>
    <t>JH_06_010</t>
  </si>
  <si>
    <t>JH_06_011</t>
  </si>
  <si>
    <t>JH_06_012</t>
  </si>
  <si>
    <t>JH_06_013</t>
  </si>
  <si>
    <t>JH_06_014</t>
  </si>
  <si>
    <t>JH_07_01</t>
  </si>
  <si>
    <t>JH_07_02</t>
  </si>
  <si>
    <t>JH_07_03</t>
  </si>
  <si>
    <t>JH_07_04</t>
  </si>
  <si>
    <t>JH_07_05</t>
  </si>
  <si>
    <t>JH_07_06</t>
  </si>
  <si>
    <t>JH_07_07</t>
  </si>
  <si>
    <t>JH_07_08_1</t>
  </si>
  <si>
    <t>JH_07_09</t>
  </si>
  <si>
    <t>JH_07_010</t>
  </si>
  <si>
    <t>JH_07_011</t>
  </si>
  <si>
    <t>JH_07_012</t>
  </si>
  <si>
    <t>JH_07_013</t>
  </si>
  <si>
    <t>JH_07_015</t>
  </si>
  <si>
    <t>JH_08_02</t>
  </si>
  <si>
    <t>JH_08_03</t>
  </si>
  <si>
    <t>JH_08_04</t>
  </si>
  <si>
    <t>JH_08_05</t>
  </si>
  <si>
    <t>JH_08_06</t>
  </si>
  <si>
    <t>JH_08_07</t>
  </si>
  <si>
    <t>JH_08_09</t>
  </si>
  <si>
    <t>JH_08_010</t>
  </si>
  <si>
    <t>JH_08_011b</t>
  </si>
  <si>
    <t>JH_08_013</t>
  </si>
  <si>
    <t>JH_08_014</t>
  </si>
  <si>
    <t>JH_09_01</t>
  </si>
  <si>
    <t>JH_09_02</t>
  </si>
  <si>
    <t>JH_09_03</t>
  </si>
  <si>
    <t>JH_09_04</t>
  </si>
  <si>
    <t>JH_09_05</t>
  </si>
  <si>
    <t>JH_09_06</t>
  </si>
  <si>
    <t>JH_09_07</t>
  </si>
  <si>
    <t>JH_09_08</t>
  </si>
  <si>
    <t>JH_09_09</t>
  </si>
  <si>
    <t>JH_09_010</t>
  </si>
  <si>
    <t>JH_09_011</t>
  </si>
  <si>
    <t>JH_09_013</t>
  </si>
  <si>
    <t>JH_09_014</t>
  </si>
  <si>
    <t>JH_09_015-upper</t>
  </si>
  <si>
    <t>JH_09_015_1</t>
  </si>
  <si>
    <t>JH_10_01-upper</t>
  </si>
  <si>
    <t>JH_10_01-lower</t>
  </si>
  <si>
    <t>JH_10_02</t>
  </si>
  <si>
    <t>JH_10_03</t>
  </si>
  <si>
    <t>JH_10_04-lower</t>
  </si>
  <si>
    <t>JH_10_05</t>
  </si>
  <si>
    <t>JH_10_06</t>
  </si>
  <si>
    <t>JH_10_07</t>
  </si>
  <si>
    <t>JH_10_08</t>
  </si>
  <si>
    <t>JH_10_09</t>
  </si>
  <si>
    <t>JH_10_010</t>
  </si>
  <si>
    <t>JH_10_011</t>
  </si>
  <si>
    <t>JH_10_012</t>
  </si>
  <si>
    <t>JH_10_013-mid</t>
  </si>
  <si>
    <t>JH_10_013-rim</t>
  </si>
  <si>
    <t>JH_10_014</t>
  </si>
  <si>
    <t>JH_10_015</t>
  </si>
  <si>
    <t>JH_11_01</t>
  </si>
  <si>
    <t>JH_11_02</t>
  </si>
  <si>
    <t>JH_11_03</t>
  </si>
  <si>
    <t>JH_11_04-cl light</t>
  </si>
  <si>
    <t>JH_11_04-cl dark</t>
  </si>
  <si>
    <t>JH_11_05</t>
  </si>
  <si>
    <t>JH_11_06-lowest</t>
  </si>
  <si>
    <t>JH_11_06-upper right</t>
  </si>
  <si>
    <t>JH_11_07</t>
  </si>
  <si>
    <t>JH_11_08</t>
  </si>
  <si>
    <t>JH_11_09</t>
  </si>
  <si>
    <t>JH_11_010</t>
  </si>
  <si>
    <t>JH_11_012</t>
  </si>
  <si>
    <t>JH_11_013</t>
  </si>
  <si>
    <t>JH_11_014</t>
  </si>
  <si>
    <t>JH_11_015</t>
  </si>
  <si>
    <t>JH_12_01</t>
  </si>
  <si>
    <t>JH_12_02</t>
  </si>
  <si>
    <t>JH_12_03-fractured</t>
  </si>
  <si>
    <t>JH_12_04-fractured</t>
  </si>
  <si>
    <t>JH_12_05</t>
  </si>
  <si>
    <t>JH_12_06</t>
  </si>
  <si>
    <t>JH_12_07</t>
  </si>
  <si>
    <t>JH_12_08</t>
  </si>
  <si>
    <t>JH_12_09-core</t>
  </si>
  <si>
    <t>JH_12_09-rim</t>
  </si>
  <si>
    <t>JH_12_010</t>
  </si>
  <si>
    <t>JH_12_011-cracked surface</t>
  </si>
  <si>
    <t>JH_12_012</t>
  </si>
  <si>
    <t>JH_12_013</t>
  </si>
  <si>
    <t>JH_12_014</t>
  </si>
  <si>
    <t>JH_12_015</t>
  </si>
  <si>
    <t>JH_13_01</t>
  </si>
  <si>
    <t>JH_13_02</t>
  </si>
  <si>
    <t>JH_13_03</t>
  </si>
  <si>
    <t>JH_13_04</t>
  </si>
  <si>
    <t>JH_13_05</t>
  </si>
  <si>
    <t>JH_13_06</t>
  </si>
  <si>
    <t>JH_13_07</t>
  </si>
  <si>
    <t>JH_13_08</t>
  </si>
  <si>
    <t>JH_13_09</t>
  </si>
  <si>
    <t>JH_13_010</t>
  </si>
  <si>
    <t>JH_13_010_1</t>
  </si>
  <si>
    <t>JH_13_011</t>
  </si>
  <si>
    <t>JH_13_012</t>
  </si>
  <si>
    <t>JH_13_013</t>
  </si>
  <si>
    <t>JH_13_014</t>
  </si>
  <si>
    <t>JH_13_015</t>
  </si>
  <si>
    <t>JH_14_01</t>
  </si>
  <si>
    <t>JH_14_02</t>
  </si>
  <si>
    <t>JH_14_03</t>
  </si>
  <si>
    <t>JH_14_04</t>
  </si>
  <si>
    <t>JH_14_05</t>
  </si>
  <si>
    <t>JH_14_06</t>
  </si>
  <si>
    <t>JH_14_07</t>
  </si>
  <si>
    <t>JH_14_08</t>
  </si>
  <si>
    <t>JH_14_09</t>
  </si>
  <si>
    <t>JH_14_010</t>
  </si>
  <si>
    <t>JH_14_011</t>
  </si>
  <si>
    <t>JH_14_012</t>
  </si>
  <si>
    <t>JH_14_013</t>
  </si>
  <si>
    <t>JH_14_014</t>
  </si>
  <si>
    <t>JH_14_015</t>
  </si>
  <si>
    <t>JH_15_01</t>
  </si>
  <si>
    <t>JH_15_02</t>
  </si>
  <si>
    <t>JH_15_03</t>
  </si>
  <si>
    <t>JH_15_04-rough bad broken grain and surface</t>
  </si>
  <si>
    <t>JH_15_05</t>
  </si>
  <si>
    <t>JH_15_06</t>
  </si>
  <si>
    <t>JH_15_07</t>
  </si>
  <si>
    <t>JH_15_08</t>
  </si>
  <si>
    <t>JH_15_09</t>
  </si>
  <si>
    <t>JH_15_010</t>
  </si>
  <si>
    <t>JH_15_011</t>
  </si>
  <si>
    <t>JH_15_012</t>
  </si>
  <si>
    <t>JH_15_013</t>
  </si>
  <si>
    <t>JH_15_014</t>
  </si>
  <si>
    <t>JH_15_015</t>
  </si>
  <si>
    <t>Hg202_CPS</t>
  </si>
  <si>
    <t>Hg202_CPS_Int2SE</t>
  </si>
  <si>
    <t>Pb204_CPS</t>
  </si>
  <si>
    <t>Pb204_CPS_Int2SE</t>
  </si>
  <si>
    <t>Pb206_CPS</t>
  </si>
  <si>
    <t>Pb206_CPS_Int2SE</t>
  </si>
  <si>
    <t>Pb207_CPS</t>
  </si>
  <si>
    <t>Pb207_CPS_Int2SE</t>
  </si>
  <si>
    <t>Pb208_CPS</t>
  </si>
  <si>
    <t>Pb208_CPS_Int2SE</t>
  </si>
  <si>
    <t>Th232_CPS</t>
  </si>
  <si>
    <t>Th232_CPS_Int2SE</t>
  </si>
  <si>
    <t>U238_CPS</t>
  </si>
  <si>
    <t>U238_CPS_Int2SE</t>
  </si>
  <si>
    <t>Final207_235</t>
  </si>
  <si>
    <t>Final207_235_Int2SE</t>
  </si>
  <si>
    <t>Final206_238</t>
  </si>
  <si>
    <t>Final206_238_Int2SE</t>
  </si>
  <si>
    <t>Final207_206</t>
  </si>
  <si>
    <t>Final207_206_Int2SE</t>
  </si>
  <si>
    <t>FinalAge207_235</t>
  </si>
  <si>
    <t>FinalAge207_235_Int2SE</t>
  </si>
  <si>
    <t>FinalAge206_238</t>
  </si>
  <si>
    <t>FinalAge206_238_Int2SE</t>
  </si>
  <si>
    <t>FinalAge207_206</t>
  </si>
  <si>
    <t>FinalAge207_206_Int2SE</t>
  </si>
  <si>
    <t>LA-ICPMS grain #</t>
  </si>
  <si>
    <t>SIMS grain #</t>
  </si>
  <si>
    <t>concordance (%)</t>
  </si>
  <si>
    <t>JH_04_04</t>
  </si>
  <si>
    <t>JH_06_015</t>
  </si>
  <si>
    <t>JH_07_08</t>
  </si>
  <si>
    <t>JH_07_014</t>
  </si>
  <si>
    <t>JH_08_08</t>
  </si>
  <si>
    <t>JH_08_012</t>
  </si>
  <si>
    <t>JH_08_015</t>
  </si>
  <si>
    <t>Analyses not included in the isotopic discussion</t>
  </si>
  <si>
    <t>Time stamp</t>
  </si>
  <si>
    <t>KL_01</t>
  </si>
  <si>
    <t>KL_02</t>
  </si>
  <si>
    <t>KL_03</t>
  </si>
  <si>
    <t>KL_04</t>
  </si>
  <si>
    <t>KL_05</t>
  </si>
  <si>
    <t>KL_011</t>
  </si>
  <si>
    <t>KL_012</t>
  </si>
  <si>
    <t>KL_013</t>
  </si>
  <si>
    <t>KL_014</t>
  </si>
  <si>
    <t>KL_015</t>
  </si>
  <si>
    <t>KL_016</t>
  </si>
  <si>
    <t>KL_06</t>
  </si>
  <si>
    <t>KL_07</t>
  </si>
  <si>
    <t>KL_08</t>
  </si>
  <si>
    <t>KL_09</t>
  </si>
  <si>
    <t>KL_017</t>
  </si>
  <si>
    <t>KL_018</t>
  </si>
  <si>
    <t>AS3_JH-mount_1</t>
  </si>
  <si>
    <t>AS3_AS3-mount_1</t>
  </si>
  <si>
    <t>AS3_AS3-mount_2</t>
  </si>
  <si>
    <t>AS3_JH-mount_3</t>
  </si>
  <si>
    <t>AS3_JH-mount_2</t>
  </si>
  <si>
    <t>AS3_AS3-mount_3</t>
  </si>
  <si>
    <t>AS3_JH-mount_5</t>
  </si>
  <si>
    <t>AS3_JH-mount_6</t>
  </si>
  <si>
    <t>AS3_AS3-mount_6</t>
  </si>
  <si>
    <t>AS3_AS3-mount_7</t>
  </si>
  <si>
    <t>AS3_AS3-mount_8</t>
  </si>
  <si>
    <t>AS3_AS3-mount_9</t>
  </si>
  <si>
    <t>AS3_AS3-mount_10</t>
  </si>
  <si>
    <t>AS3_AS3-mount_11</t>
  </si>
  <si>
    <t>AS3_JH-mount_7</t>
  </si>
  <si>
    <t>AS3_JH-mount_8</t>
  </si>
  <si>
    <t>AS3_JH-mount_11-maybe out of order number wise</t>
  </si>
  <si>
    <t>AS3_JH-mount_13</t>
  </si>
  <si>
    <t>AS3_JH-mount_4</t>
  </si>
  <si>
    <t>AS3_AS3-mount_4</t>
  </si>
  <si>
    <t>AS3_JH-mount_10</t>
  </si>
  <si>
    <t>AS3_AS3-mount_5</t>
  </si>
  <si>
    <t>Output_1_1</t>
  </si>
  <si>
    <t>Output_1_2</t>
  </si>
  <si>
    <t>Output_1_20</t>
  </si>
  <si>
    <t>Output_1_26</t>
  </si>
  <si>
    <t>Output_1_32</t>
  </si>
  <si>
    <t>Output_1_38</t>
  </si>
  <si>
    <t>Output_1_44</t>
  </si>
  <si>
    <t>Output_1_50</t>
  </si>
  <si>
    <t>Output_1_56</t>
  </si>
  <si>
    <t>Output_1_62</t>
  </si>
  <si>
    <t>Output_1_68</t>
  </si>
  <si>
    <t>Output_1_74</t>
  </si>
  <si>
    <t>Output_1_80</t>
  </si>
  <si>
    <t>Output_1_86</t>
  </si>
  <si>
    <t>Output_1_92</t>
  </si>
  <si>
    <t>Output_1_98</t>
  </si>
  <si>
    <t>Output_1_104</t>
  </si>
  <si>
    <t>Output_1_110</t>
  </si>
  <si>
    <t>Output_1_116</t>
  </si>
  <si>
    <t>Output_1_125</t>
  </si>
  <si>
    <t>Output_1_126</t>
  </si>
  <si>
    <t>Kuehl lake values (Similar to 91500 zircon)</t>
  </si>
  <si>
    <r>
      <t xml:space="preserve">Keuhl Lake Secondary standard (similar to 91500 zircon; </t>
    </r>
    <r>
      <rPr>
        <b/>
        <sz val="11"/>
        <color theme="1"/>
        <rFont val="Calibri"/>
        <family val="2"/>
        <scheme val="minor"/>
      </rPr>
      <t>206/238 Age: 1065.4 ± 0.6 Ma; Wiedenbeck et al., 2004)</t>
    </r>
    <r>
      <rPr>
        <sz val="11"/>
        <color theme="1"/>
        <rFont val="Calibri"/>
        <family val="2"/>
        <scheme val="minor"/>
      </rPr>
      <t>)</t>
    </r>
  </si>
  <si>
    <t>JH_Loose2 02 03</t>
  </si>
  <si>
    <t>JH_Loose2 02 04</t>
  </si>
  <si>
    <t>JH_Loose2 02 05</t>
  </si>
  <si>
    <t>JH_Loose2 02 06</t>
  </si>
  <si>
    <t>JH_Loose2 02 07</t>
  </si>
  <si>
    <t>JH_Loose2 02 08</t>
  </si>
  <si>
    <t>JH_Loose2 02 09</t>
  </si>
  <si>
    <t>JH_Loose2 02 10</t>
  </si>
  <si>
    <t>JH_Loose2 03 01</t>
  </si>
  <si>
    <t>JH_Loose2 03 02</t>
  </si>
  <si>
    <t>JH_Loose2 03 03</t>
  </si>
  <si>
    <t>JH_Loose2 03 04</t>
  </si>
  <si>
    <t>JH_Loose2 03 05</t>
  </si>
  <si>
    <t>JH_Loose2 03 06</t>
  </si>
  <si>
    <t>JH_Loose2 03 07</t>
  </si>
  <si>
    <t>JH_Loose2 03 08</t>
  </si>
  <si>
    <t>JH_Loose2 03 09</t>
  </si>
  <si>
    <t>JH_Loose2 03 10</t>
  </si>
  <si>
    <t>JH_Loose2 04 01</t>
  </si>
  <si>
    <t>JH_Loose2 04 02</t>
  </si>
  <si>
    <t>JH_Loose2 04 03</t>
  </si>
  <si>
    <t>JH_Loose2 04 04</t>
  </si>
  <si>
    <t>JH_Loose2 04 05</t>
  </si>
  <si>
    <t>JH_Loose2 04 06</t>
  </si>
  <si>
    <t>JH_Loose2 04 07</t>
  </si>
  <si>
    <t>JH_Loose2 04 08</t>
  </si>
  <si>
    <t>JH_Loose2 04 09</t>
  </si>
  <si>
    <t>JH_Loose2 04 10</t>
  </si>
  <si>
    <t>JH_Loose2 05 01</t>
  </si>
  <si>
    <t>JH_Loose2 05 02</t>
  </si>
  <si>
    <t>JH_Loose2 05 03</t>
  </si>
  <si>
    <t>JH_Loose2 05 04</t>
  </si>
  <si>
    <t>JH_Loose2 05 05</t>
  </si>
  <si>
    <t>JH_Loose2 05 06</t>
  </si>
  <si>
    <t>JH_Loose2 05 07</t>
  </si>
  <si>
    <t>JH_Loose2 05 08</t>
  </si>
  <si>
    <t>JH_Loose2 05 09</t>
  </si>
  <si>
    <t>JH_Loose2 05 10</t>
  </si>
  <si>
    <t>JH_Loose2 01 01</t>
  </si>
  <si>
    <t>JH_Loose2 01 02</t>
  </si>
  <si>
    <t>JH_Loose2 01 03</t>
  </si>
  <si>
    <t>JH_Loose2 01 04</t>
  </si>
  <si>
    <t>JH_Loose2 01 05</t>
  </si>
  <si>
    <t>JH_Loose2 01 06</t>
  </si>
  <si>
    <t>JH_Loose2 01 07</t>
  </si>
  <si>
    <t>JH_Loose2 01 08</t>
  </si>
  <si>
    <t>JH_Loose2 01 09</t>
  </si>
  <si>
    <t>JH_Loose2 01 10</t>
  </si>
  <si>
    <t>JH_Loose2 02 01</t>
  </si>
  <si>
    <t>JH_Loose2 02 02</t>
  </si>
  <si>
    <t>concordance</t>
  </si>
  <si>
    <t>U238_CPS_LOD</t>
  </si>
  <si>
    <t>NIST612</t>
  </si>
  <si>
    <t>NIST612_1</t>
  </si>
  <si>
    <t>NIST612_2</t>
  </si>
  <si>
    <t>NIST612_3</t>
  </si>
  <si>
    <t>NIST612_4</t>
  </si>
  <si>
    <t>NIST612_5</t>
  </si>
  <si>
    <t>NIST612_6</t>
  </si>
  <si>
    <t>NIST612_7</t>
  </si>
  <si>
    <t>NIST612_8</t>
  </si>
  <si>
    <t>KL</t>
  </si>
  <si>
    <t>KL_1</t>
  </si>
  <si>
    <t>KL_2</t>
  </si>
  <si>
    <t>KL_3</t>
  </si>
  <si>
    <t>KL_4</t>
  </si>
  <si>
    <t>KL_5</t>
  </si>
  <si>
    <t>KL_6</t>
  </si>
  <si>
    <t>AS3</t>
  </si>
  <si>
    <t>AS3_1</t>
  </si>
  <si>
    <t>AS3_2</t>
  </si>
  <si>
    <t>AS3_3</t>
  </si>
  <si>
    <t>AS3_4</t>
  </si>
  <si>
    <t>AS3_5</t>
  </si>
  <si>
    <t>AS3_6</t>
  </si>
  <si>
    <t>AS3_7</t>
  </si>
  <si>
    <t>AS3_8</t>
  </si>
  <si>
    <t>AS3_9</t>
  </si>
  <si>
    <t>AS3_10</t>
  </si>
  <si>
    <t>AS3_11</t>
  </si>
  <si>
    <t>KL_7</t>
  </si>
  <si>
    <t>KL_8</t>
  </si>
  <si>
    <t>KL_9</t>
  </si>
  <si>
    <t>KL_10</t>
  </si>
  <si>
    <t>KL_11</t>
  </si>
  <si>
    <t>KL_12</t>
  </si>
  <si>
    <t>KL_13</t>
  </si>
  <si>
    <t>KL_14</t>
  </si>
  <si>
    <t>KL_15</t>
  </si>
  <si>
    <t>KL_16</t>
  </si>
  <si>
    <t>KL_17</t>
  </si>
  <si>
    <t>KL_18</t>
  </si>
  <si>
    <t>KL_19</t>
  </si>
  <si>
    <t>KL_20</t>
  </si>
  <si>
    <t>KL_21</t>
  </si>
  <si>
    <t>KL_22</t>
  </si>
  <si>
    <t>KL_23</t>
  </si>
  <si>
    <t>KL_24</t>
  </si>
  <si>
    <t>AS3_12</t>
  </si>
  <si>
    <t>AS3_13</t>
  </si>
  <si>
    <t>AS3_14</t>
  </si>
  <si>
    <t>AS3_15</t>
  </si>
  <si>
    <t>AS3_16</t>
  </si>
  <si>
    <t>AS3_17</t>
  </si>
  <si>
    <t>AS3_18</t>
  </si>
  <si>
    <t>AS3_19</t>
  </si>
  <si>
    <t>AS3_20</t>
  </si>
  <si>
    <t>AS3_23</t>
  </si>
  <si>
    <t>AS3_24</t>
  </si>
  <si>
    <t>AS3_25</t>
  </si>
  <si>
    <t>AS3_26</t>
  </si>
  <si>
    <t>AS3_27</t>
  </si>
  <si>
    <t>AS3_28</t>
  </si>
  <si>
    <t>AS3_29</t>
  </si>
  <si>
    <t>AS3_30</t>
  </si>
  <si>
    <t>AS3_31</t>
  </si>
  <si>
    <t>JH_Loose2 06 01</t>
  </si>
  <si>
    <t>JH_Loose2 06 02</t>
  </si>
  <si>
    <t>JH_Loose2 06 03</t>
  </si>
  <si>
    <t>JH_Loose2 06 04</t>
  </si>
  <si>
    <t>JH_Loose2 06 05</t>
  </si>
  <si>
    <t>JH_Loose2 06 06</t>
  </si>
  <si>
    <t>JH_Loose2 06 07</t>
  </si>
  <si>
    <t>JH_Loose2 06 08</t>
  </si>
  <si>
    <t>JH_Loose2 06 09</t>
  </si>
  <si>
    <t>JH_Loose2 06 10</t>
  </si>
  <si>
    <t>JH_Loose2 07 01</t>
  </si>
  <si>
    <t>JH_Loose2 07 02</t>
  </si>
  <si>
    <t>JH_Loose2 07 03</t>
  </si>
  <si>
    <t>JH_Loose2 07 04</t>
  </si>
  <si>
    <t>JH_Loose2 07 05</t>
  </si>
  <si>
    <t>JH_Loose2 07 06</t>
  </si>
  <si>
    <t>JH_Loose2 07 07</t>
  </si>
  <si>
    <t>JH_Loose2 07 08 ??</t>
  </si>
  <si>
    <t>JH_Loose2 07 09</t>
  </si>
  <si>
    <t>JH_Loose2 07 10</t>
  </si>
  <si>
    <t>JH_Loose2 08 01</t>
  </si>
  <si>
    <t>JH_Loose2 08 02</t>
  </si>
  <si>
    <t>JH_Loose2 08 03</t>
  </si>
  <si>
    <t>JH_Loose2 08 04</t>
  </si>
  <si>
    <t>JH_Loose2 08 05</t>
  </si>
  <si>
    <t>JH_Loose2 08 06</t>
  </si>
  <si>
    <t>JH_Loose2 08 07</t>
  </si>
  <si>
    <t>JH_Loose2 08 08</t>
  </si>
  <si>
    <t>JH_Loose2 08 09</t>
  </si>
  <si>
    <t>JH_Loose2 08 10</t>
  </si>
  <si>
    <t>JH_Loose2 09 01</t>
  </si>
  <si>
    <t>JH_Loose2 09 02</t>
  </si>
  <si>
    <t>JH_Loose2 09 03</t>
  </si>
  <si>
    <t>JH_Loose2 09 04</t>
  </si>
  <si>
    <t>JH_Loose2 09 05</t>
  </si>
  <si>
    <t>JH_Loose2 09 06</t>
  </si>
  <si>
    <t>JH_Loose2 09 07</t>
  </si>
  <si>
    <t>JH_Loose2 09 08</t>
  </si>
  <si>
    <t>JH_Loose2 09 09</t>
  </si>
  <si>
    <t>JH_Loose2 09 10</t>
  </si>
  <si>
    <t>JH_Loose2 10 01</t>
  </si>
  <si>
    <t>JH_Loose2 10 02</t>
  </si>
  <si>
    <t>JH_Loose2 10 03</t>
  </si>
  <si>
    <t>JH_Loose2 10 04</t>
  </si>
  <si>
    <t>JH_Loose2 10 05</t>
  </si>
  <si>
    <t>JH_Loose2 10 06</t>
  </si>
  <si>
    <t>JH_Loose2 10 07</t>
  </si>
  <si>
    <t>JH_Loose2 10 08</t>
  </si>
  <si>
    <t>JH_Loose2 10 09</t>
  </si>
  <si>
    <t>JH_Loose2 10 10</t>
  </si>
  <si>
    <t>JH_Loose2 11 01</t>
  </si>
  <si>
    <t>JH_Loose2 11 02</t>
  </si>
  <si>
    <t>JH_Loose2 11 03</t>
  </si>
  <si>
    <t>JH_Loose2 11 04</t>
  </si>
  <si>
    <t>JH_Loose2 11 05</t>
  </si>
  <si>
    <t>JH_Loose2 11 06</t>
  </si>
  <si>
    <t>JH_Loose2 11 07</t>
  </si>
  <si>
    <t>JH_Loose2 11 08</t>
  </si>
  <si>
    <t>JH_Loose2 11 09</t>
  </si>
  <si>
    <t>JH_Loose2 11 10</t>
  </si>
  <si>
    <t>JH_Loose2 12 01</t>
  </si>
  <si>
    <t>JH_Loose2 12 02</t>
  </si>
  <si>
    <t>JH_Loose2 12 03</t>
  </si>
  <si>
    <t>JH_Loose2 12 04</t>
  </si>
  <si>
    <t>JH_Loose2 12 05</t>
  </si>
  <si>
    <t>JH_Loose2 12 06</t>
  </si>
  <si>
    <t>JH_Loose2 12 07</t>
  </si>
  <si>
    <t>JH_Loose2 12 08</t>
  </si>
  <si>
    <t>JH_Loose2 12 09</t>
  </si>
  <si>
    <t>JH_Loose2 12 10</t>
  </si>
  <si>
    <t>JH_Loose2 13 01</t>
  </si>
  <si>
    <t>JH_Loose2 13 02</t>
  </si>
  <si>
    <t>JH_Loose2 13 03</t>
  </si>
  <si>
    <t>JH_Loose2 13 04</t>
  </si>
  <si>
    <t>JH_Loose2 13 05</t>
  </si>
  <si>
    <t>JH_Loose2 13 06</t>
  </si>
  <si>
    <t>JH_Loose2 13 07</t>
  </si>
  <si>
    <t>JH_Loose2 13 08</t>
  </si>
  <si>
    <t>JH_Loose2 13 09</t>
  </si>
  <si>
    <t>JH_Loose2 13 10</t>
  </si>
  <si>
    <t>JH_Loose2 14 01</t>
  </si>
  <si>
    <t>JH_Loose2 14 02</t>
  </si>
  <si>
    <t>JH_Loose2 14 03</t>
  </si>
  <si>
    <t>JH_Loose2 14 04</t>
  </si>
  <si>
    <t>JH_Loose2 14 05</t>
  </si>
  <si>
    <t>JH_Loose2 14 06</t>
  </si>
  <si>
    <t>JH_Loose2 14 07</t>
  </si>
  <si>
    <t>JH_Loose2 14 08</t>
  </si>
  <si>
    <t>JH_Loose2 14 0 small</t>
  </si>
  <si>
    <t>JH_Loose2 14 09</t>
  </si>
  <si>
    <t>JH_Loose2 14 10</t>
  </si>
  <si>
    <t>JH_Loose2 15 01</t>
  </si>
  <si>
    <t>JH_Loose2 15 02</t>
  </si>
  <si>
    <t>JH_Loose2 15 03</t>
  </si>
  <si>
    <t>JH_Loose2 15 04</t>
  </si>
  <si>
    <t>JH_Loose2 15 05</t>
  </si>
  <si>
    <t>JH_Loose2 15 06</t>
  </si>
  <si>
    <t>JH_Loose2 15 07</t>
  </si>
  <si>
    <t>JH_Loose2 15 08</t>
  </si>
  <si>
    <t>JH_Loose2 15 09</t>
  </si>
  <si>
    <t>JH_Loose2 15 10</t>
  </si>
  <si>
    <t>JH_Loose2 16 01</t>
  </si>
  <si>
    <t>JH_Loose2 16 02</t>
  </si>
  <si>
    <t>JH_Loose2 16 03</t>
  </si>
  <si>
    <t>JH_Loose2 16 04</t>
  </si>
  <si>
    <t>JH_Loose2 16 05</t>
  </si>
  <si>
    <t>JH_Loose2 16 06</t>
  </si>
  <si>
    <t>JH_Loose2 16 07</t>
  </si>
  <si>
    <t>JH_Loose2 16 08</t>
  </si>
  <si>
    <t>JH_Loose2 16 09</t>
  </si>
  <si>
    <t>JH_Loose2 16 10</t>
  </si>
  <si>
    <t>JH_Loose2 17 00</t>
  </si>
  <si>
    <t>JH_Loose2 17 01</t>
  </si>
  <si>
    <t>JH_Loose2 17 02</t>
  </si>
  <si>
    <t>JH_Loose2 17 03</t>
  </si>
  <si>
    <t>JH_Loose2 17 04</t>
  </si>
  <si>
    <t>JH_Loose2 17 05</t>
  </si>
  <si>
    <t>JH_Loose2 17 06</t>
  </si>
  <si>
    <t>JH_Loose2 17 07</t>
  </si>
  <si>
    <t>JH_Loose2 17 08</t>
  </si>
  <si>
    <t>JH_Loose2 17 09</t>
  </si>
  <si>
    <t>JH_Loose2 17 10</t>
  </si>
  <si>
    <t>JH_Loose2 18 01</t>
  </si>
  <si>
    <t>JH_Loose2 18 02</t>
  </si>
  <si>
    <t>JH_Loose2 18 03</t>
  </si>
  <si>
    <t>JH_Loose2 18 04</t>
  </si>
  <si>
    <t>JH_Loose2 18 05</t>
  </si>
  <si>
    <t>JH_Loose2 18 06</t>
  </si>
  <si>
    <t>JH_Loose2 18 07</t>
  </si>
  <si>
    <t>JH_Loose2 18 08</t>
  </si>
  <si>
    <t>JH_Loose2 18 09</t>
  </si>
  <si>
    <t>JH_Loose2 18 10</t>
  </si>
  <si>
    <t>JH_Loose2 19 01</t>
  </si>
  <si>
    <t>JH_Loose2 19 02</t>
  </si>
  <si>
    <t>JH_Loose2 19 03</t>
  </si>
  <si>
    <t>JH_Loose2 19 04</t>
  </si>
  <si>
    <t>JH_Loose2 19 05</t>
  </si>
  <si>
    <t>JH_Loose2 19 06</t>
  </si>
  <si>
    <t>JH_Loose2 19 07</t>
  </si>
  <si>
    <t>JH_Loose2 19 08</t>
  </si>
  <si>
    <t>JH_Loose2 19 09</t>
  </si>
  <si>
    <t>JH_Loose2 19 10</t>
  </si>
  <si>
    <t>JH_Loose2 20 01</t>
  </si>
  <si>
    <t>JH_Loose2 20 02</t>
  </si>
  <si>
    <t>JH_Loose2 20 03</t>
  </si>
  <si>
    <t>JH_Loose2 20 04</t>
  </si>
  <si>
    <t>JH_Loose2 20 05</t>
  </si>
  <si>
    <t>JH_Loose2 20 06</t>
  </si>
  <si>
    <t>JH_Loose2 20 07</t>
  </si>
  <si>
    <t>JH_Loose2 20 08</t>
  </si>
  <si>
    <t>JH_Loose2 20 09</t>
  </si>
  <si>
    <t>JH_Loose2 20 10</t>
  </si>
  <si>
    <t>NIST612_9</t>
  </si>
  <si>
    <t>NIST612_10</t>
  </si>
  <si>
    <t>NIST612_11</t>
  </si>
  <si>
    <t>AS3_21</t>
  </si>
  <si>
    <t>JH_Loose2 30 01</t>
  </si>
  <si>
    <t>JH_Loose2 30 02</t>
  </si>
  <si>
    <t>JH_Loose2 30 03</t>
  </si>
  <si>
    <t>JH_Loose2 30 04</t>
  </si>
  <si>
    <t>JH_Loose2 30 05</t>
  </si>
  <si>
    <t>JH_Loose2 30 06</t>
  </si>
  <si>
    <t>JH_Loose2 30 07</t>
  </si>
  <si>
    <t>JH_Loose2 30 08</t>
  </si>
  <si>
    <t>JH_Loose2 30 09</t>
  </si>
  <si>
    <t>JH_Loose2 30 10</t>
  </si>
  <si>
    <t>JH_Loose2 31 01</t>
  </si>
  <si>
    <t>JH_Loose2 31 02</t>
  </si>
  <si>
    <t>JH_Loose2 31 03</t>
  </si>
  <si>
    <t>JH_Loose2 31 04</t>
  </si>
  <si>
    <t>JH_Loose2 31 05</t>
  </si>
  <si>
    <t>JH_Loose2 31 06</t>
  </si>
  <si>
    <t>JH_Loose2 31 07</t>
  </si>
  <si>
    <t>JH_Loose2 31 08</t>
  </si>
  <si>
    <t>JH_Loose2 31 09</t>
  </si>
  <si>
    <t>JH_Loose2 31 10</t>
  </si>
  <si>
    <t>JH_Loose2 32 01</t>
  </si>
  <si>
    <t>JH_Loose2 32 02</t>
  </si>
  <si>
    <t>JH_Loose2 32 small</t>
  </si>
  <si>
    <t>JH_Loose2 32 03</t>
  </si>
  <si>
    <t>JH_Loose2 32 small_1</t>
  </si>
  <si>
    <t>JH_Loose2 32 04</t>
  </si>
  <si>
    <t>JH_Loose2 32 05</t>
  </si>
  <si>
    <t>JH_Loose2 32 06</t>
  </si>
  <si>
    <t>JH_Loose2 32 07</t>
  </si>
  <si>
    <t>JH_Loose2 32 08</t>
  </si>
  <si>
    <t>JH_Loose2 32 09</t>
  </si>
  <si>
    <t>JH_Loose2 32 10</t>
  </si>
  <si>
    <t>JH_Loose2 33 01</t>
  </si>
  <si>
    <t>JH_Loose2 33 02</t>
  </si>
  <si>
    <t>JH_Loose2 33 03</t>
  </si>
  <si>
    <t>JH_Loose2 33 04</t>
  </si>
  <si>
    <t>JH_Loose2 33 05</t>
  </si>
  <si>
    <t>JH_Loose2 33 06</t>
  </si>
  <si>
    <t>JH_Loose2 33 07</t>
  </si>
  <si>
    <t>JH_Loose2 33 08</t>
  </si>
  <si>
    <t>JH_Loose2 33 09</t>
  </si>
  <si>
    <t>JH_Loose2 33 10</t>
  </si>
  <si>
    <t>JH_Loose2 34 01</t>
  </si>
  <si>
    <t>JH_Loose2 34 02</t>
  </si>
  <si>
    <t>JH_Loose2 34 03</t>
  </si>
  <si>
    <t>JH_Loose2 34 04</t>
  </si>
  <si>
    <t>JH_Loose2 34 05</t>
  </si>
  <si>
    <t>JH_Loose2 34 06</t>
  </si>
  <si>
    <t>JH_Loose2 34 07</t>
  </si>
  <si>
    <t>JH_Loose2 34 08</t>
  </si>
  <si>
    <t>JH_Loose2 34 09</t>
  </si>
  <si>
    <t>JH_Loose2 34 10</t>
  </si>
  <si>
    <t>JH_Loose2 35 01</t>
  </si>
  <si>
    <t>JH_Loose2 35 02</t>
  </si>
  <si>
    <t>JH_Loose2 35 03</t>
  </si>
  <si>
    <t>JH_Loose2 35 04</t>
  </si>
  <si>
    <t>JH_Loose2 35 05</t>
  </si>
  <si>
    <t>JH_Loose2 35 06</t>
  </si>
  <si>
    <t>JH_Loose2 35 07</t>
  </si>
  <si>
    <t>JH_Loose2 35 08</t>
  </si>
  <si>
    <t>JH_Loose2 35 09</t>
  </si>
  <si>
    <t>JH_Loose2 35 10</t>
  </si>
  <si>
    <t>JH_Loose2 36 01</t>
  </si>
  <si>
    <t>JH_Loose2 36 02</t>
  </si>
  <si>
    <t>JH_Loose2 36 03</t>
  </si>
  <si>
    <t>JH_Loose2 36 04</t>
  </si>
  <si>
    <t>JH_Loose2 36 05</t>
  </si>
  <si>
    <t>JH_Loose2 36 06</t>
  </si>
  <si>
    <t>JH_Loose2 36 07</t>
  </si>
  <si>
    <t>JH_Loose2 36 08</t>
  </si>
  <si>
    <t>JH_Loose2 36 09</t>
  </si>
  <si>
    <t>JH_Loose2 36 10</t>
  </si>
  <si>
    <t>JH_Loose2 37 01</t>
  </si>
  <si>
    <t>JH_Loose2 37 02</t>
  </si>
  <si>
    <t>JH_Loose2 37 03</t>
  </si>
  <si>
    <t>JH_Loose2 37 04</t>
  </si>
  <si>
    <t>JH_Loose2 37 05</t>
  </si>
  <si>
    <t>JH_Loose2 37 06</t>
  </si>
  <si>
    <t>JH_Loose2 37 07</t>
  </si>
  <si>
    <t>JH_Loose2 37 08</t>
  </si>
  <si>
    <t>JH_Loose2 37 09</t>
  </si>
  <si>
    <t>JH_Loose2 37 10</t>
  </si>
  <si>
    <t>JH_Loose2 38 01</t>
  </si>
  <si>
    <t>JH_Loose2 38 02</t>
  </si>
  <si>
    <t>JH_Loose2 38 03</t>
  </si>
  <si>
    <t>JH_Loose2 38 04</t>
  </si>
  <si>
    <t>JH_Loose2 38 05</t>
  </si>
  <si>
    <t>JH_Loose2 38 06</t>
  </si>
  <si>
    <t>JH_Loose2 38 07</t>
  </si>
  <si>
    <t>JH_Loose2 38 08</t>
  </si>
  <si>
    <t>JH_Loose2 38 09</t>
  </si>
  <si>
    <t>JH_Loose2 38 10</t>
  </si>
  <si>
    <t>JH_Loose2 39 01</t>
  </si>
  <si>
    <t>JH_Loose2 39 02</t>
  </si>
  <si>
    <t>JH_Loose2 39 03</t>
  </si>
  <si>
    <t>JH_Loose2 39 04</t>
  </si>
  <si>
    <t>JH_Loose2 39 05</t>
  </si>
  <si>
    <t>JH_Loose2 39 06</t>
  </si>
  <si>
    <t>JH_Loose2 39 07</t>
  </si>
  <si>
    <t>JH_Loose2 39 08</t>
  </si>
  <si>
    <t>JH_Loose2 39 09</t>
  </si>
  <si>
    <t>JH_Loose2 39 10</t>
  </si>
  <si>
    <t>NIST612_12</t>
  </si>
  <si>
    <t>NIST612_13</t>
  </si>
  <si>
    <t>NIST612_14</t>
  </si>
  <si>
    <t>NIST612_15</t>
  </si>
  <si>
    <t>NIST612_16</t>
  </si>
  <si>
    <t>NIST612_17</t>
  </si>
  <si>
    <t>NIST612_18</t>
  </si>
  <si>
    <t>NIST612_19</t>
  </si>
  <si>
    <t>NIST612_20</t>
  </si>
  <si>
    <t>NIST612_21</t>
  </si>
  <si>
    <t>AS3_22</t>
  </si>
  <si>
    <t>AS3_32</t>
  </si>
  <si>
    <t>AS3_33</t>
  </si>
  <si>
    <t>AS3_34</t>
  </si>
  <si>
    <t>AS3_35</t>
  </si>
  <si>
    <t>AS3_36</t>
  </si>
  <si>
    <t>AS3_37</t>
  </si>
  <si>
    <t>AS3_38</t>
  </si>
  <si>
    <t>AS3_39</t>
  </si>
  <si>
    <t>AS3_40</t>
  </si>
  <si>
    <t>AS3_41</t>
  </si>
  <si>
    <t>JH_Loose2 40 01</t>
  </si>
  <si>
    <t>JH_Loose2 40 02</t>
  </si>
  <si>
    <t>JH_Loose2 40 03</t>
  </si>
  <si>
    <t>JH_Loose2 40 04</t>
  </si>
  <si>
    <t>JH_Loose2 40 05</t>
  </si>
  <si>
    <t>JH_Loose2 40 06</t>
  </si>
  <si>
    <t>JH_Loose2 40 07</t>
  </si>
  <si>
    <t>JH_Loose2 40 08</t>
  </si>
  <si>
    <t>JH_Loose2 40 09</t>
  </si>
  <si>
    <t>JH_Loose2 40 10</t>
  </si>
  <si>
    <t>JH_Loose2 41 01</t>
  </si>
  <si>
    <t>JH_Loose2 41 02</t>
  </si>
  <si>
    <t>JH_Loose2 41 03</t>
  </si>
  <si>
    <t>JH_Loose2 41 04</t>
  </si>
  <si>
    <t>JH_Loose2 41 05</t>
  </si>
  <si>
    <t>JH_Loose2 41 06</t>
  </si>
  <si>
    <t>JH_Loose2 41 07</t>
  </si>
  <si>
    <t>JH_Loose2 41 08</t>
  </si>
  <si>
    <t>JH_Loose2 41 09</t>
  </si>
  <si>
    <t>JH_Loose2 41 10</t>
  </si>
  <si>
    <t>JH_Loose2 42 01</t>
  </si>
  <si>
    <t>JH_Loose2 42 02</t>
  </si>
  <si>
    <t>JH_Loose2 42 03</t>
  </si>
  <si>
    <t>JH_Loose2 42 04</t>
  </si>
  <si>
    <t>JH_Loose2 42 05</t>
  </si>
  <si>
    <t>JH_Loose2 42 06</t>
  </si>
  <si>
    <t>JH_Loose2 42 07</t>
  </si>
  <si>
    <t>JH_Loose2 42 08</t>
  </si>
  <si>
    <t>JH_Loose2 42 09</t>
  </si>
  <si>
    <t>JH_Loose2 42 10</t>
  </si>
  <si>
    <t>JH_Loose2 43 01</t>
  </si>
  <si>
    <t>JH_Loose2 43 02</t>
  </si>
  <si>
    <t>JH_Loose2 43 03</t>
  </si>
  <si>
    <t>JH_Loose2 43 04</t>
  </si>
  <si>
    <t>JH_Loose2 43 05</t>
  </si>
  <si>
    <t>JH_Loose2 43 06</t>
  </si>
  <si>
    <t>JH_Loose2 43 07</t>
  </si>
  <si>
    <t>JH_Loose2 43 08</t>
  </si>
  <si>
    <t>JH_Loose2 43 09</t>
  </si>
  <si>
    <t>JH_Loose2 43 10</t>
  </si>
  <si>
    <t>JH_Loose2 44 01</t>
  </si>
  <si>
    <t>JH_Loose2 44 02</t>
  </si>
  <si>
    <t>JH_Loose2 44 03</t>
  </si>
  <si>
    <t>JH_Loose2 44 04</t>
  </si>
  <si>
    <t>JH_Loose2 44 05</t>
  </si>
  <si>
    <t>JH_Loose2 44 06</t>
  </si>
  <si>
    <t>JH_Loose2 44 07</t>
  </si>
  <si>
    <t>JH_Loose2 44 08</t>
  </si>
  <si>
    <t>JH_Loose2 44 09</t>
  </si>
  <si>
    <t>JH_Loose2 44 10</t>
  </si>
  <si>
    <t>JH_Loose2 45 01</t>
  </si>
  <si>
    <t>JH_Loose2 45 02</t>
  </si>
  <si>
    <t>JH_Loose2 45 03</t>
  </si>
  <si>
    <t>JH_Loose2 45 04</t>
  </si>
  <si>
    <t>JH_Loose2 45 05</t>
  </si>
  <si>
    <t>JH_Loose2 45 06</t>
  </si>
  <si>
    <t>JH_Loose2 45 07</t>
  </si>
  <si>
    <t>JH_Loose2 45 08</t>
  </si>
  <si>
    <t>JH_Loose2 45 09</t>
  </si>
  <si>
    <t>JH_Loose2 45 10</t>
  </si>
  <si>
    <t>JH_Loose2 46 01</t>
  </si>
  <si>
    <t>JH_Loose2 46 small</t>
  </si>
  <si>
    <t>JH_Loose2 46 02</t>
  </si>
  <si>
    <t>JH_Loose2 46 03</t>
  </si>
  <si>
    <t>JH_Loose2 46 04</t>
  </si>
  <si>
    <t>JH_Loose2 46 05</t>
  </si>
  <si>
    <t>JH_Loose2 46 06</t>
  </si>
  <si>
    <t>JH_Loose2 46 07</t>
  </si>
  <si>
    <t>JH_Loose2 46 08</t>
  </si>
  <si>
    <t>JH_Loose2 46 09</t>
  </si>
  <si>
    <t>JH_Loose2 46 10</t>
  </si>
  <si>
    <t>JH_Loose2 47 01</t>
  </si>
  <si>
    <t>JH_Loose2 47 02</t>
  </si>
  <si>
    <t>JH_Loose2 47 03</t>
  </si>
  <si>
    <t>JH_Loose2 47 04</t>
  </si>
  <si>
    <t>JH_Loose2 47 05</t>
  </si>
  <si>
    <t>JH_Loose2 47 06</t>
  </si>
  <si>
    <t>JH_Loose2 47 07</t>
  </si>
  <si>
    <t>JH_Loose2 47 08</t>
  </si>
  <si>
    <t>JH_Loose2 47 09</t>
  </si>
  <si>
    <t>JH_Loose2 47 10</t>
  </si>
  <si>
    <t>JH_Loose2 48 01</t>
  </si>
  <si>
    <t>JH_Loose2 48 02</t>
  </si>
  <si>
    <t>JH_Loose2 48 03</t>
  </si>
  <si>
    <t>JH_Loose2 48 04</t>
  </si>
  <si>
    <t>JH_Loose2 48 05</t>
  </si>
  <si>
    <t>JH_Loose2 48 06</t>
  </si>
  <si>
    <t>JH_Loose2 48 07</t>
  </si>
  <si>
    <t>JH_Loose2 48 08</t>
  </si>
  <si>
    <t>JH_Loose2 48 09</t>
  </si>
  <si>
    <t>JH_Loose2 48 10</t>
  </si>
  <si>
    <t>JH_Loose2 49 01</t>
  </si>
  <si>
    <t>JH_Loose2 49 02</t>
  </si>
  <si>
    <t>JH_Loose2 49 03</t>
  </si>
  <si>
    <t>JH_Loose2 49 04</t>
  </si>
  <si>
    <t>JH_Loose2 49 05</t>
  </si>
  <si>
    <t>JH_Loose2 49 06</t>
  </si>
  <si>
    <t>JH_Loose2 49 07</t>
  </si>
  <si>
    <t>JH_Loose2 49 08</t>
  </si>
  <si>
    <t>JH_Loose2 49 09</t>
  </si>
  <si>
    <t>JH_Loose2 49 10</t>
  </si>
  <si>
    <t>JH_Loose2 50 01</t>
  </si>
  <si>
    <t>JH_Loose2 50 02</t>
  </si>
  <si>
    <t>JH_Loose2 50 03</t>
  </si>
  <si>
    <t>JH_Loose2 50 04</t>
  </si>
  <si>
    <t>JH_Loose2 50 05</t>
  </si>
  <si>
    <t>JH_Loose2 50 06</t>
  </si>
  <si>
    <t>JH_Loose2 50 07</t>
  </si>
  <si>
    <t>JH_Loose2 50 08</t>
  </si>
  <si>
    <t>JH_Loose2 50 09</t>
  </si>
  <si>
    <t>JH_Loose2 50 10</t>
  </si>
  <si>
    <t>JH_Loose2 51 01</t>
  </si>
  <si>
    <t>JH_Loose2 51 02</t>
  </si>
  <si>
    <t>JH_Loose2 51 03</t>
  </si>
  <si>
    <t>JH_Loose2 51 04</t>
  </si>
  <si>
    <t>JH_Loose2 51 05</t>
  </si>
  <si>
    <t>JH_Loose2 51 06</t>
  </si>
  <si>
    <t>JH_Loose2 51 07</t>
  </si>
  <si>
    <t>JH_Loose2 51 08</t>
  </si>
  <si>
    <t>JH_Loose2 51 09</t>
  </si>
  <si>
    <t>JH_Loose2 51 10</t>
  </si>
  <si>
    <t>JH_Loose2 52 01</t>
  </si>
  <si>
    <t>JH_Loose2 52 02</t>
  </si>
  <si>
    <t>JH_Loose2 52 03</t>
  </si>
  <si>
    <t>JH_Loose2 52 04</t>
  </si>
  <si>
    <t>JH_Loose2 52 05</t>
  </si>
  <si>
    <t>JH_Loose2 52 06</t>
  </si>
  <si>
    <t>JH_Loose2 52 07</t>
  </si>
  <si>
    <t>JH_Loose2 52 08</t>
  </si>
  <si>
    <t>JH_Loose2 52 09</t>
  </si>
  <si>
    <t>JH_Loose2 52 10</t>
  </si>
  <si>
    <t>JH_Loose2 53 01</t>
  </si>
  <si>
    <t>JH_Loose2 53 02</t>
  </si>
  <si>
    <t>JH_Loose2 53 03</t>
  </si>
  <si>
    <t>JH_Loose2 53 04</t>
  </si>
  <si>
    <t>JH_Loose2 53 05</t>
  </si>
  <si>
    <t>JH_Loose2 53 06</t>
  </si>
  <si>
    <t>JH_Loose2 53 07</t>
  </si>
  <si>
    <t>JH_Loose2 53 08</t>
  </si>
  <si>
    <t>JH_Loose2 53 09</t>
  </si>
  <si>
    <t>JH_Loose2 53 10</t>
  </si>
  <si>
    <t>JH_Loose2 54 01</t>
  </si>
  <si>
    <t>JH_Loose2 54 02</t>
  </si>
  <si>
    <t>JH_Loose2 54 03</t>
  </si>
  <si>
    <t>JH_Loose2 54 04</t>
  </si>
  <si>
    <t>JH_Loose2 54 05</t>
  </si>
  <si>
    <t>JH_Loose2 54 06</t>
  </si>
  <si>
    <t>JH_Loose2 54 07</t>
  </si>
  <si>
    <t>JH_Loose2 54 08</t>
  </si>
  <si>
    <t>JH_Loose2 54 09</t>
  </si>
  <si>
    <t>JH_Loose2 54 10</t>
  </si>
  <si>
    <t>JH_Loose2 55 01</t>
  </si>
  <si>
    <t>JH_Loose2 55 02</t>
  </si>
  <si>
    <t>JH_Loose2 55 03</t>
  </si>
  <si>
    <t>JH_Loose2 55 04</t>
  </si>
  <si>
    <t>JH_Loose2 55 05</t>
  </si>
  <si>
    <t>JH_Loose2 55 06</t>
  </si>
  <si>
    <t>JH_Loose2 55 07</t>
  </si>
  <si>
    <t>JH_Loose2 55 08</t>
  </si>
  <si>
    <t>JH_Loose2 55 09</t>
  </si>
  <si>
    <t>JH_Loose2 55 10</t>
  </si>
  <si>
    <t>JH_Loose2 56 01</t>
  </si>
  <si>
    <t>JH_Loose2 56 02</t>
  </si>
  <si>
    <t>JH_Loose2 56 03</t>
  </si>
  <si>
    <t>JH_Loose2 56 04</t>
  </si>
  <si>
    <t>JH_Loose2 56 05</t>
  </si>
  <si>
    <t>JH_Loose2 56 06</t>
  </si>
  <si>
    <t>JH_Loose2 56 07</t>
  </si>
  <si>
    <t>JH_Loose2 56 08</t>
  </si>
  <si>
    <t>JH_Loose2 56 09</t>
  </si>
  <si>
    <t>JH_Loose2 56 10</t>
  </si>
  <si>
    <t>JH_Loose2 57 01</t>
  </si>
  <si>
    <t>JH_Loose2 57 02</t>
  </si>
  <si>
    <t>JH_Loose2 57 03</t>
  </si>
  <si>
    <t>JH_Loose2 57 04</t>
  </si>
  <si>
    <t>JH_Loose2 57 05</t>
  </si>
  <si>
    <t>JH_Loose2 57 06</t>
  </si>
  <si>
    <t>JH_Loose2 57 07</t>
  </si>
  <si>
    <t>JH_Loose2 57 08</t>
  </si>
  <si>
    <t>JH_Loose2 57 09</t>
  </si>
  <si>
    <t>JH_Loose2 57 10</t>
  </si>
  <si>
    <t>JH_Loose2 58 01</t>
  </si>
  <si>
    <t>JH_Loose2 58 02</t>
  </si>
  <si>
    <t>JH_Loose2 58 03</t>
  </si>
  <si>
    <t>JH_Loose2 58 04</t>
  </si>
  <si>
    <t>JH_Loose2 58 05</t>
  </si>
  <si>
    <t>JH_Loose2 58 06?</t>
  </si>
  <si>
    <t>JH_Loose2 58 07</t>
  </si>
  <si>
    <t>JH_Loose2 58 08</t>
  </si>
  <si>
    <t>JH_Loose2 58 09</t>
  </si>
  <si>
    <t>JH_Loose2 58 10</t>
  </si>
  <si>
    <t>JH_Loose2 58 11</t>
  </si>
  <si>
    <t>JH_Loose2 59 01</t>
  </si>
  <si>
    <t>JH_Loose2 59 02</t>
  </si>
  <si>
    <t>JH_Loose2 59 03</t>
  </si>
  <si>
    <t>JH_Loose2 59 04</t>
  </si>
  <si>
    <t>JH_Loose2 59 05</t>
  </si>
  <si>
    <t>JH_Loose2 59 06</t>
  </si>
  <si>
    <t>JH_Loose2 59 07</t>
  </si>
  <si>
    <t>JH_Loose2 59 08</t>
  </si>
  <si>
    <t>JH_Loose2 59 09</t>
  </si>
  <si>
    <t>JH_Loose2 59 10</t>
  </si>
  <si>
    <t>JH_Loose2 59 11</t>
  </si>
  <si>
    <t>JH_Loose2 59 12</t>
  </si>
  <si>
    <t>sample ID</t>
  </si>
  <si>
    <r>
      <t>D</t>
    </r>
    <r>
      <rPr>
        <vertAlign val="subscript"/>
        <sz val="11"/>
        <color theme="1"/>
        <rFont val="Calibri"/>
        <family val="2"/>
        <scheme val="minor"/>
      </rPr>
      <t>Nb</t>
    </r>
    <r>
      <rPr>
        <sz val="11"/>
        <color theme="1"/>
        <rFont val="Calibri"/>
        <family val="2"/>
        <scheme val="minor"/>
      </rPr>
      <t xml:space="preserve"> (± 2*intSE)</t>
    </r>
  </si>
  <si>
    <r>
      <t>D</t>
    </r>
    <r>
      <rPr>
        <vertAlign val="subscript"/>
        <sz val="11"/>
        <color theme="1"/>
        <rFont val="Calibri"/>
        <family val="2"/>
        <scheme val="minor"/>
      </rPr>
      <t>Yb</t>
    </r>
    <r>
      <rPr>
        <sz val="11"/>
        <color theme="1"/>
        <rFont val="Calibri"/>
        <family val="2"/>
        <scheme val="minor"/>
      </rPr>
      <t xml:space="preserve"> (± 2*intSE)</t>
    </r>
  </si>
  <si>
    <r>
      <t>D</t>
    </r>
    <r>
      <rPr>
        <vertAlign val="sub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(± 2*intSE)</t>
    </r>
  </si>
  <si>
    <r>
      <t>D</t>
    </r>
    <r>
      <rPr>
        <vertAlign val="subscript"/>
        <sz val="11"/>
        <color theme="1"/>
        <rFont val="Calibri"/>
        <family val="2"/>
        <scheme val="minor"/>
      </rPr>
      <t>Dy</t>
    </r>
    <r>
      <rPr>
        <sz val="11"/>
        <color theme="1"/>
        <rFont val="Calibri"/>
        <family val="2"/>
        <scheme val="minor"/>
      </rPr>
      <t xml:space="preserve"> (± 2*intSE)</t>
    </r>
  </si>
  <si>
    <r>
      <t>D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(± 2*intSE)</t>
    </r>
  </si>
  <si>
    <r>
      <t>δ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O*</t>
    </r>
  </si>
  <si>
    <t>Hole 1274A</t>
  </si>
  <si>
    <t>5R2</t>
  </si>
  <si>
    <t>6R3</t>
  </si>
  <si>
    <t>8R1</t>
  </si>
  <si>
    <t>11R1</t>
  </si>
  <si>
    <t>16R2</t>
  </si>
  <si>
    <t>27R3</t>
  </si>
  <si>
    <t>Hole 1268A</t>
  </si>
  <si>
    <t>2R2 27-35</t>
  </si>
  <si>
    <t>4R1 44-55</t>
  </si>
  <si>
    <t>13R1 46-55</t>
  </si>
  <si>
    <t>19R1 34-43</t>
  </si>
  <si>
    <t>20R1 100-110</t>
  </si>
  <si>
    <t>23R3 92-98</t>
  </si>
  <si>
    <t>6R1 100-106</t>
  </si>
  <si>
    <t>2R2 83-89</t>
  </si>
  <si>
    <t>8R2 14-20</t>
  </si>
  <si>
    <t>19R4 61-67</t>
  </si>
  <si>
    <t>12R1 41-46</t>
  </si>
  <si>
    <t>*From Barnes et al., 2009</t>
  </si>
  <si>
    <t>ODP Serpentinites</t>
  </si>
  <si>
    <t>Experimental mix</t>
  </si>
  <si>
    <t>Amount added (mg)</t>
  </si>
  <si>
    <t>Weight(%)</t>
  </si>
  <si>
    <t>Experimental mix 1 (EM1)</t>
  </si>
  <si>
    <t>Experimental mix 2 (EM2)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</si>
  <si>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</si>
  <si>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t>EM2</t>
  </si>
  <si>
    <t>EM1</t>
  </si>
  <si>
    <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added (mg)</t>
    </r>
  </si>
  <si>
    <t>Wiedenbeck, M., Hanchar, J.M., Peck, W.H., Sylvester, P., Valley, J., Whitehouse, M., Kronz, A., Morishita, Y., Nasdala, L., Fiebig, J. and Franchi, I., 2004. Further characterisation of the 91500 zircon crystal. Geostandards and Geoanalytical Research, 28(1), pp.9-39.</t>
  </si>
  <si>
    <t>NIST612_0</t>
  </si>
  <si>
    <r>
      <rPr>
        <sz val="10"/>
        <color indexed="8"/>
        <rFont val="Calibri"/>
        <family val="2"/>
      </rPr>
      <t>δ</t>
    </r>
    <r>
      <rPr>
        <vertAlign val="superscript"/>
        <sz val="10"/>
        <color rgb="FF000000"/>
        <rFont val="Arial"/>
        <family val="2"/>
      </rPr>
      <t>30</t>
    </r>
    <r>
      <rPr>
        <sz val="10"/>
        <color indexed="8"/>
        <rFont val="Arial"/>
        <family val="2"/>
      </rPr>
      <t>Si (</t>
    </r>
    <r>
      <rPr>
        <sz val="10"/>
        <color indexed="8"/>
        <rFont val="Calibri"/>
        <family val="2"/>
      </rPr>
      <t>±</t>
    </r>
    <r>
      <rPr>
        <sz val="10"/>
        <color indexed="8"/>
        <rFont val="Arial"/>
        <family val="2"/>
      </rPr>
      <t xml:space="preserve"> 2 s.d.)</t>
    </r>
  </si>
  <si>
    <t>Rejection Criteria</t>
  </si>
  <si>
    <t>&gt;1 ppm</t>
  </si>
  <si>
    <t>&gt;5 ppm</t>
  </si>
  <si>
    <t>0.1&gt;Th/U&gt;1</t>
  </si>
  <si>
    <t>91500 Working values measured using an LA-ICP MS  (Weidenbeck et al., 2004)</t>
  </si>
  <si>
    <t>&gt;10 ppm*</t>
  </si>
  <si>
    <t>*Greater emphasis has been placed on [Fe], [La] and Th/U values</t>
  </si>
  <si>
    <t>Average</t>
  </si>
  <si>
    <t>2 s.e.</t>
  </si>
  <si>
    <r>
      <t>[Al] (</t>
    </r>
    <r>
      <rPr>
        <sz val="11"/>
        <color theme="1"/>
        <rFont val="Calibri"/>
        <family val="2"/>
      </rPr>
      <t xml:space="preserve">± </t>
    </r>
    <r>
      <rPr>
        <sz val="11"/>
        <color theme="1"/>
        <rFont val="Calibri"/>
        <family val="2"/>
        <scheme val="minor"/>
      </rPr>
      <t>2*intSE) (ppm)</t>
    </r>
  </si>
  <si>
    <t>[Ti]-KL reduced (2 s.e.) (ppm)</t>
  </si>
  <si>
    <t>[P] (± 2*intSE) (ppm)</t>
  </si>
  <si>
    <t>[Sc] (± 2*intSE) (ppm)</t>
  </si>
  <si>
    <t>[Ti] -Nist610 reduced (± 2*intSE) (ppm)</t>
  </si>
  <si>
    <t>[Fe] (± 2*intSE) (ppm)</t>
  </si>
  <si>
    <t>[Sr] (± 2*intSE) (ppm)</t>
  </si>
  <si>
    <t>[Y] (± 2*intSE) (ppm)</t>
  </si>
  <si>
    <t>[Zr] (± 2*intSE) (ppm)</t>
  </si>
  <si>
    <t>[Nb] (± 2*intSE) (ppm)</t>
  </si>
  <si>
    <t>[La] (± 2*intSE) (ppm)</t>
  </si>
  <si>
    <t>[Ce] (± 2*intSE) (ppm)</t>
  </si>
  <si>
    <t>[Pr] (± 2*intSE) (ppm)</t>
  </si>
  <si>
    <t>[Sm] (± 2*intSE) (ppm)</t>
  </si>
  <si>
    <t>[Eu] (± 2*intSE) (ppm)</t>
  </si>
  <si>
    <t>[Gd] (± 2*intSE) (ppm)</t>
  </si>
  <si>
    <t>[Dy] (± 2*intSE) (ppm)</t>
  </si>
  <si>
    <t>[Yb] (± 2*intSE) (ppm)</t>
  </si>
  <si>
    <t>[Ta] (± 2*intSE) (ppm)</t>
  </si>
  <si>
    <t>[Th] (± 2*intSE) (ppm)</t>
  </si>
  <si>
    <t>[U] (± 2*intSE) (ppm)</t>
  </si>
  <si>
    <t>Supplementary table 1: Partition Coefficients experimentally derived for this study and those previously published.</t>
  </si>
  <si>
    <t xml:space="preserve">Supplementary table 2: LA-ICP-MS measurements of Jack Hills Zircons and Kuehl Lake standard. </t>
  </si>
  <si>
    <t>Supplementary table 3: SIMS measurements of Jack Hills Zircons and derived delta values</t>
  </si>
  <si>
    <t>Supplementary table 4: Derived delta values of Jack Hills model parent melts and ODP serpentinites</t>
  </si>
  <si>
    <t>Supplemntary table 5:Experimental details and LA-ICP-MS measurements of experimental glass and zircons</t>
  </si>
  <si>
    <t>Supplementary table 6: Raw geochronology data of zircons measured before Si+O isotopic measurements</t>
  </si>
  <si>
    <t>Supplementary table 7: Raw geochronology data of zircons measured after Si+O isotopic measurements and reported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</si>
</sst>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"/>
    <numFmt numFmtId="168" formatCode="0.0000"/>
    <numFmt numFmtId="169" formatCode="[$-F400]h:mm:ss\ AM/PM"/>
  </numFmts>
  <fonts count="2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indexed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rgb="FF000000"/>
      <name val="Calibri"/>
      <family val="2"/>
    </font>
    <font>
      <vertAlign val="superscript"/>
      <sz val="10"/>
      <color rgb="FF000000"/>
      <name val="Calibri"/>
      <family val="2"/>
      <scheme val="minor"/>
    </font>
    <font>
      <sz val="10"/>
      <color indexed="17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202124"/>
      <name val="Roboto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16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</cellStyleXfs>
  <cellXfs count="257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4" borderId="0" xfId="0" applyFill="1"/>
    <xf numFmtId="2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166" fontId="0" fillId="0" borderId="9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14" xfId="0" applyFill="1" applyBorder="1" applyAlignment="1">
      <alignment horizontal="left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0" fontId="0" fillId="0" borderId="8" xfId="0" applyBorder="1"/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4" xfId="0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67" fontId="0" fillId="0" borderId="8" xfId="0" applyNumberFormat="1" applyBorder="1"/>
    <xf numFmtId="166" fontId="0" fillId="0" borderId="8" xfId="0" applyNumberFormat="1" applyBorder="1"/>
    <xf numFmtId="164" fontId="0" fillId="0" borderId="10" xfId="0" applyNumberFormat="1" applyBorder="1" applyAlignment="1">
      <alignment horizontal="center"/>
    </xf>
    <xf numFmtId="166" fontId="0" fillId="0" borderId="9" xfId="0" applyNumberFormat="1" applyBorder="1"/>
    <xf numFmtId="167" fontId="0" fillId="0" borderId="9" xfId="0" applyNumberFormat="1" applyBorder="1"/>
    <xf numFmtId="164" fontId="0" fillId="0" borderId="12" xfId="0" applyNumberFormat="1" applyBorder="1" applyAlignment="1">
      <alignment horizontal="center"/>
    </xf>
    <xf numFmtId="11" fontId="0" fillId="0" borderId="0" xfId="0" applyNumberFormat="1" applyFont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 vertical="center" wrapText="1"/>
    </xf>
    <xf numFmtId="0" fontId="6" fillId="0" borderId="0" xfId="1" applyFont="1" applyFill="1" applyBorder="1" applyAlignment="1">
      <alignment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7" fillId="0" borderId="0" xfId="1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49" fontId="6" fillId="0" borderId="0" xfId="0" applyNumberFormat="1" applyFont="1" applyFill="1" applyBorder="1"/>
    <xf numFmtId="2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2" fontId="0" fillId="0" borderId="0" xfId="0" applyNumberFormat="1" applyFill="1" applyBorder="1" applyAlignment="1">
      <alignment horizontal="center"/>
    </xf>
    <xf numFmtId="0" fontId="16" fillId="0" borderId="0" xfId="3" applyFill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/>
    <xf numFmtId="0" fontId="0" fillId="4" borderId="0" xfId="0" applyFill="1" applyAlignment="1">
      <alignment horizontal="center" vertical="center"/>
    </xf>
    <xf numFmtId="168" fontId="0" fillId="0" borderId="0" xfId="0" applyNumberFormat="1" applyFill="1" applyAlignment="1">
      <alignment horizontal="center"/>
    </xf>
    <xf numFmtId="168" fontId="5" fillId="0" borderId="0" xfId="0" applyNumberFormat="1" applyFont="1" applyFill="1" applyAlignment="1">
      <alignment horizontal="center" vertical="center"/>
    </xf>
    <xf numFmtId="168" fontId="0" fillId="0" borderId="0" xfId="0" applyNumberFormat="1" applyAlignment="1">
      <alignment horizontal="center"/>
    </xf>
    <xf numFmtId="11" fontId="0" fillId="0" borderId="0" xfId="0" applyNumberFormat="1"/>
    <xf numFmtId="167" fontId="0" fillId="0" borderId="0" xfId="0" applyNumberFormat="1"/>
    <xf numFmtId="168" fontId="0" fillId="0" borderId="0" xfId="0" applyNumberFormat="1" applyFill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0" xfId="0" applyNumberFormat="1" applyBorder="1"/>
    <xf numFmtId="0" fontId="0" fillId="0" borderId="0" xfId="0" applyBorder="1"/>
    <xf numFmtId="2" fontId="0" fillId="0" borderId="9" xfId="0" applyNumberFormat="1" applyFont="1" applyBorder="1" applyAlignment="1">
      <alignment horizontal="center"/>
    </xf>
    <xf numFmtId="0" fontId="0" fillId="0" borderId="9" xfId="0" applyBorder="1"/>
    <xf numFmtId="2" fontId="0" fillId="0" borderId="8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1" fontId="0" fillId="0" borderId="0" xfId="0" applyNumberFormat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16" fillId="0" borderId="14" xfId="3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" fontId="0" fillId="0" borderId="0" xfId="0" applyNumberFormat="1" applyFill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21" fontId="0" fillId="0" borderId="0" xfId="0" applyNumberFormat="1"/>
    <xf numFmtId="11" fontId="0" fillId="0" borderId="0" xfId="0" applyNumberFormat="1" applyFill="1"/>
    <xf numFmtId="0" fontId="19" fillId="0" borderId="0" xfId="0" applyFont="1"/>
    <xf numFmtId="0" fontId="0" fillId="6" borderId="0" xfId="0" applyFill="1"/>
    <xf numFmtId="0" fontId="0" fillId="5" borderId="0" xfId="0" applyFill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0" fillId="0" borderId="5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15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14" fontId="6" fillId="4" borderId="0" xfId="0" applyNumberFormat="1" applyFont="1" applyFill="1"/>
    <xf numFmtId="14" fontId="6" fillId="0" borderId="0" xfId="0" applyNumberFormat="1" applyFont="1" applyFill="1"/>
    <xf numFmtId="0" fontId="6" fillId="0" borderId="0" xfId="0" applyFont="1" applyFill="1"/>
    <xf numFmtId="21" fontId="6" fillId="0" borderId="0" xfId="0" applyNumberFormat="1" applyFont="1" applyFill="1"/>
    <xf numFmtId="1" fontId="6" fillId="0" borderId="0" xfId="0" applyNumberFormat="1" applyFont="1" applyFill="1"/>
    <xf numFmtId="21" fontId="6" fillId="0" borderId="0" xfId="5" applyNumberFormat="1" applyFont="1" applyFill="1"/>
    <xf numFmtId="0" fontId="6" fillId="0" borderId="0" xfId="5" applyFont="1" applyFill="1"/>
    <xf numFmtId="11" fontId="6" fillId="0" borderId="0" xfId="0" applyNumberFormat="1" applyFont="1" applyFill="1"/>
    <xf numFmtId="21" fontId="6" fillId="0" borderId="0" xfId="4" applyNumberFormat="1" applyFont="1" applyFill="1"/>
    <xf numFmtId="0" fontId="6" fillId="0" borderId="0" xfId="4" applyFont="1" applyFill="1"/>
    <xf numFmtId="11" fontId="6" fillId="0" borderId="0" xfId="4" applyNumberFormat="1" applyFont="1" applyFill="1"/>
    <xf numFmtId="169" fontId="6" fillId="0" borderId="0" xfId="5" applyNumberFormat="1" applyFont="1" applyFill="1"/>
    <xf numFmtId="11" fontId="6" fillId="0" borderId="0" xfId="5" applyNumberFormat="1" applyFont="1" applyFill="1"/>
    <xf numFmtId="0" fontId="0" fillId="0" borderId="13" xfId="0" applyBorder="1"/>
    <xf numFmtId="164" fontId="0" fillId="0" borderId="14" xfId="0" applyNumberFormat="1" applyFill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4" borderId="0" xfId="0" applyFill="1" applyAlignment="1">
      <alignment horizontal="left"/>
    </xf>
    <xf numFmtId="0" fontId="22" fillId="4" borderId="0" xfId="0" applyFont="1" applyFill="1"/>
    <xf numFmtId="0" fontId="0" fillId="0" borderId="0" xfId="0" applyAlignment="1">
      <alignment horizontal="center" vertical="center"/>
    </xf>
    <xf numFmtId="0" fontId="17" fillId="0" borderId="0" xfId="0" applyFont="1"/>
    <xf numFmtId="0" fontId="0" fillId="6" borderId="0" xfId="0" applyFont="1" applyFill="1" applyAlignment="1">
      <alignment horizontal="left"/>
    </xf>
    <xf numFmtId="0" fontId="0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" fontId="10" fillId="0" borderId="16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23" fillId="0" borderId="0" xfId="0" applyNumberFormat="1" applyFont="1" applyFill="1" applyBorder="1"/>
    <xf numFmtId="0" fontId="17" fillId="0" borderId="14" xfId="0" applyFont="1" applyBorder="1"/>
    <xf numFmtId="2" fontId="17" fillId="0" borderId="8" xfId="0" applyNumberFormat="1" applyFont="1" applyBorder="1"/>
    <xf numFmtId="0" fontId="17" fillId="0" borderId="0" xfId="0" applyFont="1" applyBorder="1"/>
    <xf numFmtId="0" fontId="17" fillId="0" borderId="9" xfId="0" applyFont="1" applyBorder="1"/>
    <xf numFmtId="2" fontId="17" fillId="0" borderId="9" xfId="0" applyNumberFormat="1" applyFont="1" applyBorder="1"/>
    <xf numFmtId="0" fontId="17" fillId="0" borderId="8" xfId="0" applyFont="1" applyBorder="1"/>
    <xf numFmtId="0" fontId="0" fillId="0" borderId="0" xfId="0" applyFill="1" applyBorder="1" applyAlignment="1"/>
    <xf numFmtId="14" fontId="23" fillId="0" borderId="0" xfId="0" applyNumberFormat="1" applyFont="1" applyFill="1"/>
  </cellXfs>
  <cellStyles count="6">
    <cellStyle name="Bad" xfId="4" builtinId="27"/>
    <cellStyle name="Good" xfId="1" builtinId="26"/>
    <cellStyle name="Hyperlink" xfId="3" builtinId="8"/>
    <cellStyle name="Input" xfId="2" builtinId="20"/>
    <cellStyle name="Neutral" xfId="5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7-11@4" TargetMode="External"/><Relationship Id="rId1" Type="http://schemas.openxmlformats.org/officeDocument/2006/relationships/hyperlink" Target="mailto:7-11@3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7-11@4" TargetMode="External"/><Relationship Id="rId1" Type="http://schemas.openxmlformats.org/officeDocument/2006/relationships/hyperlink" Target="mailto:7-11@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9580-E524-43C0-B923-8DD820D3440F}">
  <dimension ref="A1:AB10"/>
  <sheetViews>
    <sheetView workbookViewId="0"/>
  </sheetViews>
  <sheetFormatPr defaultRowHeight="14.4" x14ac:dyDescent="0.3"/>
  <cols>
    <col min="3" max="3" width="2.6640625" customWidth="1"/>
    <col min="6" max="6" width="2.6640625" customWidth="1"/>
    <col min="7" max="7" width="8.88671875" customWidth="1"/>
    <col min="9" max="9" width="2.6640625" customWidth="1"/>
    <col min="10" max="10" width="9.77734375" customWidth="1"/>
    <col min="11" max="11" width="10.21875" customWidth="1"/>
    <col min="12" max="12" width="3.5546875" customWidth="1"/>
    <col min="13" max="13" width="8.88671875" customWidth="1"/>
    <col min="15" max="15" width="3.6640625" customWidth="1"/>
    <col min="18" max="18" width="2.88671875" customWidth="1"/>
    <col min="22" max="22" width="3.44140625" customWidth="1"/>
  </cols>
  <sheetData>
    <row r="1" spans="1:28" x14ac:dyDescent="0.3">
      <c r="A1" s="211" t="s">
        <v>1524</v>
      </c>
    </row>
    <row r="2" spans="1:28" ht="57.6" x14ac:dyDescent="0.3">
      <c r="A2" s="45"/>
      <c r="B2" s="221" t="s">
        <v>496</v>
      </c>
      <c r="C2" s="222"/>
      <c r="D2" s="223"/>
      <c r="E2" s="221" t="s">
        <v>497</v>
      </c>
      <c r="F2" s="222"/>
      <c r="G2" s="223"/>
      <c r="H2" s="221" t="s">
        <v>498</v>
      </c>
      <c r="I2" s="222"/>
      <c r="J2" s="223"/>
      <c r="K2" s="221" t="s">
        <v>341</v>
      </c>
      <c r="L2" s="222"/>
      <c r="M2" s="223"/>
      <c r="N2" s="221" t="s">
        <v>342</v>
      </c>
      <c r="O2" s="222"/>
      <c r="P2" s="223"/>
      <c r="Q2" s="215" t="s">
        <v>351</v>
      </c>
      <c r="R2" s="216"/>
      <c r="S2" s="217"/>
      <c r="T2" s="42" t="s">
        <v>352</v>
      </c>
      <c r="U2" s="215" t="s">
        <v>499</v>
      </c>
      <c r="V2" s="216"/>
      <c r="W2" s="217"/>
      <c r="X2" s="215" t="s">
        <v>500</v>
      </c>
      <c r="Y2" s="216"/>
      <c r="Z2" s="217"/>
      <c r="AB2" s="130"/>
    </row>
    <row r="3" spans="1:28" x14ac:dyDescent="0.3">
      <c r="A3" s="43" t="s">
        <v>350</v>
      </c>
      <c r="B3" s="218" t="s">
        <v>340</v>
      </c>
      <c r="C3" s="219"/>
      <c r="D3" s="220"/>
      <c r="E3" s="218" t="s">
        <v>340</v>
      </c>
      <c r="F3" s="219"/>
      <c r="G3" s="220"/>
      <c r="H3" s="218" t="s">
        <v>340</v>
      </c>
      <c r="I3" s="219"/>
      <c r="J3" s="220"/>
      <c r="K3" s="218" t="s">
        <v>340</v>
      </c>
      <c r="L3" s="219"/>
      <c r="M3" s="220"/>
      <c r="N3" s="218" t="s">
        <v>340</v>
      </c>
      <c r="O3" s="219"/>
      <c r="P3" s="220"/>
      <c r="Q3" s="218" t="s">
        <v>340</v>
      </c>
      <c r="R3" s="219"/>
      <c r="S3" s="220"/>
      <c r="T3" s="43" t="s">
        <v>353</v>
      </c>
      <c r="U3" s="218" t="s">
        <v>340</v>
      </c>
      <c r="V3" s="219"/>
      <c r="W3" s="220"/>
      <c r="X3" s="218" t="s">
        <v>340</v>
      </c>
      <c r="Y3" s="219"/>
      <c r="Z3" s="220"/>
      <c r="AB3" s="124"/>
    </row>
    <row r="4" spans="1:28" x14ac:dyDescent="0.3">
      <c r="A4" s="43" t="s">
        <v>343</v>
      </c>
      <c r="B4">
        <v>2.3129666297621077E-4</v>
      </c>
      <c r="C4" s="24" t="s">
        <v>231</v>
      </c>
      <c r="D4">
        <v>1.2506272648260945E-4</v>
      </c>
      <c r="E4" s="87">
        <v>2.1541342213816635E-4</v>
      </c>
      <c r="F4" s="24" t="s">
        <v>231</v>
      </c>
      <c r="G4" s="89">
        <v>7.7637329273209327E-5</v>
      </c>
      <c r="H4" s="87">
        <v>1.4857881136950905E-4</v>
      </c>
      <c r="I4" s="24" t="s">
        <v>231</v>
      </c>
      <c r="J4" s="89">
        <v>1.0250242695302635E-5</v>
      </c>
      <c r="K4" s="87">
        <v>4.0255145986905225E-4</v>
      </c>
      <c r="L4" s="24" t="s">
        <v>231</v>
      </c>
      <c r="M4" s="89">
        <v>2.5769035179016556E-4</v>
      </c>
      <c r="N4" s="87">
        <v>8.9745862884160743E-4</v>
      </c>
      <c r="O4" s="24" t="s">
        <v>231</v>
      </c>
      <c r="P4" s="89">
        <v>1.3173505262233605E-4</v>
      </c>
      <c r="Q4" s="27" t="s">
        <v>323</v>
      </c>
      <c r="R4" s="28"/>
      <c r="S4" s="29" t="s">
        <v>323</v>
      </c>
      <c r="T4" s="43">
        <v>4.1000000000000002E-2</v>
      </c>
      <c r="U4" s="123" t="s">
        <v>323</v>
      </c>
      <c r="V4" s="124"/>
      <c r="W4" s="125" t="s">
        <v>323</v>
      </c>
      <c r="X4" s="123" t="s">
        <v>323</v>
      </c>
      <c r="Y4" s="124"/>
      <c r="Z4" s="125" t="s">
        <v>323</v>
      </c>
      <c r="AB4" s="124"/>
    </row>
    <row r="5" spans="1:28" x14ac:dyDescent="0.3">
      <c r="A5" s="43" t="s">
        <v>344</v>
      </c>
      <c r="B5">
        <v>1.153333354638248E-4</v>
      </c>
      <c r="C5" s="24" t="s">
        <v>231</v>
      </c>
      <c r="D5">
        <v>7.899887210112373E-5</v>
      </c>
      <c r="E5" s="86">
        <v>2.217421109551987E-4</v>
      </c>
      <c r="F5" s="24" t="s">
        <v>231</v>
      </c>
      <c r="G5" s="90">
        <v>1.0348624298767156E-4</v>
      </c>
      <c r="H5" s="86">
        <v>1.1923124005386216E-4</v>
      </c>
      <c r="I5" s="24" t="s">
        <v>231</v>
      </c>
      <c r="J5" s="90">
        <v>9.8855060605417618E-5</v>
      </c>
      <c r="K5" s="86">
        <v>1.486886794861973E-4</v>
      </c>
      <c r="L5" s="24" t="s">
        <v>231</v>
      </c>
      <c r="M5" s="90">
        <v>5.5348663819249209E-5</v>
      </c>
      <c r="N5" s="86">
        <v>7.1289442929489691E-5</v>
      </c>
      <c r="O5" s="24" t="s">
        <v>231</v>
      </c>
      <c r="P5" s="90">
        <v>2.3606037877834923E-5</v>
      </c>
      <c r="Q5" s="36">
        <v>6.3000000000000003E-4</v>
      </c>
      <c r="R5" s="24" t="s">
        <v>231</v>
      </c>
      <c r="S5" s="37">
        <v>6.9999999999999999E-4</v>
      </c>
      <c r="T5" s="43" t="s">
        <v>323</v>
      </c>
      <c r="U5" s="36" t="s">
        <v>323</v>
      </c>
      <c r="V5" s="24"/>
      <c r="W5" s="37" t="s">
        <v>323</v>
      </c>
      <c r="X5" s="36" t="s">
        <v>323</v>
      </c>
      <c r="Y5" s="24"/>
      <c r="Z5" s="37" t="s">
        <v>323</v>
      </c>
      <c r="AB5" s="124"/>
    </row>
    <row r="6" spans="1:28" x14ac:dyDescent="0.3">
      <c r="A6" s="43" t="s">
        <v>345</v>
      </c>
      <c r="B6" s="60">
        <v>2.8419508617528417</v>
      </c>
      <c r="C6" s="31" t="s">
        <v>231</v>
      </c>
      <c r="D6" s="61">
        <v>0.47496994360111694</v>
      </c>
      <c r="E6" s="30">
        <v>2.5072617365363477</v>
      </c>
      <c r="F6" s="31" t="s">
        <v>231</v>
      </c>
      <c r="G6" s="61">
        <v>0.60140800525981597</v>
      </c>
      <c r="H6" s="30">
        <v>3.2630522088353411</v>
      </c>
      <c r="I6" s="31" t="s">
        <v>231</v>
      </c>
      <c r="J6" s="61">
        <v>0.59226702239833373</v>
      </c>
      <c r="K6" s="30">
        <v>2.5344965605199241</v>
      </c>
      <c r="L6" s="31" t="s">
        <v>231</v>
      </c>
      <c r="M6" s="61">
        <v>0.28608950990758997</v>
      </c>
      <c r="N6" s="30">
        <v>1.7045604758757436</v>
      </c>
      <c r="O6" s="31" t="s">
        <v>231</v>
      </c>
      <c r="P6" s="61">
        <v>0.18736371812775099</v>
      </c>
      <c r="Q6" s="36">
        <v>2.1</v>
      </c>
      <c r="R6" s="24" t="s">
        <v>231</v>
      </c>
      <c r="S6" s="38">
        <v>2</v>
      </c>
      <c r="T6" s="43">
        <v>80</v>
      </c>
      <c r="U6" s="77">
        <v>62.387847227199728</v>
      </c>
      <c r="V6" s="34" t="s">
        <v>231</v>
      </c>
      <c r="W6" s="78">
        <v>28.606409212471764</v>
      </c>
      <c r="X6" s="23">
        <v>1.47</v>
      </c>
      <c r="Y6" s="34" t="s">
        <v>231</v>
      </c>
      <c r="Z6" s="25">
        <v>1.52</v>
      </c>
      <c r="AB6" s="124"/>
    </row>
    <row r="7" spans="1:28" x14ac:dyDescent="0.3">
      <c r="A7" s="43" t="s">
        <v>346</v>
      </c>
      <c r="B7" s="60">
        <v>5.6252018380393211E-2</v>
      </c>
      <c r="C7" s="31" t="s">
        <v>231</v>
      </c>
      <c r="D7" s="61">
        <v>5.936962539317448E-3</v>
      </c>
      <c r="E7" s="30">
        <v>5.4330832027525561E-2</v>
      </c>
      <c r="F7" s="31" t="s">
        <v>231</v>
      </c>
      <c r="G7" s="61">
        <v>7.7378030225119044E-3</v>
      </c>
      <c r="H7" s="30">
        <v>5.0662283670115056E-2</v>
      </c>
      <c r="I7" s="31" t="s">
        <v>231</v>
      </c>
      <c r="J7" s="61">
        <v>9.8873016474377486E-3</v>
      </c>
      <c r="K7" s="30">
        <v>3.2803008712076767E-2</v>
      </c>
      <c r="L7" s="31" t="s">
        <v>231</v>
      </c>
      <c r="M7" s="61">
        <v>3.6994125567745245E-3</v>
      </c>
      <c r="N7" s="30">
        <v>1.2305772938641261E-2</v>
      </c>
      <c r="O7" s="31" t="s">
        <v>231</v>
      </c>
      <c r="P7" s="61">
        <v>3.4724096623115564E-3</v>
      </c>
      <c r="Q7" s="36">
        <v>8.8999999999999996E-2</v>
      </c>
      <c r="R7" s="24" t="s">
        <v>231</v>
      </c>
      <c r="S7" s="39">
        <v>3.7999999999999999E-2</v>
      </c>
      <c r="T7" s="43">
        <v>0.26700000000000002</v>
      </c>
      <c r="U7" s="77">
        <v>0.3845917820453536</v>
      </c>
      <c r="V7" s="34" t="s">
        <v>231</v>
      </c>
      <c r="W7" s="78">
        <v>0.19194142855074559</v>
      </c>
      <c r="X7" s="23">
        <v>0.56000000000000005</v>
      </c>
      <c r="Y7" s="34" t="s">
        <v>231</v>
      </c>
      <c r="Z7" s="25">
        <v>0.12</v>
      </c>
      <c r="AB7" s="124"/>
    </row>
    <row r="8" spans="1:28" x14ac:dyDescent="0.3">
      <c r="A8" s="43" t="s">
        <v>347</v>
      </c>
      <c r="B8" s="60">
        <v>2.0003380948931007</v>
      </c>
      <c r="C8" s="31" t="s">
        <v>231</v>
      </c>
      <c r="D8" s="61">
        <v>0.4771951669770505</v>
      </c>
      <c r="E8" s="30">
        <v>1.8452202612793844</v>
      </c>
      <c r="F8" s="31" t="s">
        <v>231</v>
      </c>
      <c r="G8" s="61">
        <v>0.50027304753621427</v>
      </c>
      <c r="H8" s="30">
        <v>2.0320452403393023</v>
      </c>
      <c r="I8" s="31" t="s">
        <v>231</v>
      </c>
      <c r="J8" s="61">
        <v>0.39715078182339342</v>
      </c>
      <c r="K8" s="30">
        <v>1.7434150772025432</v>
      </c>
      <c r="L8" s="31" t="s">
        <v>231</v>
      </c>
      <c r="M8" s="61">
        <v>0.25301093054253054</v>
      </c>
      <c r="N8" s="30">
        <v>1.1304347826086956</v>
      </c>
      <c r="O8" s="31" t="s">
        <v>231</v>
      </c>
      <c r="P8" s="61">
        <v>0.10985433376748725</v>
      </c>
      <c r="Q8" s="36">
        <v>1.28</v>
      </c>
      <c r="R8" s="24" t="s">
        <v>231</v>
      </c>
      <c r="S8" s="29">
        <v>1.46</v>
      </c>
      <c r="T8" s="43">
        <v>59</v>
      </c>
      <c r="U8" s="77">
        <v>34.174329305629961</v>
      </c>
      <c r="V8" s="34" t="s">
        <v>231</v>
      </c>
      <c r="W8" s="78">
        <v>15.000483255120985</v>
      </c>
      <c r="X8" s="23">
        <v>0.92</v>
      </c>
      <c r="Y8" s="34" t="s">
        <v>231</v>
      </c>
      <c r="Z8" s="25">
        <v>1.04</v>
      </c>
      <c r="AB8" s="124"/>
    </row>
    <row r="9" spans="1:28" x14ac:dyDescent="0.3">
      <c r="A9" s="43" t="s">
        <v>348</v>
      </c>
      <c r="B9" s="60">
        <v>6.43198819954703</v>
      </c>
      <c r="C9" s="31" t="s">
        <v>231</v>
      </c>
      <c r="D9" s="61">
        <v>1.199408299886294</v>
      </c>
      <c r="E9" s="30">
        <v>5.1700540174108536</v>
      </c>
      <c r="F9" s="31" t="s">
        <v>231</v>
      </c>
      <c r="G9" s="61">
        <v>1.2185332751468883</v>
      </c>
      <c r="H9" s="30">
        <v>5.5467511885895409</v>
      </c>
      <c r="I9" s="31" t="s">
        <v>231</v>
      </c>
      <c r="J9" s="61">
        <v>1.0565063295660311</v>
      </c>
      <c r="K9" s="30">
        <v>5.2848885218827419</v>
      </c>
      <c r="L9" s="31" t="s">
        <v>231</v>
      </c>
      <c r="M9" s="61">
        <v>0.51492460844182442</v>
      </c>
      <c r="N9" s="30">
        <v>3.8677918424753868</v>
      </c>
      <c r="O9" s="31" t="s">
        <v>231</v>
      </c>
      <c r="P9" s="61">
        <v>0.29299873838638929</v>
      </c>
      <c r="Q9" s="36">
        <v>3.79</v>
      </c>
      <c r="R9" s="24" t="s">
        <v>231</v>
      </c>
      <c r="S9" s="29">
        <v>3.66</v>
      </c>
      <c r="T9" s="43">
        <v>166</v>
      </c>
      <c r="U9" s="77">
        <v>208.78533945771406</v>
      </c>
      <c r="V9" s="34" t="s">
        <v>231</v>
      </c>
      <c r="W9" s="78">
        <v>103.43052530739291</v>
      </c>
      <c r="X9" s="23">
        <v>2.6</v>
      </c>
      <c r="Y9" s="34" t="s">
        <v>231</v>
      </c>
      <c r="Z9" s="25">
        <v>2.4</v>
      </c>
      <c r="AB9" s="124"/>
    </row>
    <row r="10" spans="1:28" x14ac:dyDescent="0.3">
      <c r="A10" s="44" t="s">
        <v>349</v>
      </c>
      <c r="B10" s="88">
        <v>0.84950137581716534</v>
      </c>
      <c r="C10" s="33" t="s">
        <v>231</v>
      </c>
      <c r="D10" s="91">
        <v>0.15574836681934323</v>
      </c>
      <c r="E10" s="32">
        <v>0.75790480866680521</v>
      </c>
      <c r="F10" s="33" t="s">
        <v>231</v>
      </c>
      <c r="G10" s="91">
        <v>7.1497515423749283E-2</v>
      </c>
      <c r="H10" s="32">
        <v>0.79891409734341667</v>
      </c>
      <c r="I10" s="33" t="s">
        <v>231</v>
      </c>
      <c r="J10" s="91">
        <v>0.10942657866523965</v>
      </c>
      <c r="K10" s="32">
        <v>0.74270928928316515</v>
      </c>
      <c r="L10" s="33" t="s">
        <v>231</v>
      </c>
      <c r="M10" s="91">
        <v>9.9932966709468912E-2</v>
      </c>
      <c r="N10" s="32">
        <v>0.41605157847932411</v>
      </c>
      <c r="O10" s="33" t="s">
        <v>231</v>
      </c>
      <c r="P10" s="91">
        <v>6.1280053173949169E-2</v>
      </c>
      <c r="Q10" s="40">
        <v>1.1299999999999999</v>
      </c>
      <c r="R10" s="26" t="s">
        <v>231</v>
      </c>
      <c r="S10" s="41">
        <v>1</v>
      </c>
      <c r="T10" s="44">
        <v>7.33</v>
      </c>
      <c r="U10" s="82">
        <v>11.668096170609626</v>
      </c>
      <c r="V10" s="35" t="s">
        <v>231</v>
      </c>
      <c r="W10" s="83">
        <v>7.288527354498318</v>
      </c>
      <c r="X10" s="132">
        <v>1.1000000000000001</v>
      </c>
      <c r="Y10" s="35" t="s">
        <v>231</v>
      </c>
      <c r="Z10" s="76">
        <v>0.8</v>
      </c>
      <c r="AB10" s="124"/>
    </row>
  </sheetData>
  <mergeCells count="16">
    <mergeCell ref="K2:M2"/>
    <mergeCell ref="K3:M3"/>
    <mergeCell ref="N2:P2"/>
    <mergeCell ref="N3:P3"/>
    <mergeCell ref="B3:D3"/>
    <mergeCell ref="B2:D2"/>
    <mergeCell ref="E2:G2"/>
    <mergeCell ref="E3:G3"/>
    <mergeCell ref="H2:J2"/>
    <mergeCell ref="H3:J3"/>
    <mergeCell ref="U2:W2"/>
    <mergeCell ref="U3:W3"/>
    <mergeCell ref="X2:Z2"/>
    <mergeCell ref="X3:Z3"/>
    <mergeCell ref="Q3:S3"/>
    <mergeCell ref="Q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5369-C068-4E6D-9A36-2F5678C16F19}">
  <dimension ref="A1:EJ137"/>
  <sheetViews>
    <sheetView workbookViewId="0"/>
  </sheetViews>
  <sheetFormatPr defaultRowHeight="14.4" x14ac:dyDescent="0.3"/>
  <cols>
    <col min="1" max="1" width="8.88671875" style="14"/>
    <col min="2" max="2" width="8.88671875" style="133"/>
    <col min="3" max="3" width="8.88671875" style="14"/>
    <col min="4" max="4" width="4.33203125" style="14" customWidth="1"/>
    <col min="5" max="9" width="8.88671875" style="14"/>
    <col min="10" max="10" width="3.5546875" style="14" customWidth="1"/>
    <col min="11" max="12" width="8.88671875" style="14"/>
    <col min="13" max="13" width="3.88671875" style="14" customWidth="1"/>
    <col min="14" max="15" width="8.88671875" style="14"/>
    <col min="16" max="16" width="4.44140625" style="14" customWidth="1"/>
    <col min="17" max="18" width="8.88671875" style="14"/>
    <col min="19" max="19" width="4.21875" style="14" customWidth="1"/>
    <col min="20" max="21" width="8.88671875" style="14"/>
    <col min="22" max="22" width="3.44140625" style="14" customWidth="1"/>
    <col min="23" max="24" width="8.88671875" style="14"/>
    <col min="25" max="25" width="3.88671875" style="14" customWidth="1"/>
    <col min="26" max="27" width="8.88671875" style="14"/>
    <col min="28" max="28" width="4" style="14" customWidth="1"/>
    <col min="29" max="30" width="8.88671875" style="14"/>
    <col min="31" max="31" width="3.6640625" style="14" customWidth="1"/>
    <col min="32" max="33" width="8.88671875" style="14"/>
    <col min="34" max="34" width="4" style="14" customWidth="1"/>
    <col min="35" max="36" width="8.88671875" style="14"/>
    <col min="37" max="37" width="4.77734375" style="14" customWidth="1"/>
    <col min="38" max="39" width="8.88671875" style="14"/>
    <col min="40" max="40" width="4.5546875" style="14" customWidth="1"/>
    <col min="41" max="42" width="8.88671875" style="14"/>
    <col min="43" max="43" width="4.33203125" style="14" customWidth="1"/>
    <col min="44" max="45" width="8.88671875" style="14"/>
    <col min="46" max="46" width="4.6640625" style="14" customWidth="1"/>
    <col min="47" max="48" width="8.88671875" style="14"/>
    <col min="49" max="49" width="4.5546875" style="14" customWidth="1"/>
    <col min="50" max="51" width="8.88671875" style="14"/>
    <col min="52" max="52" width="4.21875" style="14" customWidth="1"/>
    <col min="53" max="54" width="8.88671875" style="14"/>
    <col min="55" max="55" width="4" style="14" customWidth="1"/>
    <col min="56" max="57" width="8.88671875" style="14"/>
    <col min="58" max="58" width="4.33203125" style="14" customWidth="1"/>
    <col min="59" max="60" width="8.88671875" style="14"/>
    <col min="61" max="61" width="3.77734375" style="14" customWidth="1"/>
    <col min="62" max="63" width="8.88671875" style="14"/>
    <col min="64" max="64" width="4" style="14" customWidth="1"/>
    <col min="65" max="66" width="8.88671875" style="14"/>
    <col min="67" max="67" width="4" style="14" customWidth="1"/>
    <col min="68" max="69" width="8.88671875" style="14"/>
    <col min="70" max="70" width="3.6640625" style="14" customWidth="1"/>
    <col min="71" max="71" width="9.5546875" style="14" bestFit="1" customWidth="1"/>
    <col min="72" max="73" width="8.88671875" style="14"/>
    <col min="74" max="74" width="3.77734375" style="14" customWidth="1"/>
    <col min="75" max="75" width="8.88671875" style="14"/>
    <col min="76" max="76" width="10.5546875" style="16" bestFit="1" customWidth="1"/>
    <col min="77" max="77" width="8.88671875" style="14"/>
    <col min="78" max="78" width="9.5546875" style="14" bestFit="1" customWidth="1"/>
    <col min="79" max="79" width="3.44140625" style="14" customWidth="1"/>
    <col min="80" max="81" width="10.5546875" style="14" bestFit="1" customWidth="1"/>
    <col min="82" max="82" width="3.6640625" style="14" customWidth="1"/>
    <col min="83" max="83" width="12.5546875" style="14" bestFit="1" customWidth="1"/>
    <col min="84" max="84" width="11.5546875" style="14" bestFit="1" customWidth="1"/>
    <col min="85" max="85" width="3.88671875" style="14" customWidth="1"/>
    <col min="86" max="86" width="12.5546875" style="14" bestFit="1" customWidth="1"/>
    <col min="87" max="87" width="9.5546875" style="14" bestFit="1" customWidth="1"/>
    <col min="88" max="88" width="3.77734375" style="14" customWidth="1"/>
    <col min="89" max="90" width="9.5546875" style="14" bestFit="1" customWidth="1"/>
    <col min="91" max="91" width="3.5546875" style="14" customWidth="1"/>
    <col min="92" max="92" width="9.5546875" style="14" bestFit="1" customWidth="1"/>
    <col min="93" max="93" width="8.88671875" style="14"/>
    <col min="94" max="94" width="9" style="14" bestFit="1" customWidth="1"/>
    <col min="95" max="95" width="3.88671875" style="14" customWidth="1"/>
    <col min="96" max="97" width="9" style="14" bestFit="1" customWidth="1"/>
    <col min="98" max="98" width="4.5546875" style="14" customWidth="1"/>
    <col min="99" max="100" width="9" style="14" bestFit="1" customWidth="1"/>
    <col min="101" max="101" width="4" style="14" customWidth="1"/>
    <col min="102" max="103" width="9" style="14" bestFit="1" customWidth="1"/>
    <col min="104" max="104" width="3.77734375" style="14" customWidth="1"/>
    <col min="105" max="106" width="9" style="14" bestFit="1" customWidth="1"/>
    <col min="107" max="107" width="3.77734375" style="14" customWidth="1"/>
    <col min="108" max="109" width="9" style="14" bestFit="1" customWidth="1"/>
    <col min="110" max="110" width="3.109375" style="14" customWidth="1"/>
    <col min="111" max="111" width="9" style="14" bestFit="1" customWidth="1"/>
    <col min="112" max="112" width="9.5546875" style="14" bestFit="1" customWidth="1"/>
    <col min="113" max="113" width="4" style="14" customWidth="1"/>
    <col min="114" max="114" width="9" style="14" bestFit="1" customWidth="1"/>
    <col min="115" max="115" width="9.5546875" style="14" bestFit="1" customWidth="1"/>
    <col min="116" max="116" width="3.6640625" style="14" customWidth="1"/>
    <col min="117" max="117" width="10.5546875" style="14" bestFit="1" customWidth="1"/>
    <col min="118" max="118" width="9.5546875" style="14" bestFit="1" customWidth="1"/>
    <col min="119" max="119" width="3.5546875" style="14" customWidth="1"/>
    <col min="120" max="120" width="11.5546875" style="14" bestFit="1" customWidth="1"/>
    <col min="121" max="121" width="9.5546875" style="14" bestFit="1" customWidth="1"/>
    <col min="122" max="122" width="3.6640625" style="14" customWidth="1"/>
    <col min="123" max="123" width="10.5546875" style="14" bestFit="1" customWidth="1"/>
    <col min="124" max="124" width="9" style="14" bestFit="1" customWidth="1"/>
    <col min="125" max="125" width="3.88671875" style="14" customWidth="1"/>
    <col min="126" max="126" width="9" style="14" bestFit="1" customWidth="1"/>
    <col min="127" max="16384" width="8.88671875" style="14"/>
  </cols>
  <sheetData>
    <row r="1" spans="1:126" x14ac:dyDescent="0.3">
      <c r="A1" s="247" t="s">
        <v>1525</v>
      </c>
      <c r="B1" s="210"/>
    </row>
    <row r="2" spans="1:126" s="126" customFormat="1" ht="43.2" x14ac:dyDescent="0.3">
      <c r="A2" s="126" t="s">
        <v>236</v>
      </c>
      <c r="B2" s="126" t="s">
        <v>238</v>
      </c>
      <c r="C2" s="224" t="s">
        <v>1504</v>
      </c>
      <c r="D2" s="224"/>
      <c r="E2" s="224"/>
      <c r="I2" s="224" t="s">
        <v>1503</v>
      </c>
      <c r="J2" s="224"/>
      <c r="K2" s="224"/>
      <c r="L2" s="224" t="s">
        <v>1505</v>
      </c>
      <c r="M2" s="224"/>
      <c r="N2" s="224"/>
      <c r="O2" s="224" t="s">
        <v>1506</v>
      </c>
      <c r="P2" s="224"/>
      <c r="Q2" s="224"/>
      <c r="R2" s="224" t="s">
        <v>1507</v>
      </c>
      <c r="S2" s="224"/>
      <c r="T2" s="224"/>
      <c r="U2" s="224" t="s">
        <v>1508</v>
      </c>
      <c r="V2" s="224"/>
      <c r="W2" s="224"/>
      <c r="X2" s="224" t="s">
        <v>1509</v>
      </c>
      <c r="Y2" s="224"/>
      <c r="Z2" s="224"/>
      <c r="AA2" s="224" t="s">
        <v>1510</v>
      </c>
      <c r="AB2" s="224"/>
      <c r="AC2" s="224"/>
      <c r="AD2" s="224" t="s">
        <v>1511</v>
      </c>
      <c r="AE2" s="224"/>
      <c r="AF2" s="224"/>
      <c r="AG2" s="224" t="s">
        <v>1512</v>
      </c>
      <c r="AH2" s="224"/>
      <c r="AI2" s="224"/>
      <c r="AJ2" s="224" t="s">
        <v>1513</v>
      </c>
      <c r="AK2" s="224"/>
      <c r="AL2" s="224"/>
      <c r="AM2" s="224" t="s">
        <v>1514</v>
      </c>
      <c r="AN2" s="224"/>
      <c r="AO2" s="224"/>
      <c r="AP2" s="224" t="s">
        <v>1515</v>
      </c>
      <c r="AQ2" s="224"/>
      <c r="AR2" s="224"/>
      <c r="AS2" s="224" t="s">
        <v>1516</v>
      </c>
      <c r="AT2" s="224"/>
      <c r="AU2" s="224"/>
      <c r="AV2" s="224" t="s">
        <v>1517</v>
      </c>
      <c r="AW2" s="224"/>
      <c r="AX2" s="224"/>
      <c r="AY2" s="224" t="s">
        <v>1518</v>
      </c>
      <c r="AZ2" s="224"/>
      <c r="BA2" s="224"/>
      <c r="BB2" s="224" t="s">
        <v>1519</v>
      </c>
      <c r="BC2" s="224"/>
      <c r="BD2" s="224"/>
      <c r="BE2" s="224" t="s">
        <v>1520</v>
      </c>
      <c r="BF2" s="224"/>
      <c r="BG2" s="224"/>
      <c r="BH2" s="224" t="s">
        <v>1521</v>
      </c>
      <c r="BI2" s="224"/>
      <c r="BJ2" s="224"/>
      <c r="BK2" s="224" t="s">
        <v>1522</v>
      </c>
      <c r="BL2" s="224"/>
      <c r="BM2" s="224"/>
      <c r="BN2" s="224" t="s">
        <v>1523</v>
      </c>
      <c r="BO2" s="224"/>
      <c r="BP2" s="224"/>
      <c r="BQ2" s="224" t="s">
        <v>327</v>
      </c>
      <c r="BR2" s="224"/>
      <c r="BS2" s="224"/>
      <c r="BT2" s="126" t="s">
        <v>324</v>
      </c>
      <c r="BU2" s="224" t="s">
        <v>328</v>
      </c>
      <c r="BV2" s="224"/>
      <c r="BW2" s="224"/>
      <c r="BX2" s="126" t="s">
        <v>519</v>
      </c>
      <c r="BZ2" s="224" t="s">
        <v>329</v>
      </c>
      <c r="CA2" s="224"/>
      <c r="CB2" s="224"/>
      <c r="CC2" s="224" t="s">
        <v>330</v>
      </c>
      <c r="CD2" s="224"/>
      <c r="CE2" s="224"/>
      <c r="CF2" s="224" t="s">
        <v>331</v>
      </c>
      <c r="CG2" s="224"/>
      <c r="CH2" s="224"/>
      <c r="CI2" s="224" t="s">
        <v>332</v>
      </c>
      <c r="CJ2" s="224"/>
      <c r="CK2" s="224"/>
      <c r="CL2" s="224" t="s">
        <v>518</v>
      </c>
      <c r="CM2" s="224"/>
      <c r="CN2" s="224"/>
      <c r="CP2" s="224" t="s">
        <v>1455</v>
      </c>
      <c r="CQ2" s="224"/>
      <c r="CR2" s="224"/>
      <c r="CS2" s="224" t="s">
        <v>1456</v>
      </c>
      <c r="CT2" s="224"/>
      <c r="CU2" s="224"/>
      <c r="CV2" s="224" t="s">
        <v>1457</v>
      </c>
      <c r="CW2" s="224"/>
      <c r="CX2" s="224"/>
      <c r="CY2" s="224" t="s">
        <v>1458</v>
      </c>
      <c r="CZ2" s="224"/>
      <c r="DA2" s="224"/>
      <c r="DB2" s="224" t="s">
        <v>1459</v>
      </c>
      <c r="DC2" s="224"/>
      <c r="DD2" s="224"/>
      <c r="DE2" s="224" t="s">
        <v>333</v>
      </c>
      <c r="DF2" s="224"/>
      <c r="DG2" s="224"/>
      <c r="DH2" s="224" t="s">
        <v>382</v>
      </c>
      <c r="DI2" s="224"/>
      <c r="DJ2" s="224"/>
      <c r="DK2" s="224" t="s">
        <v>334</v>
      </c>
      <c r="DL2" s="224"/>
      <c r="DM2" s="224"/>
      <c r="DN2" s="224" t="s">
        <v>335</v>
      </c>
      <c r="DO2" s="224"/>
      <c r="DP2" s="224"/>
      <c r="DQ2" s="224" t="s">
        <v>336</v>
      </c>
      <c r="DR2" s="224"/>
      <c r="DS2" s="224"/>
      <c r="DT2" s="224" t="s">
        <v>337</v>
      </c>
      <c r="DU2" s="224"/>
      <c r="DV2" s="224"/>
    </row>
    <row r="3" spans="1:126" x14ac:dyDescent="0.3">
      <c r="A3" s="15" t="s">
        <v>501</v>
      </c>
      <c r="B3" s="19" t="s">
        <v>511</v>
      </c>
      <c r="C3" s="63">
        <v>5.5</v>
      </c>
      <c r="D3" s="68" t="s">
        <v>231</v>
      </c>
      <c r="E3" s="63">
        <v>1.8</v>
      </c>
      <c r="I3" s="14">
        <v>1.87</v>
      </c>
      <c r="J3" s="21" t="s">
        <v>231</v>
      </c>
      <c r="K3" s="14">
        <v>0.3</v>
      </c>
      <c r="L3" s="14">
        <v>105</v>
      </c>
      <c r="M3" s="21" t="s">
        <v>231</v>
      </c>
      <c r="N3" s="14">
        <v>21</v>
      </c>
      <c r="O3" s="14">
        <v>265.89999999999998</v>
      </c>
      <c r="P3" s="21" t="s">
        <v>231</v>
      </c>
      <c r="Q3" s="14">
        <v>8.1999999999999993</v>
      </c>
      <c r="R3" s="14">
        <v>2.9</v>
      </c>
      <c r="S3" s="21" t="s">
        <v>231</v>
      </c>
      <c r="T3" s="14">
        <v>1.1000000000000001</v>
      </c>
      <c r="U3" s="14" t="s">
        <v>323</v>
      </c>
      <c r="V3" s="21" t="s">
        <v>231</v>
      </c>
      <c r="W3" s="14" t="s">
        <v>323</v>
      </c>
      <c r="X3" s="14">
        <v>0.19</v>
      </c>
      <c r="Y3" s="21" t="s">
        <v>231</v>
      </c>
      <c r="Z3" s="14">
        <v>8.4000000000000005E-2</v>
      </c>
      <c r="AA3" s="14">
        <v>1030</v>
      </c>
      <c r="AB3" s="21" t="s">
        <v>231</v>
      </c>
      <c r="AC3" s="14">
        <v>320</v>
      </c>
      <c r="AD3" s="14">
        <v>470000</v>
      </c>
      <c r="AE3" s="21" t="s">
        <v>231</v>
      </c>
      <c r="AF3" s="14">
        <v>140000</v>
      </c>
      <c r="AG3" s="14">
        <v>3.79</v>
      </c>
      <c r="AH3" s="21" t="s">
        <v>231</v>
      </c>
      <c r="AI3" s="14">
        <v>0.66</v>
      </c>
      <c r="AJ3" s="14">
        <v>5.4999999999999997E-3</v>
      </c>
      <c r="AK3" s="21" t="s">
        <v>231</v>
      </c>
      <c r="AL3" s="14">
        <v>7.7999999999999996E-3</v>
      </c>
      <c r="AM3" s="14">
        <v>4.9000000000000004</v>
      </c>
      <c r="AN3" s="21" t="s">
        <v>231</v>
      </c>
      <c r="AO3" s="14">
        <v>1.7</v>
      </c>
      <c r="AP3" s="14">
        <v>5.8000000000000003E-2</v>
      </c>
      <c r="AQ3" s="21" t="s">
        <v>231</v>
      </c>
      <c r="AR3" s="14">
        <v>3.1E-2</v>
      </c>
      <c r="AS3" s="14">
        <v>0.72</v>
      </c>
      <c r="AT3" s="21" t="s">
        <v>231</v>
      </c>
      <c r="AU3" s="14">
        <v>0.15</v>
      </c>
      <c r="AV3" s="14">
        <v>4.9000000000000004</v>
      </c>
      <c r="AW3" s="21" t="s">
        <v>231</v>
      </c>
      <c r="AX3" s="14">
        <v>2</v>
      </c>
      <c r="AY3" s="14">
        <v>18.5</v>
      </c>
      <c r="AZ3" s="21" t="s">
        <v>231</v>
      </c>
      <c r="BA3" s="14">
        <v>3.9</v>
      </c>
      <c r="BB3" s="14">
        <v>85</v>
      </c>
      <c r="BC3" s="21" t="s">
        <v>231</v>
      </c>
      <c r="BD3" s="14">
        <v>14</v>
      </c>
      <c r="BE3" s="14">
        <v>297</v>
      </c>
      <c r="BF3" s="21" t="s">
        <v>231</v>
      </c>
      <c r="BG3" s="14">
        <v>79</v>
      </c>
      <c r="BH3" s="14">
        <v>1.76</v>
      </c>
      <c r="BI3" s="21" t="s">
        <v>231</v>
      </c>
      <c r="BJ3" s="14">
        <v>0.47</v>
      </c>
      <c r="BK3" s="14">
        <v>54.1</v>
      </c>
      <c r="BL3" s="21" t="s">
        <v>231</v>
      </c>
      <c r="BM3" s="14">
        <v>9</v>
      </c>
      <c r="BN3" s="14">
        <v>92</v>
      </c>
      <c r="BO3" s="21" t="s">
        <v>231</v>
      </c>
      <c r="BP3" s="14">
        <v>15</v>
      </c>
      <c r="BQ3" s="16">
        <f t="shared" ref="BQ3:BQ35" si="0">BK3/BN3</f>
        <v>0.58804347826086956</v>
      </c>
      <c r="BR3" s="21" t="s">
        <v>231</v>
      </c>
      <c r="BS3" s="16">
        <f t="shared" ref="BS3:BS35" si="1">BQ3*SQRT((BM3/BK3)^2 + (BP3/BN3)^2)</f>
        <v>0.13697545796158186</v>
      </c>
      <c r="BT3" s="18">
        <f t="shared" ref="BT3:BT35" si="2">(4800/(5.711-LOG10(R3)))-273</f>
        <v>641.52923999162692</v>
      </c>
      <c r="BU3" s="18">
        <f t="shared" ref="BU3:BU35" si="3">(4800/(5.711-LOG10(C3)))-273</f>
        <v>692.67093918819955</v>
      </c>
      <c r="BV3" s="21" t="s">
        <v>231</v>
      </c>
      <c r="BW3" s="18">
        <f t="shared" ref="BW3:BW35" si="4">(1/(C3*2.303))*(4800/((5.711-LOG10(C3))^2))*E3</f>
        <v>27.607874002070997</v>
      </c>
      <c r="BX3" s="16">
        <f t="shared" ref="BX3:BX35" si="5">10000/(BU3+273)</f>
        <v>10.355494396886993</v>
      </c>
      <c r="BY3" s="16"/>
      <c r="BZ3" s="17">
        <f t="shared" ref="BZ3:BZ35" si="6">AG3/BE3</f>
        <v>1.2760942760942761E-2</v>
      </c>
      <c r="CA3" s="22" t="s">
        <v>231</v>
      </c>
      <c r="CB3" s="17">
        <f t="shared" ref="CB3:CB35" si="7">BZ3*SQRT((BG3/BE3)^2 + (AI3/AG3)^2)</f>
        <v>4.0570571525283972E-3</v>
      </c>
      <c r="CC3" s="17">
        <f t="shared" ref="CC3:CC35" si="8">BK3/BE3</f>
        <v>0.18215488215488215</v>
      </c>
      <c r="CD3" s="22" t="s">
        <v>231</v>
      </c>
      <c r="CE3" s="17">
        <f t="shared" ref="CE3:CE35" si="9">CC3*SQRT((BM3/BK3)^2 + (BG3/BE3)^2)</f>
        <v>5.7147766695381123E-2</v>
      </c>
      <c r="CF3" s="17">
        <f t="shared" ref="CF3:CF35" si="10">BB3/BE3</f>
        <v>0.28619528619528617</v>
      </c>
      <c r="CG3" s="22" t="s">
        <v>231</v>
      </c>
      <c r="CH3" s="17">
        <f t="shared" ref="CH3:CH35" si="11">CF3*SQRT((BG3/BE3)^2 + (BD3/BB3)^2)</f>
        <v>8.9538629873182646E-2</v>
      </c>
      <c r="CI3" s="17">
        <f t="shared" ref="CI3:CI35" si="12">BK3/AA3</f>
        <v>5.2524271844660193E-2</v>
      </c>
      <c r="CJ3" s="22" t="s">
        <v>231</v>
      </c>
      <c r="CK3" s="17">
        <f t="shared" ref="CK3:CK35" si="13">CI3*SQRT((BM3/BK3)^2 + (AC3/AA3)^2)</f>
        <v>1.8510391270174439E-2</v>
      </c>
      <c r="CL3" s="17">
        <f t="shared" ref="CL3:CL35" si="14">AG3/BK3</f>
        <v>7.0055452865064691E-2</v>
      </c>
      <c r="CM3" s="22" t="s">
        <v>231</v>
      </c>
      <c r="CN3" s="17">
        <f t="shared" ref="CN3:CN35" si="15">CL3*SQRT((BM3/BK3)^2 + (AI3/AG3)^2)</f>
        <v>1.6871701490990581E-2</v>
      </c>
      <c r="CO3" s="17"/>
      <c r="CP3" s="17">
        <f t="shared" ref="CP3:CP35" si="16">10^(0.4313*BX3-4.6205)</f>
        <v>0.70117227180558594</v>
      </c>
      <c r="CQ3" s="22" t="s">
        <v>231</v>
      </c>
      <c r="CR3" s="17">
        <f t="shared" ref="CR3:CR35" si="17">2.303*CP3*0.0589611492614049</f>
        <v>9.5210448613468959E-2</v>
      </c>
      <c r="CS3" s="17">
        <f t="shared" ref="CS3:CS35" si="18">10^(0.1217*BX3-0.1822)</f>
        <v>11.969159877906286</v>
      </c>
      <c r="CT3" s="22" t="s">
        <v>231</v>
      </c>
      <c r="CU3" s="17">
        <f t="shared" ref="CU3:CU35" si="19">2.303*CS3*0.0225385315526879</f>
        <v>0.6212740632676228</v>
      </c>
      <c r="CV3" s="17">
        <f t="shared" ref="CV3:CV35" si="20">10^(0.1903*BX3-1.5626)</f>
        <v>2.558883911297781</v>
      </c>
      <c r="CW3" s="22" t="s">
        <v>231</v>
      </c>
      <c r="CX3" s="17">
        <f t="shared" ref="CX3:CX35" si="21">2.303*CV3*0.0698785721056309</f>
        <v>0.41180208744450658</v>
      </c>
      <c r="CY3" s="17">
        <f t="shared" ref="CY3:CY35" si="22">10^(0.1562*BX3-0.9172)</f>
        <v>5.0156615682663448</v>
      </c>
      <c r="CZ3" s="22" t="s">
        <v>231</v>
      </c>
      <c r="DA3" s="17">
        <f t="shared" ref="DA3:DA35" si="23">2.303*CY3*0.0651611907332592</f>
        <v>0.75268138367785675</v>
      </c>
      <c r="DB3" s="17">
        <f t="shared" ref="DB3:DB35" si="24">10^(0.1393*BX3-0.6262)</f>
        <v>6.5511926293331353</v>
      </c>
      <c r="DC3" s="22" t="s">
        <v>231</v>
      </c>
      <c r="DD3" s="17">
        <f t="shared" ref="DD3:DD35" si="25">2.303*DB3*0.104334124695305</f>
        <v>1.5741303208372299</v>
      </c>
      <c r="DE3" s="17">
        <f t="shared" ref="DE3:DE35" si="26">CI3*(DB3/CV3)</f>
        <v>0.1344713689630857</v>
      </c>
      <c r="DF3" s="22" t="s">
        <v>231</v>
      </c>
      <c r="DG3" s="17">
        <f t="shared" ref="DG3:DG35" si="27">SQRT((DB3/CV3*CK3)^2 + (CI3/CV3*DD3)^2 + (CI3*DB3*CX3/(CV3^2))^2)</f>
        <v>6.130342726372659E-2</v>
      </c>
      <c r="DH3" s="17">
        <f t="shared" ref="DH3:DH35" si="28">(DE3+1.3169)/0.0269</f>
        <v>53.954325983757826</v>
      </c>
      <c r="DI3" s="22" t="s">
        <v>231</v>
      </c>
      <c r="DJ3" s="17">
        <f t="shared" ref="DJ3:DJ35" si="29">DG3/0.0269</f>
        <v>2.2789378164954122</v>
      </c>
      <c r="DK3" s="17">
        <f t="shared" ref="DK3:DK35" si="30">CC3*(CS3/CV3)</f>
        <v>0.85202806482425264</v>
      </c>
      <c r="DL3" s="22" t="s">
        <v>231</v>
      </c>
      <c r="DM3" s="17">
        <f t="shared" ref="DM3:DM35" si="31">SQRT((CS3/CV3*CE3)^2 + (CC3/CV3*CU3)^2 + (CC3*CS3*CX3/(CV3^2))^2)</f>
        <v>0.3036621751897785</v>
      </c>
      <c r="DN3" s="17">
        <f t="shared" ref="DN3:DN35" si="32">CF3*(CS3/CY3)</f>
        <v>0.68296416936251758</v>
      </c>
      <c r="DO3" s="22" t="s">
        <v>231</v>
      </c>
      <c r="DP3" s="17">
        <f t="shared" ref="DP3:DP35" si="33">SQRT((CS3/CY3*CH3)^2 + (CF3/CY3*CU3)^2 + (CF3*CS3*DA3/(CY3^2))^2)</f>
        <v>0.2396168608466191</v>
      </c>
      <c r="DQ3" s="17">
        <f t="shared" ref="DQ3:DQ35" si="34">BZ3*(CS3/CP3)</f>
        <v>0.21783200825272275</v>
      </c>
      <c r="DR3" s="22" t="s">
        <v>231</v>
      </c>
      <c r="DS3" s="17">
        <f t="shared" ref="DS3:DS35" si="35">SQRT((CS3/CP3*CB3)^2 + (BZ3/CP3*CU3)^2 + (BZ3*CS3*CR3/(CP3^2))^2)</f>
        <v>7.6151070146883992E-2</v>
      </c>
      <c r="DT3" s="17">
        <f t="shared" ref="DT3:DT35" si="36">CL3*(CP3/CV3)</f>
        <v>1.9196236617414205E-2</v>
      </c>
      <c r="DU3" s="22" t="s">
        <v>231</v>
      </c>
      <c r="DV3" s="17">
        <f t="shared" ref="DV3:DV35" si="37">SQRT((CP3/CV3*CN3)^2 + (CL3/CV3*CR3)^2 + (CL3*CP3*CX3/(CV3^2))^2)</f>
        <v>6.1409242818149115E-3</v>
      </c>
    </row>
    <row r="4" spans="1:126" s="63" customFormat="1" x14ac:dyDescent="0.3">
      <c r="A4" s="100" t="s">
        <v>253</v>
      </c>
      <c r="B4" s="9">
        <v>4226</v>
      </c>
      <c r="C4" s="63">
        <v>9.1999999999999993</v>
      </c>
      <c r="D4" s="68" t="s">
        <v>231</v>
      </c>
      <c r="E4" s="63">
        <v>1.5</v>
      </c>
      <c r="I4" s="63">
        <v>12.3</v>
      </c>
      <c r="J4" s="68" t="s">
        <v>231</v>
      </c>
      <c r="K4" s="63">
        <v>3.6</v>
      </c>
      <c r="L4" s="63">
        <v>173</v>
      </c>
      <c r="M4" s="68" t="s">
        <v>231</v>
      </c>
      <c r="N4" s="63">
        <v>13</v>
      </c>
      <c r="O4" s="63">
        <v>248</v>
      </c>
      <c r="P4" s="68" t="s">
        <v>231</v>
      </c>
      <c r="Q4" s="63">
        <v>23</v>
      </c>
      <c r="R4" s="63">
        <v>8.6</v>
      </c>
      <c r="S4" s="68" t="s">
        <v>231</v>
      </c>
      <c r="T4" s="63">
        <v>1.5</v>
      </c>
      <c r="U4" s="63">
        <v>0.26200000000000001</v>
      </c>
      <c r="V4" s="68" t="s">
        <v>231</v>
      </c>
      <c r="W4" s="63">
        <v>8.2000000000000003E-2</v>
      </c>
      <c r="X4" s="63">
        <v>0.23599999999999999</v>
      </c>
      <c r="Y4" s="68" t="s">
        <v>231</v>
      </c>
      <c r="Z4" s="63">
        <v>5.8999999999999997E-2</v>
      </c>
      <c r="AA4" s="63">
        <v>900</v>
      </c>
      <c r="AB4" s="68" t="s">
        <v>231</v>
      </c>
      <c r="AC4" s="63">
        <v>81</v>
      </c>
      <c r="AD4" s="63">
        <v>459000</v>
      </c>
      <c r="AE4" s="68" t="s">
        <v>231</v>
      </c>
      <c r="AF4" s="63">
        <v>73000</v>
      </c>
      <c r="AG4" s="63">
        <v>10.7</v>
      </c>
      <c r="AH4" s="68" t="s">
        <v>231</v>
      </c>
      <c r="AI4" s="63">
        <v>1.8</v>
      </c>
      <c r="AJ4" s="63">
        <v>3.4000000000000002E-2</v>
      </c>
      <c r="AK4" s="68" t="s">
        <v>231</v>
      </c>
      <c r="AL4" s="63">
        <v>1.6E-2</v>
      </c>
      <c r="AM4" s="63">
        <v>8.09</v>
      </c>
      <c r="AN4" s="68" t="s">
        <v>231</v>
      </c>
      <c r="AO4" s="63">
        <v>0.7</v>
      </c>
      <c r="AP4" s="63">
        <v>0.11899999999999999</v>
      </c>
      <c r="AQ4" s="68" t="s">
        <v>231</v>
      </c>
      <c r="AR4" s="63">
        <v>2.5999999999999999E-2</v>
      </c>
      <c r="AS4" s="63">
        <v>0.34799999999999998</v>
      </c>
      <c r="AT4" s="68" t="s">
        <v>231</v>
      </c>
      <c r="AU4" s="63">
        <v>7.0000000000000007E-2</v>
      </c>
      <c r="AV4" s="63">
        <v>5.87</v>
      </c>
      <c r="AW4" s="68" t="s">
        <v>231</v>
      </c>
      <c r="AX4" s="63">
        <v>0.81</v>
      </c>
      <c r="AY4" s="63">
        <v>22</v>
      </c>
      <c r="AZ4" s="68" t="s">
        <v>231</v>
      </c>
      <c r="BA4" s="63">
        <v>2.1</v>
      </c>
      <c r="BB4" s="63">
        <v>90.3</v>
      </c>
      <c r="BC4" s="68" t="s">
        <v>231</v>
      </c>
      <c r="BD4" s="63">
        <v>7.9</v>
      </c>
      <c r="BE4" s="63">
        <v>310</v>
      </c>
      <c r="BF4" s="68" t="s">
        <v>231</v>
      </c>
      <c r="BG4" s="63">
        <v>56</v>
      </c>
      <c r="BH4" s="63">
        <v>3.06</v>
      </c>
      <c r="BI4" s="68" t="s">
        <v>231</v>
      </c>
      <c r="BJ4" s="63">
        <v>0.78</v>
      </c>
      <c r="BK4" s="63">
        <v>39.9</v>
      </c>
      <c r="BL4" s="68" t="s">
        <v>231</v>
      </c>
      <c r="BM4" s="63">
        <v>4.4000000000000004</v>
      </c>
      <c r="BN4" s="63">
        <v>122</v>
      </c>
      <c r="BO4" s="68" t="s">
        <v>231</v>
      </c>
      <c r="BP4" s="63">
        <v>25</v>
      </c>
      <c r="BQ4" s="16">
        <f>BK4/BN4</f>
        <v>0.32704918032786884</v>
      </c>
      <c r="BR4" s="68" t="s">
        <v>231</v>
      </c>
      <c r="BS4" s="16">
        <f t="shared" si="1"/>
        <v>7.6106338431452675E-2</v>
      </c>
      <c r="BT4" s="101">
        <f>(4800/(5.711-LOG10(R4)))-273</f>
        <v>731.91959460364558</v>
      </c>
      <c r="BU4" s="101">
        <f>(4800/(5.711-LOG10(C4)))-273</f>
        <v>738.11975311523486</v>
      </c>
      <c r="BV4" s="68" t="s">
        <v>231</v>
      </c>
      <c r="BW4" s="101">
        <f>(1/(C4*2.303))*(4800/((5.711-LOG10(C4))^2))*E4</f>
        <v>15.079031413713292</v>
      </c>
      <c r="BX4" s="65">
        <f t="shared" si="5"/>
        <v>9.8900253596967609</v>
      </c>
      <c r="BY4" s="65"/>
      <c r="BZ4" s="136">
        <f>AG4/BE4</f>
        <v>3.4516129032258064E-2</v>
      </c>
      <c r="CA4" s="137" t="s">
        <v>231</v>
      </c>
      <c r="CB4" s="136">
        <f>BZ4*SQRT((BG4/BE4)^2 + (AI4/AG4)^2)</f>
        <v>8.5201083569080606E-3</v>
      </c>
      <c r="CC4" s="136">
        <f>BK4/BE4</f>
        <v>0.12870967741935482</v>
      </c>
      <c r="CD4" s="137" t="s">
        <v>231</v>
      </c>
      <c r="CE4" s="136">
        <f>CC4*SQRT((BM4/BK4)^2 + (BG4/BE4)^2)</f>
        <v>2.7240697618609547E-2</v>
      </c>
      <c r="CF4" s="136">
        <f>BB4/BE4</f>
        <v>0.29129032258064513</v>
      </c>
      <c r="CG4" s="137" t="s">
        <v>231</v>
      </c>
      <c r="CH4" s="136">
        <f>CF4*SQRT((BG4/BE4)^2 + (BD4/BB4)^2)</f>
        <v>5.846633040906795E-2</v>
      </c>
      <c r="CI4" s="136">
        <f>BK4/AA4</f>
        <v>4.4333333333333329E-2</v>
      </c>
      <c r="CJ4" s="137" t="s">
        <v>231</v>
      </c>
      <c r="CK4" s="136">
        <f>CI4*SQRT((BM4/BK4)^2 + (AC4/AA4)^2)</f>
        <v>6.3104147698785397E-3</v>
      </c>
      <c r="CL4" s="136">
        <f>AG4/BK4</f>
        <v>0.26817042606516289</v>
      </c>
      <c r="CM4" s="137" t="s">
        <v>231</v>
      </c>
      <c r="CN4" s="136">
        <f>CL4*SQRT((BM4/BK4)^2 + (AI4/AG4)^2)</f>
        <v>5.3941694570469663E-2</v>
      </c>
      <c r="CO4" s="136"/>
      <c r="CP4" s="72">
        <f t="shared" si="16"/>
        <v>0.44163952858886424</v>
      </c>
      <c r="CQ4" s="71" t="s">
        <v>231</v>
      </c>
      <c r="CR4" s="72">
        <f>2.303*CP4*0.0589611492614049</f>
        <v>5.9969139301682996E-2</v>
      </c>
      <c r="CS4" s="72">
        <f t="shared" si="18"/>
        <v>10.50548449866702</v>
      </c>
      <c r="CT4" s="71" t="s">
        <v>231</v>
      </c>
      <c r="CU4" s="72">
        <f>2.303*CS4*0.0225385315526879</f>
        <v>0.545300180435353</v>
      </c>
      <c r="CV4" s="72">
        <f t="shared" si="20"/>
        <v>2.0867567450463671</v>
      </c>
      <c r="CW4" s="71" t="s">
        <v>231</v>
      </c>
      <c r="CX4" s="72">
        <f>2.303*CV4*0.0698785721056309</f>
        <v>0.33582249659898555</v>
      </c>
      <c r="CY4" s="72">
        <f t="shared" si="22"/>
        <v>4.242501076463161</v>
      </c>
      <c r="CZ4" s="71" t="s">
        <v>231</v>
      </c>
      <c r="DA4" s="72">
        <f>2.303*CY4*0.0651611907332592</f>
        <v>0.63665610947327744</v>
      </c>
      <c r="DB4" s="72">
        <f t="shared" si="24"/>
        <v>5.642616475626447</v>
      </c>
      <c r="DC4" s="71" t="s">
        <v>231</v>
      </c>
      <c r="DD4" s="72">
        <f>2.303*DB4*0.104334124695305</f>
        <v>1.3558162895972492</v>
      </c>
      <c r="DE4" s="72">
        <f t="shared" si="26"/>
        <v>0.11987789074118814</v>
      </c>
      <c r="DF4" s="71" t="s">
        <v>231</v>
      </c>
      <c r="DG4" s="72">
        <f t="shared" si="27"/>
        <v>3.8639844589552989E-2</v>
      </c>
      <c r="DH4" s="72">
        <f>(DE4+1.3169)/0.0269</f>
        <v>53.411817499672416</v>
      </c>
      <c r="DI4" s="71" t="s">
        <v>231</v>
      </c>
      <c r="DJ4" s="72">
        <f>DG4/0.0269</f>
        <v>1.4364254494257618</v>
      </c>
      <c r="DK4" s="72">
        <f t="shared" si="30"/>
        <v>0.64797083999717475</v>
      </c>
      <c r="DL4" s="71" t="s">
        <v>231</v>
      </c>
      <c r="DM4" s="72">
        <f t="shared" si="31"/>
        <v>0.17553461592061767</v>
      </c>
      <c r="DN4" s="72">
        <f t="shared" si="32"/>
        <v>0.72130705763634839</v>
      </c>
      <c r="DO4" s="71" t="s">
        <v>231</v>
      </c>
      <c r="DP4" s="72">
        <f t="shared" si="33"/>
        <v>0.18460477156391761</v>
      </c>
      <c r="DQ4" s="72">
        <f t="shared" si="34"/>
        <v>0.82105118547923572</v>
      </c>
      <c r="DR4" s="71" t="s">
        <v>231</v>
      </c>
      <c r="DS4" s="72">
        <f t="shared" si="35"/>
        <v>0.23520587128509401</v>
      </c>
      <c r="DT4" s="72">
        <f t="shared" si="36"/>
        <v>5.6755374496830401E-2</v>
      </c>
      <c r="DU4" s="71" t="s">
        <v>231</v>
      </c>
      <c r="DV4" s="72">
        <f t="shared" si="37"/>
        <v>1.6527119534442039E-2</v>
      </c>
    </row>
    <row r="5" spans="1:126" x14ac:dyDescent="0.3">
      <c r="A5" s="15" t="s">
        <v>241</v>
      </c>
      <c r="B5" s="133">
        <v>4181</v>
      </c>
      <c r="C5" s="63">
        <v>6.02</v>
      </c>
      <c r="D5" s="68" t="s">
        <v>231</v>
      </c>
      <c r="E5" s="63">
        <v>0.59</v>
      </c>
      <c r="I5" s="14">
        <v>1.05</v>
      </c>
      <c r="J5" s="21" t="s">
        <v>231</v>
      </c>
      <c r="K5" s="14">
        <v>0.47</v>
      </c>
      <c r="L5" s="14">
        <v>145</v>
      </c>
      <c r="M5" s="21" t="s">
        <v>231</v>
      </c>
      <c r="N5" s="14">
        <v>18</v>
      </c>
      <c r="O5" s="14">
        <v>223</v>
      </c>
      <c r="P5" s="21" t="s">
        <v>231</v>
      </c>
      <c r="Q5" s="14">
        <v>20</v>
      </c>
      <c r="R5" s="14">
        <v>4.3099999999999996</v>
      </c>
      <c r="S5" s="21" t="s">
        <v>231</v>
      </c>
      <c r="T5" s="14">
        <v>0.45</v>
      </c>
      <c r="U5" s="14" t="s">
        <v>323</v>
      </c>
      <c r="V5" s="21" t="s">
        <v>231</v>
      </c>
      <c r="W5" s="14" t="s">
        <v>323</v>
      </c>
      <c r="X5" s="14">
        <v>0.16</v>
      </c>
      <c r="Y5" s="21" t="s">
        <v>231</v>
      </c>
      <c r="Z5" s="14">
        <v>0.04</v>
      </c>
      <c r="AA5" s="14">
        <v>363</v>
      </c>
      <c r="AB5" s="21" t="s">
        <v>231</v>
      </c>
      <c r="AC5" s="14">
        <v>39</v>
      </c>
      <c r="AD5" s="14">
        <v>409000</v>
      </c>
      <c r="AE5" s="21" t="s">
        <v>231</v>
      </c>
      <c r="AF5" s="14">
        <v>33000</v>
      </c>
      <c r="AG5" s="14">
        <v>2.82</v>
      </c>
      <c r="AH5" s="21" t="s">
        <v>231</v>
      </c>
      <c r="AI5" s="14">
        <v>0.34</v>
      </c>
      <c r="AJ5" s="14">
        <v>1.7000000000000001E-2</v>
      </c>
      <c r="AK5" s="21" t="s">
        <v>231</v>
      </c>
      <c r="AL5" s="14">
        <v>1.0999999999999999E-2</v>
      </c>
      <c r="AM5" s="14">
        <v>5.48</v>
      </c>
      <c r="AN5" s="21" t="s">
        <v>231</v>
      </c>
      <c r="AO5" s="14">
        <v>0.87</v>
      </c>
      <c r="AP5" s="14">
        <v>2.29E-2</v>
      </c>
      <c r="AQ5" s="21" t="s">
        <v>231</v>
      </c>
      <c r="AR5" s="14">
        <v>7.7999999999999996E-3</v>
      </c>
      <c r="AS5" s="14">
        <v>0.112</v>
      </c>
      <c r="AT5" s="21" t="s">
        <v>231</v>
      </c>
      <c r="AU5" s="14">
        <v>2.5999999999999999E-2</v>
      </c>
      <c r="AV5" s="14">
        <v>1.43</v>
      </c>
      <c r="AW5" s="21" t="s">
        <v>231</v>
      </c>
      <c r="AX5" s="14">
        <v>0.22</v>
      </c>
      <c r="AY5" s="14">
        <v>6.09</v>
      </c>
      <c r="AZ5" s="21" t="s">
        <v>231</v>
      </c>
      <c r="BA5" s="14">
        <v>0.57999999999999996</v>
      </c>
      <c r="BB5" s="14">
        <v>30.6</v>
      </c>
      <c r="BC5" s="21" t="s">
        <v>231</v>
      </c>
      <c r="BD5" s="14">
        <v>3.6</v>
      </c>
      <c r="BE5" s="14">
        <v>115</v>
      </c>
      <c r="BF5" s="21" t="s">
        <v>231</v>
      </c>
      <c r="BG5" s="14">
        <v>14</v>
      </c>
      <c r="BH5" s="14">
        <v>1.1599999999999999</v>
      </c>
      <c r="BI5" s="21" t="s">
        <v>231</v>
      </c>
      <c r="BJ5" s="14">
        <v>0.17</v>
      </c>
      <c r="BK5" s="14">
        <v>55.7</v>
      </c>
      <c r="BL5" s="21" t="s">
        <v>231</v>
      </c>
      <c r="BM5" s="14">
        <v>5.0999999999999996</v>
      </c>
      <c r="BN5" s="14">
        <v>111</v>
      </c>
      <c r="BO5" s="21" t="s">
        <v>231</v>
      </c>
      <c r="BP5" s="14">
        <v>18</v>
      </c>
      <c r="BQ5" s="16">
        <f t="shared" si="0"/>
        <v>0.50180180180180178</v>
      </c>
      <c r="BR5" s="21" t="s">
        <v>231</v>
      </c>
      <c r="BS5" s="16">
        <f t="shared" si="1"/>
        <v>9.3448586030967756E-2</v>
      </c>
      <c r="BT5" s="18">
        <f t="shared" si="2"/>
        <v>672.52910632825558</v>
      </c>
      <c r="BU5" s="18">
        <f t="shared" si="3"/>
        <v>700.35373012789773</v>
      </c>
      <c r="BV5" s="21" t="s">
        <v>231</v>
      </c>
      <c r="BW5" s="18">
        <f t="shared" si="4"/>
        <v>8.3996606383218637</v>
      </c>
      <c r="BX5" s="16">
        <f t="shared" si="5"/>
        <v>10.273757309879533</v>
      </c>
      <c r="BY5" s="16"/>
      <c r="BZ5" s="17">
        <f t="shared" si="6"/>
        <v>2.4521739130434782E-2</v>
      </c>
      <c r="CA5" s="22" t="s">
        <v>231</v>
      </c>
      <c r="CB5" s="17">
        <f t="shared" si="7"/>
        <v>4.2015198909500315E-3</v>
      </c>
      <c r="CC5" s="17">
        <f t="shared" si="8"/>
        <v>0.48434782608695653</v>
      </c>
      <c r="CD5" s="22" t="s">
        <v>231</v>
      </c>
      <c r="CE5" s="17">
        <f t="shared" si="9"/>
        <v>7.3780029705889941E-2</v>
      </c>
      <c r="CF5" s="17">
        <f t="shared" si="10"/>
        <v>0.26608695652173914</v>
      </c>
      <c r="CG5" s="22" t="s">
        <v>231</v>
      </c>
      <c r="CH5" s="17">
        <f t="shared" si="11"/>
        <v>4.5047544396358399E-2</v>
      </c>
      <c r="CI5" s="17">
        <f t="shared" si="12"/>
        <v>0.1534435261707989</v>
      </c>
      <c r="CJ5" s="22" t="s">
        <v>231</v>
      </c>
      <c r="CK5" s="17">
        <f t="shared" si="13"/>
        <v>2.1660289502605151E-2</v>
      </c>
      <c r="CL5" s="17">
        <f t="shared" si="14"/>
        <v>5.0628366247755831E-2</v>
      </c>
      <c r="CM5" s="22" t="s">
        <v>231</v>
      </c>
      <c r="CN5" s="17">
        <f t="shared" si="15"/>
        <v>7.6648204389537277E-3</v>
      </c>
      <c r="CO5" s="17"/>
      <c r="CP5" s="17">
        <f t="shared" si="16"/>
        <v>0.646504463697817</v>
      </c>
      <c r="CQ5" s="22" t="s">
        <v>231</v>
      </c>
      <c r="CR5" s="17">
        <f t="shared" si="17"/>
        <v>8.7787242157725237E-2</v>
      </c>
      <c r="CS5" s="17">
        <f t="shared" si="18"/>
        <v>11.698125186349174</v>
      </c>
      <c r="CT5" s="22" t="s">
        <v>231</v>
      </c>
      <c r="CU5" s="17">
        <f t="shared" si="19"/>
        <v>0.60720567201645426</v>
      </c>
      <c r="CV5" s="17">
        <f t="shared" si="20"/>
        <v>2.4688574571392516</v>
      </c>
      <c r="CW5" s="22" t="s">
        <v>231</v>
      </c>
      <c r="CX5" s="17">
        <f t="shared" si="21"/>
        <v>0.39731409852714017</v>
      </c>
      <c r="CY5" s="17">
        <f t="shared" si="22"/>
        <v>4.8703580696723794</v>
      </c>
      <c r="CZ5" s="22" t="s">
        <v>231</v>
      </c>
      <c r="DA5" s="17">
        <f t="shared" si="23"/>
        <v>0.73087623656288847</v>
      </c>
      <c r="DB5" s="17">
        <f t="shared" si="24"/>
        <v>6.3816707414377882</v>
      </c>
      <c r="DC5" s="22" t="s">
        <v>231</v>
      </c>
      <c r="DD5" s="17">
        <f t="shared" si="25"/>
        <v>1.5333973491662689</v>
      </c>
      <c r="DE5" s="17">
        <f t="shared" si="26"/>
        <v>0.39663126706468227</v>
      </c>
      <c r="DF5" s="22" t="s">
        <v>231</v>
      </c>
      <c r="DG5" s="17">
        <f t="shared" si="27"/>
        <v>0.12763905272846368</v>
      </c>
      <c r="DH5" s="17">
        <f t="shared" si="28"/>
        <v>63.700047102776296</v>
      </c>
      <c r="DI5" s="22" t="s">
        <v>231</v>
      </c>
      <c r="DJ5" s="17">
        <f t="shared" si="29"/>
        <v>4.7449461980841514</v>
      </c>
      <c r="DK5" s="17">
        <f t="shared" si="30"/>
        <v>2.294973120832434</v>
      </c>
      <c r="DL5" s="22" t="s">
        <v>231</v>
      </c>
      <c r="DM5" s="17">
        <f t="shared" si="31"/>
        <v>0.52231107744140248</v>
      </c>
      <c r="DN5" s="17">
        <f t="shared" si="32"/>
        <v>0.63911492406046877</v>
      </c>
      <c r="DO5" s="22" t="s">
        <v>231</v>
      </c>
      <c r="DP5" s="17">
        <f t="shared" si="33"/>
        <v>0.14834540951003605</v>
      </c>
      <c r="DQ5" s="17">
        <f t="shared" si="34"/>
        <v>0.44370671858021982</v>
      </c>
      <c r="DR5" s="22" t="s">
        <v>231</v>
      </c>
      <c r="DS5" s="17">
        <f t="shared" si="35"/>
        <v>9.9700236164556671E-2</v>
      </c>
      <c r="DT5" s="17">
        <f t="shared" si="36"/>
        <v>1.3257737774310021E-2</v>
      </c>
      <c r="DU5" s="22" t="s">
        <v>231</v>
      </c>
      <c r="DV5" s="17">
        <f t="shared" si="37"/>
        <v>3.438253424271375E-3</v>
      </c>
    </row>
    <row r="6" spans="1:126" x14ac:dyDescent="0.3">
      <c r="A6" s="15" t="s">
        <v>298</v>
      </c>
      <c r="B6" s="133">
        <v>4173</v>
      </c>
      <c r="C6" s="63">
        <v>7.27</v>
      </c>
      <c r="D6" s="68" t="s">
        <v>231</v>
      </c>
      <c r="E6" s="63">
        <v>0.94</v>
      </c>
      <c r="I6" s="14">
        <v>4.17</v>
      </c>
      <c r="J6" s="21" t="s">
        <v>231</v>
      </c>
      <c r="K6" s="14">
        <v>0.74</v>
      </c>
      <c r="L6" s="14">
        <v>273</v>
      </c>
      <c r="M6" s="21" t="s">
        <v>231</v>
      </c>
      <c r="N6" s="14">
        <v>27</v>
      </c>
      <c r="O6" s="14">
        <v>194</v>
      </c>
      <c r="P6" s="21" t="s">
        <v>231</v>
      </c>
      <c r="Q6" s="14">
        <v>28</v>
      </c>
      <c r="R6" s="14">
        <v>5</v>
      </c>
      <c r="S6" s="21" t="s">
        <v>231</v>
      </c>
      <c r="T6" s="14">
        <v>1</v>
      </c>
      <c r="U6" s="14" t="s">
        <v>323</v>
      </c>
      <c r="V6" s="21" t="s">
        <v>231</v>
      </c>
      <c r="W6" s="14" t="s">
        <v>323</v>
      </c>
      <c r="X6" s="14">
        <v>0.27</v>
      </c>
      <c r="Y6" s="21" t="s">
        <v>231</v>
      </c>
      <c r="Z6" s="14">
        <v>4.4999999999999998E-2</v>
      </c>
      <c r="AA6" s="14">
        <v>1220</v>
      </c>
      <c r="AB6" s="21" t="s">
        <v>231</v>
      </c>
      <c r="AC6" s="14">
        <v>130</v>
      </c>
      <c r="AD6" s="14">
        <v>311000</v>
      </c>
      <c r="AE6" s="21" t="s">
        <v>231</v>
      </c>
      <c r="AF6" s="14">
        <v>20000</v>
      </c>
      <c r="AG6" s="14">
        <v>4.42</v>
      </c>
      <c r="AH6" s="21" t="s">
        <v>231</v>
      </c>
      <c r="AI6" s="14">
        <v>0.77</v>
      </c>
      <c r="AJ6" s="14">
        <v>7.7999999999999996E-3</v>
      </c>
      <c r="AK6" s="21" t="s">
        <v>231</v>
      </c>
      <c r="AL6" s="14">
        <v>9.4999999999999998E-3</v>
      </c>
      <c r="AM6" s="14">
        <v>6.72</v>
      </c>
      <c r="AN6" s="21" t="s">
        <v>231</v>
      </c>
      <c r="AO6" s="14">
        <v>0.74</v>
      </c>
      <c r="AP6" s="14">
        <v>3.6999999999999998E-2</v>
      </c>
      <c r="AQ6" s="21" t="s">
        <v>231</v>
      </c>
      <c r="AR6" s="14">
        <v>2.4E-2</v>
      </c>
      <c r="AS6" s="14">
        <v>0.45</v>
      </c>
      <c r="AT6" s="21" t="s">
        <v>231</v>
      </c>
      <c r="AU6" s="14">
        <v>0.12</v>
      </c>
      <c r="AV6" s="14">
        <v>5.12</v>
      </c>
      <c r="AW6" s="21" t="s">
        <v>231</v>
      </c>
      <c r="AX6" s="14">
        <v>0.73</v>
      </c>
      <c r="AY6" s="14">
        <v>23.1</v>
      </c>
      <c r="AZ6" s="21" t="s">
        <v>231</v>
      </c>
      <c r="BA6" s="14">
        <v>2.5</v>
      </c>
      <c r="BB6" s="14">
        <v>113</v>
      </c>
      <c r="BC6" s="21" t="s">
        <v>231</v>
      </c>
      <c r="BD6" s="14">
        <v>13</v>
      </c>
      <c r="BE6" s="14">
        <v>326</v>
      </c>
      <c r="BF6" s="21" t="s">
        <v>231</v>
      </c>
      <c r="BG6" s="14">
        <v>27</v>
      </c>
      <c r="BH6" s="14">
        <v>1.83</v>
      </c>
      <c r="BI6" s="21" t="s">
        <v>231</v>
      </c>
      <c r="BJ6" s="14">
        <v>0.26</v>
      </c>
      <c r="BK6" s="14">
        <v>103</v>
      </c>
      <c r="BL6" s="21" t="s">
        <v>231</v>
      </c>
      <c r="BM6" s="14">
        <v>11</v>
      </c>
      <c r="BN6" s="14">
        <v>192</v>
      </c>
      <c r="BO6" s="21" t="s">
        <v>231</v>
      </c>
      <c r="BP6" s="14">
        <v>21</v>
      </c>
      <c r="BQ6" s="16">
        <f t="shared" si="0"/>
        <v>0.53645833333333337</v>
      </c>
      <c r="BR6" s="21" t="s">
        <v>231</v>
      </c>
      <c r="BS6" s="16">
        <f t="shared" si="1"/>
        <v>8.200674346911549E-2</v>
      </c>
      <c r="BT6" s="18">
        <f t="shared" si="2"/>
        <v>684.69578477235507</v>
      </c>
      <c r="BU6" s="18">
        <f t="shared" si="3"/>
        <v>716.79978551621718</v>
      </c>
      <c r="BV6" s="21" t="s">
        <v>231</v>
      </c>
      <c r="BW6" s="18">
        <f t="shared" si="4"/>
        <v>11.45916513918851</v>
      </c>
      <c r="BX6" s="16">
        <f t="shared" si="5"/>
        <v>10.103053310710337</v>
      </c>
      <c r="BY6" s="16"/>
      <c r="BZ6" s="17">
        <f t="shared" si="6"/>
        <v>1.3558282208588956E-2</v>
      </c>
      <c r="CA6" s="22" t="s">
        <v>231</v>
      </c>
      <c r="CB6" s="17">
        <f t="shared" si="7"/>
        <v>2.6153070846673663E-3</v>
      </c>
      <c r="CC6" s="17">
        <f t="shared" si="8"/>
        <v>0.31595092024539878</v>
      </c>
      <c r="CD6" s="22" t="s">
        <v>231</v>
      </c>
      <c r="CE6" s="17">
        <f t="shared" si="9"/>
        <v>4.2700049063469588E-2</v>
      </c>
      <c r="CF6" s="17">
        <f t="shared" si="10"/>
        <v>0.34662576687116564</v>
      </c>
      <c r="CG6" s="22" t="s">
        <v>231</v>
      </c>
      <c r="CH6" s="17">
        <f t="shared" si="11"/>
        <v>4.9136176237318009E-2</v>
      </c>
      <c r="CI6" s="17">
        <f t="shared" si="12"/>
        <v>8.4426229508196726E-2</v>
      </c>
      <c r="CJ6" s="22" t="s">
        <v>231</v>
      </c>
      <c r="CK6" s="17">
        <f t="shared" si="13"/>
        <v>1.2736861510508369E-2</v>
      </c>
      <c r="CL6" s="17">
        <f t="shared" si="14"/>
        <v>4.2912621359223302E-2</v>
      </c>
      <c r="CM6" s="22" t="s">
        <v>231</v>
      </c>
      <c r="CN6" s="17">
        <f t="shared" si="15"/>
        <v>8.7686655696091742E-3</v>
      </c>
      <c r="CO6" s="17"/>
      <c r="CP6" s="17">
        <f t="shared" si="16"/>
        <v>0.54569112793816466</v>
      </c>
      <c r="CQ6" s="22" t="s">
        <v>231</v>
      </c>
      <c r="CR6" s="17">
        <f t="shared" si="17"/>
        <v>7.4098048631603963E-2</v>
      </c>
      <c r="CS6" s="17">
        <f t="shared" si="18"/>
        <v>11.151713102699766</v>
      </c>
      <c r="CT6" s="22" t="s">
        <v>231</v>
      </c>
      <c r="CU6" s="17">
        <f t="shared" si="19"/>
        <v>0.57884347626585519</v>
      </c>
      <c r="CV6" s="17">
        <f t="shared" si="20"/>
        <v>2.2909259151233461</v>
      </c>
      <c r="CW6" s="22" t="s">
        <v>231</v>
      </c>
      <c r="CX6" s="17">
        <f t="shared" si="21"/>
        <v>0.36867951291703782</v>
      </c>
      <c r="CY6" s="17">
        <f t="shared" si="22"/>
        <v>4.580331669483515</v>
      </c>
      <c r="CZ6" s="22" t="s">
        <v>231</v>
      </c>
      <c r="DA6" s="17">
        <f t="shared" si="23"/>
        <v>0.68735307033125692</v>
      </c>
      <c r="DB6" s="17">
        <f t="shared" si="24"/>
        <v>6.0416467129283875</v>
      </c>
      <c r="DC6" s="22" t="s">
        <v>231</v>
      </c>
      <c r="DD6" s="17">
        <f t="shared" si="25"/>
        <v>1.4516958692413298</v>
      </c>
      <c r="DE6" s="17">
        <f t="shared" si="26"/>
        <v>0.22264947488084591</v>
      </c>
      <c r="DF6" s="22" t="s">
        <v>231</v>
      </c>
      <c r="DG6" s="17">
        <f t="shared" si="27"/>
        <v>7.2623896091200568E-2</v>
      </c>
      <c r="DH6" s="17">
        <f t="shared" si="28"/>
        <v>57.232322486276793</v>
      </c>
      <c r="DI6" s="22" t="s">
        <v>231</v>
      </c>
      <c r="DJ6" s="17">
        <f t="shared" si="29"/>
        <v>2.6997730888922145</v>
      </c>
      <c r="DK6" s="17">
        <f t="shared" si="30"/>
        <v>1.5379781571509086</v>
      </c>
      <c r="DL6" s="22" t="s">
        <v>231</v>
      </c>
      <c r="DM6" s="17">
        <f t="shared" si="31"/>
        <v>0.33292074308122105</v>
      </c>
      <c r="DN6" s="17">
        <f t="shared" si="32"/>
        <v>0.84392820980721872</v>
      </c>
      <c r="DO6" s="22" t="s">
        <v>231</v>
      </c>
      <c r="DP6" s="17">
        <f t="shared" si="33"/>
        <v>0.17963742063347321</v>
      </c>
      <c r="DQ6" s="17">
        <f t="shared" si="34"/>
        <v>0.27707629025765601</v>
      </c>
      <c r="DR6" s="22" t="s">
        <v>231</v>
      </c>
      <c r="DS6" s="17">
        <f t="shared" si="35"/>
        <v>6.6924384260929629E-2</v>
      </c>
      <c r="DT6" s="17">
        <f t="shared" si="36"/>
        <v>1.022164732508914E-2</v>
      </c>
      <c r="DU6" s="22" t="s">
        <v>231</v>
      </c>
      <c r="DV6" s="17">
        <f t="shared" si="37"/>
        <v>2.9991560219397089E-3</v>
      </c>
    </row>
    <row r="7" spans="1:126" x14ac:dyDescent="0.3">
      <c r="A7" s="15" t="s">
        <v>307</v>
      </c>
      <c r="B7" s="133">
        <v>4142</v>
      </c>
      <c r="C7" s="63">
        <v>5.9</v>
      </c>
      <c r="D7" s="68" t="s">
        <v>231</v>
      </c>
      <c r="E7" s="63">
        <v>1.2</v>
      </c>
      <c r="I7" s="14" t="s">
        <v>323</v>
      </c>
      <c r="J7" s="21" t="s">
        <v>231</v>
      </c>
      <c r="K7" s="14" t="s">
        <v>323</v>
      </c>
      <c r="L7" s="14">
        <v>88</v>
      </c>
      <c r="M7" s="21" t="s">
        <v>231</v>
      </c>
      <c r="N7" s="14">
        <v>13</v>
      </c>
      <c r="O7" s="14">
        <v>215</v>
      </c>
      <c r="P7" s="21" t="s">
        <v>231</v>
      </c>
      <c r="Q7" s="14">
        <v>27</v>
      </c>
      <c r="R7" s="14">
        <v>3.24</v>
      </c>
      <c r="S7" s="21" t="s">
        <v>231</v>
      </c>
      <c r="T7" s="14">
        <v>0.89</v>
      </c>
      <c r="U7" s="14" t="s">
        <v>323</v>
      </c>
      <c r="V7" s="21" t="s">
        <v>231</v>
      </c>
      <c r="W7" s="14" t="s">
        <v>323</v>
      </c>
      <c r="X7" s="14">
        <v>0.11700000000000001</v>
      </c>
      <c r="Y7" s="21" t="s">
        <v>231</v>
      </c>
      <c r="Z7" s="14">
        <v>1.9E-2</v>
      </c>
      <c r="AA7" s="14">
        <v>433</v>
      </c>
      <c r="AB7" s="21" t="s">
        <v>231</v>
      </c>
      <c r="AC7" s="14">
        <v>52</v>
      </c>
      <c r="AD7" s="14">
        <v>377000</v>
      </c>
      <c r="AE7" s="21" t="s">
        <v>231</v>
      </c>
      <c r="AF7" s="14">
        <v>38000</v>
      </c>
      <c r="AG7" s="14">
        <v>0.36899999999999999</v>
      </c>
      <c r="AH7" s="21" t="s">
        <v>231</v>
      </c>
      <c r="AI7" s="14">
        <v>5.8999999999999997E-2</v>
      </c>
      <c r="AJ7" s="14">
        <v>2.4299999999999999E-2</v>
      </c>
      <c r="AK7" s="21" t="s">
        <v>231</v>
      </c>
      <c r="AL7" s="14">
        <v>9.1999999999999998E-3</v>
      </c>
      <c r="AM7" s="14">
        <v>2.95</v>
      </c>
      <c r="AN7" s="21" t="s">
        <v>231</v>
      </c>
      <c r="AO7" s="14">
        <v>0.35</v>
      </c>
      <c r="AP7" s="14">
        <v>0.14499999999999999</v>
      </c>
      <c r="AQ7" s="21" t="s">
        <v>231</v>
      </c>
      <c r="AR7" s="14">
        <v>2.7E-2</v>
      </c>
      <c r="AS7" s="14">
        <v>0.72</v>
      </c>
      <c r="AT7" s="21" t="s">
        <v>231</v>
      </c>
      <c r="AU7" s="14">
        <v>0.16</v>
      </c>
      <c r="AV7" s="14">
        <v>2.78</v>
      </c>
      <c r="AW7" s="21" t="s">
        <v>231</v>
      </c>
      <c r="AX7" s="14">
        <v>0.65</v>
      </c>
      <c r="AY7" s="14">
        <v>8.6999999999999993</v>
      </c>
      <c r="AZ7" s="21" t="s">
        <v>231</v>
      </c>
      <c r="BA7" s="14">
        <v>1.1000000000000001</v>
      </c>
      <c r="BB7" s="14">
        <v>35.6</v>
      </c>
      <c r="BC7" s="21" t="s">
        <v>231</v>
      </c>
      <c r="BD7" s="14">
        <v>3.4</v>
      </c>
      <c r="BE7" s="14">
        <v>136</v>
      </c>
      <c r="BF7" s="21" t="s">
        <v>231</v>
      </c>
      <c r="BG7" s="14">
        <v>15</v>
      </c>
      <c r="BH7" s="14">
        <v>0.246</v>
      </c>
      <c r="BI7" s="21" t="s">
        <v>231</v>
      </c>
      <c r="BJ7" s="14">
        <v>6.0999999999999999E-2</v>
      </c>
      <c r="BK7" s="14">
        <v>51.2</v>
      </c>
      <c r="BL7" s="21" t="s">
        <v>231</v>
      </c>
      <c r="BM7" s="14">
        <v>4.4000000000000004</v>
      </c>
      <c r="BN7" s="14">
        <v>64.5</v>
      </c>
      <c r="BO7" s="21" t="s">
        <v>231</v>
      </c>
      <c r="BP7" s="14">
        <v>4.8</v>
      </c>
      <c r="BQ7" s="16">
        <f t="shared" si="0"/>
        <v>0.79379844961240309</v>
      </c>
      <c r="BR7" s="21" t="s">
        <v>231</v>
      </c>
      <c r="BS7" s="16">
        <f t="shared" si="1"/>
        <v>9.0239846461167852E-2</v>
      </c>
      <c r="BT7" s="18">
        <f t="shared" si="2"/>
        <v>649.99616272435071</v>
      </c>
      <c r="BU7" s="18">
        <f t="shared" si="3"/>
        <v>698.63081173111948</v>
      </c>
      <c r="BV7" s="21" t="s">
        <v>231</v>
      </c>
      <c r="BW7" s="18">
        <f t="shared" si="4"/>
        <v>17.369871911826028</v>
      </c>
      <c r="BX7" s="16">
        <f t="shared" si="5"/>
        <v>10.291974975745532</v>
      </c>
      <c r="BY7" s="16"/>
      <c r="BZ7" s="17">
        <f t="shared" si="6"/>
        <v>2.7132352941176469E-3</v>
      </c>
      <c r="CA7" s="22" t="s">
        <v>231</v>
      </c>
      <c r="CB7" s="17">
        <f t="shared" si="7"/>
        <v>5.270253760375032E-4</v>
      </c>
      <c r="CC7" s="17">
        <f t="shared" si="8"/>
        <v>0.37647058823529411</v>
      </c>
      <c r="CD7" s="22" t="s">
        <v>231</v>
      </c>
      <c r="CE7" s="17">
        <f t="shared" si="9"/>
        <v>5.2638674856381858E-2</v>
      </c>
      <c r="CF7" s="17">
        <f t="shared" si="10"/>
        <v>0.26176470588235295</v>
      </c>
      <c r="CG7" s="22" t="s">
        <v>231</v>
      </c>
      <c r="CH7" s="17">
        <f t="shared" si="11"/>
        <v>3.8190847526469646E-2</v>
      </c>
      <c r="CI7" s="17">
        <f t="shared" si="12"/>
        <v>0.11824480369515013</v>
      </c>
      <c r="CJ7" s="22" t="s">
        <v>231</v>
      </c>
      <c r="CK7" s="17">
        <f t="shared" si="13"/>
        <v>1.7461612303380249E-2</v>
      </c>
      <c r="CL7" s="17">
        <f t="shared" si="14"/>
        <v>7.2070312499999999E-3</v>
      </c>
      <c r="CM7" s="22" t="s">
        <v>231</v>
      </c>
      <c r="CN7" s="17">
        <f t="shared" si="15"/>
        <v>1.3082414925149608E-3</v>
      </c>
      <c r="CO7" s="17"/>
      <c r="CP7" s="17">
        <f t="shared" si="16"/>
        <v>0.65830750616323863</v>
      </c>
      <c r="CQ7" s="22" t="s">
        <v>231</v>
      </c>
      <c r="CR7" s="17">
        <f t="shared" si="17"/>
        <v>8.9389948102218439E-2</v>
      </c>
      <c r="CS7" s="17">
        <f t="shared" si="18"/>
        <v>11.757997257294026</v>
      </c>
      <c r="CT7" s="22" t="s">
        <v>231</v>
      </c>
      <c r="CU7" s="17">
        <f t="shared" si="19"/>
        <v>0.61031340599039996</v>
      </c>
      <c r="CV7" s="17">
        <f t="shared" si="20"/>
        <v>2.4886443585276239</v>
      </c>
      <c r="CW7" s="22" t="s">
        <v>231</v>
      </c>
      <c r="CX7" s="17">
        <f t="shared" si="21"/>
        <v>0.40049841152383947</v>
      </c>
      <c r="CY7" s="17">
        <f t="shared" si="22"/>
        <v>4.9023745744827805</v>
      </c>
      <c r="CZ7" s="22" t="s">
        <v>231</v>
      </c>
      <c r="DA7" s="17">
        <f t="shared" si="23"/>
        <v>0.73568083248971283</v>
      </c>
      <c r="DB7" s="17">
        <f t="shared" si="24"/>
        <v>6.4190700358737693</v>
      </c>
      <c r="DC7" s="22" t="s">
        <v>231</v>
      </c>
      <c r="DD7" s="17">
        <f t="shared" si="25"/>
        <v>1.5423837073273767</v>
      </c>
      <c r="DE7" s="17">
        <f t="shared" si="26"/>
        <v>0.30499403166886413</v>
      </c>
      <c r="DF7" s="22" t="s">
        <v>231</v>
      </c>
      <c r="DG7" s="17">
        <f t="shared" si="27"/>
        <v>9.9036782365301168E-2</v>
      </c>
      <c r="DH7" s="17">
        <f t="shared" si="28"/>
        <v>60.293458426351826</v>
      </c>
      <c r="DI7" s="22" t="s">
        <v>231</v>
      </c>
      <c r="DJ7" s="17">
        <f t="shared" si="29"/>
        <v>3.6816647719442814</v>
      </c>
      <c r="DK7" s="17">
        <f t="shared" si="30"/>
        <v>1.7786953482342351</v>
      </c>
      <c r="DL7" s="22" t="s">
        <v>231</v>
      </c>
      <c r="DM7" s="17">
        <f t="shared" si="31"/>
        <v>0.39027219534901669</v>
      </c>
      <c r="DN7" s="17">
        <f t="shared" si="32"/>
        <v>0.62782405690528176</v>
      </c>
      <c r="DO7" s="22" t="s">
        <v>231</v>
      </c>
      <c r="DP7" s="17">
        <f t="shared" si="33"/>
        <v>0.13538344752894191</v>
      </c>
      <c r="DQ7" s="17">
        <f t="shared" si="34"/>
        <v>4.8460959123133467E-2</v>
      </c>
      <c r="DR7" s="22" t="s">
        <v>231</v>
      </c>
      <c r="DS7" s="17">
        <f t="shared" si="35"/>
        <v>1.1757414277149355E-2</v>
      </c>
      <c r="DT7" s="17">
        <f t="shared" si="36"/>
        <v>1.906436631964167E-3</v>
      </c>
      <c r="DU7" s="22" t="s">
        <v>231</v>
      </c>
      <c r="DV7" s="17">
        <f t="shared" si="37"/>
        <v>5.3000106831227814E-4</v>
      </c>
    </row>
    <row r="8" spans="1:126" x14ac:dyDescent="0.3">
      <c r="A8" s="15" t="s">
        <v>296</v>
      </c>
      <c r="B8" s="133">
        <v>4127</v>
      </c>
      <c r="C8" s="63">
        <v>2.5099999999999998</v>
      </c>
      <c r="D8" s="68" t="s">
        <v>231</v>
      </c>
      <c r="E8" s="63">
        <v>0.51</v>
      </c>
      <c r="I8" s="14" t="s">
        <v>323</v>
      </c>
      <c r="J8" s="21" t="s">
        <v>231</v>
      </c>
      <c r="K8" s="14" t="s">
        <v>323</v>
      </c>
      <c r="L8" s="14">
        <v>196</v>
      </c>
      <c r="M8" s="21" t="s">
        <v>231</v>
      </c>
      <c r="N8" s="14">
        <v>20</v>
      </c>
      <c r="O8" s="14">
        <v>236</v>
      </c>
      <c r="P8" s="21" t="s">
        <v>231</v>
      </c>
      <c r="Q8" s="14">
        <v>21</v>
      </c>
      <c r="R8" s="14">
        <v>1.87</v>
      </c>
      <c r="S8" s="21" t="s">
        <v>231</v>
      </c>
      <c r="T8" s="14">
        <v>0.38</v>
      </c>
      <c r="U8" s="14" t="s">
        <v>323</v>
      </c>
      <c r="V8" s="21" t="s">
        <v>231</v>
      </c>
      <c r="W8" s="14" t="s">
        <v>323</v>
      </c>
      <c r="X8" s="14">
        <v>0.18099999999999999</v>
      </c>
      <c r="Y8" s="21" t="s">
        <v>231</v>
      </c>
      <c r="Z8" s="14">
        <v>2.9000000000000001E-2</v>
      </c>
      <c r="AA8" s="14">
        <v>461</v>
      </c>
      <c r="AB8" s="21" t="s">
        <v>231</v>
      </c>
      <c r="AC8" s="14">
        <v>54</v>
      </c>
      <c r="AD8" s="14">
        <v>359000</v>
      </c>
      <c r="AE8" s="21" t="s">
        <v>231</v>
      </c>
      <c r="AF8" s="14">
        <v>26000</v>
      </c>
      <c r="AG8" s="14">
        <v>2.86</v>
      </c>
      <c r="AH8" s="21" t="s">
        <v>231</v>
      </c>
      <c r="AI8" s="14">
        <v>0.33</v>
      </c>
      <c r="AJ8" s="14" t="s">
        <v>323</v>
      </c>
      <c r="AK8" s="21" t="s">
        <v>231</v>
      </c>
      <c r="AL8" s="14" t="s">
        <v>323</v>
      </c>
      <c r="AM8" s="14">
        <v>5.64</v>
      </c>
      <c r="AN8" s="21" t="s">
        <v>231</v>
      </c>
      <c r="AO8" s="14">
        <v>0.54</v>
      </c>
      <c r="AP8" s="14">
        <v>1.7899999999999999E-2</v>
      </c>
      <c r="AQ8" s="21" t="s">
        <v>231</v>
      </c>
      <c r="AR8" s="14">
        <v>6.6E-3</v>
      </c>
      <c r="AS8" s="14">
        <v>0.24299999999999999</v>
      </c>
      <c r="AT8" s="21" t="s">
        <v>231</v>
      </c>
      <c r="AU8" s="14">
        <v>0.05</v>
      </c>
      <c r="AV8" s="14">
        <v>1.49</v>
      </c>
      <c r="AW8" s="21" t="s">
        <v>231</v>
      </c>
      <c r="AX8" s="14">
        <v>0.2</v>
      </c>
      <c r="AY8" s="14">
        <v>6.93</v>
      </c>
      <c r="AZ8" s="21" t="s">
        <v>231</v>
      </c>
      <c r="BA8" s="14">
        <v>0.7</v>
      </c>
      <c r="BB8" s="14">
        <v>32</v>
      </c>
      <c r="BC8" s="21" t="s">
        <v>231</v>
      </c>
      <c r="BD8" s="14">
        <v>3.5</v>
      </c>
      <c r="BE8" s="14">
        <v>176</v>
      </c>
      <c r="BF8" s="21" t="s">
        <v>231</v>
      </c>
      <c r="BG8" s="14">
        <v>22</v>
      </c>
      <c r="BH8" s="14">
        <v>1.27</v>
      </c>
      <c r="BI8" s="21" t="s">
        <v>231</v>
      </c>
      <c r="BJ8" s="14">
        <v>0.12</v>
      </c>
      <c r="BK8" s="14">
        <v>41.4</v>
      </c>
      <c r="BL8" s="21" t="s">
        <v>231</v>
      </c>
      <c r="BM8" s="14">
        <v>4.5</v>
      </c>
      <c r="BN8" s="14">
        <v>153</v>
      </c>
      <c r="BO8" s="21" t="s">
        <v>231</v>
      </c>
      <c r="BP8" s="14">
        <v>16</v>
      </c>
      <c r="BQ8" s="16">
        <f t="shared" si="0"/>
        <v>0.27058823529411763</v>
      </c>
      <c r="BR8" s="21" t="s">
        <v>231</v>
      </c>
      <c r="BS8" s="16">
        <f t="shared" si="1"/>
        <v>4.0813739085621165E-2</v>
      </c>
      <c r="BT8" s="18">
        <f t="shared" si="2"/>
        <v>609.48946854873554</v>
      </c>
      <c r="BU8" s="18">
        <f t="shared" si="3"/>
        <v>630.72907787891677</v>
      </c>
      <c r="BV8" s="21" t="s">
        <v>231</v>
      </c>
      <c r="BW8" s="18">
        <f t="shared" si="4"/>
        <v>15.011973583592155</v>
      </c>
      <c r="BX8" s="16">
        <f t="shared" si="5"/>
        <v>11.065263080247837</v>
      </c>
      <c r="BY8" s="16"/>
      <c r="BZ8" s="17">
        <f t="shared" si="6"/>
        <v>1.6250000000000001E-2</v>
      </c>
      <c r="CA8" s="22" t="s">
        <v>231</v>
      </c>
      <c r="CB8" s="17">
        <f t="shared" si="7"/>
        <v>2.7643446895240834E-3</v>
      </c>
      <c r="CC8" s="17">
        <f t="shared" si="8"/>
        <v>0.23522727272727273</v>
      </c>
      <c r="CD8" s="22" t="s">
        <v>231</v>
      </c>
      <c r="CE8" s="17">
        <f t="shared" si="9"/>
        <v>3.8965271558850441E-2</v>
      </c>
      <c r="CF8" s="17">
        <f t="shared" si="10"/>
        <v>0.18181818181818182</v>
      </c>
      <c r="CG8" s="22" t="s">
        <v>231</v>
      </c>
      <c r="CH8" s="17">
        <f t="shared" si="11"/>
        <v>3.0199277877087073E-2</v>
      </c>
      <c r="CI8" s="17">
        <f t="shared" si="12"/>
        <v>8.9804772234273314E-2</v>
      </c>
      <c r="CJ8" s="22" t="s">
        <v>231</v>
      </c>
      <c r="CK8" s="17">
        <f t="shared" si="13"/>
        <v>1.4350718807111255E-2</v>
      </c>
      <c r="CL8" s="17">
        <f t="shared" si="14"/>
        <v>6.908212560386473E-2</v>
      </c>
      <c r="CM8" s="22" t="s">
        <v>231</v>
      </c>
      <c r="CN8" s="17">
        <f t="shared" si="15"/>
        <v>1.0950847098315036E-2</v>
      </c>
      <c r="CO8" s="17"/>
      <c r="CP8" s="17">
        <f t="shared" si="16"/>
        <v>1.4188875124119815</v>
      </c>
      <c r="CQ8" s="22" t="s">
        <v>231</v>
      </c>
      <c r="CR8" s="17">
        <f t="shared" si="17"/>
        <v>0.19266722604548597</v>
      </c>
      <c r="CS8" s="17">
        <f t="shared" si="18"/>
        <v>14.603014514310894</v>
      </c>
      <c r="CT8" s="22" t="s">
        <v>231</v>
      </c>
      <c r="CU8" s="17">
        <f t="shared" si="19"/>
        <v>0.75798754931904289</v>
      </c>
      <c r="CV8" s="17">
        <f t="shared" si="20"/>
        <v>3.492364493716023</v>
      </c>
      <c r="CW8" s="22" t="s">
        <v>231</v>
      </c>
      <c r="CX8" s="17">
        <f t="shared" si="21"/>
        <v>0.56202744574682451</v>
      </c>
      <c r="CY8" s="17">
        <f t="shared" si="22"/>
        <v>6.4743189874885747</v>
      </c>
      <c r="CZ8" s="22" t="s">
        <v>231</v>
      </c>
      <c r="DA8" s="17">
        <f t="shared" si="23"/>
        <v>0.97157659215015568</v>
      </c>
      <c r="DB8" s="17">
        <f t="shared" si="24"/>
        <v>8.2260462524182607</v>
      </c>
      <c r="DC8" s="22" t="s">
        <v>231</v>
      </c>
      <c r="DD8" s="17">
        <f t="shared" si="25"/>
        <v>1.9765666435393996</v>
      </c>
      <c r="DE8" s="17">
        <f t="shared" si="26"/>
        <v>0.211529527177437</v>
      </c>
      <c r="DF8" s="22" t="s">
        <v>231</v>
      </c>
      <c r="DG8" s="17">
        <f t="shared" si="27"/>
        <v>6.989106959498971E-2</v>
      </c>
      <c r="DH8" s="17">
        <f t="shared" si="28"/>
        <v>56.818941530759737</v>
      </c>
      <c r="DI8" s="22" t="s">
        <v>231</v>
      </c>
      <c r="DJ8" s="17">
        <f t="shared" si="29"/>
        <v>2.5981810258360487</v>
      </c>
      <c r="DK8" s="17">
        <f t="shared" si="30"/>
        <v>0.98358212150505431</v>
      </c>
      <c r="DL8" s="22" t="s">
        <v>231</v>
      </c>
      <c r="DM8" s="17">
        <f t="shared" si="31"/>
        <v>0.23282571082264555</v>
      </c>
      <c r="DN8" s="17">
        <f t="shared" si="32"/>
        <v>0.41009618975948109</v>
      </c>
      <c r="DO8" s="22" t="s">
        <v>231</v>
      </c>
      <c r="DP8" s="17">
        <f t="shared" si="33"/>
        <v>9.4234732001115845E-2</v>
      </c>
      <c r="DQ8" s="17">
        <f t="shared" si="34"/>
        <v>0.16724298704565033</v>
      </c>
      <c r="DR8" s="22" t="s">
        <v>231</v>
      </c>
      <c r="DS8" s="17">
        <f t="shared" si="35"/>
        <v>3.7423255633197053E-2</v>
      </c>
      <c r="DT8" s="17">
        <f t="shared" si="36"/>
        <v>2.8066877190674484E-2</v>
      </c>
      <c r="DU8" s="22" t="s">
        <v>231</v>
      </c>
      <c r="DV8" s="17">
        <f t="shared" si="37"/>
        <v>7.397375964758258E-3</v>
      </c>
    </row>
    <row r="9" spans="1:126" x14ac:dyDescent="0.3">
      <c r="A9" s="100" t="s">
        <v>502</v>
      </c>
      <c r="B9" s="15" t="s">
        <v>512</v>
      </c>
      <c r="C9" s="63">
        <v>5.9</v>
      </c>
      <c r="D9" s="68" t="s">
        <v>231</v>
      </c>
      <c r="E9" s="63">
        <v>1.4</v>
      </c>
      <c r="I9" s="14">
        <v>1.64</v>
      </c>
      <c r="J9" s="21" t="s">
        <v>231</v>
      </c>
      <c r="K9" s="14">
        <v>0.61</v>
      </c>
      <c r="L9" s="14">
        <v>129</v>
      </c>
      <c r="M9" s="21" t="s">
        <v>231</v>
      </c>
      <c r="N9" s="14">
        <v>15</v>
      </c>
      <c r="O9" s="14">
        <v>227</v>
      </c>
      <c r="P9" s="21" t="s">
        <v>231</v>
      </c>
      <c r="Q9" s="14">
        <v>41</v>
      </c>
      <c r="R9" s="14">
        <v>4.32</v>
      </c>
      <c r="S9" s="21" t="s">
        <v>231</v>
      </c>
      <c r="T9" s="14">
        <v>0.86</v>
      </c>
      <c r="U9" s="14" t="s">
        <v>323</v>
      </c>
      <c r="V9" s="21" t="s">
        <v>231</v>
      </c>
      <c r="W9" s="14" t="s">
        <v>323</v>
      </c>
      <c r="X9" s="14">
        <v>0.11700000000000001</v>
      </c>
      <c r="Y9" s="21" t="s">
        <v>231</v>
      </c>
      <c r="Z9" s="14">
        <v>2.8000000000000001E-2</v>
      </c>
      <c r="AA9" s="14">
        <v>295</v>
      </c>
      <c r="AB9" s="21" t="s">
        <v>231</v>
      </c>
      <c r="AC9" s="14">
        <v>43</v>
      </c>
      <c r="AD9" s="14">
        <v>403000</v>
      </c>
      <c r="AE9" s="21" t="s">
        <v>231</v>
      </c>
      <c r="AF9" s="14">
        <v>57000</v>
      </c>
      <c r="AG9" s="14">
        <v>2.11</v>
      </c>
      <c r="AH9" s="21" t="s">
        <v>231</v>
      </c>
      <c r="AI9" s="14">
        <v>0.32</v>
      </c>
      <c r="AJ9" s="14">
        <v>9.9000000000000008E-3</v>
      </c>
      <c r="AK9" s="21" t="s">
        <v>231</v>
      </c>
      <c r="AL9" s="14">
        <v>7.1000000000000004E-3</v>
      </c>
      <c r="AM9" s="14">
        <v>5.89</v>
      </c>
      <c r="AN9" s="21" t="s">
        <v>231</v>
      </c>
      <c r="AO9" s="14">
        <v>0.7</v>
      </c>
      <c r="AP9" s="14">
        <v>3.1E-2</v>
      </c>
      <c r="AQ9" s="21" t="s">
        <v>231</v>
      </c>
      <c r="AR9" s="14">
        <v>1.0999999999999999E-2</v>
      </c>
      <c r="AS9" s="14">
        <v>0.26100000000000001</v>
      </c>
      <c r="AT9" s="21" t="s">
        <v>231</v>
      </c>
      <c r="AU9" s="14">
        <v>7.0999999999999994E-2</v>
      </c>
      <c r="AV9" s="14">
        <v>1.32</v>
      </c>
      <c r="AW9" s="21" t="s">
        <v>231</v>
      </c>
      <c r="AX9" s="14">
        <v>0.23</v>
      </c>
      <c r="AY9" s="14">
        <v>6.11</v>
      </c>
      <c r="AZ9" s="21" t="s">
        <v>231</v>
      </c>
      <c r="BA9" s="14">
        <v>0.86</v>
      </c>
      <c r="BB9" s="14">
        <v>24.7</v>
      </c>
      <c r="BC9" s="21" t="s">
        <v>231</v>
      </c>
      <c r="BD9" s="14">
        <v>2.8</v>
      </c>
      <c r="BE9" s="14">
        <v>94</v>
      </c>
      <c r="BF9" s="21" t="s">
        <v>231</v>
      </c>
      <c r="BG9" s="14">
        <v>12</v>
      </c>
      <c r="BH9" s="14">
        <v>0.89</v>
      </c>
      <c r="BI9" s="21" t="s">
        <v>231</v>
      </c>
      <c r="BJ9" s="14">
        <v>0.13</v>
      </c>
      <c r="BK9" s="14">
        <v>19.899999999999999</v>
      </c>
      <c r="BL9" s="21" t="s">
        <v>231</v>
      </c>
      <c r="BM9" s="14">
        <v>3.3</v>
      </c>
      <c r="BN9" s="14">
        <v>55.1</v>
      </c>
      <c r="BO9" s="21" t="s">
        <v>231</v>
      </c>
      <c r="BP9" s="14">
        <v>6.3</v>
      </c>
      <c r="BQ9" s="16">
        <f t="shared" si="0"/>
        <v>0.36116152450090738</v>
      </c>
      <c r="BR9" s="21" t="s">
        <v>231</v>
      </c>
      <c r="BS9" s="16">
        <f t="shared" si="1"/>
        <v>7.2747277812932234E-2</v>
      </c>
      <c r="BT9" s="18">
        <f t="shared" si="2"/>
        <v>672.71660508185926</v>
      </c>
      <c r="BU9" s="18">
        <f t="shared" si="3"/>
        <v>698.63081173111948</v>
      </c>
      <c r="BV9" s="21" t="s">
        <v>231</v>
      </c>
      <c r="BW9" s="18">
        <f t="shared" si="4"/>
        <v>20.26485056379703</v>
      </c>
      <c r="BX9" s="16">
        <f t="shared" si="5"/>
        <v>10.291974975745532</v>
      </c>
      <c r="BY9" s="16"/>
      <c r="BZ9" s="17">
        <f t="shared" si="6"/>
        <v>2.2446808510638298E-2</v>
      </c>
      <c r="CA9" s="22" t="s">
        <v>231</v>
      </c>
      <c r="CB9" s="17">
        <f t="shared" si="7"/>
        <v>4.4497563090775457E-3</v>
      </c>
      <c r="CC9" s="17">
        <f t="shared" si="8"/>
        <v>0.21170212765957444</v>
      </c>
      <c r="CD9" s="22" t="s">
        <v>231</v>
      </c>
      <c r="CE9" s="17">
        <f t="shared" si="9"/>
        <v>4.4304087648269264E-2</v>
      </c>
      <c r="CF9" s="17">
        <f t="shared" si="10"/>
        <v>0.26276595744680853</v>
      </c>
      <c r="CG9" s="22" t="s">
        <v>231</v>
      </c>
      <c r="CH9" s="17">
        <f t="shared" si="11"/>
        <v>4.4861106218302485E-2</v>
      </c>
      <c r="CI9" s="17">
        <f t="shared" si="12"/>
        <v>6.7457627118644059E-2</v>
      </c>
      <c r="CJ9" s="22" t="s">
        <v>231</v>
      </c>
      <c r="CK9" s="17">
        <f t="shared" si="13"/>
        <v>1.4893640990303087E-2</v>
      </c>
      <c r="CL9" s="17">
        <f t="shared" si="14"/>
        <v>0.10603015075376884</v>
      </c>
      <c r="CM9" s="22" t="s">
        <v>231</v>
      </c>
      <c r="CN9" s="17">
        <f t="shared" si="15"/>
        <v>2.3827239153509708E-2</v>
      </c>
      <c r="CO9" s="17"/>
      <c r="CP9" s="17">
        <f t="shared" si="16"/>
        <v>0.65830750616323863</v>
      </c>
      <c r="CQ9" s="22" t="s">
        <v>231</v>
      </c>
      <c r="CR9" s="17">
        <f t="shared" si="17"/>
        <v>8.9389948102218439E-2</v>
      </c>
      <c r="CS9" s="17">
        <f t="shared" si="18"/>
        <v>11.757997257294026</v>
      </c>
      <c r="CT9" s="22" t="s">
        <v>231</v>
      </c>
      <c r="CU9" s="17">
        <f t="shared" si="19"/>
        <v>0.61031340599039996</v>
      </c>
      <c r="CV9" s="17">
        <f t="shared" si="20"/>
        <v>2.4886443585276239</v>
      </c>
      <c r="CW9" s="22" t="s">
        <v>231</v>
      </c>
      <c r="CX9" s="17">
        <f t="shared" si="21"/>
        <v>0.40049841152383947</v>
      </c>
      <c r="CY9" s="17">
        <f t="shared" si="22"/>
        <v>4.9023745744827805</v>
      </c>
      <c r="CZ9" s="22" t="s">
        <v>231</v>
      </c>
      <c r="DA9" s="17">
        <f t="shared" si="23"/>
        <v>0.73568083248971283</v>
      </c>
      <c r="DB9" s="17">
        <f t="shared" si="24"/>
        <v>6.4190700358737693</v>
      </c>
      <c r="DC9" s="22" t="s">
        <v>231</v>
      </c>
      <c r="DD9" s="17">
        <f t="shared" si="25"/>
        <v>1.5423837073273767</v>
      </c>
      <c r="DE9" s="17">
        <f t="shared" si="26"/>
        <v>0.1739964296001788</v>
      </c>
      <c r="DF9" s="22" t="s">
        <v>231</v>
      </c>
      <c r="DG9" s="17">
        <f t="shared" si="27"/>
        <v>6.3306932735350763E-2</v>
      </c>
      <c r="DH9" s="17">
        <f t="shared" si="28"/>
        <v>55.423659092943446</v>
      </c>
      <c r="DI9" s="22" t="s">
        <v>231</v>
      </c>
      <c r="DJ9" s="17">
        <f t="shared" si="29"/>
        <v>2.3534175738048608</v>
      </c>
      <c r="DK9" s="17">
        <f t="shared" si="30"/>
        <v>1.0002204725858406</v>
      </c>
      <c r="DL9" s="22" t="s">
        <v>231</v>
      </c>
      <c r="DM9" s="17">
        <f t="shared" si="31"/>
        <v>0.26911155918392043</v>
      </c>
      <c r="DN9" s="17">
        <f t="shared" si="32"/>
        <v>0.63022548767518005</v>
      </c>
      <c r="DO9" s="22" t="s">
        <v>231</v>
      </c>
      <c r="DP9" s="17">
        <f t="shared" si="33"/>
        <v>0.1469407703791267</v>
      </c>
      <c r="DQ9" s="17">
        <f t="shared" si="34"/>
        <v>0.40092131782201407</v>
      </c>
      <c r="DR9" s="22" t="s">
        <v>231</v>
      </c>
      <c r="DS9" s="17">
        <f t="shared" si="35"/>
        <v>9.8556424364180398E-2</v>
      </c>
      <c r="DT9" s="17">
        <f t="shared" si="36"/>
        <v>2.8047576939487805E-2</v>
      </c>
      <c r="DU9" s="22" t="s">
        <v>231</v>
      </c>
      <c r="DV9" s="17">
        <f t="shared" si="37"/>
        <v>8.6374022972692515E-3</v>
      </c>
    </row>
    <row r="10" spans="1:126" x14ac:dyDescent="0.3">
      <c r="A10" s="15" t="s">
        <v>297</v>
      </c>
      <c r="B10" s="133">
        <v>4113</v>
      </c>
      <c r="C10" s="63">
        <v>6.1</v>
      </c>
      <c r="D10" s="68" t="s">
        <v>231</v>
      </c>
      <c r="E10" s="63">
        <v>1.8</v>
      </c>
      <c r="I10" s="14">
        <v>1.05</v>
      </c>
      <c r="J10" s="21" t="s">
        <v>231</v>
      </c>
      <c r="K10" s="14">
        <v>0.66</v>
      </c>
      <c r="L10" s="14">
        <v>168</v>
      </c>
      <c r="M10" s="21" t="s">
        <v>231</v>
      </c>
      <c r="N10" s="14">
        <v>13</v>
      </c>
      <c r="O10" s="14">
        <v>277</v>
      </c>
      <c r="P10" s="21" t="s">
        <v>231</v>
      </c>
      <c r="Q10" s="14">
        <v>68</v>
      </c>
      <c r="R10" s="14">
        <v>4.8</v>
      </c>
      <c r="S10" s="21" t="s">
        <v>231</v>
      </c>
      <c r="T10" s="14">
        <v>1.4</v>
      </c>
      <c r="U10" s="14" t="s">
        <v>323</v>
      </c>
      <c r="V10" s="21" t="s">
        <v>231</v>
      </c>
      <c r="W10" s="14" t="s">
        <v>323</v>
      </c>
      <c r="X10" s="14">
        <v>0.223</v>
      </c>
      <c r="Y10" s="21" t="s">
        <v>231</v>
      </c>
      <c r="Z10" s="14">
        <v>8.5000000000000006E-2</v>
      </c>
      <c r="AA10" s="14">
        <v>700</v>
      </c>
      <c r="AB10" s="21" t="s">
        <v>231</v>
      </c>
      <c r="AC10" s="14">
        <v>100</v>
      </c>
      <c r="AD10" s="14">
        <v>434000</v>
      </c>
      <c r="AE10" s="21" t="s">
        <v>231</v>
      </c>
      <c r="AF10" s="14">
        <v>51000</v>
      </c>
      <c r="AG10" s="14">
        <v>6.4</v>
      </c>
      <c r="AH10" s="21" t="s">
        <v>231</v>
      </c>
      <c r="AI10" s="14">
        <v>1</v>
      </c>
      <c r="AJ10" s="14">
        <v>6.4000000000000003E-3</v>
      </c>
      <c r="AK10" s="21" t="s">
        <v>231</v>
      </c>
      <c r="AL10" s="14">
        <v>6.1999999999999998E-3</v>
      </c>
      <c r="AM10" s="14">
        <v>7.2</v>
      </c>
      <c r="AN10" s="21" t="s">
        <v>231</v>
      </c>
      <c r="AO10" s="14">
        <v>1</v>
      </c>
      <c r="AP10" s="14">
        <v>2.3E-2</v>
      </c>
      <c r="AQ10" s="21" t="s">
        <v>231</v>
      </c>
      <c r="AR10" s="14">
        <v>1.2E-2</v>
      </c>
      <c r="AS10" s="14">
        <v>0.36</v>
      </c>
      <c r="AT10" s="21" t="s">
        <v>231</v>
      </c>
      <c r="AU10" s="14">
        <v>0.13</v>
      </c>
      <c r="AV10" s="14">
        <v>2.83</v>
      </c>
      <c r="AW10" s="21" t="s">
        <v>231</v>
      </c>
      <c r="AX10" s="14">
        <v>0.67</v>
      </c>
      <c r="AY10" s="14">
        <v>14.7</v>
      </c>
      <c r="AZ10" s="21" t="s">
        <v>231</v>
      </c>
      <c r="BA10" s="14">
        <v>2.2000000000000002</v>
      </c>
      <c r="BB10" s="14">
        <v>65.5</v>
      </c>
      <c r="BC10" s="21" t="s">
        <v>231</v>
      </c>
      <c r="BD10" s="14">
        <v>8.1</v>
      </c>
      <c r="BE10" s="14">
        <v>256</v>
      </c>
      <c r="BF10" s="21" t="s">
        <v>231</v>
      </c>
      <c r="BG10" s="14">
        <v>68</v>
      </c>
      <c r="BH10" s="14">
        <v>2.12</v>
      </c>
      <c r="BI10" s="21" t="s">
        <v>231</v>
      </c>
      <c r="BJ10" s="14">
        <v>0.37</v>
      </c>
      <c r="BK10" s="14">
        <v>35.700000000000003</v>
      </c>
      <c r="BL10" s="21" t="s">
        <v>231</v>
      </c>
      <c r="BM10" s="14">
        <v>3.9</v>
      </c>
      <c r="BN10" s="14">
        <v>90</v>
      </c>
      <c r="BO10" s="21" t="s">
        <v>231</v>
      </c>
      <c r="BP10" s="14">
        <v>14</v>
      </c>
      <c r="BQ10" s="16">
        <f t="shared" si="0"/>
        <v>0.39666666666666672</v>
      </c>
      <c r="BR10" s="21" t="s">
        <v>231</v>
      </c>
      <c r="BS10" s="16">
        <f t="shared" si="1"/>
        <v>7.5399766767094423E-2</v>
      </c>
      <c r="BT10" s="18">
        <f t="shared" si="2"/>
        <v>681.32012279958133</v>
      </c>
      <c r="BU10" s="18">
        <f t="shared" si="3"/>
        <v>701.48668693196839</v>
      </c>
      <c r="BV10" s="21" t="s">
        <v>231</v>
      </c>
      <c r="BW10" s="18">
        <f t="shared" si="4"/>
        <v>25.348911514408616</v>
      </c>
      <c r="BX10" s="16">
        <f t="shared" si="5"/>
        <v>10.261812843727569</v>
      </c>
      <c r="BY10" s="16"/>
      <c r="BZ10" s="17">
        <f t="shared" si="6"/>
        <v>2.5000000000000001E-2</v>
      </c>
      <c r="CA10" s="22" t="s">
        <v>231</v>
      </c>
      <c r="CB10" s="17">
        <f t="shared" si="7"/>
        <v>7.7043292669203211E-3</v>
      </c>
      <c r="CC10" s="17">
        <f t="shared" si="8"/>
        <v>0.13945312500000001</v>
      </c>
      <c r="CD10" s="22" t="s">
        <v>231</v>
      </c>
      <c r="CE10" s="17">
        <f t="shared" si="9"/>
        <v>4.0052633544241364E-2</v>
      </c>
      <c r="CF10" s="17">
        <f t="shared" si="10"/>
        <v>0.255859375</v>
      </c>
      <c r="CG10" s="22" t="s">
        <v>231</v>
      </c>
      <c r="CH10" s="17">
        <f t="shared" si="11"/>
        <v>7.4966995855181198E-2</v>
      </c>
      <c r="CI10" s="17">
        <f t="shared" si="12"/>
        <v>5.1000000000000004E-2</v>
      </c>
      <c r="CJ10" s="22" t="s">
        <v>231</v>
      </c>
      <c r="CK10" s="17">
        <f t="shared" si="13"/>
        <v>9.1718290967282966E-3</v>
      </c>
      <c r="CL10" s="17">
        <f t="shared" si="14"/>
        <v>0.17927170868347339</v>
      </c>
      <c r="CM10" s="22" t="s">
        <v>231</v>
      </c>
      <c r="CN10" s="17">
        <f t="shared" si="15"/>
        <v>3.4178539345997419E-2</v>
      </c>
      <c r="CO10" s="17"/>
      <c r="CP10" s="17">
        <f t="shared" si="16"/>
        <v>0.6388808630062357</v>
      </c>
      <c r="CQ10" s="22" t="s">
        <v>231</v>
      </c>
      <c r="CR10" s="17">
        <f t="shared" si="17"/>
        <v>8.6752052274893326E-2</v>
      </c>
      <c r="CS10" s="17">
        <f t="shared" si="18"/>
        <v>11.659035457527933</v>
      </c>
      <c r="CT10" s="22" t="s">
        <v>231</v>
      </c>
      <c r="CU10" s="17">
        <f t="shared" si="19"/>
        <v>0.60517667124242092</v>
      </c>
      <c r="CV10" s="17">
        <f t="shared" si="20"/>
        <v>2.4559695850565637</v>
      </c>
      <c r="CW10" s="22" t="s">
        <v>231</v>
      </c>
      <c r="CX10" s="17">
        <f t="shared" si="21"/>
        <v>0.39524004874202229</v>
      </c>
      <c r="CY10" s="17">
        <f t="shared" si="22"/>
        <v>4.8494799287188934</v>
      </c>
      <c r="CZ10" s="22" t="s">
        <v>231</v>
      </c>
      <c r="DA10" s="17">
        <f t="shared" si="23"/>
        <v>0.72774313282221437</v>
      </c>
      <c r="DB10" s="17">
        <f t="shared" si="24"/>
        <v>6.3572681316124342</v>
      </c>
      <c r="DC10" s="22" t="s">
        <v>231</v>
      </c>
      <c r="DD10" s="17">
        <f t="shared" si="25"/>
        <v>1.5275338537377181</v>
      </c>
      <c r="DE10" s="17">
        <f t="shared" si="26"/>
        <v>0.13201331021563403</v>
      </c>
      <c r="DF10" s="22" t="s">
        <v>231</v>
      </c>
      <c r="DG10" s="17">
        <f t="shared" si="27"/>
        <v>4.4957485221478376E-2</v>
      </c>
      <c r="DH10" s="17">
        <f t="shared" si="28"/>
        <v>53.862948335153675</v>
      </c>
      <c r="DI10" s="22" t="s">
        <v>231</v>
      </c>
      <c r="DJ10" s="17">
        <f t="shared" si="29"/>
        <v>1.6712819784936199</v>
      </c>
      <c r="DK10" s="17">
        <f t="shared" si="30"/>
        <v>0.66201509128242286</v>
      </c>
      <c r="DL10" s="22" t="s">
        <v>231</v>
      </c>
      <c r="DM10" s="17">
        <f t="shared" si="31"/>
        <v>0.22064443750140517</v>
      </c>
      <c r="DN10" s="17">
        <f t="shared" si="32"/>
        <v>0.61513266764957752</v>
      </c>
      <c r="DO10" s="22" t="s">
        <v>231</v>
      </c>
      <c r="DP10" s="17">
        <f t="shared" si="33"/>
        <v>0.20500036496676113</v>
      </c>
      <c r="DQ10" s="17">
        <f t="shared" si="34"/>
        <v>0.45622885786039497</v>
      </c>
      <c r="DR10" s="22" t="s">
        <v>231</v>
      </c>
      <c r="DS10" s="17">
        <f t="shared" si="35"/>
        <v>0.15545506320055882</v>
      </c>
      <c r="DT10" s="17">
        <f t="shared" si="36"/>
        <v>4.6634642649152409E-2</v>
      </c>
      <c r="DU10" s="22" t="s">
        <v>231</v>
      </c>
      <c r="DV10" s="17">
        <f t="shared" si="37"/>
        <v>1.3246625729214876E-2</v>
      </c>
    </row>
    <row r="11" spans="1:126" x14ac:dyDescent="0.3">
      <c r="A11" s="15" t="s">
        <v>240</v>
      </c>
      <c r="B11" s="133">
        <v>4108</v>
      </c>
      <c r="C11" s="63">
        <v>4.26</v>
      </c>
      <c r="D11" s="68" t="s">
        <v>231</v>
      </c>
      <c r="E11" s="63">
        <v>0.84</v>
      </c>
      <c r="I11" s="14">
        <v>0.78</v>
      </c>
      <c r="J11" s="21" t="s">
        <v>231</v>
      </c>
      <c r="K11" s="14">
        <v>0.44</v>
      </c>
      <c r="L11" s="14">
        <v>144</v>
      </c>
      <c r="M11" s="21" t="s">
        <v>231</v>
      </c>
      <c r="N11" s="14">
        <v>11</v>
      </c>
      <c r="O11" s="14">
        <v>248</v>
      </c>
      <c r="P11" s="21" t="s">
        <v>231</v>
      </c>
      <c r="Q11" s="14">
        <v>20</v>
      </c>
      <c r="R11" s="14">
        <v>2.96</v>
      </c>
      <c r="S11" s="21" t="s">
        <v>231</v>
      </c>
      <c r="T11" s="14">
        <v>0.7</v>
      </c>
      <c r="U11" s="14">
        <v>0.25</v>
      </c>
      <c r="V11" s="21" t="s">
        <v>231</v>
      </c>
      <c r="W11" s="14">
        <v>0.17</v>
      </c>
      <c r="X11" s="14">
        <v>0.19500000000000001</v>
      </c>
      <c r="Y11" s="21" t="s">
        <v>231</v>
      </c>
      <c r="Z11" s="14">
        <v>3.5999999999999997E-2</v>
      </c>
      <c r="AA11" s="14">
        <v>870</v>
      </c>
      <c r="AB11" s="21" t="s">
        <v>231</v>
      </c>
      <c r="AC11" s="14">
        <v>130</v>
      </c>
      <c r="AD11" s="14">
        <v>385000</v>
      </c>
      <c r="AE11" s="21" t="s">
        <v>231</v>
      </c>
      <c r="AF11" s="14">
        <v>23000</v>
      </c>
      <c r="AG11" s="14">
        <v>1.91</v>
      </c>
      <c r="AH11" s="21" t="s">
        <v>231</v>
      </c>
      <c r="AI11" s="14">
        <v>0.24</v>
      </c>
      <c r="AJ11" s="14">
        <v>1.4500000000000001E-2</v>
      </c>
      <c r="AK11" s="21" t="s">
        <v>231</v>
      </c>
      <c r="AL11" s="14">
        <v>6.8999999999999999E-3</v>
      </c>
      <c r="AM11" s="14">
        <v>6.17</v>
      </c>
      <c r="AN11" s="21" t="s">
        <v>231</v>
      </c>
      <c r="AO11" s="14">
        <v>0.55000000000000004</v>
      </c>
      <c r="AP11" s="14">
        <v>0.18099999999999999</v>
      </c>
      <c r="AQ11" s="21" t="s">
        <v>231</v>
      </c>
      <c r="AR11" s="14">
        <v>2.8000000000000001E-2</v>
      </c>
      <c r="AS11" s="14">
        <v>1.32</v>
      </c>
      <c r="AT11" s="21" t="s">
        <v>231</v>
      </c>
      <c r="AU11" s="14">
        <v>0.25</v>
      </c>
      <c r="AV11" s="14">
        <v>6.8</v>
      </c>
      <c r="AW11" s="21" t="s">
        <v>231</v>
      </c>
      <c r="AX11" s="14">
        <v>1.2</v>
      </c>
      <c r="AY11" s="14">
        <v>24.7</v>
      </c>
      <c r="AZ11" s="21" t="s">
        <v>231</v>
      </c>
      <c r="BA11" s="14">
        <v>3.8</v>
      </c>
      <c r="BB11" s="14">
        <v>86</v>
      </c>
      <c r="BC11" s="21" t="s">
        <v>231</v>
      </c>
      <c r="BD11" s="14">
        <v>14</v>
      </c>
      <c r="BE11" s="14">
        <v>247</v>
      </c>
      <c r="BF11" s="21" t="s">
        <v>231</v>
      </c>
      <c r="BG11" s="14">
        <v>35</v>
      </c>
      <c r="BH11" s="14">
        <v>0.58699999999999997</v>
      </c>
      <c r="BI11" s="21" t="s">
        <v>231</v>
      </c>
      <c r="BJ11" s="14">
        <v>0.08</v>
      </c>
      <c r="BK11" s="14">
        <v>75</v>
      </c>
      <c r="BL11" s="21" t="s">
        <v>231</v>
      </c>
      <c r="BM11" s="14">
        <v>13</v>
      </c>
      <c r="BN11" s="14">
        <v>135</v>
      </c>
      <c r="BO11" s="21" t="s">
        <v>231</v>
      </c>
      <c r="BP11" s="14">
        <v>18</v>
      </c>
      <c r="BQ11" s="16">
        <f t="shared" si="0"/>
        <v>0.55555555555555558</v>
      </c>
      <c r="BR11" s="21" t="s">
        <v>231</v>
      </c>
      <c r="BS11" s="16">
        <f t="shared" si="1"/>
        <v>0.12149051456930909</v>
      </c>
      <c r="BT11" s="18">
        <f t="shared" si="2"/>
        <v>643.08153265533679</v>
      </c>
      <c r="BU11" s="18">
        <f t="shared" si="3"/>
        <v>671.58616718743008</v>
      </c>
      <c r="BV11" s="21" t="s">
        <v>231</v>
      </c>
      <c r="BW11" s="18">
        <f t="shared" si="4"/>
        <v>15.915404256065464</v>
      </c>
      <c r="BX11" s="16">
        <f t="shared" si="5"/>
        <v>10.586646668536005</v>
      </c>
      <c r="BY11" s="16"/>
      <c r="BZ11" s="17">
        <f t="shared" si="6"/>
        <v>7.732793522267206E-3</v>
      </c>
      <c r="CA11" s="22" t="s">
        <v>231</v>
      </c>
      <c r="CB11" s="17">
        <f t="shared" si="7"/>
        <v>1.4645030168005668E-3</v>
      </c>
      <c r="CC11" s="17">
        <f t="shared" si="8"/>
        <v>0.30364372469635625</v>
      </c>
      <c r="CD11" s="22" t="s">
        <v>231</v>
      </c>
      <c r="CE11" s="17">
        <f t="shared" si="9"/>
        <v>6.7980567308639744E-2</v>
      </c>
      <c r="CF11" s="17">
        <f t="shared" si="10"/>
        <v>0.34817813765182187</v>
      </c>
      <c r="CG11" s="22" t="s">
        <v>231</v>
      </c>
      <c r="CH11" s="17">
        <f t="shared" si="11"/>
        <v>7.5145050776349726E-2</v>
      </c>
      <c r="CI11" s="17">
        <f t="shared" si="12"/>
        <v>8.6206896551724144E-2</v>
      </c>
      <c r="CJ11" s="22" t="s">
        <v>231</v>
      </c>
      <c r="CK11" s="17">
        <f t="shared" si="13"/>
        <v>1.9728455517082556E-2</v>
      </c>
      <c r="CL11" s="17">
        <f t="shared" si="14"/>
        <v>2.5466666666666665E-2</v>
      </c>
      <c r="CM11" s="22" t="s">
        <v>231</v>
      </c>
      <c r="CN11" s="17">
        <f t="shared" si="15"/>
        <v>5.4520966450678854E-3</v>
      </c>
      <c r="CO11" s="17"/>
      <c r="CP11" s="17">
        <f t="shared" si="16"/>
        <v>0.88210586192923335</v>
      </c>
      <c r="CQ11" s="22" t="s">
        <v>231</v>
      </c>
      <c r="CR11" s="17">
        <f t="shared" si="17"/>
        <v>0.11977897332217914</v>
      </c>
      <c r="CS11" s="17">
        <f t="shared" si="18"/>
        <v>12.770117684142086</v>
      </c>
      <c r="CT11" s="22" t="s">
        <v>231</v>
      </c>
      <c r="CU11" s="17">
        <f t="shared" si="19"/>
        <v>0.66284876991888719</v>
      </c>
      <c r="CV11" s="17">
        <f t="shared" si="20"/>
        <v>2.8316453623866411</v>
      </c>
      <c r="CW11" s="22" t="s">
        <v>231</v>
      </c>
      <c r="CX11" s="17">
        <f t="shared" si="21"/>
        <v>0.45569768366005287</v>
      </c>
      <c r="CY11" s="17">
        <f t="shared" si="22"/>
        <v>5.4504732134083236</v>
      </c>
      <c r="CZ11" s="22" t="s">
        <v>231</v>
      </c>
      <c r="DA11" s="17">
        <f t="shared" si="23"/>
        <v>0.81793192465840203</v>
      </c>
      <c r="DB11" s="17">
        <f t="shared" si="24"/>
        <v>7.0553714105643657</v>
      </c>
      <c r="DC11" s="22" t="s">
        <v>231</v>
      </c>
      <c r="DD11" s="17">
        <f t="shared" si="25"/>
        <v>1.6952751492010432</v>
      </c>
      <c r="DE11" s="17">
        <f t="shared" si="26"/>
        <v>0.21479443768052831</v>
      </c>
      <c r="DF11" s="22" t="s">
        <v>231</v>
      </c>
      <c r="DG11" s="17">
        <f t="shared" si="27"/>
        <v>7.9214060748069734E-2</v>
      </c>
      <c r="DH11" s="17">
        <f t="shared" si="28"/>
        <v>56.940313668421119</v>
      </c>
      <c r="DI11" s="22" t="s">
        <v>231</v>
      </c>
      <c r="DJ11" s="17">
        <f t="shared" si="29"/>
        <v>2.9447606226048229</v>
      </c>
      <c r="DK11" s="17">
        <f t="shared" si="30"/>
        <v>1.3693685480287401</v>
      </c>
      <c r="DL11" s="22" t="s">
        <v>231</v>
      </c>
      <c r="DM11" s="17">
        <f t="shared" si="31"/>
        <v>0.38419582650331813</v>
      </c>
      <c r="DN11" s="17">
        <f t="shared" si="32"/>
        <v>0.8157595898134532</v>
      </c>
      <c r="DO11" s="22" t="s">
        <v>231</v>
      </c>
      <c r="DP11" s="17">
        <f t="shared" si="33"/>
        <v>0.21857782279721852</v>
      </c>
      <c r="DQ11" s="17">
        <f t="shared" si="34"/>
        <v>0.11194652203144059</v>
      </c>
      <c r="DR11" s="22" t="s">
        <v>231</v>
      </c>
      <c r="DS11" s="17">
        <f t="shared" si="35"/>
        <v>2.6726996070689419E-2</v>
      </c>
      <c r="DT11" s="17">
        <f t="shared" si="36"/>
        <v>7.9333013409315263E-3</v>
      </c>
      <c r="DU11" s="22" t="s">
        <v>231</v>
      </c>
      <c r="DV11" s="17">
        <f t="shared" si="37"/>
        <v>2.3822412820168814E-3</v>
      </c>
    </row>
    <row r="12" spans="1:126" x14ac:dyDescent="0.3">
      <c r="A12" s="15" t="s">
        <v>279</v>
      </c>
      <c r="B12" s="133">
        <v>4096</v>
      </c>
      <c r="C12" s="63">
        <v>11.5</v>
      </c>
      <c r="D12" s="68" t="s">
        <v>231</v>
      </c>
      <c r="E12" s="63">
        <v>3.5</v>
      </c>
      <c r="I12" s="14">
        <v>7.3</v>
      </c>
      <c r="J12" s="21" t="s">
        <v>231</v>
      </c>
      <c r="K12" s="14">
        <v>1.1000000000000001</v>
      </c>
      <c r="L12" s="14">
        <v>43.5</v>
      </c>
      <c r="M12" s="21" t="s">
        <v>231</v>
      </c>
      <c r="N12" s="14">
        <v>4.5</v>
      </c>
      <c r="O12" s="14">
        <v>236</v>
      </c>
      <c r="P12" s="21" t="s">
        <v>231</v>
      </c>
      <c r="Q12" s="14">
        <v>22</v>
      </c>
      <c r="R12" s="14">
        <v>7.3</v>
      </c>
      <c r="S12" s="21" t="s">
        <v>231</v>
      </c>
      <c r="T12" s="14">
        <v>1.5</v>
      </c>
      <c r="U12" s="14" t="s">
        <v>323</v>
      </c>
      <c r="V12" s="21" t="s">
        <v>231</v>
      </c>
      <c r="W12" s="14" t="s">
        <v>323</v>
      </c>
      <c r="X12" s="14">
        <v>6.3E-2</v>
      </c>
      <c r="Y12" s="21" t="s">
        <v>231</v>
      </c>
      <c r="Z12" s="14">
        <v>1.6E-2</v>
      </c>
      <c r="AA12" s="14">
        <v>45.3</v>
      </c>
      <c r="AB12" s="21" t="s">
        <v>231</v>
      </c>
      <c r="AC12" s="14">
        <v>3.4</v>
      </c>
      <c r="AD12" s="14">
        <v>393000</v>
      </c>
      <c r="AE12" s="21" t="s">
        <v>231</v>
      </c>
      <c r="AF12" s="14">
        <v>27000</v>
      </c>
      <c r="AG12" s="14">
        <v>0.47499999999999998</v>
      </c>
      <c r="AH12" s="21" t="s">
        <v>231</v>
      </c>
      <c r="AI12" s="14">
        <v>4.4999999999999998E-2</v>
      </c>
      <c r="AJ12" s="14" t="s">
        <v>323</v>
      </c>
      <c r="AK12" s="21" t="s">
        <v>231</v>
      </c>
      <c r="AL12" s="14" t="s">
        <v>323</v>
      </c>
      <c r="AM12" s="14">
        <v>4.05</v>
      </c>
      <c r="AN12" s="21" t="s">
        <v>231</v>
      </c>
      <c r="AO12" s="14">
        <v>0.32</v>
      </c>
      <c r="AP12" s="14">
        <v>2.5000000000000001E-2</v>
      </c>
      <c r="AQ12" s="21" t="s">
        <v>231</v>
      </c>
      <c r="AR12" s="14">
        <v>0.01</v>
      </c>
      <c r="AS12" s="14">
        <v>0.27900000000000003</v>
      </c>
      <c r="AT12" s="21" t="s">
        <v>231</v>
      </c>
      <c r="AU12" s="14">
        <v>5.5E-2</v>
      </c>
      <c r="AV12" s="14">
        <v>0.51200000000000001</v>
      </c>
      <c r="AW12" s="21" t="s">
        <v>231</v>
      </c>
      <c r="AX12" s="14">
        <v>7.8E-2</v>
      </c>
      <c r="AY12" s="14">
        <v>1.79</v>
      </c>
      <c r="AZ12" s="21" t="s">
        <v>231</v>
      </c>
      <c r="BA12" s="14">
        <v>0.14000000000000001</v>
      </c>
      <c r="BB12" s="14">
        <v>4.57</v>
      </c>
      <c r="BC12" s="21" t="s">
        <v>231</v>
      </c>
      <c r="BD12" s="14">
        <v>0.33</v>
      </c>
      <c r="BE12" s="14">
        <v>11.8</v>
      </c>
      <c r="BF12" s="21" t="s">
        <v>231</v>
      </c>
      <c r="BG12" s="14">
        <v>1</v>
      </c>
      <c r="BH12" s="14">
        <v>0.14599999999999999</v>
      </c>
      <c r="BI12" s="21" t="s">
        <v>231</v>
      </c>
      <c r="BJ12" s="14">
        <v>3.3000000000000002E-2</v>
      </c>
      <c r="BK12" s="14">
        <v>5.74</v>
      </c>
      <c r="BL12" s="21" t="s">
        <v>231</v>
      </c>
      <c r="BM12" s="14">
        <v>0.56999999999999995</v>
      </c>
      <c r="BN12" s="14">
        <v>12.64</v>
      </c>
      <c r="BO12" s="21" t="s">
        <v>231</v>
      </c>
      <c r="BP12" s="14">
        <v>0.98</v>
      </c>
      <c r="BQ12" s="16">
        <f t="shared" si="0"/>
        <v>0.45411392405063289</v>
      </c>
      <c r="BR12" s="21" t="s">
        <v>231</v>
      </c>
      <c r="BS12" s="16">
        <f t="shared" si="1"/>
        <v>5.7211630377718752E-2</v>
      </c>
      <c r="BT12" s="18">
        <f t="shared" si="2"/>
        <v>717.16495148009608</v>
      </c>
      <c r="BU12" s="18">
        <f t="shared" si="3"/>
        <v>759.19099215802248</v>
      </c>
      <c r="BV12" s="21" t="s">
        <v>231</v>
      </c>
      <c r="BW12" s="18">
        <f t="shared" si="4"/>
        <v>29.332910562644887</v>
      </c>
      <c r="BX12" s="16">
        <f t="shared" si="5"/>
        <v>9.688129499263308</v>
      </c>
      <c r="BY12" s="16"/>
      <c r="BZ12" s="17">
        <f t="shared" si="6"/>
        <v>4.025423728813559E-2</v>
      </c>
      <c r="CA12" s="22" t="s">
        <v>231</v>
      </c>
      <c r="CB12" s="17">
        <f t="shared" si="7"/>
        <v>5.116709997477608E-3</v>
      </c>
      <c r="CC12" s="17">
        <f t="shared" si="8"/>
        <v>0.48644067796610169</v>
      </c>
      <c r="CD12" s="22" t="s">
        <v>231</v>
      </c>
      <c r="CE12" s="17">
        <f t="shared" si="9"/>
        <v>6.350418700047207E-2</v>
      </c>
      <c r="CF12" s="17">
        <f t="shared" si="10"/>
        <v>0.38728813559322034</v>
      </c>
      <c r="CG12" s="22" t="s">
        <v>231</v>
      </c>
      <c r="CH12" s="17">
        <f t="shared" si="11"/>
        <v>4.3119864933420404E-2</v>
      </c>
      <c r="CI12" s="17">
        <f t="shared" si="12"/>
        <v>0.12671081677704196</v>
      </c>
      <c r="CJ12" s="22" t="s">
        <v>231</v>
      </c>
      <c r="CK12" s="17">
        <f t="shared" si="13"/>
        <v>1.5772516407307778E-2</v>
      </c>
      <c r="CL12" s="17">
        <f t="shared" si="14"/>
        <v>8.2752613240418105E-2</v>
      </c>
      <c r="CM12" s="22" t="s">
        <v>231</v>
      </c>
      <c r="CN12" s="17">
        <f t="shared" si="15"/>
        <v>1.1357379999705694E-2</v>
      </c>
      <c r="CO12" s="17"/>
      <c r="CP12" s="17">
        <f t="shared" si="16"/>
        <v>0.36140175152863291</v>
      </c>
      <c r="CQ12" s="22" t="s">
        <v>231</v>
      </c>
      <c r="CR12" s="17">
        <f t="shared" si="17"/>
        <v>4.907385000283529E-2</v>
      </c>
      <c r="CS12" s="17">
        <f t="shared" si="18"/>
        <v>9.9276249093052105</v>
      </c>
      <c r="CT12" s="22" t="s">
        <v>231</v>
      </c>
      <c r="CU12" s="17">
        <f t="shared" si="19"/>
        <v>0.51530566296352431</v>
      </c>
      <c r="CV12" s="17">
        <f t="shared" si="20"/>
        <v>1.9100777415580277</v>
      </c>
      <c r="CW12" s="22" t="s">
        <v>231</v>
      </c>
      <c r="CX12" s="17">
        <f t="shared" si="21"/>
        <v>0.30738948245446601</v>
      </c>
      <c r="CY12" s="17">
        <f t="shared" si="22"/>
        <v>3.9453526471000422</v>
      </c>
      <c r="CZ12" s="22" t="s">
        <v>231</v>
      </c>
      <c r="DA12" s="17">
        <f t="shared" si="23"/>
        <v>0.5920641672286493</v>
      </c>
      <c r="DB12" s="17">
        <f t="shared" si="24"/>
        <v>5.2887914157294365</v>
      </c>
      <c r="DC12" s="22" t="s">
        <v>231</v>
      </c>
      <c r="DD12" s="17">
        <f t="shared" si="25"/>
        <v>1.2707986772983679</v>
      </c>
      <c r="DE12" s="17">
        <f t="shared" si="26"/>
        <v>0.35084806522265105</v>
      </c>
      <c r="DF12" s="22" t="s">
        <v>231</v>
      </c>
      <c r="DG12" s="17">
        <f t="shared" si="27"/>
        <v>0.11046320040861506</v>
      </c>
      <c r="DH12" s="17">
        <f t="shared" si="28"/>
        <v>61.998069339132009</v>
      </c>
      <c r="DI12" s="22" t="s">
        <v>231</v>
      </c>
      <c r="DJ12" s="17">
        <f t="shared" si="29"/>
        <v>4.1064386769001882</v>
      </c>
      <c r="DK12" s="17">
        <f t="shared" si="30"/>
        <v>2.5282743662236826</v>
      </c>
      <c r="DL12" s="22" t="s">
        <v>231</v>
      </c>
      <c r="DM12" s="17">
        <f t="shared" si="31"/>
        <v>0.5401035114454541</v>
      </c>
      <c r="DN12" s="17">
        <f t="shared" si="32"/>
        <v>0.97452666108813224</v>
      </c>
      <c r="DO12" s="22" t="s">
        <v>231</v>
      </c>
      <c r="DP12" s="17">
        <f t="shared" si="33"/>
        <v>0.18899352722939852</v>
      </c>
      <c r="DQ12" s="17">
        <f t="shared" si="34"/>
        <v>1.1057748533770344</v>
      </c>
      <c r="DR12" s="22" t="s">
        <v>231</v>
      </c>
      <c r="DS12" s="17">
        <f t="shared" si="35"/>
        <v>0.21353031665839584</v>
      </c>
      <c r="DT12" s="17">
        <f t="shared" si="36"/>
        <v>1.5657446143665286E-2</v>
      </c>
      <c r="DU12" s="22" t="s">
        <v>231</v>
      </c>
      <c r="DV12" s="17">
        <f t="shared" si="37"/>
        <v>3.9353804182091926E-3</v>
      </c>
    </row>
    <row r="13" spans="1:126" x14ac:dyDescent="0.3">
      <c r="A13" s="15" t="s">
        <v>262</v>
      </c>
      <c r="B13" s="133">
        <v>4093</v>
      </c>
      <c r="C13" s="63">
        <v>6.45</v>
      </c>
      <c r="D13" s="68" t="s">
        <v>231</v>
      </c>
      <c r="E13" s="63">
        <v>0.92</v>
      </c>
      <c r="I13" s="14">
        <v>5.3</v>
      </c>
      <c r="J13" s="21" t="s">
        <v>231</v>
      </c>
      <c r="K13" s="14">
        <v>1.2</v>
      </c>
      <c r="L13" s="14">
        <v>235</v>
      </c>
      <c r="M13" s="21" t="s">
        <v>231</v>
      </c>
      <c r="N13" s="14">
        <v>15</v>
      </c>
      <c r="O13" s="14">
        <v>231</v>
      </c>
      <c r="P13" s="21" t="s">
        <v>231</v>
      </c>
      <c r="Q13" s="14">
        <v>24</v>
      </c>
      <c r="R13" s="14">
        <v>4.6900000000000004</v>
      </c>
      <c r="S13" s="21" t="s">
        <v>231</v>
      </c>
      <c r="T13" s="14">
        <v>0.69</v>
      </c>
      <c r="U13" s="14">
        <v>0.33</v>
      </c>
      <c r="V13" s="21" t="s">
        <v>231</v>
      </c>
      <c r="W13" s="14">
        <v>0.1</v>
      </c>
      <c r="X13" s="14">
        <v>0.27200000000000002</v>
      </c>
      <c r="Y13" s="21" t="s">
        <v>231</v>
      </c>
      <c r="Z13" s="14">
        <v>3.4000000000000002E-2</v>
      </c>
      <c r="AA13" s="14">
        <v>1500</v>
      </c>
      <c r="AB13" s="21" t="s">
        <v>231</v>
      </c>
      <c r="AC13" s="14">
        <v>120</v>
      </c>
      <c r="AD13" s="14">
        <v>366000</v>
      </c>
      <c r="AE13" s="21" t="s">
        <v>231</v>
      </c>
      <c r="AF13" s="14">
        <v>28000</v>
      </c>
      <c r="AG13" s="14">
        <v>2.98</v>
      </c>
      <c r="AH13" s="21" t="s">
        <v>231</v>
      </c>
      <c r="AI13" s="14">
        <v>0.34</v>
      </c>
      <c r="AJ13" s="14">
        <v>1.7600000000000001E-2</v>
      </c>
      <c r="AK13" s="21" t="s">
        <v>231</v>
      </c>
      <c r="AL13" s="14">
        <v>6.3E-3</v>
      </c>
      <c r="AM13" s="14">
        <v>12.9</v>
      </c>
      <c r="AN13" s="21" t="s">
        <v>231</v>
      </c>
      <c r="AO13" s="14">
        <v>1.3</v>
      </c>
      <c r="AP13" s="14">
        <v>0.154</v>
      </c>
      <c r="AQ13" s="21" t="s">
        <v>231</v>
      </c>
      <c r="AR13" s="14">
        <v>3.1E-2</v>
      </c>
      <c r="AS13" s="14">
        <v>0.46300000000000002</v>
      </c>
      <c r="AT13" s="21" t="s">
        <v>231</v>
      </c>
      <c r="AU13" s="14">
        <v>7.5999999999999998E-2</v>
      </c>
      <c r="AV13" s="14">
        <v>9.19</v>
      </c>
      <c r="AW13" s="21" t="s">
        <v>231</v>
      </c>
      <c r="AX13" s="14">
        <v>0.78</v>
      </c>
      <c r="AY13" s="14">
        <v>36.799999999999997</v>
      </c>
      <c r="AZ13" s="21" t="s">
        <v>231</v>
      </c>
      <c r="BA13" s="14">
        <v>3</v>
      </c>
      <c r="BB13" s="14">
        <v>138.30000000000001</v>
      </c>
      <c r="BC13" s="21" t="s">
        <v>231</v>
      </c>
      <c r="BD13" s="14">
        <v>8.6999999999999993</v>
      </c>
      <c r="BE13" s="14">
        <v>424</v>
      </c>
      <c r="BF13" s="21" t="s">
        <v>231</v>
      </c>
      <c r="BG13" s="14">
        <v>37</v>
      </c>
      <c r="BH13" s="14">
        <v>1.1200000000000001</v>
      </c>
      <c r="BI13" s="21" t="s">
        <v>231</v>
      </c>
      <c r="BJ13" s="14">
        <v>0.11</v>
      </c>
      <c r="BK13" s="14">
        <v>129</v>
      </c>
      <c r="BL13" s="21" t="s">
        <v>231</v>
      </c>
      <c r="BM13" s="14">
        <v>9.8000000000000007</v>
      </c>
      <c r="BN13" s="14">
        <v>217</v>
      </c>
      <c r="BO13" s="21" t="s">
        <v>231</v>
      </c>
      <c r="BP13" s="14">
        <v>22</v>
      </c>
      <c r="BQ13" s="16">
        <f t="shared" si="0"/>
        <v>0.59447004608294929</v>
      </c>
      <c r="BR13" s="21" t="s">
        <v>231</v>
      </c>
      <c r="BS13" s="16">
        <f t="shared" si="1"/>
        <v>7.5311863189756342E-2</v>
      </c>
      <c r="BT13" s="18">
        <f t="shared" si="2"/>
        <v>679.41361463393548</v>
      </c>
      <c r="BU13" s="18">
        <f t="shared" si="3"/>
        <v>706.30398424568705</v>
      </c>
      <c r="BV13" s="21" t="s">
        <v>231</v>
      </c>
      <c r="BW13" s="18">
        <f t="shared" si="4"/>
        <v>12.374509123515988</v>
      </c>
      <c r="BX13" s="16">
        <f t="shared" si="5"/>
        <v>10.211333927843192</v>
      </c>
      <c r="BY13" s="16"/>
      <c r="BZ13" s="17">
        <f t="shared" si="6"/>
        <v>7.0283018867924527E-3</v>
      </c>
      <c r="CA13" s="22" t="s">
        <v>231</v>
      </c>
      <c r="CB13" s="17">
        <f t="shared" si="7"/>
        <v>1.0095456276594244E-3</v>
      </c>
      <c r="CC13" s="17">
        <f t="shared" si="8"/>
        <v>0.30424528301886794</v>
      </c>
      <c r="CD13" s="22" t="s">
        <v>231</v>
      </c>
      <c r="CE13" s="17">
        <f t="shared" si="9"/>
        <v>3.5200955495514434E-2</v>
      </c>
      <c r="CF13" s="17">
        <f t="shared" si="10"/>
        <v>0.32617924528301889</v>
      </c>
      <c r="CG13" s="22" t="s">
        <v>231</v>
      </c>
      <c r="CH13" s="17">
        <f t="shared" si="11"/>
        <v>3.5088591929938684E-2</v>
      </c>
      <c r="CI13" s="17">
        <f t="shared" si="12"/>
        <v>8.5999999999999993E-2</v>
      </c>
      <c r="CJ13" s="22" t="s">
        <v>231</v>
      </c>
      <c r="CK13" s="17">
        <f t="shared" si="13"/>
        <v>9.4878261179494865E-3</v>
      </c>
      <c r="CL13" s="17">
        <f t="shared" si="14"/>
        <v>2.310077519379845E-2</v>
      </c>
      <c r="CM13" s="22" t="s">
        <v>231</v>
      </c>
      <c r="CN13" s="17">
        <f t="shared" si="15"/>
        <v>3.1664682984162439E-3</v>
      </c>
      <c r="CO13" s="17"/>
      <c r="CP13" s="17">
        <f t="shared" si="16"/>
        <v>0.60764275353879993</v>
      </c>
      <c r="CQ13" s="22" t="s">
        <v>231</v>
      </c>
      <c r="CR13" s="17">
        <f t="shared" si="17"/>
        <v>8.2510306649995216E-2</v>
      </c>
      <c r="CS13" s="17">
        <f t="shared" si="18"/>
        <v>11.495274304328685</v>
      </c>
      <c r="CT13" s="22" t="s">
        <v>231</v>
      </c>
      <c r="CU13" s="17">
        <f t="shared" si="19"/>
        <v>0.59667644582214807</v>
      </c>
      <c r="CV13" s="17">
        <f t="shared" si="20"/>
        <v>2.4022425017382596</v>
      </c>
      <c r="CW13" s="22" t="s">
        <v>231</v>
      </c>
      <c r="CX13" s="17">
        <f t="shared" si="21"/>
        <v>0.38659373033535355</v>
      </c>
      <c r="CY13" s="17">
        <f t="shared" si="22"/>
        <v>4.7622299228343801</v>
      </c>
      <c r="CZ13" s="22" t="s">
        <v>231</v>
      </c>
      <c r="DA13" s="17">
        <f t="shared" si="23"/>
        <v>0.71464985404707637</v>
      </c>
      <c r="DB13" s="17">
        <f t="shared" si="24"/>
        <v>6.2551656634169168</v>
      </c>
      <c r="DC13" s="22" t="s">
        <v>231</v>
      </c>
      <c r="DD13" s="17">
        <f t="shared" si="25"/>
        <v>1.503000520631431</v>
      </c>
      <c r="DE13" s="17">
        <f t="shared" si="26"/>
        <v>0.22393419759437239</v>
      </c>
      <c r="DF13" s="22" t="s">
        <v>231</v>
      </c>
      <c r="DG13" s="17">
        <f t="shared" si="27"/>
        <v>6.9312991682779629E-2</v>
      </c>
      <c r="DH13" s="17">
        <f t="shared" si="28"/>
        <v>57.280081694958078</v>
      </c>
      <c r="DI13" s="22" t="s">
        <v>231</v>
      </c>
      <c r="DJ13" s="17">
        <f t="shared" si="29"/>
        <v>2.5766911406237778</v>
      </c>
      <c r="DK13" s="17">
        <f t="shared" si="30"/>
        <v>1.4558825687120676</v>
      </c>
      <c r="DL13" s="22" t="s">
        <v>231</v>
      </c>
      <c r="DM13" s="17">
        <f t="shared" si="31"/>
        <v>0.29829309118760522</v>
      </c>
      <c r="DN13" s="17">
        <f t="shared" si="32"/>
        <v>0.78734541541740055</v>
      </c>
      <c r="DO13" s="22" t="s">
        <v>231</v>
      </c>
      <c r="DP13" s="17">
        <f t="shared" si="33"/>
        <v>0.15101116073250712</v>
      </c>
      <c r="DQ13" s="17">
        <f t="shared" si="34"/>
        <v>0.13296012766019311</v>
      </c>
      <c r="DR13" s="22" t="s">
        <v>231</v>
      </c>
      <c r="DS13" s="17">
        <f t="shared" si="35"/>
        <v>2.7172370609398165E-2</v>
      </c>
      <c r="DT13" s="17">
        <f t="shared" si="36"/>
        <v>5.8432979341108676E-3</v>
      </c>
      <c r="DU13" s="22" t="s">
        <v>231</v>
      </c>
      <c r="DV13" s="17">
        <f t="shared" si="37"/>
        <v>1.4681168309726893E-3</v>
      </c>
    </row>
    <row r="14" spans="1:126" x14ac:dyDescent="0.3">
      <c r="A14" s="15" t="s">
        <v>303</v>
      </c>
      <c r="B14" s="133">
        <v>4085</v>
      </c>
      <c r="C14" s="63">
        <v>4.9000000000000004</v>
      </c>
      <c r="D14" s="68" t="s">
        <v>231</v>
      </c>
      <c r="E14" s="63">
        <v>1.1000000000000001</v>
      </c>
      <c r="I14" s="14">
        <v>1.43</v>
      </c>
      <c r="J14" s="21" t="s">
        <v>231</v>
      </c>
      <c r="K14" s="14">
        <v>0.55000000000000004</v>
      </c>
      <c r="L14" s="14">
        <v>163</v>
      </c>
      <c r="M14" s="21" t="s">
        <v>231</v>
      </c>
      <c r="N14" s="14">
        <v>11</v>
      </c>
      <c r="O14" s="14">
        <v>297</v>
      </c>
      <c r="P14" s="21" t="s">
        <v>231</v>
      </c>
      <c r="Q14" s="14">
        <v>35</v>
      </c>
      <c r="R14" s="14">
        <v>3.42</v>
      </c>
      <c r="S14" s="21" t="s">
        <v>231</v>
      </c>
      <c r="T14" s="14">
        <v>0.54</v>
      </c>
      <c r="U14" s="14" t="s">
        <v>323</v>
      </c>
      <c r="V14" s="21" t="s">
        <v>231</v>
      </c>
      <c r="W14" s="14" t="s">
        <v>323</v>
      </c>
      <c r="X14" s="14">
        <v>0.25800000000000001</v>
      </c>
      <c r="Y14" s="21" t="s">
        <v>231</v>
      </c>
      <c r="Z14" s="14">
        <v>4.5999999999999999E-2</v>
      </c>
      <c r="AA14" s="14">
        <v>1450</v>
      </c>
      <c r="AB14" s="21" t="s">
        <v>231</v>
      </c>
      <c r="AC14" s="14">
        <v>190</v>
      </c>
      <c r="AD14" s="14">
        <v>403000</v>
      </c>
      <c r="AE14" s="21" t="s">
        <v>231</v>
      </c>
      <c r="AF14" s="14">
        <v>26000</v>
      </c>
      <c r="AG14" s="14">
        <v>1.85</v>
      </c>
      <c r="AH14" s="21" t="s">
        <v>231</v>
      </c>
      <c r="AI14" s="14">
        <v>0.16</v>
      </c>
      <c r="AJ14" s="14">
        <v>3.1E-2</v>
      </c>
      <c r="AK14" s="21" t="s">
        <v>231</v>
      </c>
      <c r="AL14" s="14">
        <v>7.4000000000000003E-3</v>
      </c>
      <c r="AM14" s="14">
        <v>7.71</v>
      </c>
      <c r="AN14" s="21" t="s">
        <v>231</v>
      </c>
      <c r="AO14" s="14">
        <v>0.6</v>
      </c>
      <c r="AP14" s="14">
        <v>0.432</v>
      </c>
      <c r="AQ14" s="21" t="s">
        <v>231</v>
      </c>
      <c r="AR14" s="14">
        <v>4.2999999999999997E-2</v>
      </c>
      <c r="AS14" s="14">
        <v>2.1</v>
      </c>
      <c r="AT14" s="21" t="s">
        <v>231</v>
      </c>
      <c r="AU14" s="14">
        <v>0.18</v>
      </c>
      <c r="AV14" s="14">
        <v>11.5</v>
      </c>
      <c r="AW14" s="21" t="s">
        <v>231</v>
      </c>
      <c r="AX14" s="14">
        <v>1</v>
      </c>
      <c r="AY14" s="14">
        <v>42.4</v>
      </c>
      <c r="AZ14" s="21" t="s">
        <v>231</v>
      </c>
      <c r="BA14" s="14">
        <v>3.3</v>
      </c>
      <c r="BB14" s="14">
        <v>145.69999999999999</v>
      </c>
      <c r="BC14" s="21" t="s">
        <v>231</v>
      </c>
      <c r="BD14" s="14">
        <v>7.9</v>
      </c>
      <c r="BE14" s="14">
        <v>343</v>
      </c>
      <c r="BF14" s="21" t="s">
        <v>231</v>
      </c>
      <c r="BG14" s="14">
        <v>25</v>
      </c>
      <c r="BH14" s="14">
        <v>0.39500000000000002</v>
      </c>
      <c r="BI14" s="21" t="s">
        <v>231</v>
      </c>
      <c r="BJ14" s="14">
        <v>6.0999999999999999E-2</v>
      </c>
      <c r="BK14" s="14">
        <v>105.9</v>
      </c>
      <c r="BL14" s="21" t="s">
        <v>231</v>
      </c>
      <c r="BM14" s="14">
        <v>6.6</v>
      </c>
      <c r="BN14" s="14">
        <v>156</v>
      </c>
      <c r="BO14" s="21" t="s">
        <v>231</v>
      </c>
      <c r="BP14" s="14">
        <v>14</v>
      </c>
      <c r="BQ14" s="16">
        <f t="shared" si="0"/>
        <v>0.67884615384615388</v>
      </c>
      <c r="BR14" s="21" t="s">
        <v>231</v>
      </c>
      <c r="BS14" s="16">
        <f t="shared" si="1"/>
        <v>7.4171705975326491E-2</v>
      </c>
      <c r="BT14" s="18">
        <f t="shared" si="2"/>
        <v>654.18257776326493</v>
      </c>
      <c r="BU14" s="18">
        <f t="shared" si="3"/>
        <v>683.02219813978706</v>
      </c>
      <c r="BV14" s="21" t="s">
        <v>231</v>
      </c>
      <c r="BW14" s="18">
        <f t="shared" si="4"/>
        <v>18.56082955368835</v>
      </c>
      <c r="BX14" s="16">
        <f t="shared" si="5"/>
        <v>10.460008166607263</v>
      </c>
      <c r="BY14" s="16"/>
      <c r="BZ14" s="17">
        <f t="shared" si="6"/>
        <v>5.393586005830904E-3</v>
      </c>
      <c r="CA14" s="22" t="s">
        <v>231</v>
      </c>
      <c r="CB14" s="17">
        <f t="shared" si="7"/>
        <v>6.100316183204759E-4</v>
      </c>
      <c r="CC14" s="17">
        <f t="shared" si="8"/>
        <v>0.3087463556851312</v>
      </c>
      <c r="CD14" s="22" t="s">
        <v>231</v>
      </c>
      <c r="CE14" s="17">
        <f t="shared" si="9"/>
        <v>2.960837623828257E-2</v>
      </c>
      <c r="CF14" s="17">
        <f t="shared" si="10"/>
        <v>0.42478134110787169</v>
      </c>
      <c r="CG14" s="22" t="s">
        <v>231</v>
      </c>
      <c r="CH14" s="17">
        <f t="shared" si="11"/>
        <v>3.8588127911577792E-2</v>
      </c>
      <c r="CI14" s="17">
        <f t="shared" si="12"/>
        <v>7.3034482758620692E-2</v>
      </c>
      <c r="CJ14" s="22" t="s">
        <v>231</v>
      </c>
      <c r="CK14" s="17">
        <f t="shared" si="13"/>
        <v>1.0597347563787704E-2</v>
      </c>
      <c r="CL14" s="17">
        <f t="shared" si="14"/>
        <v>1.7469310670443813E-2</v>
      </c>
      <c r="CM14" s="22" t="s">
        <v>231</v>
      </c>
      <c r="CN14" s="17">
        <f t="shared" si="15"/>
        <v>1.8622696473098422E-3</v>
      </c>
      <c r="CO14" s="17"/>
      <c r="CP14" s="17">
        <f t="shared" si="16"/>
        <v>0.77786014862169539</v>
      </c>
      <c r="CQ14" s="22" t="s">
        <v>231</v>
      </c>
      <c r="CR14" s="17">
        <f t="shared" si="17"/>
        <v>0.10562370573796163</v>
      </c>
      <c r="CS14" s="17">
        <f t="shared" si="18"/>
        <v>12.3248883540221</v>
      </c>
      <c r="CT14" s="22" t="s">
        <v>231</v>
      </c>
      <c r="CU14" s="17">
        <f t="shared" si="19"/>
        <v>0.63973859027126168</v>
      </c>
      <c r="CV14" s="17">
        <f t="shared" si="20"/>
        <v>2.6787954592550678</v>
      </c>
      <c r="CW14" s="22" t="s">
        <v>231</v>
      </c>
      <c r="CX14" s="17">
        <f t="shared" si="21"/>
        <v>0.43109949501328876</v>
      </c>
      <c r="CY14" s="17">
        <f t="shared" si="22"/>
        <v>5.2077877491137379</v>
      </c>
      <c r="CZ14" s="22" t="s">
        <v>231</v>
      </c>
      <c r="DA14" s="17">
        <f t="shared" si="23"/>
        <v>0.7815130338346159</v>
      </c>
      <c r="DB14" s="17">
        <f t="shared" si="24"/>
        <v>6.7745294896827399</v>
      </c>
      <c r="DC14" s="22" t="s">
        <v>231</v>
      </c>
      <c r="DD14" s="17">
        <f t="shared" si="25"/>
        <v>1.6277940342293193</v>
      </c>
      <c r="DE14" s="17">
        <f t="shared" si="26"/>
        <v>0.18470027470839101</v>
      </c>
      <c r="DF14" s="22" t="s">
        <v>231</v>
      </c>
      <c r="DG14" s="17">
        <f t="shared" si="27"/>
        <v>5.9760731451147603E-2</v>
      </c>
      <c r="DH14" s="17">
        <f t="shared" si="28"/>
        <v>55.821571550497808</v>
      </c>
      <c r="DI14" s="22" t="s">
        <v>231</v>
      </c>
      <c r="DJ14" s="17">
        <f t="shared" si="29"/>
        <v>2.2215885297824389</v>
      </c>
      <c r="DK14" s="17">
        <f t="shared" si="30"/>
        <v>1.4205132199935206</v>
      </c>
      <c r="DL14" s="22" t="s">
        <v>231</v>
      </c>
      <c r="DM14" s="17">
        <f t="shared" si="31"/>
        <v>0.27614060000389934</v>
      </c>
      <c r="DN14" s="17">
        <f t="shared" si="32"/>
        <v>1.0052987672005749</v>
      </c>
      <c r="DO14" s="22" t="s">
        <v>231</v>
      </c>
      <c r="DP14" s="17">
        <f t="shared" si="33"/>
        <v>0.183907747549754</v>
      </c>
      <c r="DQ14" s="17">
        <f t="shared" si="34"/>
        <v>8.545925057026095E-2</v>
      </c>
      <c r="DR14" s="22" t="s">
        <v>231</v>
      </c>
      <c r="DS14" s="17">
        <f t="shared" si="35"/>
        <v>1.5740479203830975E-2</v>
      </c>
      <c r="DT14" s="17">
        <f t="shared" si="36"/>
        <v>5.072683152228725E-3</v>
      </c>
      <c r="DU14" s="22" t="s">
        <v>231</v>
      </c>
      <c r="DV14" s="17">
        <f t="shared" si="37"/>
        <v>1.1972058028345009E-3</v>
      </c>
    </row>
    <row r="15" spans="1:126" x14ac:dyDescent="0.3">
      <c r="A15" s="15" t="s">
        <v>286</v>
      </c>
      <c r="B15" s="133">
        <v>4083</v>
      </c>
      <c r="C15" s="63">
        <v>6.45</v>
      </c>
      <c r="D15" s="68" t="s">
        <v>231</v>
      </c>
      <c r="E15" s="63">
        <v>0.84</v>
      </c>
      <c r="I15" s="14">
        <v>1.07</v>
      </c>
      <c r="J15" s="21" t="s">
        <v>231</v>
      </c>
      <c r="K15" s="14">
        <v>0.32</v>
      </c>
      <c r="L15" s="14">
        <v>80.400000000000006</v>
      </c>
      <c r="M15" s="21" t="s">
        <v>231</v>
      </c>
      <c r="N15" s="14">
        <v>7.7</v>
      </c>
      <c r="O15" s="14">
        <v>243</v>
      </c>
      <c r="P15" s="21" t="s">
        <v>231</v>
      </c>
      <c r="Q15" s="14">
        <v>22</v>
      </c>
      <c r="R15" s="14">
        <v>4.17</v>
      </c>
      <c r="S15" s="21" t="s">
        <v>231</v>
      </c>
      <c r="T15" s="14">
        <v>0.71</v>
      </c>
      <c r="U15" s="14" t="s">
        <v>323</v>
      </c>
      <c r="V15" s="21" t="s">
        <v>231</v>
      </c>
      <c r="W15" s="14" t="s">
        <v>323</v>
      </c>
      <c r="X15" s="14">
        <v>0.104</v>
      </c>
      <c r="Y15" s="21" t="s">
        <v>231</v>
      </c>
      <c r="Z15" s="14">
        <v>2.8000000000000001E-2</v>
      </c>
      <c r="AA15" s="14">
        <v>196</v>
      </c>
      <c r="AB15" s="21" t="s">
        <v>231</v>
      </c>
      <c r="AC15" s="14">
        <v>20</v>
      </c>
      <c r="AD15" s="14">
        <v>394000</v>
      </c>
      <c r="AE15" s="21" t="s">
        <v>231</v>
      </c>
      <c r="AF15" s="14">
        <v>29000</v>
      </c>
      <c r="AG15" s="14">
        <v>0.92300000000000004</v>
      </c>
      <c r="AH15" s="21" t="s">
        <v>231</v>
      </c>
      <c r="AI15" s="14">
        <v>9.0999999999999998E-2</v>
      </c>
      <c r="AJ15" s="14" t="s">
        <v>323</v>
      </c>
      <c r="AK15" s="21" t="s">
        <v>231</v>
      </c>
      <c r="AL15" s="14" t="s">
        <v>323</v>
      </c>
      <c r="AM15" s="14">
        <v>2.35</v>
      </c>
      <c r="AN15" s="21" t="s">
        <v>231</v>
      </c>
      <c r="AO15" s="14">
        <v>0.21</v>
      </c>
      <c r="AP15" s="14">
        <v>2.5999999999999999E-2</v>
      </c>
      <c r="AQ15" s="21" t="s">
        <v>231</v>
      </c>
      <c r="AR15" s="14">
        <v>1.4E-2</v>
      </c>
      <c r="AS15" s="14">
        <v>0.19800000000000001</v>
      </c>
      <c r="AT15" s="21" t="s">
        <v>231</v>
      </c>
      <c r="AU15" s="14">
        <v>4.7E-2</v>
      </c>
      <c r="AV15" s="14">
        <v>1.1599999999999999</v>
      </c>
      <c r="AW15" s="21" t="s">
        <v>231</v>
      </c>
      <c r="AX15" s="14">
        <v>0.19</v>
      </c>
      <c r="AY15" s="14">
        <v>4.3600000000000003</v>
      </c>
      <c r="AZ15" s="21" t="s">
        <v>231</v>
      </c>
      <c r="BA15" s="14">
        <v>0.7</v>
      </c>
      <c r="BB15" s="14">
        <v>17.2</v>
      </c>
      <c r="BC15" s="21" t="s">
        <v>231</v>
      </c>
      <c r="BD15" s="14">
        <v>1.8</v>
      </c>
      <c r="BE15" s="14">
        <v>54.8</v>
      </c>
      <c r="BF15" s="21" t="s">
        <v>231</v>
      </c>
      <c r="BG15" s="14">
        <v>4.4000000000000004</v>
      </c>
      <c r="BH15" s="14">
        <v>0.42499999999999999</v>
      </c>
      <c r="BI15" s="21" t="s">
        <v>231</v>
      </c>
      <c r="BJ15" s="14">
        <v>4.9000000000000002E-2</v>
      </c>
      <c r="BK15" s="14">
        <v>32.700000000000003</v>
      </c>
      <c r="BL15" s="21" t="s">
        <v>231</v>
      </c>
      <c r="BM15" s="14">
        <v>2.8</v>
      </c>
      <c r="BN15" s="14">
        <v>52.5</v>
      </c>
      <c r="BO15" s="21" t="s">
        <v>231</v>
      </c>
      <c r="BP15" s="14">
        <v>5.9</v>
      </c>
      <c r="BQ15" s="16">
        <f t="shared" si="0"/>
        <v>0.62285714285714289</v>
      </c>
      <c r="BR15" s="21" t="s">
        <v>231</v>
      </c>
      <c r="BS15" s="16">
        <f t="shared" si="1"/>
        <v>8.8000360791691157E-2</v>
      </c>
      <c r="BT15" s="18">
        <f t="shared" si="2"/>
        <v>669.86550413306259</v>
      </c>
      <c r="BU15" s="18">
        <f t="shared" si="3"/>
        <v>706.30398424568705</v>
      </c>
      <c r="BV15" s="21" t="s">
        <v>231</v>
      </c>
      <c r="BW15" s="18">
        <f t="shared" si="4"/>
        <v>11.298464851905901</v>
      </c>
      <c r="BX15" s="16">
        <f t="shared" si="5"/>
        <v>10.211333927843192</v>
      </c>
      <c r="BY15" s="16"/>
      <c r="BZ15" s="17">
        <f t="shared" si="6"/>
        <v>1.6843065693430657E-2</v>
      </c>
      <c r="CA15" s="22" t="s">
        <v>231</v>
      </c>
      <c r="CB15" s="17">
        <f t="shared" si="7"/>
        <v>2.1415939264012164E-3</v>
      </c>
      <c r="CC15" s="17">
        <f t="shared" si="8"/>
        <v>0.59671532846715336</v>
      </c>
      <c r="CD15" s="22" t="s">
        <v>231</v>
      </c>
      <c r="CE15" s="17">
        <f t="shared" si="9"/>
        <v>7.0044234963672652E-2</v>
      </c>
      <c r="CF15" s="17">
        <f t="shared" si="10"/>
        <v>0.31386861313868614</v>
      </c>
      <c r="CG15" s="22" t="s">
        <v>231</v>
      </c>
      <c r="CH15" s="17">
        <f t="shared" si="11"/>
        <v>4.1400527014257046E-2</v>
      </c>
      <c r="CI15" s="17">
        <f t="shared" si="12"/>
        <v>0.16683673469387755</v>
      </c>
      <c r="CJ15" s="22" t="s">
        <v>231</v>
      </c>
      <c r="CK15" s="17">
        <f t="shared" si="13"/>
        <v>2.2223940709122668E-2</v>
      </c>
      <c r="CL15" s="17">
        <f t="shared" si="14"/>
        <v>2.8226299694189601E-2</v>
      </c>
      <c r="CM15" s="22" t="s">
        <v>231</v>
      </c>
      <c r="CN15" s="17">
        <f t="shared" si="15"/>
        <v>3.6859118170783148E-3</v>
      </c>
      <c r="CO15" s="17"/>
      <c r="CP15" s="17">
        <f t="shared" si="16"/>
        <v>0.60764275353879993</v>
      </c>
      <c r="CQ15" s="22" t="s">
        <v>231</v>
      </c>
      <c r="CR15" s="17">
        <f t="shared" si="17"/>
        <v>8.2510306649995216E-2</v>
      </c>
      <c r="CS15" s="17">
        <f t="shared" si="18"/>
        <v>11.495274304328685</v>
      </c>
      <c r="CT15" s="22" t="s">
        <v>231</v>
      </c>
      <c r="CU15" s="17">
        <f t="shared" si="19"/>
        <v>0.59667644582214807</v>
      </c>
      <c r="CV15" s="17">
        <f t="shared" si="20"/>
        <v>2.4022425017382596</v>
      </c>
      <c r="CW15" s="22" t="s">
        <v>231</v>
      </c>
      <c r="CX15" s="17">
        <f t="shared" si="21"/>
        <v>0.38659373033535355</v>
      </c>
      <c r="CY15" s="17">
        <f t="shared" si="22"/>
        <v>4.7622299228343801</v>
      </c>
      <c r="CZ15" s="22" t="s">
        <v>231</v>
      </c>
      <c r="DA15" s="17">
        <f t="shared" si="23"/>
        <v>0.71464985404707637</v>
      </c>
      <c r="DB15" s="17">
        <f t="shared" si="24"/>
        <v>6.2551656634169168</v>
      </c>
      <c r="DC15" s="22" t="s">
        <v>231</v>
      </c>
      <c r="DD15" s="17">
        <f t="shared" si="25"/>
        <v>1.503000520631431</v>
      </c>
      <c r="DE15" s="17">
        <f t="shared" si="26"/>
        <v>0.43442384084812397</v>
      </c>
      <c r="DF15" s="22" t="s">
        <v>231</v>
      </c>
      <c r="DG15" s="17">
        <f t="shared" si="27"/>
        <v>0.13832021544117745</v>
      </c>
      <c r="DH15" s="17">
        <f t="shared" si="28"/>
        <v>65.104975496212788</v>
      </c>
      <c r="DI15" s="22" t="s">
        <v>231</v>
      </c>
      <c r="DJ15" s="17">
        <f t="shared" si="29"/>
        <v>5.1420154439099424</v>
      </c>
      <c r="DK15" s="17">
        <f t="shared" si="30"/>
        <v>2.8554179594125326</v>
      </c>
      <c r="DL15" s="22" t="s">
        <v>231</v>
      </c>
      <c r="DM15" s="17">
        <f t="shared" si="31"/>
        <v>0.58776962649954123</v>
      </c>
      <c r="DN15" s="17">
        <f t="shared" si="32"/>
        <v>0.75762948492856674</v>
      </c>
      <c r="DO15" s="22" t="s">
        <v>231</v>
      </c>
      <c r="DP15" s="17">
        <f t="shared" si="33"/>
        <v>0.15639644559508303</v>
      </c>
      <c r="DQ15" s="17">
        <f t="shared" si="34"/>
        <v>0.31863403149997488</v>
      </c>
      <c r="DR15" s="22" t="s">
        <v>231</v>
      </c>
      <c r="DS15" s="17">
        <f t="shared" si="35"/>
        <v>6.1538126451057829E-2</v>
      </c>
      <c r="DT15" s="17">
        <f t="shared" si="36"/>
        <v>7.1397897822463577E-3</v>
      </c>
      <c r="DU15" s="22" t="s">
        <v>231</v>
      </c>
      <c r="DV15" s="17">
        <f t="shared" si="37"/>
        <v>1.769013022314434E-3</v>
      </c>
    </row>
    <row r="16" spans="1:126" x14ac:dyDescent="0.3">
      <c r="A16" s="15" t="s">
        <v>304</v>
      </c>
      <c r="B16" s="133">
        <v>4080</v>
      </c>
      <c r="C16" s="63">
        <v>5.48</v>
      </c>
      <c r="D16" s="68" t="s">
        <v>231</v>
      </c>
      <c r="E16" s="63">
        <v>0.88</v>
      </c>
      <c r="I16" s="14" t="s">
        <v>323</v>
      </c>
      <c r="J16" s="21" t="s">
        <v>231</v>
      </c>
      <c r="K16" s="14" t="s">
        <v>323</v>
      </c>
      <c r="L16" s="14">
        <v>231</v>
      </c>
      <c r="M16" s="21" t="s">
        <v>231</v>
      </c>
      <c r="N16" s="14">
        <v>17</v>
      </c>
      <c r="O16" s="14">
        <v>260</v>
      </c>
      <c r="P16" s="21" t="s">
        <v>231</v>
      </c>
      <c r="Q16" s="14">
        <v>26</v>
      </c>
      <c r="R16" s="14">
        <v>4.0199999999999996</v>
      </c>
      <c r="S16" s="21" t="s">
        <v>231</v>
      </c>
      <c r="T16" s="14">
        <v>0.64</v>
      </c>
      <c r="U16" s="14" t="s">
        <v>323</v>
      </c>
      <c r="V16" s="21" t="s">
        <v>231</v>
      </c>
      <c r="W16" s="14" t="s">
        <v>323</v>
      </c>
      <c r="X16" s="14">
        <v>0.17699999999999999</v>
      </c>
      <c r="Y16" s="21" t="s">
        <v>231</v>
      </c>
      <c r="Z16" s="14">
        <v>3.4000000000000002E-2</v>
      </c>
      <c r="AA16" s="14">
        <v>734</v>
      </c>
      <c r="AB16" s="21" t="s">
        <v>231</v>
      </c>
      <c r="AC16" s="14">
        <v>67</v>
      </c>
      <c r="AD16" s="14">
        <v>388000</v>
      </c>
      <c r="AE16" s="21" t="s">
        <v>231</v>
      </c>
      <c r="AF16" s="14">
        <v>37000</v>
      </c>
      <c r="AG16" s="14">
        <v>4.38</v>
      </c>
      <c r="AH16" s="21" t="s">
        <v>231</v>
      </c>
      <c r="AI16" s="14">
        <v>0.36</v>
      </c>
      <c r="AJ16" s="14">
        <v>8.3000000000000001E-3</v>
      </c>
      <c r="AK16" s="21" t="s">
        <v>231</v>
      </c>
      <c r="AL16" s="14">
        <v>4.1000000000000003E-3</v>
      </c>
      <c r="AM16" s="14">
        <v>11.26</v>
      </c>
      <c r="AN16" s="21" t="s">
        <v>231</v>
      </c>
      <c r="AO16" s="14">
        <v>0.92</v>
      </c>
      <c r="AP16" s="14">
        <v>6.2E-2</v>
      </c>
      <c r="AQ16" s="21" t="s">
        <v>231</v>
      </c>
      <c r="AR16" s="14">
        <v>1.4E-2</v>
      </c>
      <c r="AS16" s="14">
        <v>0.254</v>
      </c>
      <c r="AT16" s="21" t="s">
        <v>231</v>
      </c>
      <c r="AU16" s="14">
        <v>4.9000000000000002E-2</v>
      </c>
      <c r="AV16" s="14">
        <v>3.88</v>
      </c>
      <c r="AW16" s="21" t="s">
        <v>231</v>
      </c>
      <c r="AX16" s="14">
        <v>0.38</v>
      </c>
      <c r="AY16" s="14">
        <v>15.7</v>
      </c>
      <c r="AZ16" s="21" t="s">
        <v>231</v>
      </c>
      <c r="BA16" s="14">
        <v>1.8</v>
      </c>
      <c r="BB16" s="14">
        <v>64.3</v>
      </c>
      <c r="BC16" s="21" t="s">
        <v>231</v>
      </c>
      <c r="BD16" s="14">
        <v>5.4</v>
      </c>
      <c r="BE16" s="14">
        <v>220</v>
      </c>
      <c r="BF16" s="21" t="s">
        <v>231</v>
      </c>
      <c r="BG16" s="14">
        <v>22</v>
      </c>
      <c r="BH16" s="14">
        <v>1.5</v>
      </c>
      <c r="BI16" s="21" t="s">
        <v>231</v>
      </c>
      <c r="BJ16" s="14">
        <v>0.18</v>
      </c>
      <c r="BK16" s="14">
        <v>63.8</v>
      </c>
      <c r="BL16" s="21" t="s">
        <v>231</v>
      </c>
      <c r="BM16" s="14">
        <v>5.0999999999999996</v>
      </c>
      <c r="BN16" s="14">
        <v>123.3</v>
      </c>
      <c r="BO16" s="21" t="s">
        <v>231</v>
      </c>
      <c r="BP16" s="14">
        <v>9.8000000000000007</v>
      </c>
      <c r="BQ16" s="16">
        <f t="shared" si="0"/>
        <v>0.51743714517437145</v>
      </c>
      <c r="BR16" s="21" t="s">
        <v>231</v>
      </c>
      <c r="BS16" s="16">
        <f t="shared" si="1"/>
        <v>5.8328714773950158E-2</v>
      </c>
      <c r="BT16" s="18">
        <f t="shared" si="2"/>
        <v>666.92803478195458</v>
      </c>
      <c r="BU16" s="18">
        <f t="shared" si="3"/>
        <v>692.36366836956518</v>
      </c>
      <c r="BV16" s="21" t="s">
        <v>231</v>
      </c>
      <c r="BW16" s="18">
        <f t="shared" si="4"/>
        <v>13.537823211508977</v>
      </c>
      <c r="BX16" s="16">
        <f t="shared" si="5"/>
        <v>10.358790503157564</v>
      </c>
      <c r="BY16" s="16"/>
      <c r="BZ16" s="17">
        <f t="shared" si="6"/>
        <v>1.9909090909090908E-2</v>
      </c>
      <c r="CA16" s="22" t="s">
        <v>231</v>
      </c>
      <c r="CB16" s="17">
        <f t="shared" si="7"/>
        <v>2.5770923457799654E-3</v>
      </c>
      <c r="CC16" s="17">
        <f t="shared" si="8"/>
        <v>0.28999999999999998</v>
      </c>
      <c r="CD16" s="22" t="s">
        <v>231</v>
      </c>
      <c r="CE16" s="17">
        <f t="shared" si="9"/>
        <v>3.7126765199985791E-2</v>
      </c>
      <c r="CF16" s="17">
        <f t="shared" si="10"/>
        <v>0.29227272727272724</v>
      </c>
      <c r="CG16" s="22" t="s">
        <v>231</v>
      </c>
      <c r="CH16" s="17">
        <f t="shared" si="11"/>
        <v>3.8166907261623327E-2</v>
      </c>
      <c r="CI16" s="17">
        <f t="shared" si="12"/>
        <v>8.6920980926430511E-2</v>
      </c>
      <c r="CJ16" s="22" t="s">
        <v>231</v>
      </c>
      <c r="CK16" s="17">
        <f t="shared" si="13"/>
        <v>1.0546538646434008E-2</v>
      </c>
      <c r="CL16" s="17">
        <f t="shared" si="14"/>
        <v>6.8652037617554854E-2</v>
      </c>
      <c r="CM16" s="22" t="s">
        <v>231</v>
      </c>
      <c r="CN16" s="17">
        <f t="shared" si="15"/>
        <v>7.8712072793441848E-3</v>
      </c>
      <c r="CO16" s="17"/>
      <c r="CP16" s="17">
        <f t="shared" si="16"/>
        <v>0.70347123535179124</v>
      </c>
      <c r="CQ16" s="22" t="s">
        <v>231</v>
      </c>
      <c r="CR16" s="17">
        <f t="shared" si="17"/>
        <v>9.5522619187494315E-2</v>
      </c>
      <c r="CS16" s="17">
        <f t="shared" si="18"/>
        <v>11.980220300583692</v>
      </c>
      <c r="CT16" s="22" t="s">
        <v>231</v>
      </c>
      <c r="CU16" s="17">
        <f t="shared" si="19"/>
        <v>0.62184816820133115</v>
      </c>
      <c r="CV16" s="17">
        <f t="shared" si="20"/>
        <v>2.5625823628020901</v>
      </c>
      <c r="CW16" s="22" t="s">
        <v>231</v>
      </c>
      <c r="CX16" s="17">
        <f t="shared" si="21"/>
        <v>0.41239728054531993</v>
      </c>
      <c r="CY16" s="17">
        <f t="shared" si="22"/>
        <v>5.0216111111581174</v>
      </c>
      <c r="CZ16" s="22" t="s">
        <v>231</v>
      </c>
      <c r="DA16" s="17">
        <f t="shared" si="23"/>
        <v>0.75357420910379114</v>
      </c>
      <c r="DB16" s="17">
        <f t="shared" si="24"/>
        <v>6.5581223858264606</v>
      </c>
      <c r="DC16" s="22" t="s">
        <v>231</v>
      </c>
      <c r="DD16" s="17">
        <f t="shared" si="25"/>
        <v>1.5757954130470544</v>
      </c>
      <c r="DE16" s="17">
        <f t="shared" si="26"/>
        <v>0.22244687198592225</v>
      </c>
      <c r="DF16" s="22" t="s">
        <v>231</v>
      </c>
      <c r="DG16" s="17">
        <f t="shared" si="27"/>
        <v>6.976321987188279E-2</v>
      </c>
      <c r="DH16" s="17">
        <f t="shared" si="28"/>
        <v>57.22479078014581</v>
      </c>
      <c r="DI16" s="22" t="s">
        <v>231</v>
      </c>
      <c r="DJ16" s="17">
        <f t="shared" si="29"/>
        <v>2.5934282480253823</v>
      </c>
      <c r="DK16" s="17">
        <f t="shared" si="30"/>
        <v>1.3557667209456208</v>
      </c>
      <c r="DL16" s="22" t="s">
        <v>231</v>
      </c>
      <c r="DM16" s="17">
        <f t="shared" si="31"/>
        <v>0.28754660971791574</v>
      </c>
      <c r="DN16" s="17">
        <f t="shared" si="32"/>
        <v>0.69728451348996445</v>
      </c>
      <c r="DO16" s="22" t="s">
        <v>231</v>
      </c>
      <c r="DP16" s="17">
        <f t="shared" si="33"/>
        <v>0.14335429165951336</v>
      </c>
      <c r="DQ16" s="17">
        <f t="shared" si="34"/>
        <v>0.33905479440958325</v>
      </c>
      <c r="DR16" s="22" t="s">
        <v>231</v>
      </c>
      <c r="DS16" s="17">
        <f t="shared" si="35"/>
        <v>6.5996472541532347E-2</v>
      </c>
      <c r="DT16" s="17">
        <f t="shared" si="36"/>
        <v>1.8846119607032037E-2</v>
      </c>
      <c r="DU16" s="22" t="s">
        <v>231</v>
      </c>
      <c r="DV16" s="17">
        <f t="shared" si="37"/>
        <v>4.5184447982341341E-3</v>
      </c>
    </row>
    <row r="17" spans="1:126" x14ac:dyDescent="0.3">
      <c r="A17" s="15" t="s">
        <v>290</v>
      </c>
      <c r="B17" s="133">
        <v>4063</v>
      </c>
      <c r="C17" s="63">
        <v>6.17</v>
      </c>
      <c r="D17" s="68" t="s">
        <v>231</v>
      </c>
      <c r="E17" s="63">
        <v>0.71</v>
      </c>
      <c r="I17" s="14">
        <v>1.25</v>
      </c>
      <c r="J17" s="21" t="s">
        <v>231</v>
      </c>
      <c r="K17" s="14">
        <v>0.48</v>
      </c>
      <c r="L17" s="14">
        <v>133.5</v>
      </c>
      <c r="M17" s="21" t="s">
        <v>231</v>
      </c>
      <c r="N17" s="14">
        <v>9.8000000000000007</v>
      </c>
      <c r="O17" s="14">
        <v>218</v>
      </c>
      <c r="P17" s="21" t="s">
        <v>231</v>
      </c>
      <c r="Q17" s="14">
        <v>13</v>
      </c>
      <c r="R17" s="14">
        <v>4.67</v>
      </c>
      <c r="S17" s="21" t="s">
        <v>231</v>
      </c>
      <c r="T17" s="14">
        <v>0.55000000000000004</v>
      </c>
      <c r="U17" s="14" t="s">
        <v>323</v>
      </c>
      <c r="V17" s="21" t="s">
        <v>231</v>
      </c>
      <c r="W17" s="14" t="s">
        <v>323</v>
      </c>
      <c r="X17" s="14">
        <v>0.122</v>
      </c>
      <c r="Y17" s="21" t="s">
        <v>231</v>
      </c>
      <c r="Z17" s="14">
        <v>0.02</v>
      </c>
      <c r="AA17" s="14">
        <v>286</v>
      </c>
      <c r="AB17" s="21" t="s">
        <v>231</v>
      </c>
      <c r="AC17" s="14">
        <v>21</v>
      </c>
      <c r="AD17" s="14">
        <v>367000</v>
      </c>
      <c r="AE17" s="21" t="s">
        <v>231</v>
      </c>
      <c r="AF17" s="14">
        <v>23000</v>
      </c>
      <c r="AG17" s="14">
        <v>2.42</v>
      </c>
      <c r="AH17" s="21" t="s">
        <v>231</v>
      </c>
      <c r="AI17" s="14">
        <v>0.15</v>
      </c>
      <c r="AJ17" s="14">
        <v>2.2000000000000001E-3</v>
      </c>
      <c r="AK17" s="21" t="s">
        <v>231</v>
      </c>
      <c r="AL17" s="14">
        <v>2.2000000000000001E-3</v>
      </c>
      <c r="AM17" s="14">
        <v>3.89</v>
      </c>
      <c r="AN17" s="21" t="s">
        <v>231</v>
      </c>
      <c r="AO17" s="14">
        <v>0.25</v>
      </c>
      <c r="AP17" s="14">
        <v>8.3000000000000001E-3</v>
      </c>
      <c r="AQ17" s="21" t="s">
        <v>231</v>
      </c>
      <c r="AR17" s="14">
        <v>4.1999999999999997E-3</v>
      </c>
      <c r="AS17" s="14">
        <v>0.09</v>
      </c>
      <c r="AT17" s="21" t="s">
        <v>231</v>
      </c>
      <c r="AU17" s="14">
        <v>2.3E-2</v>
      </c>
      <c r="AV17" s="14">
        <v>0.89</v>
      </c>
      <c r="AW17" s="21" t="s">
        <v>231</v>
      </c>
      <c r="AX17" s="14">
        <v>0.13</v>
      </c>
      <c r="AY17" s="14">
        <v>4.07</v>
      </c>
      <c r="AZ17" s="21" t="s">
        <v>231</v>
      </c>
      <c r="BA17" s="14">
        <v>0.34</v>
      </c>
      <c r="BB17" s="14">
        <v>21.4</v>
      </c>
      <c r="BC17" s="21" t="s">
        <v>231</v>
      </c>
      <c r="BD17" s="14">
        <v>1.3</v>
      </c>
      <c r="BE17" s="14">
        <v>95.9</v>
      </c>
      <c r="BF17" s="21" t="s">
        <v>231</v>
      </c>
      <c r="BG17" s="14">
        <v>6.8</v>
      </c>
      <c r="BH17" s="14">
        <v>1.33</v>
      </c>
      <c r="BI17" s="21" t="s">
        <v>231</v>
      </c>
      <c r="BJ17" s="14">
        <v>0.12</v>
      </c>
      <c r="BK17" s="14">
        <v>25.29</v>
      </c>
      <c r="BL17" s="21" t="s">
        <v>231</v>
      </c>
      <c r="BM17" s="14">
        <v>0.97</v>
      </c>
      <c r="BN17" s="14">
        <v>91.5</v>
      </c>
      <c r="BO17" s="21" t="s">
        <v>231</v>
      </c>
      <c r="BP17" s="14">
        <v>5.3</v>
      </c>
      <c r="BQ17" s="16">
        <f t="shared" si="0"/>
        <v>0.27639344262295079</v>
      </c>
      <c r="BR17" s="21" t="s">
        <v>231</v>
      </c>
      <c r="BS17" s="16">
        <f t="shared" si="1"/>
        <v>1.9201376471246864E-2</v>
      </c>
      <c r="BT17" s="18">
        <f t="shared" si="2"/>
        <v>679.06300877929311</v>
      </c>
      <c r="BU17" s="18">
        <f t="shared" si="3"/>
        <v>702.46802853024064</v>
      </c>
      <c r="BV17" s="21" t="s">
        <v>231</v>
      </c>
      <c r="BW17" s="18">
        <f t="shared" si="4"/>
        <v>9.9052191546676411</v>
      </c>
      <c r="BX17" s="16">
        <f t="shared" si="5"/>
        <v>10.251489241597413</v>
      </c>
      <c r="BY17" s="16"/>
      <c r="BZ17" s="17">
        <f t="shared" si="6"/>
        <v>2.5234619395203335E-2</v>
      </c>
      <c r="CA17" s="22" t="s">
        <v>231</v>
      </c>
      <c r="CB17" s="17">
        <f t="shared" si="7"/>
        <v>2.3765842081896497E-3</v>
      </c>
      <c r="CC17" s="17">
        <f t="shared" si="8"/>
        <v>0.26371220020855057</v>
      </c>
      <c r="CD17" s="22" t="s">
        <v>231</v>
      </c>
      <c r="CE17" s="17">
        <f t="shared" si="9"/>
        <v>2.1259427784607217E-2</v>
      </c>
      <c r="CF17" s="17">
        <f t="shared" si="10"/>
        <v>0.22314911366006254</v>
      </c>
      <c r="CG17" s="22" t="s">
        <v>231</v>
      </c>
      <c r="CH17" s="17">
        <f t="shared" si="11"/>
        <v>2.0835614412060353E-2</v>
      </c>
      <c r="CI17" s="17">
        <f t="shared" si="12"/>
        <v>8.8426573426573424E-2</v>
      </c>
      <c r="CJ17" s="22" t="s">
        <v>231</v>
      </c>
      <c r="CK17" s="17">
        <f t="shared" si="13"/>
        <v>7.3253151592885006E-3</v>
      </c>
      <c r="CL17" s="17">
        <f t="shared" si="14"/>
        <v>9.5689996045867934E-2</v>
      </c>
      <c r="CM17" s="22" t="s">
        <v>231</v>
      </c>
      <c r="CN17" s="17">
        <f t="shared" si="15"/>
        <v>6.9749165599073777E-3</v>
      </c>
      <c r="CO17" s="17"/>
      <c r="CP17" s="17">
        <f t="shared" si="16"/>
        <v>0.63236425043062927</v>
      </c>
      <c r="CQ17" s="22" t="s">
        <v>231</v>
      </c>
      <c r="CR17" s="17">
        <f t="shared" si="17"/>
        <v>8.5867177570470202E-2</v>
      </c>
      <c r="CS17" s="17">
        <f t="shared" si="18"/>
        <v>11.625355455511883</v>
      </c>
      <c r="CT17" s="22" t="s">
        <v>231</v>
      </c>
      <c r="CU17" s="17">
        <f t="shared" si="19"/>
        <v>0.60342846903634983</v>
      </c>
      <c r="CV17" s="17">
        <f t="shared" si="20"/>
        <v>2.4448848121731079</v>
      </c>
      <c r="CW17" s="22" t="s">
        <v>231</v>
      </c>
      <c r="CX17" s="17">
        <f t="shared" si="21"/>
        <v>0.39345617234493308</v>
      </c>
      <c r="CY17" s="17">
        <f t="shared" si="22"/>
        <v>4.8315070717083035</v>
      </c>
      <c r="CZ17" s="22" t="s">
        <v>231</v>
      </c>
      <c r="DA17" s="17">
        <f t="shared" si="23"/>
        <v>0.7250460140674394</v>
      </c>
      <c r="DB17" s="17">
        <f t="shared" si="24"/>
        <v>6.3362521464897572</v>
      </c>
      <c r="DC17" s="22" t="s">
        <v>231</v>
      </c>
      <c r="DD17" s="17">
        <f t="shared" si="25"/>
        <v>1.5224841015359976</v>
      </c>
      <c r="DE17" s="17">
        <f t="shared" si="26"/>
        <v>0.22916951460909518</v>
      </c>
      <c r="DF17" s="22" t="s">
        <v>231</v>
      </c>
      <c r="DG17" s="17">
        <f t="shared" si="27"/>
        <v>6.8940172682132914E-2</v>
      </c>
      <c r="DH17" s="17">
        <f t="shared" si="28"/>
        <v>57.474703145319516</v>
      </c>
      <c r="DI17" s="22" t="s">
        <v>231</v>
      </c>
      <c r="DJ17" s="17">
        <f t="shared" si="29"/>
        <v>2.5628316982205543</v>
      </c>
      <c r="DK17" s="17">
        <f t="shared" si="30"/>
        <v>1.2539437645958298</v>
      </c>
      <c r="DL17" s="22" t="s">
        <v>231</v>
      </c>
      <c r="DM17" s="17">
        <f t="shared" si="31"/>
        <v>0.2348987727636542</v>
      </c>
      <c r="DN17" s="17">
        <f t="shared" si="32"/>
        <v>0.53693138132226881</v>
      </c>
      <c r="DO17" s="22" t="s">
        <v>231</v>
      </c>
      <c r="DP17" s="17">
        <f t="shared" si="33"/>
        <v>9.8906546217964852E-2</v>
      </c>
      <c r="DQ17" s="17">
        <f t="shared" si="34"/>
        <v>0.46391208872737344</v>
      </c>
      <c r="DR17" s="22" t="s">
        <v>231</v>
      </c>
      <c r="DS17" s="17">
        <f t="shared" si="35"/>
        <v>8.0354998797396424E-2</v>
      </c>
      <c r="DT17" s="17">
        <f t="shared" si="36"/>
        <v>2.4750013711063432E-2</v>
      </c>
      <c r="DU17" s="22" t="s">
        <v>231</v>
      </c>
      <c r="DV17" s="17">
        <f t="shared" si="37"/>
        <v>5.5148614239189419E-3</v>
      </c>
    </row>
    <row r="18" spans="1:126" x14ac:dyDescent="0.3">
      <c r="A18" s="15" t="s">
        <v>301</v>
      </c>
      <c r="B18" s="133">
        <v>4052</v>
      </c>
      <c r="C18" s="63">
        <v>1.17</v>
      </c>
      <c r="D18" s="68" t="s">
        <v>231</v>
      </c>
      <c r="E18" s="63">
        <v>0.6</v>
      </c>
      <c r="I18" s="14" t="s">
        <v>323</v>
      </c>
      <c r="J18" s="21" t="s">
        <v>231</v>
      </c>
      <c r="K18" s="14" t="s">
        <v>323</v>
      </c>
      <c r="L18" s="14">
        <v>206</v>
      </c>
      <c r="M18" s="21" t="s">
        <v>231</v>
      </c>
      <c r="N18" s="14">
        <v>14</v>
      </c>
      <c r="O18" s="14">
        <v>231</v>
      </c>
      <c r="P18" s="21" t="s">
        <v>231</v>
      </c>
      <c r="Q18" s="14">
        <v>16</v>
      </c>
      <c r="R18" s="14">
        <v>3.1</v>
      </c>
      <c r="S18" s="21" t="s">
        <v>231</v>
      </c>
      <c r="T18" s="14">
        <v>0.48</v>
      </c>
      <c r="U18" s="14" t="s">
        <v>323</v>
      </c>
      <c r="V18" s="21" t="s">
        <v>231</v>
      </c>
      <c r="W18" s="14" t="s">
        <v>323</v>
      </c>
      <c r="X18" s="14">
        <v>0.184</v>
      </c>
      <c r="Y18" s="21" t="s">
        <v>231</v>
      </c>
      <c r="Z18" s="14">
        <v>2.1999999999999999E-2</v>
      </c>
      <c r="AA18" s="14">
        <v>629</v>
      </c>
      <c r="AB18" s="21" t="s">
        <v>231</v>
      </c>
      <c r="AC18" s="14">
        <v>37</v>
      </c>
      <c r="AD18" s="14">
        <v>367000</v>
      </c>
      <c r="AE18" s="21" t="s">
        <v>231</v>
      </c>
      <c r="AF18" s="14">
        <v>26000</v>
      </c>
      <c r="AG18" s="14">
        <v>4.5599999999999996</v>
      </c>
      <c r="AH18" s="21" t="s">
        <v>231</v>
      </c>
      <c r="AI18" s="14">
        <v>0.28000000000000003</v>
      </c>
      <c r="AJ18" s="14">
        <v>7.4999999999999997E-3</v>
      </c>
      <c r="AK18" s="21" t="s">
        <v>231</v>
      </c>
      <c r="AL18" s="14">
        <v>3.5999999999999999E-3</v>
      </c>
      <c r="AM18" s="14">
        <v>6.91</v>
      </c>
      <c r="AN18" s="21" t="s">
        <v>231</v>
      </c>
      <c r="AO18" s="14">
        <v>0.51</v>
      </c>
      <c r="AP18" s="14">
        <v>2.4199999999999999E-2</v>
      </c>
      <c r="AQ18" s="21" t="s">
        <v>231</v>
      </c>
      <c r="AR18" s="14">
        <v>6.7000000000000002E-3</v>
      </c>
      <c r="AS18" s="14">
        <v>0.249</v>
      </c>
      <c r="AT18" s="21" t="s">
        <v>231</v>
      </c>
      <c r="AU18" s="14">
        <v>4.5999999999999999E-2</v>
      </c>
      <c r="AV18" s="14">
        <v>2.74</v>
      </c>
      <c r="AW18" s="21" t="s">
        <v>231</v>
      </c>
      <c r="AX18" s="14">
        <v>0.33</v>
      </c>
      <c r="AY18" s="14">
        <v>12.16</v>
      </c>
      <c r="AZ18" s="21" t="s">
        <v>231</v>
      </c>
      <c r="BA18" s="14">
        <v>0.88</v>
      </c>
      <c r="BB18" s="14">
        <v>56.6</v>
      </c>
      <c r="BC18" s="21" t="s">
        <v>231</v>
      </c>
      <c r="BD18" s="14">
        <v>3.6</v>
      </c>
      <c r="BE18" s="14">
        <v>185</v>
      </c>
      <c r="BF18" s="21" t="s">
        <v>231</v>
      </c>
      <c r="BG18" s="14">
        <v>14</v>
      </c>
      <c r="BH18" s="14">
        <v>1.1459999999999999</v>
      </c>
      <c r="BI18" s="21" t="s">
        <v>231</v>
      </c>
      <c r="BJ18" s="14">
        <v>8.1000000000000003E-2</v>
      </c>
      <c r="BK18" s="14">
        <v>30.7</v>
      </c>
      <c r="BL18" s="21" t="s">
        <v>231</v>
      </c>
      <c r="BM18" s="14">
        <v>2.1</v>
      </c>
      <c r="BN18" s="14">
        <v>40.700000000000003</v>
      </c>
      <c r="BO18" s="21" t="s">
        <v>231</v>
      </c>
      <c r="BP18" s="14">
        <v>2.7</v>
      </c>
      <c r="BQ18" s="16">
        <f t="shared" si="0"/>
        <v>0.75429975429975427</v>
      </c>
      <c r="BR18" s="21" t="s">
        <v>231</v>
      </c>
      <c r="BS18" s="16">
        <f t="shared" si="1"/>
        <v>7.1876362185614037E-2</v>
      </c>
      <c r="BT18" s="18">
        <f t="shared" si="2"/>
        <v>646.60394924873879</v>
      </c>
      <c r="BU18" s="18">
        <f t="shared" si="3"/>
        <v>577.6393941738711</v>
      </c>
      <c r="BV18" s="21" t="s">
        <v>231</v>
      </c>
      <c r="BW18" s="18">
        <f t="shared" si="4"/>
        <v>33.567669953001214</v>
      </c>
      <c r="BX18" s="16">
        <f t="shared" si="5"/>
        <v>11.75586278802883</v>
      </c>
      <c r="BY18" s="16"/>
      <c r="BZ18" s="17">
        <f t="shared" si="6"/>
        <v>2.4648648648648647E-2</v>
      </c>
      <c r="CA18" s="22" t="s">
        <v>231</v>
      </c>
      <c r="CB18" s="17">
        <f t="shared" si="7"/>
        <v>2.4020988662695505E-3</v>
      </c>
      <c r="CC18" s="17">
        <f t="shared" si="8"/>
        <v>0.16594594594594594</v>
      </c>
      <c r="CD18" s="22" t="s">
        <v>231</v>
      </c>
      <c r="CE18" s="17">
        <f t="shared" si="9"/>
        <v>1.6928034127986845E-2</v>
      </c>
      <c r="CF18" s="17">
        <f t="shared" si="10"/>
        <v>0.30594594594594593</v>
      </c>
      <c r="CG18" s="22" t="s">
        <v>231</v>
      </c>
      <c r="CH18" s="17">
        <f t="shared" si="11"/>
        <v>3.0244280677223186E-2</v>
      </c>
      <c r="CI18" s="17">
        <f t="shared" si="12"/>
        <v>4.8807631160572337E-2</v>
      </c>
      <c r="CJ18" s="22" t="s">
        <v>231</v>
      </c>
      <c r="CK18" s="17">
        <f t="shared" si="13"/>
        <v>4.4033308786837703E-3</v>
      </c>
      <c r="CL18" s="17">
        <f t="shared" si="14"/>
        <v>0.14853420195439737</v>
      </c>
      <c r="CM18" s="22" t="s">
        <v>231</v>
      </c>
      <c r="CN18" s="17">
        <f t="shared" si="15"/>
        <v>1.3653424809619742E-2</v>
      </c>
      <c r="CO18" s="17"/>
      <c r="CP18" s="17">
        <f t="shared" si="16"/>
        <v>2.8171088013750394</v>
      </c>
      <c r="CQ18" s="22" t="s">
        <v>231</v>
      </c>
      <c r="CR18" s="17">
        <f t="shared" si="17"/>
        <v>0.38252823672160013</v>
      </c>
      <c r="CS18" s="17">
        <f t="shared" si="18"/>
        <v>17.721011250744091</v>
      </c>
      <c r="CT18" s="22" t="s">
        <v>231</v>
      </c>
      <c r="CU18" s="17">
        <f t="shared" si="19"/>
        <v>0.91983103052065696</v>
      </c>
      <c r="CV18" s="17">
        <f t="shared" si="20"/>
        <v>4.7265111697594673</v>
      </c>
      <c r="CW18" s="22" t="s">
        <v>231</v>
      </c>
      <c r="CX18" s="17">
        <f t="shared" si="21"/>
        <v>0.76063910419819802</v>
      </c>
      <c r="CY18" s="17">
        <f t="shared" si="22"/>
        <v>8.2997644568229862</v>
      </c>
      <c r="CZ18" s="22" t="s">
        <v>231</v>
      </c>
      <c r="DA18" s="17">
        <f t="shared" si="23"/>
        <v>1.2455142976724229</v>
      </c>
      <c r="DB18" s="17">
        <f t="shared" si="24"/>
        <v>10.265773699623089</v>
      </c>
      <c r="DC18" s="22" t="s">
        <v>231</v>
      </c>
      <c r="DD18" s="17">
        <f t="shared" si="25"/>
        <v>2.4666753920614037</v>
      </c>
      <c r="DE18" s="17">
        <f t="shared" si="26"/>
        <v>0.10600802120491049</v>
      </c>
      <c r="DF18" s="22" t="s">
        <v>231</v>
      </c>
      <c r="DG18" s="17">
        <f t="shared" si="27"/>
        <v>3.211414532636634E-2</v>
      </c>
      <c r="DH18" s="17">
        <f t="shared" si="28"/>
        <v>52.89620896672529</v>
      </c>
      <c r="DI18" s="22" t="s">
        <v>231</v>
      </c>
      <c r="DJ18" s="17">
        <f t="shared" si="29"/>
        <v>1.193834398749678</v>
      </c>
      <c r="DK18" s="17">
        <f t="shared" si="30"/>
        <v>0.62217772676355121</v>
      </c>
      <c r="DL18" s="22" t="s">
        <v>231</v>
      </c>
      <c r="DM18" s="17">
        <f t="shared" si="31"/>
        <v>0.1228682684427964</v>
      </c>
      <c r="DN18" s="17">
        <f t="shared" si="32"/>
        <v>0.6532319776581923</v>
      </c>
      <c r="DO18" s="22" t="s">
        <v>231</v>
      </c>
      <c r="DP18" s="17">
        <f t="shared" si="33"/>
        <v>0.122184829726905</v>
      </c>
      <c r="DQ18" s="17">
        <f t="shared" si="34"/>
        <v>0.15505222226601184</v>
      </c>
      <c r="DR18" s="22" t="s">
        <v>231</v>
      </c>
      <c r="DS18" s="17">
        <f t="shared" si="35"/>
        <v>2.7136224826782653E-2</v>
      </c>
      <c r="DT18" s="17">
        <f t="shared" si="36"/>
        <v>8.8529782878360302E-2</v>
      </c>
      <c r="DU18" s="22" t="s">
        <v>231</v>
      </c>
      <c r="DV18" s="17">
        <f t="shared" si="37"/>
        <v>2.0339959140592646E-2</v>
      </c>
    </row>
    <row r="19" spans="1:126" x14ac:dyDescent="0.3">
      <c r="A19" s="15" t="s">
        <v>283</v>
      </c>
      <c r="B19" s="133">
        <v>4049</v>
      </c>
      <c r="C19" s="63">
        <v>4.6100000000000003</v>
      </c>
      <c r="D19" s="68" t="s">
        <v>231</v>
      </c>
      <c r="E19" s="63">
        <v>0.67</v>
      </c>
      <c r="I19" s="14">
        <v>3.4</v>
      </c>
      <c r="J19" s="21" t="s">
        <v>231</v>
      </c>
      <c r="K19" s="14">
        <v>1.1000000000000001</v>
      </c>
      <c r="L19" s="14">
        <v>174</v>
      </c>
      <c r="M19" s="21" t="s">
        <v>231</v>
      </c>
      <c r="N19" s="14">
        <v>18</v>
      </c>
      <c r="O19" s="14">
        <v>220</v>
      </c>
      <c r="P19" s="21" t="s">
        <v>231</v>
      </c>
      <c r="Q19" s="14">
        <v>34</v>
      </c>
      <c r="R19" s="14">
        <v>2.5099999999999998</v>
      </c>
      <c r="S19" s="21" t="s">
        <v>231</v>
      </c>
      <c r="T19" s="14">
        <v>0.62</v>
      </c>
      <c r="U19" s="14">
        <v>0.21</v>
      </c>
      <c r="V19" s="21" t="s">
        <v>231</v>
      </c>
      <c r="W19" s="14">
        <v>0.13</v>
      </c>
      <c r="X19" s="14">
        <v>0.14599999999999999</v>
      </c>
      <c r="Y19" s="21" t="s">
        <v>231</v>
      </c>
      <c r="Z19" s="14">
        <v>3.7999999999999999E-2</v>
      </c>
      <c r="AA19" s="14">
        <v>470</v>
      </c>
      <c r="AB19" s="21" t="s">
        <v>231</v>
      </c>
      <c r="AC19" s="14">
        <v>76</v>
      </c>
      <c r="AD19" s="14">
        <v>387000</v>
      </c>
      <c r="AE19" s="21" t="s">
        <v>231</v>
      </c>
      <c r="AF19" s="14">
        <v>66000</v>
      </c>
      <c r="AG19" s="14">
        <v>13.2</v>
      </c>
      <c r="AH19" s="21" t="s">
        <v>231</v>
      </c>
      <c r="AI19" s="14">
        <v>1.5</v>
      </c>
      <c r="AJ19" s="14">
        <v>0.59</v>
      </c>
      <c r="AK19" s="21" t="s">
        <v>231</v>
      </c>
      <c r="AL19" s="14">
        <v>0.15</v>
      </c>
      <c r="AM19" s="14">
        <v>8.6</v>
      </c>
      <c r="AN19" s="21" t="s">
        <v>231</v>
      </c>
      <c r="AO19" s="14">
        <v>1.3</v>
      </c>
      <c r="AP19" s="14">
        <v>0.49</v>
      </c>
      <c r="AQ19" s="21" t="s">
        <v>231</v>
      </c>
      <c r="AR19" s="14">
        <v>0.19</v>
      </c>
      <c r="AS19" s="14">
        <v>0.36299999999999999</v>
      </c>
      <c r="AT19" s="21" t="s">
        <v>231</v>
      </c>
      <c r="AU19" s="14">
        <v>8.2000000000000003E-2</v>
      </c>
      <c r="AV19" s="14">
        <v>2.77</v>
      </c>
      <c r="AW19" s="21" t="s">
        <v>231</v>
      </c>
      <c r="AX19" s="14">
        <v>0.38</v>
      </c>
      <c r="AY19" s="14">
        <v>8.6999999999999993</v>
      </c>
      <c r="AZ19" s="21" t="s">
        <v>231</v>
      </c>
      <c r="BA19" s="14">
        <v>1.8</v>
      </c>
      <c r="BB19" s="14">
        <v>39.299999999999997</v>
      </c>
      <c r="BC19" s="21" t="s">
        <v>231</v>
      </c>
      <c r="BD19" s="14">
        <v>4.2</v>
      </c>
      <c r="BE19" s="14">
        <v>142</v>
      </c>
      <c r="BF19" s="21" t="s">
        <v>231</v>
      </c>
      <c r="BG19" s="14">
        <v>20</v>
      </c>
      <c r="BH19" s="14">
        <v>3.86</v>
      </c>
      <c r="BI19" s="21" t="s">
        <v>231</v>
      </c>
      <c r="BJ19" s="14">
        <v>0.56999999999999995</v>
      </c>
      <c r="BK19" s="14">
        <v>23.2</v>
      </c>
      <c r="BL19" s="21" t="s">
        <v>231</v>
      </c>
      <c r="BM19" s="14">
        <v>5.4</v>
      </c>
      <c r="BN19" s="14">
        <v>96</v>
      </c>
      <c r="BO19" s="21" t="s">
        <v>231</v>
      </c>
      <c r="BP19" s="14">
        <v>27</v>
      </c>
      <c r="BQ19" s="16">
        <f t="shared" si="0"/>
        <v>0.24166666666666667</v>
      </c>
      <c r="BR19" s="21" t="s">
        <v>231</v>
      </c>
      <c r="BS19" s="16">
        <f t="shared" si="1"/>
        <v>8.8225922928368963E-2</v>
      </c>
      <c r="BT19" s="18">
        <f t="shared" si="2"/>
        <v>630.72907787891677</v>
      </c>
      <c r="BU19" s="18">
        <f t="shared" si="3"/>
        <v>678.00368118577489</v>
      </c>
      <c r="BV19" s="21" t="s">
        <v>231</v>
      </c>
      <c r="BW19" s="18">
        <f t="shared" si="4"/>
        <v>11.890581610584318</v>
      </c>
      <c r="BX19" s="16">
        <f t="shared" si="5"/>
        <v>10.515206405438233</v>
      </c>
      <c r="BY19" s="16"/>
      <c r="BZ19" s="17">
        <f t="shared" si="6"/>
        <v>9.295774647887324E-2</v>
      </c>
      <c r="CA19" s="22" t="s">
        <v>231</v>
      </c>
      <c r="CB19" s="17">
        <f t="shared" si="7"/>
        <v>1.6822670248431201E-2</v>
      </c>
      <c r="CC19" s="17">
        <f t="shared" si="8"/>
        <v>0.16338028169014085</v>
      </c>
      <c r="CD19" s="22" t="s">
        <v>231</v>
      </c>
      <c r="CE19" s="17">
        <f t="shared" si="9"/>
        <v>4.4448418434318168E-2</v>
      </c>
      <c r="CF19" s="17">
        <f t="shared" si="10"/>
        <v>0.27676056338028165</v>
      </c>
      <c r="CG19" s="22" t="s">
        <v>231</v>
      </c>
      <c r="CH19" s="17">
        <f t="shared" si="11"/>
        <v>4.8931533494226659E-2</v>
      </c>
      <c r="CI19" s="17">
        <f t="shared" si="12"/>
        <v>4.9361702127659571E-2</v>
      </c>
      <c r="CJ19" s="22" t="s">
        <v>231</v>
      </c>
      <c r="CK19" s="17">
        <f t="shared" si="13"/>
        <v>1.3989854765352468E-2</v>
      </c>
      <c r="CL19" s="17">
        <f t="shared" si="14"/>
        <v>0.56896551724137934</v>
      </c>
      <c r="CM19" s="22" t="s">
        <v>231</v>
      </c>
      <c r="CN19" s="17">
        <f t="shared" si="15"/>
        <v>0.14737173298470532</v>
      </c>
      <c r="CO19" s="17"/>
      <c r="CP19" s="17">
        <f t="shared" si="16"/>
        <v>0.82169098581569189</v>
      </c>
      <c r="CQ19" s="22" t="s">
        <v>231</v>
      </c>
      <c r="CR19" s="17">
        <f t="shared" si="17"/>
        <v>0.11157538671587316</v>
      </c>
      <c r="CS19" s="17">
        <f t="shared" si="18"/>
        <v>12.517010586418296</v>
      </c>
      <c r="CT19" s="22" t="s">
        <v>231</v>
      </c>
      <c r="CU19" s="17">
        <f t="shared" si="19"/>
        <v>0.64971093262297153</v>
      </c>
      <c r="CV19" s="17">
        <f t="shared" si="20"/>
        <v>2.7443770506078518</v>
      </c>
      <c r="CW19" s="22" t="s">
        <v>231</v>
      </c>
      <c r="CX19" s="17">
        <f t="shared" si="21"/>
        <v>0.44165356356550856</v>
      </c>
      <c r="CY19" s="17">
        <f t="shared" si="22"/>
        <v>5.3122100671226322</v>
      </c>
      <c r="CZ19" s="22" t="s">
        <v>231</v>
      </c>
      <c r="DA19" s="17">
        <f t="shared" si="23"/>
        <v>0.79718329661770693</v>
      </c>
      <c r="DB19" s="17">
        <f t="shared" si="24"/>
        <v>6.8955395266369361</v>
      </c>
      <c r="DC19" s="22" t="s">
        <v>231</v>
      </c>
      <c r="DD19" s="17">
        <f t="shared" si="25"/>
        <v>1.6568705061135882</v>
      </c>
      <c r="DE19" s="17">
        <f t="shared" si="26"/>
        <v>0.12402653201314498</v>
      </c>
      <c r="DF19" s="22" t="s">
        <v>231</v>
      </c>
      <c r="DG19" s="17">
        <f t="shared" si="27"/>
        <v>5.0220474051705648E-2</v>
      </c>
      <c r="DH19" s="17">
        <f t="shared" si="28"/>
        <v>53.56604208227305</v>
      </c>
      <c r="DI19" s="22" t="s">
        <v>231</v>
      </c>
      <c r="DJ19" s="17">
        <f t="shared" si="29"/>
        <v>1.8669321208812508</v>
      </c>
      <c r="DK19" s="17">
        <f t="shared" si="30"/>
        <v>0.74517191982586439</v>
      </c>
      <c r="DL19" s="22" t="s">
        <v>231</v>
      </c>
      <c r="DM19" s="17">
        <f t="shared" si="31"/>
        <v>0.23869561258040642</v>
      </c>
      <c r="DN19" s="17">
        <f t="shared" si="32"/>
        <v>0.65212310092444725</v>
      </c>
      <c r="DO19" s="22" t="s">
        <v>231</v>
      </c>
      <c r="DP19" s="17">
        <f t="shared" si="33"/>
        <v>0.15497044964168868</v>
      </c>
      <c r="DQ19" s="17">
        <f t="shared" si="34"/>
        <v>1.4160470503526168</v>
      </c>
      <c r="DR19" s="22" t="s">
        <v>231</v>
      </c>
      <c r="DS19" s="17">
        <f t="shared" si="35"/>
        <v>0.32870312838378757</v>
      </c>
      <c r="DT19" s="17">
        <f t="shared" si="36"/>
        <v>0.17035335456316195</v>
      </c>
      <c r="DU19" s="22" t="s">
        <v>231</v>
      </c>
      <c r="DV19" s="17">
        <f t="shared" si="37"/>
        <v>5.6865018692434058E-2</v>
      </c>
    </row>
    <row r="20" spans="1:126" x14ac:dyDescent="0.3">
      <c r="A20" s="15" t="s">
        <v>270</v>
      </c>
      <c r="B20" s="133">
        <v>4046</v>
      </c>
      <c r="C20" s="63">
        <v>3.22</v>
      </c>
      <c r="D20" s="68" t="s">
        <v>231</v>
      </c>
      <c r="E20" s="63">
        <v>0.56000000000000005</v>
      </c>
      <c r="I20" s="14">
        <v>1.74</v>
      </c>
      <c r="J20" s="21" t="s">
        <v>231</v>
      </c>
      <c r="K20" s="14">
        <v>0.85</v>
      </c>
      <c r="L20" s="14">
        <v>300</v>
      </c>
      <c r="M20" s="21" t="s">
        <v>231</v>
      </c>
      <c r="N20" s="14">
        <v>26</v>
      </c>
      <c r="O20" s="14">
        <v>219</v>
      </c>
      <c r="P20" s="21" t="s">
        <v>231</v>
      </c>
      <c r="Q20" s="14">
        <v>16</v>
      </c>
      <c r="R20" s="14">
        <v>3.45</v>
      </c>
      <c r="S20" s="21" t="s">
        <v>231</v>
      </c>
      <c r="T20" s="14">
        <v>0.73</v>
      </c>
      <c r="U20" s="14">
        <v>0.28000000000000003</v>
      </c>
      <c r="V20" s="21" t="s">
        <v>231</v>
      </c>
      <c r="W20" s="14">
        <v>0.16</v>
      </c>
      <c r="X20" s="14">
        <v>0.21099999999999999</v>
      </c>
      <c r="Y20" s="21" t="s">
        <v>231</v>
      </c>
      <c r="Z20" s="14">
        <v>3.6999999999999998E-2</v>
      </c>
      <c r="AA20" s="14">
        <v>920</v>
      </c>
      <c r="AB20" s="21" t="s">
        <v>231</v>
      </c>
      <c r="AC20" s="14">
        <v>130</v>
      </c>
      <c r="AD20" s="14">
        <v>343000</v>
      </c>
      <c r="AE20" s="21" t="s">
        <v>231</v>
      </c>
      <c r="AF20" s="14">
        <v>33000</v>
      </c>
      <c r="AG20" s="14">
        <v>5.64</v>
      </c>
      <c r="AH20" s="21" t="s">
        <v>231</v>
      </c>
      <c r="AI20" s="14">
        <v>0.67</v>
      </c>
      <c r="AJ20" s="14">
        <v>5.1000000000000004E-3</v>
      </c>
      <c r="AK20" s="21" t="s">
        <v>231</v>
      </c>
      <c r="AL20" s="14">
        <v>4.0000000000000001E-3</v>
      </c>
      <c r="AM20" s="14">
        <v>12.3</v>
      </c>
      <c r="AN20" s="21" t="s">
        <v>231</v>
      </c>
      <c r="AO20" s="14">
        <v>2</v>
      </c>
      <c r="AP20" s="14">
        <v>7.2999999999999995E-2</v>
      </c>
      <c r="AQ20" s="21" t="s">
        <v>231</v>
      </c>
      <c r="AR20" s="14">
        <v>0.02</v>
      </c>
      <c r="AS20" s="14">
        <v>0.20399999999999999</v>
      </c>
      <c r="AT20" s="21" t="s">
        <v>231</v>
      </c>
      <c r="AU20" s="14">
        <v>4.8000000000000001E-2</v>
      </c>
      <c r="AV20" s="14">
        <v>3.85</v>
      </c>
      <c r="AW20" s="21" t="s">
        <v>231</v>
      </c>
      <c r="AX20" s="14">
        <v>0.71</v>
      </c>
      <c r="AY20" s="14">
        <v>16.899999999999999</v>
      </c>
      <c r="AZ20" s="21" t="s">
        <v>231</v>
      </c>
      <c r="BA20" s="14">
        <v>2.7</v>
      </c>
      <c r="BB20" s="14">
        <v>75</v>
      </c>
      <c r="BC20" s="21" t="s">
        <v>231</v>
      </c>
      <c r="BD20" s="14">
        <v>13</v>
      </c>
      <c r="BE20" s="14">
        <v>241</v>
      </c>
      <c r="BF20" s="21" t="s">
        <v>231</v>
      </c>
      <c r="BG20" s="14">
        <v>40</v>
      </c>
      <c r="BH20" s="14">
        <v>1.92</v>
      </c>
      <c r="BI20" s="21" t="s">
        <v>231</v>
      </c>
      <c r="BJ20" s="14">
        <v>0.35</v>
      </c>
      <c r="BK20" s="14">
        <v>91</v>
      </c>
      <c r="BL20" s="21" t="s">
        <v>231</v>
      </c>
      <c r="BM20" s="14">
        <v>15</v>
      </c>
      <c r="BN20" s="14">
        <v>196</v>
      </c>
      <c r="BO20" s="21" t="s">
        <v>231</v>
      </c>
      <c r="BP20" s="14">
        <v>33</v>
      </c>
      <c r="BQ20" s="16">
        <f t="shared" si="0"/>
        <v>0.4642857142857143</v>
      </c>
      <c r="BR20" s="21" t="s">
        <v>231</v>
      </c>
      <c r="BS20" s="16">
        <f t="shared" si="1"/>
        <v>0.10939638985459316</v>
      </c>
      <c r="BT20" s="18">
        <f t="shared" si="2"/>
        <v>654.86239031940215</v>
      </c>
      <c r="BU20" s="18">
        <f t="shared" si="3"/>
        <v>649.5191310555598</v>
      </c>
      <c r="BV20" s="21" t="s">
        <v>231</v>
      </c>
      <c r="BW20" s="18">
        <f t="shared" si="4"/>
        <v>13.388987696632388</v>
      </c>
      <c r="BX20" s="16">
        <f t="shared" si="5"/>
        <v>10.839883600633685</v>
      </c>
      <c r="BY20" s="16"/>
      <c r="BZ20" s="17">
        <f t="shared" si="6"/>
        <v>2.3402489626556014E-2</v>
      </c>
      <c r="CA20" s="22" t="s">
        <v>231</v>
      </c>
      <c r="CB20" s="17">
        <f t="shared" si="7"/>
        <v>4.776621097480358E-3</v>
      </c>
      <c r="CC20" s="17">
        <f t="shared" si="8"/>
        <v>0.37759336099585061</v>
      </c>
      <c r="CD20" s="22" t="s">
        <v>231</v>
      </c>
      <c r="CE20" s="17">
        <f t="shared" si="9"/>
        <v>8.8326477766450653E-2</v>
      </c>
      <c r="CF20" s="17">
        <f t="shared" si="10"/>
        <v>0.31120331950207469</v>
      </c>
      <c r="CG20" s="22" t="s">
        <v>231</v>
      </c>
      <c r="CH20" s="17">
        <f t="shared" si="11"/>
        <v>7.4683726166125786E-2</v>
      </c>
      <c r="CI20" s="17">
        <f t="shared" si="12"/>
        <v>9.8913043478260868E-2</v>
      </c>
      <c r="CJ20" s="22" t="s">
        <v>231</v>
      </c>
      <c r="CK20" s="17">
        <f t="shared" si="13"/>
        <v>2.1475192690202531E-2</v>
      </c>
      <c r="CL20" s="17">
        <f t="shared" si="14"/>
        <v>6.1978021978021977E-2</v>
      </c>
      <c r="CM20" s="22" t="s">
        <v>231</v>
      </c>
      <c r="CN20" s="17">
        <f t="shared" si="15"/>
        <v>1.2592787712145448E-2</v>
      </c>
      <c r="CO20" s="17"/>
      <c r="CP20" s="17">
        <f t="shared" si="16"/>
        <v>1.1343362131572012</v>
      </c>
      <c r="CQ20" s="22" t="s">
        <v>231</v>
      </c>
      <c r="CR20" s="17">
        <f t="shared" si="17"/>
        <v>0.15402870888646039</v>
      </c>
      <c r="CS20" s="17">
        <f t="shared" si="18"/>
        <v>13.709254354985314</v>
      </c>
      <c r="CT20" s="22" t="s">
        <v>231</v>
      </c>
      <c r="CU20" s="17">
        <f t="shared" si="19"/>
        <v>0.71159582162595014</v>
      </c>
      <c r="CV20" s="17">
        <f t="shared" si="20"/>
        <v>3.1639517301770601</v>
      </c>
      <c r="CW20" s="22" t="s">
        <v>231</v>
      </c>
      <c r="CX20" s="17">
        <f t="shared" si="21"/>
        <v>0.50917586425394845</v>
      </c>
      <c r="CY20" s="17">
        <f t="shared" si="22"/>
        <v>5.9702128987851415</v>
      </c>
      <c r="CZ20" s="22" t="s">
        <v>231</v>
      </c>
      <c r="DA20" s="17">
        <f t="shared" si="23"/>
        <v>0.89592729580082431</v>
      </c>
      <c r="DB20" s="17">
        <f t="shared" si="24"/>
        <v>7.6523669185425778</v>
      </c>
      <c r="DC20" s="22" t="s">
        <v>231</v>
      </c>
      <c r="DD20" s="17">
        <f t="shared" si="25"/>
        <v>1.8387221188878109</v>
      </c>
      <c r="DE20" s="17">
        <f t="shared" si="26"/>
        <v>0.239232126870358</v>
      </c>
      <c r="DF20" s="22" t="s">
        <v>231</v>
      </c>
      <c r="DG20" s="17">
        <f t="shared" si="27"/>
        <v>8.6511881835252311E-2</v>
      </c>
      <c r="DH20" s="17">
        <f t="shared" si="28"/>
        <v>57.848777950570934</v>
      </c>
      <c r="DI20" s="22" t="s">
        <v>231</v>
      </c>
      <c r="DJ20" s="17">
        <f t="shared" si="29"/>
        <v>3.2160550868123536</v>
      </c>
      <c r="DK20" s="17">
        <f t="shared" si="30"/>
        <v>1.6360943118295359</v>
      </c>
      <c r="DL20" s="22" t="s">
        <v>231</v>
      </c>
      <c r="DM20" s="17">
        <f t="shared" si="31"/>
        <v>0.47223702645260524</v>
      </c>
      <c r="DN20" s="17">
        <f t="shared" si="32"/>
        <v>0.71460859696274015</v>
      </c>
      <c r="DO20" s="22" t="s">
        <v>231</v>
      </c>
      <c r="DP20" s="17">
        <f t="shared" si="33"/>
        <v>0.20563637893681863</v>
      </c>
      <c r="DQ20" s="17">
        <f t="shared" si="34"/>
        <v>0.28283561708516092</v>
      </c>
      <c r="DR20" s="22" t="s">
        <v>231</v>
      </c>
      <c r="DS20" s="17">
        <f t="shared" si="35"/>
        <v>7.0874077975816407E-2</v>
      </c>
      <c r="DT20" s="17">
        <f t="shared" si="36"/>
        <v>2.2220286763220916E-2</v>
      </c>
      <c r="DU20" s="22" t="s">
        <v>231</v>
      </c>
      <c r="DV20" s="17">
        <f t="shared" si="37"/>
        <v>6.5018379340426114E-3</v>
      </c>
    </row>
    <row r="21" spans="1:126" x14ac:dyDescent="0.3">
      <c r="A21" s="15" t="s">
        <v>248</v>
      </c>
      <c r="B21" s="133">
        <v>4043</v>
      </c>
      <c r="C21" s="63">
        <v>5.41</v>
      </c>
      <c r="D21" s="68" t="s">
        <v>231</v>
      </c>
      <c r="E21" s="63">
        <v>0.67</v>
      </c>
      <c r="I21" s="14" t="s">
        <v>323</v>
      </c>
      <c r="J21" s="21" t="s">
        <v>231</v>
      </c>
      <c r="K21" s="14" t="s">
        <v>323</v>
      </c>
      <c r="L21" s="14">
        <v>58.7</v>
      </c>
      <c r="M21" s="21" t="s">
        <v>231</v>
      </c>
      <c r="N21" s="14">
        <v>5</v>
      </c>
      <c r="O21" s="14">
        <v>235</v>
      </c>
      <c r="P21" s="21" t="s">
        <v>231</v>
      </c>
      <c r="Q21" s="14">
        <v>25</v>
      </c>
      <c r="R21" s="14">
        <v>1.37</v>
      </c>
      <c r="S21" s="21" t="s">
        <v>231</v>
      </c>
      <c r="T21" s="14">
        <v>0.38</v>
      </c>
      <c r="U21" s="14" t="s">
        <v>323</v>
      </c>
      <c r="V21" s="21" t="s">
        <v>231</v>
      </c>
      <c r="W21" s="14" t="s">
        <v>323</v>
      </c>
      <c r="X21" s="14">
        <v>8.6999999999999994E-2</v>
      </c>
      <c r="Y21" s="21" t="s">
        <v>231</v>
      </c>
      <c r="Z21" s="14">
        <v>1.7000000000000001E-2</v>
      </c>
      <c r="AA21" s="14">
        <v>134.5</v>
      </c>
      <c r="AB21" s="21" t="s">
        <v>231</v>
      </c>
      <c r="AC21" s="14">
        <v>8.3000000000000007</v>
      </c>
      <c r="AD21" s="14">
        <v>398000</v>
      </c>
      <c r="AE21" s="21" t="s">
        <v>231</v>
      </c>
      <c r="AF21" s="14">
        <v>33000</v>
      </c>
      <c r="AG21" s="14">
        <v>0.9</v>
      </c>
      <c r="AH21" s="21" t="s">
        <v>231</v>
      </c>
      <c r="AI21" s="14">
        <v>8.1000000000000003E-2</v>
      </c>
      <c r="AJ21" s="14">
        <v>2.8E-3</v>
      </c>
      <c r="AK21" s="21" t="s">
        <v>231</v>
      </c>
      <c r="AL21" s="14">
        <v>2.2000000000000001E-3</v>
      </c>
      <c r="AM21" s="14">
        <v>1.1040000000000001</v>
      </c>
      <c r="AN21" s="21" t="s">
        <v>231</v>
      </c>
      <c r="AO21" s="14">
        <v>5.5E-2</v>
      </c>
      <c r="AP21" s="14" t="s">
        <v>323</v>
      </c>
      <c r="AQ21" s="21" t="s">
        <v>231</v>
      </c>
      <c r="AR21" s="14" t="s">
        <v>323</v>
      </c>
      <c r="AS21" s="14">
        <v>7.4999999999999997E-2</v>
      </c>
      <c r="AT21" s="21" t="s">
        <v>231</v>
      </c>
      <c r="AU21" s="14">
        <v>2.3E-2</v>
      </c>
      <c r="AV21" s="14">
        <v>0.30499999999999999</v>
      </c>
      <c r="AW21" s="21" t="s">
        <v>231</v>
      </c>
      <c r="AX21" s="14">
        <v>7.1999999999999995E-2</v>
      </c>
      <c r="AY21" s="14">
        <v>1.83</v>
      </c>
      <c r="AZ21" s="21" t="s">
        <v>231</v>
      </c>
      <c r="BA21" s="14">
        <v>0.21</v>
      </c>
      <c r="BB21" s="14">
        <v>10.31</v>
      </c>
      <c r="BC21" s="21" t="s">
        <v>231</v>
      </c>
      <c r="BD21" s="14">
        <v>0.51</v>
      </c>
      <c r="BE21" s="14">
        <v>53.7</v>
      </c>
      <c r="BF21" s="21" t="s">
        <v>231</v>
      </c>
      <c r="BG21" s="14">
        <v>3.7</v>
      </c>
      <c r="BH21" s="14">
        <v>0.42799999999999999</v>
      </c>
      <c r="BI21" s="21" t="s">
        <v>231</v>
      </c>
      <c r="BJ21" s="14">
        <v>3.5999999999999997E-2</v>
      </c>
      <c r="BK21" s="14">
        <v>8.27</v>
      </c>
      <c r="BL21" s="21" t="s">
        <v>231</v>
      </c>
      <c r="BM21" s="14">
        <v>0.54</v>
      </c>
      <c r="BN21" s="14">
        <v>49.4</v>
      </c>
      <c r="BO21" s="21" t="s">
        <v>231</v>
      </c>
      <c r="BP21" s="14">
        <v>2.9</v>
      </c>
      <c r="BQ21" s="16">
        <f t="shared" si="0"/>
        <v>0.16740890688259108</v>
      </c>
      <c r="BR21" s="21" t="s">
        <v>231</v>
      </c>
      <c r="BS21" s="16">
        <f t="shared" si="1"/>
        <v>1.4699429908723617E-2</v>
      </c>
      <c r="BT21" s="18">
        <f t="shared" si="2"/>
        <v>588.09784373536286</v>
      </c>
      <c r="BU21" s="18">
        <f t="shared" si="3"/>
        <v>691.28087966462226</v>
      </c>
      <c r="BV21" s="21" t="s">
        <v>231</v>
      </c>
      <c r="BW21" s="18">
        <f t="shared" si="4"/>
        <v>10.417163319451742</v>
      </c>
      <c r="BX21" s="16">
        <f t="shared" si="5"/>
        <v>10.370422364361314</v>
      </c>
      <c r="BY21" s="16"/>
      <c r="BZ21" s="17">
        <f t="shared" si="6"/>
        <v>1.6759776536312849E-2</v>
      </c>
      <c r="CA21" s="22" t="s">
        <v>231</v>
      </c>
      <c r="CB21" s="17">
        <f t="shared" si="7"/>
        <v>1.8996590958268254E-3</v>
      </c>
      <c r="CC21" s="17">
        <f t="shared" si="8"/>
        <v>0.15400372439478582</v>
      </c>
      <c r="CD21" s="22" t="s">
        <v>231</v>
      </c>
      <c r="CE21" s="17">
        <f t="shared" si="9"/>
        <v>1.4618993732317101E-2</v>
      </c>
      <c r="CF21" s="17">
        <f t="shared" si="10"/>
        <v>0.1919925512104283</v>
      </c>
      <c r="CG21" s="22" t="s">
        <v>231</v>
      </c>
      <c r="CH21" s="17">
        <f t="shared" si="11"/>
        <v>1.6284689975790096E-2</v>
      </c>
      <c r="CI21" s="17">
        <f t="shared" si="12"/>
        <v>6.1486988847583642E-2</v>
      </c>
      <c r="CJ21" s="22" t="s">
        <v>231</v>
      </c>
      <c r="CK21" s="17">
        <f t="shared" si="13"/>
        <v>5.5241633914189341E-3</v>
      </c>
      <c r="CL21" s="17">
        <f t="shared" si="14"/>
        <v>0.10882708585247884</v>
      </c>
      <c r="CM21" s="22" t="s">
        <v>231</v>
      </c>
      <c r="CN21" s="17">
        <f t="shared" si="15"/>
        <v>1.210067177114159E-2</v>
      </c>
      <c r="CO21" s="17"/>
      <c r="CP21" s="17">
        <f t="shared" si="16"/>
        <v>0.71164461228412879</v>
      </c>
      <c r="CQ21" s="22" t="s">
        <v>231</v>
      </c>
      <c r="CR21" s="17">
        <f t="shared" si="17"/>
        <v>9.6632461826323887E-2</v>
      </c>
      <c r="CS21" s="17">
        <f t="shared" si="18"/>
        <v>12.019333944124975</v>
      </c>
      <c r="CT21" s="22" t="s">
        <v>231</v>
      </c>
      <c r="CU21" s="17">
        <f t="shared" si="19"/>
        <v>0.62387841029851876</v>
      </c>
      <c r="CV21" s="17">
        <f t="shared" si="20"/>
        <v>2.5756768580620748</v>
      </c>
      <c r="CW21" s="22" t="s">
        <v>231</v>
      </c>
      <c r="CX21" s="17">
        <f t="shared" si="21"/>
        <v>0.41450458227100045</v>
      </c>
      <c r="CY21" s="17">
        <f t="shared" si="22"/>
        <v>5.0426633249258934</v>
      </c>
      <c r="CZ21" s="22" t="s">
        <v>231</v>
      </c>
      <c r="DA21" s="17">
        <f t="shared" si="23"/>
        <v>0.75673343529410375</v>
      </c>
      <c r="DB21" s="17">
        <f t="shared" si="24"/>
        <v>6.5826359208792686</v>
      </c>
      <c r="DC21" s="22" t="s">
        <v>231</v>
      </c>
      <c r="DD21" s="17">
        <f t="shared" si="25"/>
        <v>1.5816855617544447</v>
      </c>
      <c r="DE21" s="17">
        <f t="shared" si="26"/>
        <v>0.15714178593014036</v>
      </c>
      <c r="DF21" s="22" t="s">
        <v>231</v>
      </c>
      <c r="DG21" s="17">
        <f t="shared" si="27"/>
        <v>4.7587115318377525E-2</v>
      </c>
      <c r="DH21" s="17">
        <f t="shared" si="28"/>
        <v>54.797092413759863</v>
      </c>
      <c r="DI21" s="22" t="s">
        <v>231</v>
      </c>
      <c r="DJ21" s="17">
        <f t="shared" si="29"/>
        <v>1.7690377441776031</v>
      </c>
      <c r="DK21" s="17">
        <f t="shared" si="30"/>
        <v>0.71865466599432659</v>
      </c>
      <c r="DL21" s="22" t="s">
        <v>231</v>
      </c>
      <c r="DM21" s="17">
        <f t="shared" si="31"/>
        <v>0.13935939914213383</v>
      </c>
      <c r="DN21" s="17">
        <f t="shared" si="32"/>
        <v>0.45761980110313361</v>
      </c>
      <c r="DO21" s="22" t="s">
        <v>231</v>
      </c>
      <c r="DP21" s="17">
        <f t="shared" si="33"/>
        <v>8.2382313201725732E-2</v>
      </c>
      <c r="DQ21" s="17">
        <f t="shared" si="34"/>
        <v>0.28306453465908843</v>
      </c>
      <c r="DR21" s="22" t="s">
        <v>231</v>
      </c>
      <c r="DS21" s="17">
        <f t="shared" si="35"/>
        <v>5.2179090565040456E-2</v>
      </c>
      <c r="DT21" s="17">
        <f t="shared" si="36"/>
        <v>3.0068294116587669E-2</v>
      </c>
      <c r="DU21" s="22" t="s">
        <v>231</v>
      </c>
      <c r="DV21" s="17">
        <f t="shared" si="37"/>
        <v>7.1598177803424284E-3</v>
      </c>
    </row>
    <row r="22" spans="1:126" x14ac:dyDescent="0.3">
      <c r="A22" s="15" t="s">
        <v>249</v>
      </c>
      <c r="B22" s="133">
        <v>4042</v>
      </c>
      <c r="C22" s="63">
        <v>1.77</v>
      </c>
      <c r="D22" s="68" t="s">
        <v>231</v>
      </c>
      <c r="E22" s="63">
        <v>0.6</v>
      </c>
      <c r="I22" s="14">
        <v>2.25</v>
      </c>
      <c r="J22" s="21" t="s">
        <v>231</v>
      </c>
      <c r="K22" s="14">
        <v>0.67</v>
      </c>
      <c r="L22" s="14">
        <v>200</v>
      </c>
      <c r="M22" s="21" t="s">
        <v>231</v>
      </c>
      <c r="N22" s="14">
        <v>21</v>
      </c>
      <c r="O22" s="14">
        <v>225</v>
      </c>
      <c r="P22" s="21" t="s">
        <v>231</v>
      </c>
      <c r="Q22" s="14">
        <v>23</v>
      </c>
      <c r="R22" s="14">
        <v>4.47</v>
      </c>
      <c r="S22" s="21" t="s">
        <v>231</v>
      </c>
      <c r="T22" s="14">
        <v>0.49</v>
      </c>
      <c r="U22" s="14" t="s">
        <v>323</v>
      </c>
      <c r="V22" s="21" t="s">
        <v>231</v>
      </c>
      <c r="W22" s="14" t="s">
        <v>323</v>
      </c>
      <c r="X22" s="14">
        <v>0.16300000000000001</v>
      </c>
      <c r="Y22" s="21" t="s">
        <v>231</v>
      </c>
      <c r="Z22" s="14">
        <v>2.9000000000000001E-2</v>
      </c>
      <c r="AA22" s="14">
        <v>546</v>
      </c>
      <c r="AB22" s="21" t="s">
        <v>231</v>
      </c>
      <c r="AC22" s="14">
        <v>58</v>
      </c>
      <c r="AD22" s="14">
        <v>387000</v>
      </c>
      <c r="AE22" s="21" t="s">
        <v>231</v>
      </c>
      <c r="AF22" s="14">
        <v>48000</v>
      </c>
      <c r="AG22" s="14">
        <v>4.3499999999999996</v>
      </c>
      <c r="AH22" s="21" t="s">
        <v>231</v>
      </c>
      <c r="AI22" s="14">
        <v>0.31</v>
      </c>
      <c r="AJ22" s="14">
        <v>1.6199999999999999E-2</v>
      </c>
      <c r="AK22" s="21" t="s">
        <v>231</v>
      </c>
      <c r="AL22" s="14">
        <v>7.4000000000000003E-3</v>
      </c>
      <c r="AM22" s="14">
        <v>5.96</v>
      </c>
      <c r="AN22" s="21" t="s">
        <v>231</v>
      </c>
      <c r="AO22" s="14">
        <v>0.6</v>
      </c>
      <c r="AP22" s="14">
        <v>3.4000000000000002E-2</v>
      </c>
      <c r="AQ22" s="21" t="s">
        <v>231</v>
      </c>
      <c r="AR22" s="14">
        <v>1.9E-2</v>
      </c>
      <c r="AS22" s="14">
        <v>0.14799999999999999</v>
      </c>
      <c r="AT22" s="21" t="s">
        <v>231</v>
      </c>
      <c r="AU22" s="14">
        <v>2.3E-2</v>
      </c>
      <c r="AV22" s="14">
        <v>2.0699999999999998</v>
      </c>
      <c r="AW22" s="21" t="s">
        <v>231</v>
      </c>
      <c r="AX22" s="14">
        <v>0.23</v>
      </c>
      <c r="AY22" s="14">
        <v>9.09</v>
      </c>
      <c r="AZ22" s="21" t="s">
        <v>231</v>
      </c>
      <c r="BA22" s="14">
        <v>0.85</v>
      </c>
      <c r="BB22" s="14">
        <v>41.9</v>
      </c>
      <c r="BC22" s="21" t="s">
        <v>231</v>
      </c>
      <c r="BD22" s="14">
        <v>2.5</v>
      </c>
      <c r="BE22" s="14">
        <v>156</v>
      </c>
      <c r="BF22" s="21" t="s">
        <v>231</v>
      </c>
      <c r="BG22" s="14">
        <v>15</v>
      </c>
      <c r="BH22" s="14">
        <v>2.64</v>
      </c>
      <c r="BI22" s="21" t="s">
        <v>231</v>
      </c>
      <c r="BJ22" s="14">
        <v>0.27</v>
      </c>
      <c r="BK22" s="14">
        <v>86.4</v>
      </c>
      <c r="BL22" s="21" t="s">
        <v>231</v>
      </c>
      <c r="BM22" s="14">
        <v>5.7</v>
      </c>
      <c r="BN22" s="14">
        <v>284</v>
      </c>
      <c r="BO22" s="21" t="s">
        <v>231</v>
      </c>
      <c r="BP22" s="14">
        <v>19</v>
      </c>
      <c r="BQ22" s="16">
        <f t="shared" si="0"/>
        <v>0.3042253521126761</v>
      </c>
      <c r="BR22" s="21" t="s">
        <v>231</v>
      </c>
      <c r="BS22" s="16">
        <f t="shared" si="1"/>
        <v>2.8584449011131996E-2</v>
      </c>
      <c r="BT22" s="18">
        <f t="shared" si="2"/>
        <v>675.48679739785337</v>
      </c>
      <c r="BU22" s="18">
        <f t="shared" si="3"/>
        <v>605.63381126150193</v>
      </c>
      <c r="BV22" s="21" t="s">
        <v>231</v>
      </c>
      <c r="BW22" s="18">
        <f t="shared" si="4"/>
        <v>23.67329074248255</v>
      </c>
      <c r="BX22" s="16">
        <f t="shared" si="5"/>
        <v>11.38130569507957</v>
      </c>
      <c r="BY22" s="16"/>
      <c r="BZ22" s="17">
        <f t="shared" si="6"/>
        <v>2.7884615384615383E-2</v>
      </c>
      <c r="CA22" s="22" t="s">
        <v>231</v>
      </c>
      <c r="CB22" s="17">
        <f t="shared" si="7"/>
        <v>3.3373321022677565E-3</v>
      </c>
      <c r="CC22" s="17">
        <f t="shared" si="8"/>
        <v>0.55384615384615388</v>
      </c>
      <c r="CD22" s="22" t="s">
        <v>231</v>
      </c>
      <c r="CE22" s="17">
        <f t="shared" si="9"/>
        <v>6.4584009819988852E-2</v>
      </c>
      <c r="CF22" s="17">
        <f t="shared" si="10"/>
        <v>0.26858974358974358</v>
      </c>
      <c r="CG22" s="22" t="s">
        <v>231</v>
      </c>
      <c r="CH22" s="17">
        <f t="shared" si="11"/>
        <v>3.0394081433725011E-2</v>
      </c>
      <c r="CI22" s="17">
        <f t="shared" si="12"/>
        <v>0.15824175824175826</v>
      </c>
      <c r="CJ22" s="22" t="s">
        <v>231</v>
      </c>
      <c r="CK22" s="17">
        <f t="shared" si="13"/>
        <v>1.9787517937734977E-2</v>
      </c>
      <c r="CL22" s="17">
        <f t="shared" si="14"/>
        <v>5.0347222222222217E-2</v>
      </c>
      <c r="CM22" s="22" t="s">
        <v>231</v>
      </c>
      <c r="CN22" s="17">
        <f t="shared" si="15"/>
        <v>4.8893722428912561E-3</v>
      </c>
      <c r="CO22" s="17"/>
      <c r="CP22" s="17">
        <f t="shared" si="16"/>
        <v>1.9420354187563027</v>
      </c>
      <c r="CQ22" s="22" t="s">
        <v>231</v>
      </c>
      <c r="CR22" s="17">
        <f t="shared" si="17"/>
        <v>0.26370418637190696</v>
      </c>
      <c r="CS22" s="17">
        <f t="shared" si="18"/>
        <v>15.955297378714567</v>
      </c>
      <c r="CT22" s="22" t="s">
        <v>231</v>
      </c>
      <c r="CU22" s="17">
        <f t="shared" si="19"/>
        <v>0.82817946574636458</v>
      </c>
      <c r="CV22" s="17">
        <f t="shared" si="20"/>
        <v>4.0110906194849401</v>
      </c>
      <c r="CW22" s="22" t="s">
        <v>231</v>
      </c>
      <c r="CX22" s="17">
        <f t="shared" si="21"/>
        <v>0.64550622352979348</v>
      </c>
      <c r="CY22" s="17">
        <f t="shared" si="22"/>
        <v>7.2537060060540606</v>
      </c>
      <c r="CZ22" s="22" t="s">
        <v>231</v>
      </c>
      <c r="DA22" s="17">
        <f t="shared" si="23"/>
        <v>1.0885362577037461</v>
      </c>
      <c r="DB22" s="17">
        <f t="shared" si="24"/>
        <v>9.1036569360832402</v>
      </c>
      <c r="DC22" s="22" t="s">
        <v>231</v>
      </c>
      <c r="DD22" s="17">
        <f t="shared" si="25"/>
        <v>2.1874402455248076</v>
      </c>
      <c r="DE22" s="17">
        <f t="shared" si="26"/>
        <v>0.35914887412356017</v>
      </c>
      <c r="DF22" s="22" t="s">
        <v>231</v>
      </c>
      <c r="DG22" s="17">
        <f t="shared" si="27"/>
        <v>0.11315771936412951</v>
      </c>
      <c r="DH22" s="17">
        <f t="shared" si="28"/>
        <v>62.306649595671381</v>
      </c>
      <c r="DI22" s="22" t="s">
        <v>231</v>
      </c>
      <c r="DJ22" s="17">
        <f t="shared" si="29"/>
        <v>4.2066066678115055</v>
      </c>
      <c r="DK22" s="17">
        <f t="shared" si="30"/>
        <v>2.2030866228116794</v>
      </c>
      <c r="DL22" s="22" t="s">
        <v>231</v>
      </c>
      <c r="DM22" s="17">
        <f t="shared" si="31"/>
        <v>0.4525224219419875</v>
      </c>
      <c r="DN22" s="17">
        <f t="shared" si="32"/>
        <v>0.59079169024363065</v>
      </c>
      <c r="DO22" s="22" t="s">
        <v>231</v>
      </c>
      <c r="DP22" s="17">
        <f t="shared" si="33"/>
        <v>0.11519636110941452</v>
      </c>
      <c r="DQ22" s="17">
        <f t="shared" si="34"/>
        <v>0.22909331439358629</v>
      </c>
      <c r="DR22" s="22" t="s">
        <v>231</v>
      </c>
      <c r="DS22" s="17">
        <f t="shared" si="35"/>
        <v>4.3138144710421281E-2</v>
      </c>
      <c r="DT22" s="17">
        <f t="shared" si="36"/>
        <v>2.4376434757314276E-2</v>
      </c>
      <c r="DU22" s="22" t="s">
        <v>231</v>
      </c>
      <c r="DV22" s="17">
        <f t="shared" si="37"/>
        <v>5.6523782720935053E-3</v>
      </c>
    </row>
    <row r="23" spans="1:126" x14ac:dyDescent="0.3">
      <c r="A23" s="15" t="s">
        <v>300</v>
      </c>
      <c r="B23" s="133">
        <v>4041</v>
      </c>
      <c r="C23" s="63">
        <v>6.07</v>
      </c>
      <c r="D23" s="68" t="s">
        <v>231</v>
      </c>
      <c r="E23" s="63">
        <v>0.67</v>
      </c>
      <c r="I23" s="14" t="s">
        <v>323</v>
      </c>
      <c r="J23" s="21" t="s">
        <v>231</v>
      </c>
      <c r="K23" s="14" t="s">
        <v>323</v>
      </c>
      <c r="L23" s="14">
        <v>167</v>
      </c>
      <c r="M23" s="21" t="s">
        <v>231</v>
      </c>
      <c r="N23" s="14">
        <v>20</v>
      </c>
      <c r="O23" s="14">
        <v>241</v>
      </c>
      <c r="P23" s="21" t="s">
        <v>231</v>
      </c>
      <c r="Q23" s="14">
        <v>36</v>
      </c>
      <c r="R23" s="14">
        <v>2.17</v>
      </c>
      <c r="S23" s="21" t="s">
        <v>231</v>
      </c>
      <c r="T23" s="14">
        <v>0.7</v>
      </c>
      <c r="U23" s="14" t="s">
        <v>323</v>
      </c>
      <c r="V23" s="21" t="s">
        <v>231</v>
      </c>
      <c r="W23" s="14" t="s">
        <v>323</v>
      </c>
      <c r="X23" s="14">
        <v>0.157</v>
      </c>
      <c r="Y23" s="21" t="s">
        <v>231</v>
      </c>
      <c r="Z23" s="14">
        <v>6.8000000000000005E-2</v>
      </c>
      <c r="AA23" s="14">
        <v>490</v>
      </c>
      <c r="AB23" s="21" t="s">
        <v>231</v>
      </c>
      <c r="AC23" s="14">
        <v>71</v>
      </c>
      <c r="AD23" s="14">
        <v>412000</v>
      </c>
      <c r="AE23" s="21" t="s">
        <v>231</v>
      </c>
      <c r="AF23" s="14">
        <v>58000</v>
      </c>
      <c r="AG23" s="14">
        <v>3.36</v>
      </c>
      <c r="AH23" s="21" t="s">
        <v>231</v>
      </c>
      <c r="AI23" s="14">
        <v>0.41</v>
      </c>
      <c r="AJ23" s="14">
        <v>2.1999999999999999E-2</v>
      </c>
      <c r="AK23" s="21" t="s">
        <v>231</v>
      </c>
      <c r="AL23" s="14">
        <v>2.9000000000000001E-2</v>
      </c>
      <c r="AM23" s="14">
        <v>6.13</v>
      </c>
      <c r="AN23" s="21" t="s">
        <v>231</v>
      </c>
      <c r="AO23" s="14">
        <v>0.38</v>
      </c>
      <c r="AP23" s="14">
        <v>1.54E-2</v>
      </c>
      <c r="AQ23" s="21" t="s">
        <v>231</v>
      </c>
      <c r="AR23" s="14">
        <v>7.4999999999999997E-3</v>
      </c>
      <c r="AS23" s="14">
        <v>0.20300000000000001</v>
      </c>
      <c r="AT23" s="21" t="s">
        <v>231</v>
      </c>
      <c r="AU23" s="14">
        <v>7.9000000000000001E-2</v>
      </c>
      <c r="AV23" s="14">
        <v>1.43</v>
      </c>
      <c r="AW23" s="21" t="s">
        <v>231</v>
      </c>
      <c r="AX23" s="14">
        <v>0.5</v>
      </c>
      <c r="AY23" s="14">
        <v>8.4</v>
      </c>
      <c r="AZ23" s="21" t="s">
        <v>231</v>
      </c>
      <c r="BA23" s="14">
        <v>1.3</v>
      </c>
      <c r="BB23" s="14">
        <v>38.1</v>
      </c>
      <c r="BC23" s="21" t="s">
        <v>231</v>
      </c>
      <c r="BD23" s="14">
        <v>4</v>
      </c>
      <c r="BE23" s="14">
        <v>168</v>
      </c>
      <c r="BF23" s="21" t="s">
        <v>231</v>
      </c>
      <c r="BG23" s="14">
        <v>34</v>
      </c>
      <c r="BH23" s="14">
        <v>1.1100000000000001</v>
      </c>
      <c r="BI23" s="21" t="s">
        <v>231</v>
      </c>
      <c r="BJ23" s="14">
        <v>0.16</v>
      </c>
      <c r="BK23" s="14">
        <v>27.9</v>
      </c>
      <c r="BL23" s="21" t="s">
        <v>231</v>
      </c>
      <c r="BM23" s="14">
        <v>1.6</v>
      </c>
      <c r="BN23" s="14">
        <v>78.900000000000006</v>
      </c>
      <c r="BO23" s="21" t="s">
        <v>231</v>
      </c>
      <c r="BP23" s="14">
        <v>9.6</v>
      </c>
      <c r="BQ23" s="16">
        <f t="shared" si="0"/>
        <v>0.3536121673003802</v>
      </c>
      <c r="BR23" s="21" t="s">
        <v>231</v>
      </c>
      <c r="BS23" s="16">
        <f t="shared" si="1"/>
        <v>4.7564550122664452E-2</v>
      </c>
      <c r="BT23" s="18">
        <f t="shared" si="2"/>
        <v>620.09964430448292</v>
      </c>
      <c r="BU23" s="18">
        <f t="shared" si="3"/>
        <v>701.06327050443997</v>
      </c>
      <c r="BV23" s="21" t="s">
        <v>231</v>
      </c>
      <c r="BW23" s="18">
        <f t="shared" si="4"/>
        <v>9.4738231037031948</v>
      </c>
      <c r="BX23" s="16">
        <f t="shared" si="5"/>
        <v>10.266273560259881</v>
      </c>
      <c r="BY23" s="16"/>
      <c r="BZ23" s="17">
        <f t="shared" si="6"/>
        <v>0.02</v>
      </c>
      <c r="CA23" s="22" t="s">
        <v>231</v>
      </c>
      <c r="CB23" s="17">
        <f t="shared" si="7"/>
        <v>4.7264303645488852E-3</v>
      </c>
      <c r="CC23" s="17">
        <f t="shared" si="8"/>
        <v>0.16607142857142856</v>
      </c>
      <c r="CD23" s="22" t="s">
        <v>231</v>
      </c>
      <c r="CE23" s="17">
        <f t="shared" si="9"/>
        <v>3.4932999733611421E-2</v>
      </c>
      <c r="CF23" s="17">
        <f t="shared" si="10"/>
        <v>0.22678571428571428</v>
      </c>
      <c r="CG23" s="22" t="s">
        <v>231</v>
      </c>
      <c r="CH23" s="17">
        <f t="shared" si="11"/>
        <v>5.1705299769286721E-2</v>
      </c>
      <c r="CI23" s="17">
        <f t="shared" si="12"/>
        <v>5.6938775510204077E-2</v>
      </c>
      <c r="CJ23" s="22" t="s">
        <v>231</v>
      </c>
      <c r="CK23" s="17">
        <f t="shared" si="13"/>
        <v>8.8729858713589189E-3</v>
      </c>
      <c r="CL23" s="17">
        <f t="shared" si="14"/>
        <v>0.12043010752688173</v>
      </c>
      <c r="CM23" s="22" t="s">
        <v>231</v>
      </c>
      <c r="CN23" s="17">
        <f t="shared" si="15"/>
        <v>1.6237339725247893E-2</v>
      </c>
      <c r="CO23" s="17"/>
      <c r="CP23" s="17">
        <f t="shared" si="16"/>
        <v>0.64171735760384363</v>
      </c>
      <c r="CQ23" s="22" t="s">
        <v>231</v>
      </c>
      <c r="CR23" s="17">
        <f t="shared" si="17"/>
        <v>8.713721286093945E-2</v>
      </c>
      <c r="CS23" s="17">
        <f t="shared" si="18"/>
        <v>11.67361839382453</v>
      </c>
      <c r="CT23" s="22" t="s">
        <v>231</v>
      </c>
      <c r="CU23" s="17">
        <f t="shared" si="19"/>
        <v>0.6059336166069893</v>
      </c>
      <c r="CV23" s="17">
        <f t="shared" si="20"/>
        <v>2.4607747311159947</v>
      </c>
      <c r="CW23" s="22" t="s">
        <v>231</v>
      </c>
      <c r="CX23" s="17">
        <f t="shared" si="21"/>
        <v>0.39601334258666016</v>
      </c>
      <c r="CY23" s="17">
        <f t="shared" si="22"/>
        <v>4.8572664762453606</v>
      </c>
      <c r="CZ23" s="22" t="s">
        <v>231</v>
      </c>
      <c r="DA23" s="17">
        <f t="shared" si="23"/>
        <v>0.72891163059394903</v>
      </c>
      <c r="DB23" s="17">
        <f t="shared" si="24"/>
        <v>6.366370463905346</v>
      </c>
      <c r="DC23" s="22" t="s">
        <v>231</v>
      </c>
      <c r="DD23" s="17">
        <f t="shared" si="25"/>
        <v>1.5297209756960091</v>
      </c>
      <c r="DE23" s="17">
        <f t="shared" si="26"/>
        <v>0.14730862361168048</v>
      </c>
      <c r="DF23" s="22" t="s">
        <v>231</v>
      </c>
      <c r="DG23" s="17">
        <f t="shared" si="27"/>
        <v>4.8392159951791712E-2</v>
      </c>
      <c r="DH23" s="17">
        <f t="shared" si="28"/>
        <v>54.431547346159128</v>
      </c>
      <c r="DI23" s="22" t="s">
        <v>231</v>
      </c>
      <c r="DJ23" s="17">
        <f t="shared" si="29"/>
        <v>1.798965053969952</v>
      </c>
      <c r="DK23" s="17">
        <f t="shared" si="30"/>
        <v>0.78782281805248344</v>
      </c>
      <c r="DL23" s="22" t="s">
        <v>231</v>
      </c>
      <c r="DM23" s="17">
        <f t="shared" si="31"/>
        <v>0.21262408269777411</v>
      </c>
      <c r="DN23" s="17">
        <f t="shared" si="32"/>
        <v>0.54504110463973998</v>
      </c>
      <c r="DO23" s="22" t="s">
        <v>231</v>
      </c>
      <c r="DP23" s="17">
        <f t="shared" si="33"/>
        <v>0.15143358999596387</v>
      </c>
      <c r="DQ23" s="17">
        <f t="shared" si="34"/>
        <v>0.3638242991404666</v>
      </c>
      <c r="DR23" s="22" t="s">
        <v>231</v>
      </c>
      <c r="DS23" s="17">
        <f t="shared" si="35"/>
        <v>0.10094427620208676</v>
      </c>
      <c r="DT23" s="17">
        <f t="shared" si="36"/>
        <v>3.1405593287707742E-2</v>
      </c>
      <c r="DU23" s="22" t="s">
        <v>231</v>
      </c>
      <c r="DV23" s="17">
        <f t="shared" si="37"/>
        <v>7.8523652938317975E-3</v>
      </c>
    </row>
    <row r="24" spans="1:126" x14ac:dyDescent="0.3">
      <c r="A24" s="15" t="s">
        <v>273</v>
      </c>
      <c r="B24" s="133">
        <v>4038</v>
      </c>
      <c r="C24" s="63">
        <v>3.45</v>
      </c>
      <c r="D24" s="68" t="s">
        <v>231</v>
      </c>
      <c r="E24" s="63">
        <v>0.68</v>
      </c>
      <c r="I24" s="14">
        <v>2.8</v>
      </c>
      <c r="J24" s="21" t="s">
        <v>231</v>
      </c>
      <c r="K24" s="14">
        <v>1.8</v>
      </c>
      <c r="L24" s="14">
        <v>103</v>
      </c>
      <c r="M24" s="21" t="s">
        <v>231</v>
      </c>
      <c r="N24" s="14">
        <v>21</v>
      </c>
      <c r="O24" s="14">
        <v>241</v>
      </c>
      <c r="P24" s="21" t="s">
        <v>231</v>
      </c>
      <c r="Q24" s="14">
        <v>46</v>
      </c>
      <c r="R24" s="14">
        <v>5</v>
      </c>
      <c r="S24" s="21" t="s">
        <v>231</v>
      </c>
      <c r="T24" s="14">
        <v>1.7</v>
      </c>
      <c r="U24" s="14">
        <v>0.8</v>
      </c>
      <c r="V24" s="21" t="s">
        <v>231</v>
      </c>
      <c r="W24" s="14">
        <v>1.1499999999999999</v>
      </c>
      <c r="X24" s="14">
        <v>0.19700000000000001</v>
      </c>
      <c r="Y24" s="21" t="s">
        <v>231</v>
      </c>
      <c r="Z24" s="14">
        <v>6.9000000000000006E-2</v>
      </c>
      <c r="AA24" s="14">
        <v>257</v>
      </c>
      <c r="AB24" s="21" t="s">
        <v>231</v>
      </c>
      <c r="AC24" s="14">
        <v>46</v>
      </c>
      <c r="AD24" s="14">
        <v>460000</v>
      </c>
      <c r="AE24" s="21" t="s">
        <v>231</v>
      </c>
      <c r="AF24" s="14">
        <v>140000</v>
      </c>
      <c r="AG24" s="14">
        <v>1.97</v>
      </c>
      <c r="AH24" s="21" t="s">
        <v>231</v>
      </c>
      <c r="AI24" s="14">
        <v>0.2</v>
      </c>
      <c r="AJ24" s="14">
        <v>8.2000000000000007E-3</v>
      </c>
      <c r="AK24" s="21" t="s">
        <v>231</v>
      </c>
      <c r="AL24" s="14">
        <v>7.4000000000000003E-3</v>
      </c>
      <c r="AM24" s="14">
        <v>4.78</v>
      </c>
      <c r="AN24" s="21" t="s">
        <v>231</v>
      </c>
      <c r="AO24" s="14">
        <v>0.45</v>
      </c>
      <c r="AP24" s="14">
        <v>2.1000000000000001E-2</v>
      </c>
      <c r="AQ24" s="21" t="s">
        <v>231</v>
      </c>
      <c r="AR24" s="14">
        <v>1.9E-2</v>
      </c>
      <c r="AS24" s="14">
        <v>0.10299999999999999</v>
      </c>
      <c r="AT24" s="21" t="s">
        <v>231</v>
      </c>
      <c r="AU24" s="14">
        <v>6.7000000000000004E-2</v>
      </c>
      <c r="AV24" s="14">
        <v>0.82</v>
      </c>
      <c r="AW24" s="21" t="s">
        <v>231</v>
      </c>
      <c r="AX24" s="14">
        <v>0.18</v>
      </c>
      <c r="AY24" s="14">
        <v>4.2300000000000004</v>
      </c>
      <c r="AZ24" s="21" t="s">
        <v>231</v>
      </c>
      <c r="BA24" s="14">
        <v>0.53</v>
      </c>
      <c r="BB24" s="14">
        <v>23.4</v>
      </c>
      <c r="BC24" s="21" t="s">
        <v>231</v>
      </c>
      <c r="BD24" s="14">
        <v>2.7</v>
      </c>
      <c r="BE24" s="14">
        <v>89</v>
      </c>
      <c r="BF24" s="21" t="s">
        <v>231</v>
      </c>
      <c r="BG24" s="14">
        <v>18</v>
      </c>
      <c r="BH24" s="14">
        <v>0.63</v>
      </c>
      <c r="BI24" s="21" t="s">
        <v>231</v>
      </c>
      <c r="BJ24" s="14">
        <v>0.17</v>
      </c>
      <c r="BK24" s="14">
        <v>23.6</v>
      </c>
      <c r="BL24" s="21" t="s">
        <v>231</v>
      </c>
      <c r="BM24" s="14">
        <v>8.5</v>
      </c>
      <c r="BN24" s="14">
        <v>55</v>
      </c>
      <c r="BO24" s="21" t="s">
        <v>231</v>
      </c>
      <c r="BP24" s="14">
        <v>12</v>
      </c>
      <c r="BQ24" s="16">
        <f t="shared" si="0"/>
        <v>0.42909090909090913</v>
      </c>
      <c r="BR24" s="21" t="s">
        <v>231</v>
      </c>
      <c r="BS24" s="16">
        <f t="shared" si="1"/>
        <v>0.18069026252659035</v>
      </c>
      <c r="BT24" s="18">
        <f t="shared" si="2"/>
        <v>684.69578477235507</v>
      </c>
      <c r="BU24" s="18">
        <f t="shared" si="3"/>
        <v>654.86239031940215</v>
      </c>
      <c r="BV24" s="21" t="s">
        <v>231</v>
      </c>
      <c r="BW24" s="18">
        <f t="shared" si="4"/>
        <v>15.350473821456353</v>
      </c>
      <c r="BX24" s="16">
        <f t="shared" si="5"/>
        <v>10.777460218597346</v>
      </c>
      <c r="BY24" s="16"/>
      <c r="BZ24" s="17">
        <f t="shared" si="6"/>
        <v>2.2134831460674156E-2</v>
      </c>
      <c r="CA24" s="22" t="s">
        <v>231</v>
      </c>
      <c r="CB24" s="17">
        <f t="shared" si="7"/>
        <v>5.0090695104005574E-3</v>
      </c>
      <c r="CC24" s="17">
        <f t="shared" si="8"/>
        <v>0.26516853932584272</v>
      </c>
      <c r="CD24" s="22" t="s">
        <v>231</v>
      </c>
      <c r="CE24" s="17">
        <f t="shared" si="9"/>
        <v>0.1095329002049005</v>
      </c>
      <c r="CF24" s="17">
        <f t="shared" si="10"/>
        <v>0.26292134831460673</v>
      </c>
      <c r="CG24" s="22" t="s">
        <v>231</v>
      </c>
      <c r="CH24" s="17">
        <f t="shared" si="11"/>
        <v>6.1220340107319041E-2</v>
      </c>
      <c r="CI24" s="17">
        <f t="shared" si="12"/>
        <v>9.1828793774319073E-2</v>
      </c>
      <c r="CJ24" s="22" t="s">
        <v>231</v>
      </c>
      <c r="CK24" s="17">
        <f t="shared" si="13"/>
        <v>3.6932860898150788E-2</v>
      </c>
      <c r="CL24" s="17">
        <f t="shared" si="14"/>
        <v>8.3474576271186429E-2</v>
      </c>
      <c r="CM24" s="22" t="s">
        <v>231</v>
      </c>
      <c r="CN24" s="17">
        <f t="shared" si="15"/>
        <v>3.123655564990474E-2</v>
      </c>
      <c r="CO24" s="17"/>
      <c r="CP24" s="17">
        <f t="shared" si="16"/>
        <v>1.0661506899104578</v>
      </c>
      <c r="CQ24" s="22" t="s">
        <v>231</v>
      </c>
      <c r="CR24" s="17">
        <f t="shared" si="17"/>
        <v>0.1447699653246976</v>
      </c>
      <c r="CS24" s="17">
        <f t="shared" si="18"/>
        <v>13.471529566315997</v>
      </c>
      <c r="CT24" s="22" t="s">
        <v>231</v>
      </c>
      <c r="CU24" s="17">
        <f t="shared" si="19"/>
        <v>0.6992564221273565</v>
      </c>
      <c r="CV24" s="17">
        <f t="shared" si="20"/>
        <v>3.0785816725469015</v>
      </c>
      <c r="CW24" s="22" t="s">
        <v>231</v>
      </c>
      <c r="CX24" s="17">
        <f t="shared" si="21"/>
        <v>0.49543723086689201</v>
      </c>
      <c r="CY24" s="17">
        <f t="shared" si="22"/>
        <v>5.8376665751392975</v>
      </c>
      <c r="CZ24" s="22" t="s">
        <v>231</v>
      </c>
      <c r="DA24" s="17">
        <f t="shared" si="23"/>
        <v>0.87603656973701405</v>
      </c>
      <c r="DB24" s="17">
        <f t="shared" si="24"/>
        <v>7.5006725874971591</v>
      </c>
      <c r="DC24" s="22" t="s">
        <v>231</v>
      </c>
      <c r="DD24" s="17">
        <f t="shared" si="25"/>
        <v>1.8022727791250721</v>
      </c>
      <c r="DE24" s="17">
        <f t="shared" si="26"/>
        <v>0.22373215638490471</v>
      </c>
      <c r="DF24" s="22" t="s">
        <v>231</v>
      </c>
      <c r="DG24" s="17">
        <f t="shared" si="27"/>
        <v>0.11083047357893515</v>
      </c>
      <c r="DH24" s="17">
        <f t="shared" si="28"/>
        <v>57.272570869327311</v>
      </c>
      <c r="DI24" s="22" t="s">
        <v>231</v>
      </c>
      <c r="DJ24" s="17">
        <f t="shared" si="29"/>
        <v>4.120091954607255</v>
      </c>
      <c r="DK24" s="17">
        <f t="shared" si="30"/>
        <v>1.1603479126248499</v>
      </c>
      <c r="DL24" s="22" t="s">
        <v>231</v>
      </c>
      <c r="DM24" s="17">
        <f t="shared" si="31"/>
        <v>0.51790894499198192</v>
      </c>
      <c r="DN24" s="17">
        <f t="shared" si="32"/>
        <v>0.60674118191674453</v>
      </c>
      <c r="DO24" s="22" t="s">
        <v>231</v>
      </c>
      <c r="DP24" s="17">
        <f t="shared" si="33"/>
        <v>0.1710016514115148</v>
      </c>
      <c r="DQ24" s="17">
        <f t="shared" si="34"/>
        <v>0.279688452382784</v>
      </c>
      <c r="DR24" s="22" t="s">
        <v>231</v>
      </c>
      <c r="DS24" s="17">
        <f t="shared" si="35"/>
        <v>7.522700387240415E-2</v>
      </c>
      <c r="DT24" s="17">
        <f t="shared" si="36"/>
        <v>2.8908272232999431E-2</v>
      </c>
      <c r="DU24" s="22" t="s">
        <v>231</v>
      </c>
      <c r="DV24" s="17">
        <f t="shared" si="37"/>
        <v>1.2412586678055747E-2</v>
      </c>
    </row>
    <row r="25" spans="1:126" x14ac:dyDescent="0.3">
      <c r="A25" s="15" t="s">
        <v>308</v>
      </c>
      <c r="B25" s="133">
        <v>4032</v>
      </c>
      <c r="C25" s="63">
        <v>8.1</v>
      </c>
      <c r="D25" s="68" t="s">
        <v>231</v>
      </c>
      <c r="E25" s="63">
        <v>1.9</v>
      </c>
      <c r="I25" s="14">
        <v>2.5299999999999998</v>
      </c>
      <c r="J25" s="21" t="s">
        <v>231</v>
      </c>
      <c r="K25" s="14">
        <v>0.45</v>
      </c>
      <c r="L25" s="14">
        <v>479</v>
      </c>
      <c r="M25" s="21" t="s">
        <v>231</v>
      </c>
      <c r="N25" s="14">
        <v>27</v>
      </c>
      <c r="O25" s="14">
        <v>308</v>
      </c>
      <c r="P25" s="21" t="s">
        <v>231</v>
      </c>
      <c r="Q25" s="14">
        <v>18</v>
      </c>
      <c r="R25" s="14">
        <v>4.03</v>
      </c>
      <c r="S25" s="21" t="s">
        <v>231</v>
      </c>
      <c r="T25" s="14">
        <v>0.51</v>
      </c>
      <c r="U25" s="14">
        <v>0.152</v>
      </c>
      <c r="V25" s="21" t="s">
        <v>231</v>
      </c>
      <c r="W25" s="14">
        <v>7.0999999999999994E-2</v>
      </c>
      <c r="X25" s="14">
        <v>0.38200000000000001</v>
      </c>
      <c r="Y25" s="21" t="s">
        <v>231</v>
      </c>
      <c r="Z25" s="14">
        <v>7.8E-2</v>
      </c>
      <c r="AA25" s="14">
        <v>1231</v>
      </c>
      <c r="AB25" s="21" t="s">
        <v>231</v>
      </c>
      <c r="AC25" s="14">
        <v>97</v>
      </c>
      <c r="AD25" s="14">
        <v>410000</v>
      </c>
      <c r="AE25" s="21" t="s">
        <v>231</v>
      </c>
      <c r="AF25" s="14">
        <v>31000</v>
      </c>
      <c r="AG25" s="14">
        <v>3.04</v>
      </c>
      <c r="AH25" s="21" t="s">
        <v>231</v>
      </c>
      <c r="AI25" s="14">
        <v>0.37</v>
      </c>
      <c r="AJ25" s="14">
        <v>0.14899999999999999</v>
      </c>
      <c r="AK25" s="21" t="s">
        <v>231</v>
      </c>
      <c r="AL25" s="14">
        <v>2.7E-2</v>
      </c>
      <c r="AM25" s="14">
        <v>8.07</v>
      </c>
      <c r="AN25" s="21" t="s">
        <v>231</v>
      </c>
      <c r="AO25" s="14">
        <v>0.75</v>
      </c>
      <c r="AP25" s="14">
        <v>0.23699999999999999</v>
      </c>
      <c r="AQ25" s="21" t="s">
        <v>231</v>
      </c>
      <c r="AR25" s="14">
        <v>5.7000000000000002E-2</v>
      </c>
      <c r="AS25" s="14">
        <v>0.877</v>
      </c>
      <c r="AT25" s="21" t="s">
        <v>231</v>
      </c>
      <c r="AU25" s="14">
        <v>9.6000000000000002E-2</v>
      </c>
      <c r="AV25" s="14">
        <v>6.17</v>
      </c>
      <c r="AW25" s="21" t="s">
        <v>231</v>
      </c>
      <c r="AX25" s="14">
        <v>0.43</v>
      </c>
      <c r="AY25" s="14">
        <v>27.9</v>
      </c>
      <c r="AZ25" s="21" t="s">
        <v>231</v>
      </c>
      <c r="BA25" s="14">
        <v>2.2000000000000002</v>
      </c>
      <c r="BB25" s="14">
        <v>114.2</v>
      </c>
      <c r="BC25" s="21" t="s">
        <v>231</v>
      </c>
      <c r="BD25" s="14">
        <v>7.9</v>
      </c>
      <c r="BE25" s="14">
        <v>354</v>
      </c>
      <c r="BF25" s="21" t="s">
        <v>231</v>
      </c>
      <c r="BG25" s="14">
        <v>24</v>
      </c>
      <c r="BH25" s="14">
        <v>0.76200000000000001</v>
      </c>
      <c r="BI25" s="21" t="s">
        <v>231</v>
      </c>
      <c r="BJ25" s="14">
        <v>7.9000000000000001E-2</v>
      </c>
      <c r="BK25" s="14">
        <v>113</v>
      </c>
      <c r="BL25" s="21" t="s">
        <v>231</v>
      </c>
      <c r="BM25" s="14">
        <v>12</v>
      </c>
      <c r="BN25" s="14">
        <v>117</v>
      </c>
      <c r="BO25" s="21" t="s">
        <v>231</v>
      </c>
      <c r="BP25" s="14">
        <v>11</v>
      </c>
      <c r="BQ25" s="16">
        <f t="shared" si="0"/>
        <v>0.96581196581196582</v>
      </c>
      <c r="BR25" s="21" t="s">
        <v>231</v>
      </c>
      <c r="BS25" s="16">
        <f t="shared" si="1"/>
        <v>0.13698375768136051</v>
      </c>
      <c r="BT25" s="18">
        <f t="shared" si="2"/>
        <v>667.12667097789563</v>
      </c>
      <c r="BU25" s="18">
        <f t="shared" si="3"/>
        <v>726.47631998416728</v>
      </c>
      <c r="BV25" s="21" t="s">
        <v>231</v>
      </c>
      <c r="BW25" s="18">
        <f t="shared" si="4"/>
        <v>21.197196457354753</v>
      </c>
      <c r="BX25" s="16">
        <f t="shared" si="5"/>
        <v>10.005239544002814</v>
      </c>
      <c r="BY25" s="16"/>
      <c r="BZ25" s="17">
        <f t="shared" si="6"/>
        <v>8.5875706214689259E-3</v>
      </c>
      <c r="CA25" s="22" t="s">
        <v>231</v>
      </c>
      <c r="CB25" s="17">
        <f t="shared" si="7"/>
        <v>1.1964132555890392E-3</v>
      </c>
      <c r="CC25" s="17">
        <f t="shared" si="8"/>
        <v>0.3192090395480226</v>
      </c>
      <c r="CD25" s="22" t="s">
        <v>231</v>
      </c>
      <c r="CE25" s="17">
        <f t="shared" si="9"/>
        <v>4.02174160760791E-2</v>
      </c>
      <c r="CF25" s="17">
        <f t="shared" si="10"/>
        <v>0.32259887005649718</v>
      </c>
      <c r="CG25" s="22" t="s">
        <v>231</v>
      </c>
      <c r="CH25" s="17">
        <f t="shared" si="11"/>
        <v>3.1246863015195112E-2</v>
      </c>
      <c r="CI25" s="17">
        <f t="shared" si="12"/>
        <v>9.1795288383428111E-2</v>
      </c>
      <c r="CJ25" s="22" t="s">
        <v>231</v>
      </c>
      <c r="CK25" s="17">
        <f t="shared" si="13"/>
        <v>1.2138653582402344E-2</v>
      </c>
      <c r="CL25" s="17">
        <f t="shared" si="14"/>
        <v>2.6902654867256636E-2</v>
      </c>
      <c r="CM25" s="22" t="s">
        <v>231</v>
      </c>
      <c r="CN25" s="17">
        <f t="shared" si="15"/>
        <v>4.3454878718903987E-3</v>
      </c>
      <c r="CO25" s="17"/>
      <c r="CP25" s="17">
        <f t="shared" si="16"/>
        <v>0.49517625998987258</v>
      </c>
      <c r="CQ25" s="22" t="s">
        <v>231</v>
      </c>
      <c r="CR25" s="17">
        <f t="shared" si="17"/>
        <v>6.7238759648852273E-2</v>
      </c>
      <c r="CS25" s="17">
        <f t="shared" si="18"/>
        <v>10.850197725654958</v>
      </c>
      <c r="CT25" s="22" t="s">
        <v>231</v>
      </c>
      <c r="CU25" s="17">
        <f t="shared" si="19"/>
        <v>0.56319294729430425</v>
      </c>
      <c r="CV25" s="17">
        <f t="shared" si="20"/>
        <v>2.1948107831339962</v>
      </c>
      <c r="CW25" s="22" t="s">
        <v>231</v>
      </c>
      <c r="CX25" s="17">
        <f t="shared" si="21"/>
        <v>0.35321167093582628</v>
      </c>
      <c r="CY25" s="17">
        <f t="shared" si="22"/>
        <v>4.4219967267891587</v>
      </c>
      <c r="CZ25" s="22" t="s">
        <v>231</v>
      </c>
      <c r="DA25" s="17">
        <f t="shared" si="23"/>
        <v>0.66359234362956787</v>
      </c>
      <c r="DB25" s="17">
        <f t="shared" si="24"/>
        <v>5.855040028073307</v>
      </c>
      <c r="DC25" s="22" t="s">
        <v>231</v>
      </c>
      <c r="DD25" s="17">
        <f t="shared" si="25"/>
        <v>1.4068577371146607</v>
      </c>
      <c r="DE25" s="17">
        <f t="shared" si="26"/>
        <v>0.24487991949176208</v>
      </c>
      <c r="DF25" s="22" t="s">
        <v>231</v>
      </c>
      <c r="DG25" s="17">
        <f t="shared" si="27"/>
        <v>7.7870338122439459E-2</v>
      </c>
      <c r="DH25" s="17">
        <f t="shared" si="28"/>
        <v>58.058733066608255</v>
      </c>
      <c r="DI25" s="22" t="s">
        <v>231</v>
      </c>
      <c r="DJ25" s="17">
        <f t="shared" si="29"/>
        <v>2.8948081086408721</v>
      </c>
      <c r="DK25" s="17">
        <f t="shared" si="30"/>
        <v>1.5780317927757366</v>
      </c>
      <c r="DL25" s="22" t="s">
        <v>231</v>
      </c>
      <c r="DM25" s="17">
        <f t="shared" si="31"/>
        <v>0.33276095345641782</v>
      </c>
      <c r="DN25" s="17">
        <f t="shared" si="32"/>
        <v>0.79155678813164299</v>
      </c>
      <c r="DO25" s="22" t="s">
        <v>231</v>
      </c>
      <c r="DP25" s="17">
        <f t="shared" si="33"/>
        <v>0.14722945634686704</v>
      </c>
      <c r="DQ25" s="17">
        <f t="shared" si="34"/>
        <v>0.188169035461977</v>
      </c>
      <c r="DR25" s="22" t="s">
        <v>231</v>
      </c>
      <c r="DS25" s="17">
        <f t="shared" si="35"/>
        <v>3.7888078291404614E-2</v>
      </c>
      <c r="DT25" s="17">
        <f t="shared" si="36"/>
        <v>6.0695692418389138E-3</v>
      </c>
      <c r="DU25" s="22" t="s">
        <v>231</v>
      </c>
      <c r="DV25" s="17">
        <f t="shared" si="37"/>
        <v>1.6107542988183369E-3</v>
      </c>
    </row>
    <row r="26" spans="1:126" x14ac:dyDescent="0.3">
      <c r="A26" s="14" t="s">
        <v>308</v>
      </c>
      <c r="B26" s="133">
        <v>4032</v>
      </c>
      <c r="C26" s="63">
        <v>6.7</v>
      </c>
      <c r="D26" s="68" t="s">
        <v>231</v>
      </c>
      <c r="E26" s="63">
        <v>1.6</v>
      </c>
      <c r="I26" s="14">
        <v>2</v>
      </c>
      <c r="J26" s="21" t="s">
        <v>231</v>
      </c>
      <c r="K26" s="14">
        <v>1.1000000000000001</v>
      </c>
      <c r="L26" s="14">
        <v>255</v>
      </c>
      <c r="M26" s="21" t="s">
        <v>231</v>
      </c>
      <c r="N26" s="14">
        <v>42</v>
      </c>
      <c r="O26" s="14">
        <v>275</v>
      </c>
      <c r="P26" s="21" t="s">
        <v>231</v>
      </c>
      <c r="Q26" s="14">
        <v>54</v>
      </c>
      <c r="R26" s="14">
        <v>4.9000000000000004</v>
      </c>
      <c r="S26" s="21" t="s">
        <v>231</v>
      </c>
      <c r="T26" s="14">
        <v>0.95</v>
      </c>
      <c r="U26" s="14" t="s">
        <v>323</v>
      </c>
      <c r="V26" s="21" t="s">
        <v>231</v>
      </c>
      <c r="W26" s="14" t="s">
        <v>323</v>
      </c>
      <c r="X26" s="14">
        <v>0.23499999999999999</v>
      </c>
      <c r="Y26" s="21" t="s">
        <v>231</v>
      </c>
      <c r="Z26" s="14">
        <v>9.6000000000000002E-2</v>
      </c>
      <c r="AA26" s="14">
        <v>890</v>
      </c>
      <c r="AB26" s="21" t="s">
        <v>231</v>
      </c>
      <c r="AC26" s="14">
        <v>150</v>
      </c>
      <c r="AD26" s="14">
        <v>451000</v>
      </c>
      <c r="AE26" s="21" t="s">
        <v>231</v>
      </c>
      <c r="AF26" s="14">
        <v>46000</v>
      </c>
      <c r="AG26" s="14">
        <v>3.2</v>
      </c>
      <c r="AH26" s="21" t="s">
        <v>231</v>
      </c>
      <c r="AI26" s="14">
        <v>0.41</v>
      </c>
      <c r="AJ26" s="14">
        <v>1.21E-2</v>
      </c>
      <c r="AK26" s="21" t="s">
        <v>231</v>
      </c>
      <c r="AL26" s="14">
        <v>6.8999999999999999E-3</v>
      </c>
      <c r="AM26" s="14">
        <v>13.9</v>
      </c>
      <c r="AN26" s="21" t="s">
        <v>231</v>
      </c>
      <c r="AO26" s="14">
        <v>1.5</v>
      </c>
      <c r="AP26" s="14">
        <v>0.13400000000000001</v>
      </c>
      <c r="AQ26" s="21" t="s">
        <v>231</v>
      </c>
      <c r="AR26" s="14">
        <v>4.5999999999999999E-2</v>
      </c>
      <c r="AS26" s="14">
        <v>0.65</v>
      </c>
      <c r="AT26" s="21" t="s">
        <v>231</v>
      </c>
      <c r="AU26" s="14">
        <v>0.23</v>
      </c>
      <c r="AV26" s="14">
        <v>5.6</v>
      </c>
      <c r="AW26" s="21" t="s">
        <v>231</v>
      </c>
      <c r="AX26" s="14">
        <v>1.2</v>
      </c>
      <c r="AY26" s="14">
        <v>20.9</v>
      </c>
      <c r="AZ26" s="21" t="s">
        <v>231</v>
      </c>
      <c r="BA26" s="14">
        <v>1.8</v>
      </c>
      <c r="BB26" s="14">
        <v>83</v>
      </c>
      <c r="BC26" s="21" t="s">
        <v>231</v>
      </c>
      <c r="BD26" s="14">
        <v>12</v>
      </c>
      <c r="BE26" s="14">
        <v>284</v>
      </c>
      <c r="BF26" s="21" t="s">
        <v>231</v>
      </c>
      <c r="BG26" s="14">
        <v>74</v>
      </c>
      <c r="BH26" s="14">
        <v>1.1299999999999999</v>
      </c>
      <c r="BI26" s="21" t="s">
        <v>231</v>
      </c>
      <c r="BJ26" s="14">
        <v>0.2</v>
      </c>
      <c r="BK26" s="14">
        <v>88.9</v>
      </c>
      <c r="BL26" s="21" t="s">
        <v>231</v>
      </c>
      <c r="BM26" s="14">
        <v>9.8000000000000007</v>
      </c>
      <c r="BN26" s="14">
        <v>216</v>
      </c>
      <c r="BO26" s="21" t="s">
        <v>231</v>
      </c>
      <c r="BP26" s="14">
        <v>36</v>
      </c>
      <c r="BQ26" s="16">
        <f t="shared" si="0"/>
        <v>0.41157407407407409</v>
      </c>
      <c r="BR26" s="21" t="s">
        <v>231</v>
      </c>
      <c r="BS26" s="16">
        <f t="shared" si="1"/>
        <v>8.2242553989460621E-2</v>
      </c>
      <c r="BT26" s="18">
        <f t="shared" si="2"/>
        <v>683.02219813978706</v>
      </c>
      <c r="BU26" s="18">
        <f t="shared" si="3"/>
        <v>709.6148418104483</v>
      </c>
      <c r="BV26" s="21" t="s">
        <v>231</v>
      </c>
      <c r="BW26" s="18">
        <f t="shared" si="4"/>
        <v>20.85819118359942</v>
      </c>
      <c r="BX26" s="16">
        <f t="shared" si="5"/>
        <v>10.176927494373277</v>
      </c>
      <c r="BZ26" s="17">
        <f t="shared" si="6"/>
        <v>1.1267605633802818E-2</v>
      </c>
      <c r="CA26" s="22" t="s">
        <v>231</v>
      </c>
      <c r="CB26" s="17">
        <f t="shared" si="7"/>
        <v>3.2716689795171004E-3</v>
      </c>
      <c r="CC26" s="17">
        <f t="shared" si="8"/>
        <v>0.31302816901408453</v>
      </c>
      <c r="CD26" s="22" t="s">
        <v>231</v>
      </c>
      <c r="CE26" s="17">
        <f t="shared" si="9"/>
        <v>8.8562799798507966E-2</v>
      </c>
      <c r="CF26" s="17">
        <f t="shared" si="10"/>
        <v>0.29225352112676056</v>
      </c>
      <c r="CG26" s="22" t="s">
        <v>231</v>
      </c>
      <c r="CH26" s="17">
        <f t="shared" si="11"/>
        <v>8.7087706669016912E-2</v>
      </c>
      <c r="CI26" s="17">
        <f t="shared" si="12"/>
        <v>9.9887640449438209E-2</v>
      </c>
      <c r="CJ26" s="22" t="s">
        <v>231</v>
      </c>
      <c r="CK26" s="17">
        <f t="shared" si="13"/>
        <v>2.0116271858436754E-2</v>
      </c>
      <c r="CL26" s="17">
        <f t="shared" si="14"/>
        <v>3.5995500562429693E-2</v>
      </c>
      <c r="CM26" s="22" t="s">
        <v>231</v>
      </c>
      <c r="CN26" s="17">
        <f t="shared" si="15"/>
        <v>6.0839892700701899E-3</v>
      </c>
      <c r="CO26" s="17"/>
      <c r="CP26" s="17">
        <f t="shared" si="16"/>
        <v>0.58723080305741171</v>
      </c>
      <c r="CQ26" s="22" t="s">
        <v>231</v>
      </c>
      <c r="CR26" s="17">
        <f t="shared" si="17"/>
        <v>7.9738618378004139E-2</v>
      </c>
      <c r="CS26" s="17">
        <f t="shared" si="18"/>
        <v>11.384974862898892</v>
      </c>
      <c r="CT26" s="22" t="s">
        <v>231</v>
      </c>
      <c r="CU26" s="17">
        <f t="shared" si="19"/>
        <v>0.59095121674573403</v>
      </c>
      <c r="CV26" s="17">
        <f t="shared" si="20"/>
        <v>2.3662972672699012</v>
      </c>
      <c r="CW26" s="22" t="s">
        <v>231</v>
      </c>
      <c r="CX26" s="17">
        <f t="shared" si="21"/>
        <v>0.38080905111548025</v>
      </c>
      <c r="CY26" s="17">
        <f t="shared" si="22"/>
        <v>4.7036616572947976</v>
      </c>
      <c r="CZ26" s="22" t="s">
        <v>231</v>
      </c>
      <c r="DA26" s="17">
        <f t="shared" si="23"/>
        <v>0.7058607356933071</v>
      </c>
      <c r="DB26" s="17">
        <f t="shared" si="24"/>
        <v>6.1865139985808231</v>
      </c>
      <c r="DC26" s="22" t="s">
        <v>231</v>
      </c>
      <c r="DD26" s="17">
        <f t="shared" si="25"/>
        <v>1.486504796370389</v>
      </c>
      <c r="DE26" s="17">
        <f t="shared" si="26"/>
        <v>0.26114905108208158</v>
      </c>
      <c r="DF26" s="22" t="s">
        <v>231</v>
      </c>
      <c r="DG26" s="17">
        <f t="shared" si="27"/>
        <v>9.2030978589346057E-2</v>
      </c>
      <c r="DH26" s="17">
        <f t="shared" si="28"/>
        <v>58.66353349747515</v>
      </c>
      <c r="DI26" s="22" t="s">
        <v>231</v>
      </c>
      <c r="DJ26" s="17">
        <f t="shared" si="29"/>
        <v>3.4212259698641656</v>
      </c>
      <c r="DK26" s="17">
        <f t="shared" si="30"/>
        <v>1.5060735964574508</v>
      </c>
      <c r="DL26" s="22" t="s">
        <v>231</v>
      </c>
      <c r="DM26" s="17">
        <f t="shared" si="31"/>
        <v>0.49640636979269098</v>
      </c>
      <c r="DN26" s="17">
        <f t="shared" si="32"/>
        <v>0.70738484909126709</v>
      </c>
      <c r="DO26" s="22" t="s">
        <v>231</v>
      </c>
      <c r="DP26" s="17">
        <f t="shared" si="33"/>
        <v>0.23885139581339074</v>
      </c>
      <c r="DQ26" s="17">
        <f t="shared" si="34"/>
        <v>0.21845142699941328</v>
      </c>
      <c r="DR26" s="22" t="s">
        <v>231</v>
      </c>
      <c r="DS26" s="17">
        <f t="shared" si="35"/>
        <v>7.0935117612193607E-2</v>
      </c>
      <c r="DT26" s="17">
        <f t="shared" si="36"/>
        <v>8.9328027353539306E-3</v>
      </c>
      <c r="DU26" s="22" t="s">
        <v>231</v>
      </c>
      <c r="DV26" s="17">
        <f t="shared" si="37"/>
        <v>2.4119373045076082E-3</v>
      </c>
    </row>
    <row r="27" spans="1:126" x14ac:dyDescent="0.3">
      <c r="A27" s="15" t="s">
        <v>252</v>
      </c>
      <c r="B27" s="133">
        <v>4031</v>
      </c>
      <c r="C27" s="63">
        <v>5.42</v>
      </c>
      <c r="D27" s="68" t="s">
        <v>231</v>
      </c>
      <c r="E27" s="63">
        <v>0.59</v>
      </c>
      <c r="I27" s="14">
        <v>2.33</v>
      </c>
      <c r="J27" s="21" t="s">
        <v>231</v>
      </c>
      <c r="K27" s="14">
        <v>0.55000000000000004</v>
      </c>
      <c r="L27" s="14">
        <v>140</v>
      </c>
      <c r="M27" s="21" t="s">
        <v>231</v>
      </c>
      <c r="N27" s="14">
        <v>13</v>
      </c>
      <c r="O27" s="14">
        <v>235</v>
      </c>
      <c r="P27" s="21" t="s">
        <v>231</v>
      </c>
      <c r="Q27" s="14">
        <v>17</v>
      </c>
      <c r="R27" s="14">
        <v>3.09</v>
      </c>
      <c r="S27" s="21" t="s">
        <v>231</v>
      </c>
      <c r="T27" s="14">
        <v>0.35</v>
      </c>
      <c r="U27" s="14" t="s">
        <v>323</v>
      </c>
      <c r="V27" s="21" t="s">
        <v>231</v>
      </c>
      <c r="W27" s="14" t="s">
        <v>323</v>
      </c>
      <c r="X27" s="14">
        <v>0.122</v>
      </c>
      <c r="Y27" s="21" t="s">
        <v>231</v>
      </c>
      <c r="Z27" s="14">
        <v>2.8000000000000001E-2</v>
      </c>
      <c r="AA27" s="14">
        <v>494</v>
      </c>
      <c r="AB27" s="21" t="s">
        <v>231</v>
      </c>
      <c r="AC27" s="14">
        <v>47</v>
      </c>
      <c r="AD27" s="14">
        <v>369000</v>
      </c>
      <c r="AE27" s="21" t="s">
        <v>231</v>
      </c>
      <c r="AF27" s="14">
        <v>20000</v>
      </c>
      <c r="AG27" s="14">
        <v>2.25</v>
      </c>
      <c r="AH27" s="21" t="s">
        <v>231</v>
      </c>
      <c r="AI27" s="14">
        <v>0.2</v>
      </c>
      <c r="AJ27" s="14">
        <v>6.9000000000000006E-2</v>
      </c>
      <c r="AK27" s="21" t="s">
        <v>231</v>
      </c>
      <c r="AL27" s="14">
        <v>2.1999999999999999E-2</v>
      </c>
      <c r="AM27" s="14">
        <v>8.8000000000000007</v>
      </c>
      <c r="AN27" s="21" t="s">
        <v>231</v>
      </c>
      <c r="AO27" s="14">
        <v>0.67</v>
      </c>
      <c r="AP27" s="14">
        <v>7.2999999999999995E-2</v>
      </c>
      <c r="AQ27" s="21" t="s">
        <v>231</v>
      </c>
      <c r="AR27" s="14">
        <v>1.4999999999999999E-2</v>
      </c>
      <c r="AS27" s="14">
        <v>0.376</v>
      </c>
      <c r="AT27" s="21" t="s">
        <v>231</v>
      </c>
      <c r="AU27" s="14">
        <v>5.5E-2</v>
      </c>
      <c r="AV27" s="14">
        <v>3.04</v>
      </c>
      <c r="AW27" s="21" t="s">
        <v>231</v>
      </c>
      <c r="AX27" s="14">
        <v>0.38</v>
      </c>
      <c r="AY27" s="14">
        <v>12.6</v>
      </c>
      <c r="AZ27" s="21" t="s">
        <v>231</v>
      </c>
      <c r="BA27" s="14">
        <v>1.1000000000000001</v>
      </c>
      <c r="BB27" s="14">
        <v>44.8</v>
      </c>
      <c r="BC27" s="21" t="s">
        <v>231</v>
      </c>
      <c r="BD27" s="14">
        <v>3</v>
      </c>
      <c r="BE27" s="14">
        <v>145</v>
      </c>
      <c r="BF27" s="21" t="s">
        <v>231</v>
      </c>
      <c r="BG27" s="14">
        <v>15</v>
      </c>
      <c r="BH27" s="14">
        <v>0.67</v>
      </c>
      <c r="BI27" s="21" t="s">
        <v>231</v>
      </c>
      <c r="BJ27" s="14">
        <v>7.2999999999999995E-2</v>
      </c>
      <c r="BK27" s="14">
        <v>42.5</v>
      </c>
      <c r="BL27" s="21" t="s">
        <v>231</v>
      </c>
      <c r="BM27" s="14">
        <v>2.2999999999999998</v>
      </c>
      <c r="BN27" s="14">
        <v>85.5</v>
      </c>
      <c r="BO27" s="21" t="s">
        <v>231</v>
      </c>
      <c r="BP27" s="14">
        <v>5.7</v>
      </c>
      <c r="BQ27" s="16">
        <f t="shared" si="0"/>
        <v>0.49707602339181284</v>
      </c>
      <c r="BR27" s="21" t="s">
        <v>231</v>
      </c>
      <c r="BS27" s="16">
        <f t="shared" si="1"/>
        <v>4.2682491963871146E-2</v>
      </c>
      <c r="BT27" s="18">
        <f t="shared" si="2"/>
        <v>646.35679520725546</v>
      </c>
      <c r="BU27" s="18">
        <f t="shared" si="3"/>
        <v>691.43626922076419</v>
      </c>
      <c r="BV27" s="21" t="s">
        <v>231</v>
      </c>
      <c r="BW27" s="18">
        <f t="shared" si="4"/>
        <v>9.159349236089108</v>
      </c>
      <c r="BX27" s="16">
        <f t="shared" si="5"/>
        <v>10.368751486378361</v>
      </c>
      <c r="BY27" s="16"/>
      <c r="BZ27" s="17">
        <f t="shared" si="6"/>
        <v>1.5517241379310345E-2</v>
      </c>
      <c r="CA27" s="22" t="s">
        <v>231</v>
      </c>
      <c r="CB27" s="17">
        <f t="shared" si="7"/>
        <v>2.1164277388135738E-3</v>
      </c>
      <c r="CC27" s="17">
        <f t="shared" si="8"/>
        <v>0.29310344827586204</v>
      </c>
      <c r="CD27" s="22" t="s">
        <v>231</v>
      </c>
      <c r="CE27" s="17">
        <f t="shared" si="9"/>
        <v>3.4219454774186253E-2</v>
      </c>
      <c r="CF27" s="17">
        <f t="shared" si="10"/>
        <v>0.30896551724137927</v>
      </c>
      <c r="CG27" s="22" t="s">
        <v>231</v>
      </c>
      <c r="CH27" s="17">
        <f t="shared" si="11"/>
        <v>3.8073981703472488E-2</v>
      </c>
      <c r="CI27" s="17">
        <f t="shared" si="12"/>
        <v>8.6032388663967604E-2</v>
      </c>
      <c r="CJ27" s="22" t="s">
        <v>231</v>
      </c>
      <c r="CK27" s="17">
        <f t="shared" si="13"/>
        <v>9.4167795822220086E-3</v>
      </c>
      <c r="CL27" s="17">
        <f t="shared" si="14"/>
        <v>5.2941176470588235E-2</v>
      </c>
      <c r="CM27" s="22" t="s">
        <v>231</v>
      </c>
      <c r="CN27" s="17">
        <f t="shared" si="15"/>
        <v>5.5094329224759063E-3</v>
      </c>
      <c r="CO27" s="17"/>
      <c r="CP27" s="17">
        <f t="shared" si="16"/>
        <v>0.71046471887825946</v>
      </c>
      <c r="CQ27" s="22" t="s">
        <v>231</v>
      </c>
      <c r="CR27" s="17">
        <f t="shared" si="17"/>
        <v>9.6472247018913423E-2</v>
      </c>
      <c r="CS27" s="17">
        <f t="shared" si="18"/>
        <v>12.013707555374038</v>
      </c>
      <c r="CT27" s="22" t="s">
        <v>231</v>
      </c>
      <c r="CU27" s="17">
        <f t="shared" si="19"/>
        <v>0.62358636562399905</v>
      </c>
      <c r="CV27" s="17">
        <f t="shared" si="20"/>
        <v>2.5737917701221935</v>
      </c>
      <c r="CW27" s="22" t="s">
        <v>231</v>
      </c>
      <c r="CX27" s="17">
        <f t="shared" si="21"/>
        <v>0.41420121440611518</v>
      </c>
      <c r="CY27" s="17">
        <f t="shared" si="22"/>
        <v>5.0396338250509283</v>
      </c>
      <c r="CZ27" s="22" t="s">
        <v>231</v>
      </c>
      <c r="DA27" s="17">
        <f t="shared" si="23"/>
        <v>0.75627880969253447</v>
      </c>
      <c r="DB27" s="17">
        <f t="shared" si="24"/>
        <v>6.579109005779511</v>
      </c>
      <c r="DC27" s="22" t="s">
        <v>231</v>
      </c>
      <c r="DD27" s="17">
        <f t="shared" si="25"/>
        <v>1.5808381093420871</v>
      </c>
      <c r="DE27" s="17">
        <f t="shared" si="26"/>
        <v>0.21991540637374876</v>
      </c>
      <c r="DF27" s="22" t="s">
        <v>231</v>
      </c>
      <c r="DG27" s="17">
        <f t="shared" si="27"/>
        <v>6.8001326849264854E-2</v>
      </c>
      <c r="DH27" s="17">
        <f t="shared" si="28"/>
        <v>57.13068425181222</v>
      </c>
      <c r="DI27" s="22" t="s">
        <v>231</v>
      </c>
      <c r="DJ27" s="17">
        <f t="shared" si="29"/>
        <v>2.5279303661436749</v>
      </c>
      <c r="DK27" s="17">
        <f t="shared" si="30"/>
        <v>1.3681212100894751</v>
      </c>
      <c r="DL27" s="22" t="s">
        <v>231</v>
      </c>
      <c r="DM27" s="17">
        <f t="shared" si="31"/>
        <v>0.28112511073076207</v>
      </c>
      <c r="DN27" s="17">
        <f t="shared" si="32"/>
        <v>0.73652600519945444</v>
      </c>
      <c r="DO27" s="22" t="s">
        <v>231</v>
      </c>
      <c r="DP27" s="17">
        <f t="shared" si="33"/>
        <v>0.14803969327319325</v>
      </c>
      <c r="DQ27" s="17">
        <f t="shared" si="34"/>
        <v>0.26239107311552085</v>
      </c>
      <c r="DR27" s="22" t="s">
        <v>231</v>
      </c>
      <c r="DS27" s="17">
        <f t="shared" si="35"/>
        <v>5.2304282749055714E-2</v>
      </c>
      <c r="DT27" s="17">
        <f t="shared" si="36"/>
        <v>1.4613784415230717E-2</v>
      </c>
      <c r="DU27" s="22" t="s">
        <v>231</v>
      </c>
      <c r="DV27" s="17">
        <f t="shared" si="37"/>
        <v>3.432428764772435E-3</v>
      </c>
    </row>
    <row r="28" spans="1:126" x14ac:dyDescent="0.3">
      <c r="A28" s="15" t="s">
        <v>275</v>
      </c>
      <c r="B28" s="133">
        <v>4027</v>
      </c>
      <c r="C28" s="63">
        <v>3.96</v>
      </c>
      <c r="D28" s="68" t="s">
        <v>231</v>
      </c>
      <c r="E28" s="63">
        <v>0.51</v>
      </c>
      <c r="I28" s="14">
        <v>0.53</v>
      </c>
      <c r="J28" s="21" t="s">
        <v>231</v>
      </c>
      <c r="K28" s="14">
        <v>0.75</v>
      </c>
      <c r="L28" s="14">
        <v>163.4</v>
      </c>
      <c r="M28" s="21" t="s">
        <v>231</v>
      </c>
      <c r="N28" s="14">
        <v>9.1</v>
      </c>
      <c r="O28" s="14">
        <v>223</v>
      </c>
      <c r="P28" s="21" t="s">
        <v>231</v>
      </c>
      <c r="Q28" s="14">
        <v>18</v>
      </c>
      <c r="R28" s="14">
        <v>3.78</v>
      </c>
      <c r="S28" s="21" t="s">
        <v>231</v>
      </c>
      <c r="T28" s="14">
        <v>0.55000000000000004</v>
      </c>
      <c r="U28" s="14" t="s">
        <v>323</v>
      </c>
      <c r="V28" s="21" t="s">
        <v>231</v>
      </c>
      <c r="W28" s="14" t="s">
        <v>323</v>
      </c>
      <c r="X28" s="14">
        <v>0.17499999999999999</v>
      </c>
      <c r="Y28" s="21" t="s">
        <v>231</v>
      </c>
      <c r="Z28" s="14">
        <v>2.7E-2</v>
      </c>
      <c r="AA28" s="14">
        <v>575</v>
      </c>
      <c r="AB28" s="21" t="s">
        <v>231</v>
      </c>
      <c r="AC28" s="14">
        <v>44</v>
      </c>
      <c r="AD28" s="14">
        <v>375000</v>
      </c>
      <c r="AE28" s="21" t="s">
        <v>231</v>
      </c>
      <c r="AF28" s="14">
        <v>31000</v>
      </c>
      <c r="AG28" s="14">
        <v>7.13</v>
      </c>
      <c r="AH28" s="21" t="s">
        <v>231</v>
      </c>
      <c r="AI28" s="14">
        <v>0.42</v>
      </c>
      <c r="AJ28" s="14">
        <v>3.0999999999999999E-3</v>
      </c>
      <c r="AK28" s="21" t="s">
        <v>231</v>
      </c>
      <c r="AL28" s="14">
        <v>2.5000000000000001E-3</v>
      </c>
      <c r="AM28" s="14">
        <v>5</v>
      </c>
      <c r="AN28" s="21" t="s">
        <v>231</v>
      </c>
      <c r="AO28" s="14">
        <v>0.36</v>
      </c>
      <c r="AP28" s="14">
        <v>2.6700000000000002E-2</v>
      </c>
      <c r="AQ28" s="21" t="s">
        <v>231</v>
      </c>
      <c r="AR28" s="14">
        <v>6.7999999999999996E-3</v>
      </c>
      <c r="AS28" s="14">
        <v>0.215</v>
      </c>
      <c r="AT28" s="21" t="s">
        <v>231</v>
      </c>
      <c r="AU28" s="14">
        <v>0.04</v>
      </c>
      <c r="AV28" s="14">
        <v>2.3199999999999998</v>
      </c>
      <c r="AW28" s="21" t="s">
        <v>231</v>
      </c>
      <c r="AX28" s="14">
        <v>0.27</v>
      </c>
      <c r="AY28" s="14">
        <v>10.27</v>
      </c>
      <c r="AZ28" s="21" t="s">
        <v>231</v>
      </c>
      <c r="BA28" s="14">
        <v>0.93</v>
      </c>
      <c r="BB28" s="14">
        <v>47.7</v>
      </c>
      <c r="BC28" s="21" t="s">
        <v>231</v>
      </c>
      <c r="BD28" s="14">
        <v>3.8</v>
      </c>
      <c r="BE28" s="14">
        <v>156</v>
      </c>
      <c r="BF28" s="21" t="s">
        <v>231</v>
      </c>
      <c r="BG28" s="14">
        <v>11</v>
      </c>
      <c r="BH28" s="14">
        <v>2.98</v>
      </c>
      <c r="BI28" s="21" t="s">
        <v>231</v>
      </c>
      <c r="BJ28" s="14">
        <v>0.28999999999999998</v>
      </c>
      <c r="BK28" s="14">
        <v>7.8</v>
      </c>
      <c r="BL28" s="21" t="s">
        <v>231</v>
      </c>
      <c r="BM28" s="14">
        <v>0.7</v>
      </c>
      <c r="BN28" s="14">
        <v>43.2</v>
      </c>
      <c r="BO28" s="21" t="s">
        <v>231</v>
      </c>
      <c r="BP28" s="14">
        <v>2.8</v>
      </c>
      <c r="BQ28" s="16">
        <f t="shared" si="0"/>
        <v>0.18055555555555555</v>
      </c>
      <c r="BR28" s="21" t="s">
        <v>231</v>
      </c>
      <c r="BS28" s="16">
        <f t="shared" si="1"/>
        <v>1.9987811622713684E-2</v>
      </c>
      <c r="BT28" s="18">
        <f t="shared" si="2"/>
        <v>662.03308319402311</v>
      </c>
      <c r="BU28" s="18">
        <f t="shared" si="3"/>
        <v>665.72753034160814</v>
      </c>
      <c r="BV28" s="21" t="s">
        <v>231</v>
      </c>
      <c r="BW28" s="18">
        <f t="shared" si="4"/>
        <v>10.266417565089489</v>
      </c>
      <c r="BX28" s="16">
        <f t="shared" si="5"/>
        <v>10.652718362655184</v>
      </c>
      <c r="BY28" s="16"/>
      <c r="BZ28" s="17">
        <f t="shared" si="6"/>
        <v>4.5705128205128204E-2</v>
      </c>
      <c r="CA28" s="22" t="s">
        <v>231</v>
      </c>
      <c r="CB28" s="17">
        <f t="shared" si="7"/>
        <v>4.1993981052836317E-3</v>
      </c>
      <c r="CC28" s="17">
        <f t="shared" si="8"/>
        <v>4.9999999999999996E-2</v>
      </c>
      <c r="CD28" s="22" t="s">
        <v>231</v>
      </c>
      <c r="CE28" s="17">
        <f t="shared" si="9"/>
        <v>5.7065685303733507E-3</v>
      </c>
      <c r="CF28" s="17">
        <f t="shared" si="10"/>
        <v>0.30576923076923079</v>
      </c>
      <c r="CG28" s="22" t="s">
        <v>231</v>
      </c>
      <c r="CH28" s="17">
        <f t="shared" si="11"/>
        <v>3.25303135324118E-2</v>
      </c>
      <c r="CI28" s="17">
        <f t="shared" si="12"/>
        <v>1.3565217391304348E-2</v>
      </c>
      <c r="CJ28" s="22" t="s">
        <v>231</v>
      </c>
      <c r="CK28" s="17">
        <f t="shared" si="13"/>
        <v>1.5998613152398242E-3</v>
      </c>
      <c r="CL28" s="17">
        <f t="shared" si="14"/>
        <v>0.91410256410256407</v>
      </c>
      <c r="CM28" s="22" t="s">
        <v>231</v>
      </c>
      <c r="CN28" s="17">
        <f t="shared" si="15"/>
        <v>9.8128100764456133E-2</v>
      </c>
      <c r="CO28" s="17"/>
      <c r="CP28" s="17">
        <f t="shared" si="16"/>
        <v>0.94192739872809483</v>
      </c>
      <c r="CQ28" s="22" t="s">
        <v>231</v>
      </c>
      <c r="CR28" s="17">
        <f t="shared" si="17"/>
        <v>0.12790199185042175</v>
      </c>
      <c r="CS28" s="17">
        <f t="shared" si="18"/>
        <v>13.00875770307009</v>
      </c>
      <c r="CT28" s="22" t="s">
        <v>231</v>
      </c>
      <c r="CU28" s="17">
        <f t="shared" si="19"/>
        <v>0.67523567557726483</v>
      </c>
      <c r="CV28" s="17">
        <f t="shared" si="20"/>
        <v>2.9148237829693695</v>
      </c>
      <c r="CW28" s="22" t="s">
        <v>231</v>
      </c>
      <c r="CX28" s="17">
        <f t="shared" si="21"/>
        <v>0.46908361612657606</v>
      </c>
      <c r="CY28" s="17">
        <f t="shared" si="22"/>
        <v>5.5815472844407212</v>
      </c>
      <c r="CZ28" s="22" t="s">
        <v>231</v>
      </c>
      <c r="DA28" s="17">
        <f t="shared" si="23"/>
        <v>0.83760171533430194</v>
      </c>
      <c r="DB28" s="17">
        <f t="shared" si="24"/>
        <v>7.206488002015055</v>
      </c>
      <c r="DC28" s="22" t="s">
        <v>231</v>
      </c>
      <c r="DD28" s="17">
        <f t="shared" si="25"/>
        <v>1.731585668833606</v>
      </c>
      <c r="DE28" s="17">
        <f t="shared" si="26"/>
        <v>3.3538074221273785E-2</v>
      </c>
      <c r="DF28" s="22" t="s">
        <v>231</v>
      </c>
      <c r="DG28" s="17">
        <f t="shared" si="27"/>
        <v>1.0474583321765162E-2</v>
      </c>
      <c r="DH28" s="17">
        <f t="shared" si="28"/>
        <v>50.202158892984158</v>
      </c>
      <c r="DI28" s="22" t="s">
        <v>231</v>
      </c>
      <c r="DJ28" s="17">
        <f t="shared" si="29"/>
        <v>0.38938971456376065</v>
      </c>
      <c r="DK28" s="17">
        <f t="shared" si="30"/>
        <v>0.22314827021580522</v>
      </c>
      <c r="DL28" s="22" t="s">
        <v>231</v>
      </c>
      <c r="DM28" s="17">
        <f t="shared" si="31"/>
        <v>4.552378144503065E-2</v>
      </c>
      <c r="DN28" s="17">
        <f t="shared" si="32"/>
        <v>0.71264787941855012</v>
      </c>
      <c r="DO28" s="22" t="s">
        <v>231</v>
      </c>
      <c r="DP28" s="17">
        <f t="shared" si="33"/>
        <v>0.13621203074099794</v>
      </c>
      <c r="DQ28" s="17">
        <f t="shared" si="34"/>
        <v>0.63122374337037468</v>
      </c>
      <c r="DR28" s="22" t="s">
        <v>231</v>
      </c>
      <c r="DS28" s="17">
        <f t="shared" si="35"/>
        <v>0.10855302895305052</v>
      </c>
      <c r="DT28" s="17">
        <f t="shared" si="36"/>
        <v>0.29539290004649238</v>
      </c>
      <c r="DU28" s="22" t="s">
        <v>231</v>
      </c>
      <c r="DV28" s="17">
        <f t="shared" si="37"/>
        <v>6.981569970252581E-2</v>
      </c>
    </row>
    <row r="29" spans="1:126" x14ac:dyDescent="0.3">
      <c r="A29" s="63" t="s">
        <v>510</v>
      </c>
      <c r="B29" s="133">
        <v>4027</v>
      </c>
      <c r="C29" s="63">
        <v>3.23</v>
      </c>
      <c r="D29" s="68" t="s">
        <v>231</v>
      </c>
      <c r="E29" s="63">
        <v>0.47</v>
      </c>
      <c r="I29" s="14" t="s">
        <v>323</v>
      </c>
      <c r="J29" s="21" t="s">
        <v>231</v>
      </c>
      <c r="K29" s="14" t="s">
        <v>323</v>
      </c>
      <c r="L29" s="14">
        <v>123</v>
      </c>
      <c r="M29" s="21" t="s">
        <v>231</v>
      </c>
      <c r="N29" s="14">
        <v>14</v>
      </c>
      <c r="O29" s="14">
        <v>231</v>
      </c>
      <c r="P29" s="21" t="s">
        <v>231</v>
      </c>
      <c r="Q29" s="14">
        <v>25</v>
      </c>
      <c r="R29" s="14">
        <v>2.16</v>
      </c>
      <c r="S29" s="21" t="s">
        <v>231</v>
      </c>
      <c r="T29" s="14">
        <v>0.43</v>
      </c>
      <c r="U29" s="14" t="s">
        <v>323</v>
      </c>
      <c r="V29" s="21" t="s">
        <v>231</v>
      </c>
      <c r="W29" s="14" t="s">
        <v>323</v>
      </c>
      <c r="X29" s="14">
        <v>0.14699999999999999</v>
      </c>
      <c r="Y29" s="21" t="s">
        <v>231</v>
      </c>
      <c r="Z29" s="14">
        <v>4.1000000000000002E-2</v>
      </c>
      <c r="AA29" s="14">
        <v>286</v>
      </c>
      <c r="AB29" s="21" t="s">
        <v>231</v>
      </c>
      <c r="AC29" s="14">
        <v>29</v>
      </c>
      <c r="AD29" s="14">
        <v>396000</v>
      </c>
      <c r="AE29" s="21" t="s">
        <v>231</v>
      </c>
      <c r="AF29" s="14">
        <v>32000</v>
      </c>
      <c r="AG29" s="14">
        <v>2.13</v>
      </c>
      <c r="AH29" s="21" t="s">
        <v>231</v>
      </c>
      <c r="AI29" s="14">
        <v>0.28000000000000003</v>
      </c>
      <c r="AJ29" s="14">
        <v>2.8000000000000001E-2</v>
      </c>
      <c r="AK29" s="21" t="s">
        <v>231</v>
      </c>
      <c r="AL29" s="14">
        <v>1.2999999999999999E-2</v>
      </c>
      <c r="AM29" s="14">
        <v>4.12</v>
      </c>
      <c r="AN29" s="21" t="s">
        <v>231</v>
      </c>
      <c r="AO29" s="14">
        <v>0.42</v>
      </c>
      <c r="AP29" s="14">
        <v>3.5000000000000003E-2</v>
      </c>
      <c r="AQ29" s="21" t="s">
        <v>231</v>
      </c>
      <c r="AR29" s="14">
        <v>1.0999999999999999E-2</v>
      </c>
      <c r="AS29" s="14">
        <v>0.104</v>
      </c>
      <c r="AT29" s="21" t="s">
        <v>231</v>
      </c>
      <c r="AU29" s="14">
        <v>3.3000000000000002E-2</v>
      </c>
      <c r="AV29" s="14">
        <v>1.3</v>
      </c>
      <c r="AW29" s="21" t="s">
        <v>231</v>
      </c>
      <c r="AX29" s="14">
        <v>0.24</v>
      </c>
      <c r="AY29" s="14">
        <v>5.57</v>
      </c>
      <c r="AZ29" s="21" t="s">
        <v>231</v>
      </c>
      <c r="BA29" s="14">
        <v>0.66</v>
      </c>
      <c r="BB29" s="14">
        <v>23.5</v>
      </c>
      <c r="BC29" s="21" t="s">
        <v>231</v>
      </c>
      <c r="BD29" s="14">
        <v>3</v>
      </c>
      <c r="BE29" s="14">
        <v>100.8</v>
      </c>
      <c r="BF29" s="21" t="s">
        <v>231</v>
      </c>
      <c r="BG29" s="14">
        <v>8.9</v>
      </c>
      <c r="BH29" s="14">
        <v>0.86</v>
      </c>
      <c r="BI29" s="21" t="s">
        <v>231</v>
      </c>
      <c r="BJ29" s="14">
        <v>0.17</v>
      </c>
      <c r="BK29" s="14">
        <v>18.7</v>
      </c>
      <c r="BL29" s="21" t="s">
        <v>231</v>
      </c>
      <c r="BM29" s="14">
        <v>1.9</v>
      </c>
      <c r="BN29" s="14">
        <v>49.2</v>
      </c>
      <c r="BO29" s="21" t="s">
        <v>231</v>
      </c>
      <c r="BP29" s="14">
        <v>3.7</v>
      </c>
      <c r="BQ29" s="16">
        <f t="shared" si="0"/>
        <v>0.38008130081300812</v>
      </c>
      <c r="BR29" s="21" t="s">
        <v>231</v>
      </c>
      <c r="BS29" s="16">
        <f t="shared" si="1"/>
        <v>4.80452809547618E-2</v>
      </c>
      <c r="BT29" s="18">
        <f t="shared" si="2"/>
        <v>619.76642994143538</v>
      </c>
      <c r="BU29" s="18">
        <f t="shared" si="3"/>
        <v>649.75795445828146</v>
      </c>
      <c r="BV29" s="21" t="s">
        <v>231</v>
      </c>
      <c r="BW29" s="18">
        <f t="shared" si="4"/>
        <v>11.208196996114657</v>
      </c>
      <c r="BX29" s="16">
        <f t="shared" si="5"/>
        <v>10.837078078476869</v>
      </c>
      <c r="BZ29" s="17">
        <f t="shared" si="6"/>
        <v>2.1130952380952382E-2</v>
      </c>
      <c r="CA29" s="22" t="s">
        <v>231</v>
      </c>
      <c r="CB29" s="17">
        <f t="shared" si="7"/>
        <v>3.3461909426503855E-3</v>
      </c>
      <c r="CC29" s="17">
        <f t="shared" si="8"/>
        <v>0.18551587301587302</v>
      </c>
      <c r="CD29" s="22" t="s">
        <v>231</v>
      </c>
      <c r="CE29" s="17">
        <f t="shared" si="9"/>
        <v>2.4971840995595886E-2</v>
      </c>
      <c r="CF29" s="17">
        <f t="shared" si="10"/>
        <v>0.23313492063492064</v>
      </c>
      <c r="CG29" s="22" t="s">
        <v>231</v>
      </c>
      <c r="CH29" s="17">
        <f t="shared" si="11"/>
        <v>3.6186817368225807E-2</v>
      </c>
      <c r="CI29" s="17">
        <f t="shared" si="12"/>
        <v>6.5384615384615388E-2</v>
      </c>
      <c r="CJ29" s="22" t="s">
        <v>231</v>
      </c>
      <c r="CK29" s="17">
        <f t="shared" si="13"/>
        <v>9.3856206460617639E-3</v>
      </c>
      <c r="CL29" s="17">
        <f t="shared" si="14"/>
        <v>0.11390374331550802</v>
      </c>
      <c r="CM29" s="22" t="s">
        <v>231</v>
      </c>
      <c r="CN29" s="17">
        <f t="shared" si="15"/>
        <v>1.8924465530756971E-2</v>
      </c>
      <c r="CO29" s="17"/>
      <c r="CP29" s="17">
        <f t="shared" si="16"/>
        <v>1.1311801493395368</v>
      </c>
      <c r="CQ29" s="22" t="s">
        <v>231</v>
      </c>
      <c r="CR29" s="17">
        <f t="shared" si="17"/>
        <v>0.15360015478639769</v>
      </c>
      <c r="CS29" s="17">
        <f t="shared" si="18"/>
        <v>13.698480699117027</v>
      </c>
      <c r="CT29" s="22" t="s">
        <v>231</v>
      </c>
      <c r="CU29" s="17">
        <f t="shared" si="19"/>
        <v>0.711036601678534</v>
      </c>
      <c r="CV29" s="17">
        <f t="shared" si="20"/>
        <v>3.1600645818667417</v>
      </c>
      <c r="CW29" s="22" t="s">
        <v>231</v>
      </c>
      <c r="CX29" s="17">
        <f t="shared" si="21"/>
        <v>0.50855030410980584</v>
      </c>
      <c r="CY29" s="17">
        <f t="shared" si="22"/>
        <v>5.964191725213678</v>
      </c>
      <c r="CZ29" s="22" t="s">
        <v>231</v>
      </c>
      <c r="DA29" s="17">
        <f t="shared" si="23"/>
        <v>0.89502372102939098</v>
      </c>
      <c r="DB29" s="17">
        <f t="shared" si="24"/>
        <v>7.6454838688710369</v>
      </c>
      <c r="DC29" s="22" t="s">
        <v>231</v>
      </c>
      <c r="DD29" s="17">
        <f t="shared" si="25"/>
        <v>1.8370682494626793</v>
      </c>
      <c r="DE29" s="17">
        <f t="shared" si="26"/>
        <v>0.15819202717056824</v>
      </c>
      <c r="DF29" s="22" t="s">
        <v>231</v>
      </c>
      <c r="DG29" s="17">
        <f t="shared" si="27"/>
        <v>5.1073950942261435E-2</v>
      </c>
      <c r="DH29" s="17">
        <f t="shared" si="28"/>
        <v>54.836134839054573</v>
      </c>
      <c r="DI29" s="22" t="s">
        <v>231</v>
      </c>
      <c r="DJ29" s="17">
        <f t="shared" si="29"/>
        <v>1.8986598863294213</v>
      </c>
      <c r="DK29" s="17">
        <f t="shared" si="30"/>
        <v>0.80418787023225047</v>
      </c>
      <c r="DL29" s="22" t="s">
        <v>231</v>
      </c>
      <c r="DM29" s="17">
        <f t="shared" si="31"/>
        <v>0.17380885799326395</v>
      </c>
      <c r="DN29" s="17">
        <f t="shared" si="32"/>
        <v>0.53546135968545239</v>
      </c>
      <c r="DO29" s="22" t="s">
        <v>231</v>
      </c>
      <c r="DP29" s="17">
        <f t="shared" si="33"/>
        <v>0.11889999291973731</v>
      </c>
      <c r="DQ29" s="17">
        <f t="shared" si="34"/>
        <v>0.25589376149629717</v>
      </c>
      <c r="DR29" s="22" t="s">
        <v>231</v>
      </c>
      <c r="DS29" s="17">
        <f t="shared" si="35"/>
        <v>5.5007517641221686E-2</v>
      </c>
      <c r="DT29" s="17">
        <f t="shared" si="36"/>
        <v>4.0773107648912593E-2</v>
      </c>
      <c r="DU29" s="22" t="s">
        <v>231</v>
      </c>
      <c r="DV29" s="17">
        <f t="shared" si="37"/>
        <v>1.0936072738871271E-2</v>
      </c>
    </row>
    <row r="30" spans="1:126" x14ac:dyDescent="0.3">
      <c r="A30" s="15" t="s">
        <v>289</v>
      </c>
      <c r="B30" s="133">
        <v>4026</v>
      </c>
      <c r="C30" s="63">
        <v>5.39</v>
      </c>
      <c r="D30" s="68" t="s">
        <v>231</v>
      </c>
      <c r="E30" s="63">
        <v>0.79</v>
      </c>
      <c r="I30" s="14" t="s">
        <v>323</v>
      </c>
      <c r="J30" s="21" t="s">
        <v>231</v>
      </c>
      <c r="K30" s="14" t="s">
        <v>323</v>
      </c>
      <c r="L30" s="14">
        <v>158</v>
      </c>
      <c r="M30" s="21" t="s">
        <v>231</v>
      </c>
      <c r="N30" s="14">
        <v>17</v>
      </c>
      <c r="O30" s="14">
        <v>226</v>
      </c>
      <c r="P30" s="21" t="s">
        <v>231</v>
      </c>
      <c r="Q30" s="14">
        <v>15</v>
      </c>
      <c r="R30" s="14">
        <v>2.78</v>
      </c>
      <c r="S30" s="21" t="s">
        <v>231</v>
      </c>
      <c r="T30" s="14">
        <v>0.49</v>
      </c>
      <c r="U30" s="14" t="s">
        <v>323</v>
      </c>
      <c r="V30" s="21" t="s">
        <v>231</v>
      </c>
      <c r="W30" s="14" t="s">
        <v>323</v>
      </c>
      <c r="X30" s="14">
        <v>0.14499999999999999</v>
      </c>
      <c r="Y30" s="21" t="s">
        <v>231</v>
      </c>
      <c r="Z30" s="14">
        <v>4.3999999999999997E-2</v>
      </c>
      <c r="AA30" s="14">
        <v>305</v>
      </c>
      <c r="AB30" s="21" t="s">
        <v>231</v>
      </c>
      <c r="AC30" s="14">
        <v>31</v>
      </c>
      <c r="AD30" s="14">
        <v>384000</v>
      </c>
      <c r="AE30" s="21" t="s">
        <v>231</v>
      </c>
      <c r="AF30" s="14">
        <v>43000</v>
      </c>
      <c r="AG30" s="14">
        <v>4.2699999999999996</v>
      </c>
      <c r="AH30" s="21" t="s">
        <v>231</v>
      </c>
      <c r="AI30" s="14">
        <v>0.44</v>
      </c>
      <c r="AJ30" s="14">
        <v>1.7000000000000001E-2</v>
      </c>
      <c r="AK30" s="21" t="s">
        <v>231</v>
      </c>
      <c r="AL30" s="14">
        <v>0.01</v>
      </c>
      <c r="AM30" s="14">
        <v>8.09</v>
      </c>
      <c r="AN30" s="21" t="s">
        <v>231</v>
      </c>
      <c r="AO30" s="14">
        <v>0.71</v>
      </c>
      <c r="AP30" s="14">
        <v>4.2000000000000003E-2</v>
      </c>
      <c r="AQ30" s="21" t="s">
        <v>231</v>
      </c>
      <c r="AR30" s="14">
        <v>1.6E-2</v>
      </c>
      <c r="AS30" s="14">
        <v>0.128</v>
      </c>
      <c r="AT30" s="21" t="s">
        <v>231</v>
      </c>
      <c r="AU30" s="14">
        <v>5.2999999999999999E-2</v>
      </c>
      <c r="AV30" s="14">
        <v>1.66</v>
      </c>
      <c r="AW30" s="21" t="s">
        <v>231</v>
      </c>
      <c r="AX30" s="14">
        <v>0.28999999999999998</v>
      </c>
      <c r="AY30" s="14">
        <v>6.19</v>
      </c>
      <c r="AZ30" s="21" t="s">
        <v>231</v>
      </c>
      <c r="BA30" s="14">
        <v>0.73</v>
      </c>
      <c r="BB30" s="14">
        <v>25.5</v>
      </c>
      <c r="BC30" s="21" t="s">
        <v>231</v>
      </c>
      <c r="BD30" s="14">
        <v>2.5</v>
      </c>
      <c r="BE30" s="14">
        <v>120</v>
      </c>
      <c r="BF30" s="21" t="s">
        <v>231</v>
      </c>
      <c r="BG30" s="14">
        <v>13</v>
      </c>
      <c r="BH30" s="14">
        <v>1.67</v>
      </c>
      <c r="BI30" s="21" t="s">
        <v>231</v>
      </c>
      <c r="BJ30" s="14">
        <v>0.22</v>
      </c>
      <c r="BK30" s="14">
        <v>20.5</v>
      </c>
      <c r="BL30" s="21" t="s">
        <v>231</v>
      </c>
      <c r="BM30" s="14">
        <v>2.1</v>
      </c>
      <c r="BN30" s="14">
        <v>64</v>
      </c>
      <c r="BO30" s="21" t="s">
        <v>231</v>
      </c>
      <c r="BP30" s="14">
        <v>5.9</v>
      </c>
      <c r="BQ30" s="16">
        <f t="shared" si="0"/>
        <v>0.3203125</v>
      </c>
      <c r="BR30" s="21" t="s">
        <v>231</v>
      </c>
      <c r="BS30" s="16">
        <f t="shared" si="1"/>
        <v>4.4143070727083816E-2</v>
      </c>
      <c r="BT30" s="18">
        <f t="shared" si="2"/>
        <v>638.34247663241354</v>
      </c>
      <c r="BU30" s="18">
        <f t="shared" si="3"/>
        <v>690.96938787483168</v>
      </c>
      <c r="BV30" s="21" t="s">
        <v>231</v>
      </c>
      <c r="BW30" s="18">
        <f t="shared" si="4"/>
        <v>12.320536957928294</v>
      </c>
      <c r="BX30" s="16">
        <f t="shared" si="5"/>
        <v>10.373773405860963</v>
      </c>
      <c r="BY30" s="16"/>
      <c r="BZ30" s="17">
        <f t="shared" si="6"/>
        <v>3.5583333333333328E-2</v>
      </c>
      <c r="CA30" s="22" t="s">
        <v>231</v>
      </c>
      <c r="CB30" s="17">
        <f t="shared" si="7"/>
        <v>5.320187837887045E-3</v>
      </c>
      <c r="CC30" s="17">
        <f t="shared" si="8"/>
        <v>0.17083333333333334</v>
      </c>
      <c r="CD30" s="22" t="s">
        <v>231</v>
      </c>
      <c r="CE30" s="17">
        <f t="shared" si="9"/>
        <v>2.5470708523120302E-2</v>
      </c>
      <c r="CF30" s="17">
        <f t="shared" si="10"/>
        <v>0.21249999999999999</v>
      </c>
      <c r="CG30" s="22" t="s">
        <v>231</v>
      </c>
      <c r="CH30" s="17">
        <f t="shared" si="11"/>
        <v>3.1048132715815437E-2</v>
      </c>
      <c r="CI30" s="17">
        <f t="shared" si="12"/>
        <v>6.7213114754098358E-2</v>
      </c>
      <c r="CJ30" s="22" t="s">
        <v>231</v>
      </c>
      <c r="CK30" s="17">
        <f t="shared" si="13"/>
        <v>9.6992763209238098E-3</v>
      </c>
      <c r="CL30" s="17">
        <f t="shared" si="14"/>
        <v>0.20829268292682926</v>
      </c>
      <c r="CM30" s="22" t="s">
        <v>231</v>
      </c>
      <c r="CN30" s="17">
        <f t="shared" si="15"/>
        <v>3.0264806393646738E-2</v>
      </c>
      <c r="CO30" s="17"/>
      <c r="CP30" s="17">
        <f t="shared" si="16"/>
        <v>0.71401686510276352</v>
      </c>
      <c r="CQ30" s="22" t="s">
        <v>231</v>
      </c>
      <c r="CR30" s="17">
        <f t="shared" si="17"/>
        <v>9.6954584169389693E-2</v>
      </c>
      <c r="CS30" s="17">
        <f t="shared" si="18"/>
        <v>12.030625931963018</v>
      </c>
      <c r="CT30" s="22" t="s">
        <v>231</v>
      </c>
      <c r="CU30" s="17">
        <f t="shared" si="19"/>
        <v>0.62446453490860598</v>
      </c>
      <c r="CV30" s="17">
        <f t="shared" si="20"/>
        <v>2.579461672134062</v>
      </c>
      <c r="CW30" s="22" t="s">
        <v>231</v>
      </c>
      <c r="CX30" s="17">
        <f t="shared" si="21"/>
        <v>0.41511367373019181</v>
      </c>
      <c r="CY30" s="17">
        <f t="shared" si="22"/>
        <v>5.0487446502993327</v>
      </c>
      <c r="CZ30" s="22" t="s">
        <v>231</v>
      </c>
      <c r="DA30" s="17">
        <f t="shared" si="23"/>
        <v>0.75764603681922171</v>
      </c>
      <c r="DB30" s="17">
        <f t="shared" si="24"/>
        <v>6.5897150505520585</v>
      </c>
      <c r="DC30" s="22" t="s">
        <v>231</v>
      </c>
      <c r="DD30" s="17">
        <f t="shared" si="25"/>
        <v>1.5833865455742735</v>
      </c>
      <c r="DE30" s="17">
        <f t="shared" si="26"/>
        <v>0.17170841446274648</v>
      </c>
      <c r="DF30" s="22" t="s">
        <v>231</v>
      </c>
      <c r="DG30" s="17">
        <f t="shared" si="27"/>
        <v>5.5496117613399169E-2</v>
      </c>
      <c r="DH30" s="17">
        <f t="shared" si="28"/>
        <v>55.338602768131842</v>
      </c>
      <c r="DI30" s="22" t="s">
        <v>231</v>
      </c>
      <c r="DJ30" s="17">
        <f t="shared" si="29"/>
        <v>2.0630526993828688</v>
      </c>
      <c r="DK30" s="17">
        <f t="shared" si="30"/>
        <v>0.79676777222408979</v>
      </c>
      <c r="DL30" s="22" t="s">
        <v>231</v>
      </c>
      <c r="DM30" s="17">
        <f t="shared" si="31"/>
        <v>0.17962245509035354</v>
      </c>
      <c r="DN30" s="17">
        <f t="shared" si="32"/>
        <v>0.5063650843166666</v>
      </c>
      <c r="DO30" s="22" t="s">
        <v>231</v>
      </c>
      <c r="DP30" s="17">
        <f t="shared" si="33"/>
        <v>0.10926453635723767</v>
      </c>
      <c r="DQ30" s="17">
        <f t="shared" si="34"/>
        <v>0.59955134628937923</v>
      </c>
      <c r="DR30" s="22" t="s">
        <v>231</v>
      </c>
      <c r="DS30" s="17">
        <f t="shared" si="35"/>
        <v>0.12502735823671271</v>
      </c>
      <c r="DT30" s="17">
        <f t="shared" si="36"/>
        <v>5.7657180990099588E-2</v>
      </c>
      <c r="DU30" s="22" t="s">
        <v>231</v>
      </c>
      <c r="DV30" s="17">
        <f t="shared" si="37"/>
        <v>1.4750409967712071E-2</v>
      </c>
    </row>
    <row r="31" spans="1:126" x14ac:dyDescent="0.3">
      <c r="A31" s="15" t="s">
        <v>284</v>
      </c>
      <c r="B31" s="133">
        <v>4019</v>
      </c>
      <c r="C31" s="63">
        <v>4.7</v>
      </c>
      <c r="D31" s="68" t="s">
        <v>231</v>
      </c>
      <c r="E31" s="63">
        <v>0.94</v>
      </c>
      <c r="I31" s="14">
        <v>1.77</v>
      </c>
      <c r="J31" s="21" t="s">
        <v>231</v>
      </c>
      <c r="K31" s="14">
        <v>0.7</v>
      </c>
      <c r="L31" s="14">
        <v>173</v>
      </c>
      <c r="M31" s="21" t="s">
        <v>231</v>
      </c>
      <c r="N31" s="14">
        <v>13</v>
      </c>
      <c r="O31" s="14">
        <v>245</v>
      </c>
      <c r="P31" s="21" t="s">
        <v>231</v>
      </c>
      <c r="Q31" s="14">
        <v>28</v>
      </c>
      <c r="R31" s="14">
        <v>7.2</v>
      </c>
      <c r="S31" s="21" t="s">
        <v>231</v>
      </c>
      <c r="T31" s="14">
        <v>2.1</v>
      </c>
      <c r="U31" s="14">
        <v>0.34</v>
      </c>
      <c r="V31" s="21" t="s">
        <v>231</v>
      </c>
      <c r="W31" s="14">
        <v>0.2</v>
      </c>
      <c r="X31" s="14">
        <v>0.33</v>
      </c>
      <c r="Y31" s="21" t="s">
        <v>231</v>
      </c>
      <c r="Z31" s="14">
        <v>0.25</v>
      </c>
      <c r="AA31" s="14">
        <v>464</v>
      </c>
      <c r="AB31" s="21" t="s">
        <v>231</v>
      </c>
      <c r="AC31" s="14">
        <v>49</v>
      </c>
      <c r="AD31" s="14">
        <v>369000</v>
      </c>
      <c r="AE31" s="21" t="s">
        <v>231</v>
      </c>
      <c r="AF31" s="14">
        <v>30000</v>
      </c>
      <c r="AG31" s="14">
        <v>2.85</v>
      </c>
      <c r="AH31" s="21" t="s">
        <v>231</v>
      </c>
      <c r="AI31" s="14">
        <v>0.26</v>
      </c>
      <c r="AJ31" s="14">
        <v>0.09</v>
      </c>
      <c r="AK31" s="21" t="s">
        <v>231</v>
      </c>
      <c r="AL31" s="14">
        <v>0.1</v>
      </c>
      <c r="AM31" s="14">
        <v>8.8000000000000007</v>
      </c>
      <c r="AN31" s="21" t="s">
        <v>231</v>
      </c>
      <c r="AO31" s="14">
        <v>1.2</v>
      </c>
      <c r="AP31" s="14">
        <v>0.12</v>
      </c>
      <c r="AQ31" s="21" t="s">
        <v>231</v>
      </c>
      <c r="AR31" s="14">
        <v>9.5000000000000001E-2</v>
      </c>
      <c r="AS31" s="14">
        <v>0.28699999999999998</v>
      </c>
      <c r="AT31" s="21" t="s">
        <v>231</v>
      </c>
      <c r="AU31" s="14">
        <v>9.9000000000000005E-2</v>
      </c>
      <c r="AV31" s="14">
        <v>2.81</v>
      </c>
      <c r="AW31" s="21" t="s">
        <v>231</v>
      </c>
      <c r="AX31" s="14">
        <v>0.78</v>
      </c>
      <c r="AY31" s="14">
        <v>10.1</v>
      </c>
      <c r="AZ31" s="21" t="s">
        <v>231</v>
      </c>
      <c r="BA31" s="14">
        <v>1.3</v>
      </c>
      <c r="BB31" s="14">
        <v>45.5</v>
      </c>
      <c r="BC31" s="21" t="s">
        <v>231</v>
      </c>
      <c r="BD31" s="14">
        <v>4.0999999999999996</v>
      </c>
      <c r="BE31" s="14">
        <v>146</v>
      </c>
      <c r="BF31" s="21" t="s">
        <v>231</v>
      </c>
      <c r="BG31" s="14">
        <v>17</v>
      </c>
      <c r="BH31" s="14">
        <v>1.0980000000000001</v>
      </c>
      <c r="BI31" s="21" t="s">
        <v>231</v>
      </c>
      <c r="BJ31" s="14">
        <v>9.5000000000000001E-2</v>
      </c>
      <c r="BK31" s="14">
        <v>64</v>
      </c>
      <c r="BL31" s="21" t="s">
        <v>231</v>
      </c>
      <c r="BM31" s="14">
        <v>12</v>
      </c>
      <c r="BN31" s="14">
        <v>114</v>
      </c>
      <c r="BO31" s="21" t="s">
        <v>231</v>
      </c>
      <c r="BP31" s="14">
        <v>11</v>
      </c>
      <c r="BQ31" s="16">
        <f t="shared" si="0"/>
        <v>0.56140350877192979</v>
      </c>
      <c r="BR31" s="21" t="s">
        <v>231</v>
      </c>
      <c r="BS31" s="16">
        <f t="shared" si="1"/>
        <v>0.11838402340461036</v>
      </c>
      <c r="BT31" s="18">
        <f t="shared" si="2"/>
        <v>715.94289657681088</v>
      </c>
      <c r="BU31" s="18">
        <f t="shared" si="3"/>
        <v>679.588453728849</v>
      </c>
      <c r="BV31" s="21" t="s">
        <v>231</v>
      </c>
      <c r="BW31" s="18">
        <f t="shared" si="4"/>
        <v>16.417440334663475</v>
      </c>
      <c r="BX31" s="16">
        <f t="shared" si="5"/>
        <v>10.497712795967255</v>
      </c>
      <c r="BY31" s="16"/>
      <c r="BZ31" s="17">
        <f t="shared" si="6"/>
        <v>1.9520547945205479E-2</v>
      </c>
      <c r="CA31" s="22" t="s">
        <v>231</v>
      </c>
      <c r="CB31" s="17">
        <f t="shared" si="7"/>
        <v>2.887487711470189E-3</v>
      </c>
      <c r="CC31" s="17">
        <f t="shared" si="8"/>
        <v>0.43835616438356162</v>
      </c>
      <c r="CD31" s="22" t="s">
        <v>231</v>
      </c>
      <c r="CE31" s="17">
        <f t="shared" si="9"/>
        <v>9.6750817135895714E-2</v>
      </c>
      <c r="CF31" s="17">
        <f t="shared" si="10"/>
        <v>0.31164383561643838</v>
      </c>
      <c r="CG31" s="22" t="s">
        <v>231</v>
      </c>
      <c r="CH31" s="17">
        <f t="shared" si="11"/>
        <v>4.5884391038531376E-2</v>
      </c>
      <c r="CI31" s="17">
        <f t="shared" si="12"/>
        <v>0.13793103448275862</v>
      </c>
      <c r="CJ31" s="22" t="s">
        <v>231</v>
      </c>
      <c r="CK31" s="17">
        <f t="shared" si="13"/>
        <v>2.9681892785651882E-2</v>
      </c>
      <c r="CL31" s="17">
        <f t="shared" si="14"/>
        <v>4.4531250000000001E-2</v>
      </c>
      <c r="CM31" s="22" t="s">
        <v>231</v>
      </c>
      <c r="CN31" s="17">
        <f t="shared" si="15"/>
        <v>9.2854662222791959E-3</v>
      </c>
      <c r="CO31" s="17"/>
      <c r="CP31" s="17">
        <f t="shared" si="16"/>
        <v>0.80753904312137548</v>
      </c>
      <c r="CQ31" s="22" t="s">
        <v>231</v>
      </c>
      <c r="CR31" s="17">
        <f t="shared" si="17"/>
        <v>0.10965372941871813</v>
      </c>
      <c r="CS31" s="17">
        <f t="shared" si="18"/>
        <v>12.455800602942736</v>
      </c>
      <c r="CT31" s="22" t="s">
        <v>231</v>
      </c>
      <c r="CU31" s="17">
        <f t="shared" si="19"/>
        <v>0.64653375264256197</v>
      </c>
      <c r="CV31" s="17">
        <f t="shared" si="20"/>
        <v>2.723420768830163</v>
      </c>
      <c r="CW31" s="22" t="s">
        <v>231</v>
      </c>
      <c r="CX31" s="17">
        <f t="shared" si="21"/>
        <v>0.43828106177165005</v>
      </c>
      <c r="CY31" s="17">
        <f t="shared" si="22"/>
        <v>5.2788915356630746</v>
      </c>
      <c r="CZ31" s="22" t="s">
        <v>231</v>
      </c>
      <c r="DA31" s="17">
        <f t="shared" si="23"/>
        <v>0.79218331047036361</v>
      </c>
      <c r="DB31" s="17">
        <f t="shared" si="24"/>
        <v>6.856956470548039</v>
      </c>
      <c r="DC31" s="22" t="s">
        <v>231</v>
      </c>
      <c r="DD31" s="17">
        <f t="shared" si="25"/>
        <v>1.6475997119396915</v>
      </c>
      <c r="DE31" s="17">
        <f t="shared" si="26"/>
        <v>0.3472790948099424</v>
      </c>
      <c r="DF31" s="22" t="s">
        <v>231</v>
      </c>
      <c r="DG31" s="17">
        <f t="shared" si="27"/>
        <v>0.1251853761885241</v>
      </c>
      <c r="DH31" s="17">
        <f t="shared" si="28"/>
        <v>61.865393859105666</v>
      </c>
      <c r="DI31" s="22" t="s">
        <v>231</v>
      </c>
      <c r="DJ31" s="17">
        <f t="shared" si="29"/>
        <v>4.6537314568224568</v>
      </c>
      <c r="DK31" s="17">
        <f t="shared" si="30"/>
        <v>2.0048598582795529</v>
      </c>
      <c r="DL31" s="22" t="s">
        <v>231</v>
      </c>
      <c r="DM31" s="17">
        <f t="shared" si="31"/>
        <v>0.55743388419595852</v>
      </c>
      <c r="DN31" s="17">
        <f t="shared" si="32"/>
        <v>0.73533874476302075</v>
      </c>
      <c r="DO31" s="22" t="s">
        <v>231</v>
      </c>
      <c r="DP31" s="17">
        <f t="shared" si="33"/>
        <v>0.15923405528369655</v>
      </c>
      <c r="DQ31" s="17">
        <f t="shared" si="34"/>
        <v>0.30109262819769039</v>
      </c>
      <c r="DR31" s="22" t="s">
        <v>231</v>
      </c>
      <c r="DS31" s="17">
        <f t="shared" si="35"/>
        <v>6.244530562993475E-2</v>
      </c>
      <c r="DT31" s="17">
        <f t="shared" si="36"/>
        <v>1.3204247917021494E-2</v>
      </c>
      <c r="DU31" s="22" t="s">
        <v>231</v>
      </c>
      <c r="DV31" s="17">
        <f t="shared" si="37"/>
        <v>3.9129077428349908E-3</v>
      </c>
    </row>
    <row r="32" spans="1:126" x14ac:dyDescent="0.3">
      <c r="A32" s="15" t="s">
        <v>294</v>
      </c>
      <c r="B32" s="133">
        <v>4018</v>
      </c>
      <c r="C32" s="63">
        <v>5.58</v>
      </c>
      <c r="D32" s="68" t="s">
        <v>231</v>
      </c>
      <c r="E32" s="63">
        <v>0.99</v>
      </c>
      <c r="I32" s="14">
        <v>3.4</v>
      </c>
      <c r="J32" s="21" t="s">
        <v>231</v>
      </c>
      <c r="K32" s="14">
        <v>1.2</v>
      </c>
      <c r="L32" s="14">
        <v>190</v>
      </c>
      <c r="M32" s="21" t="s">
        <v>231</v>
      </c>
      <c r="N32" s="14">
        <v>31</v>
      </c>
      <c r="O32" s="14">
        <v>234</v>
      </c>
      <c r="P32" s="21" t="s">
        <v>231</v>
      </c>
      <c r="Q32" s="14">
        <v>29</v>
      </c>
      <c r="R32" s="14">
        <v>4.18</v>
      </c>
      <c r="S32" s="21" t="s">
        <v>231</v>
      </c>
      <c r="T32" s="14">
        <v>0.81</v>
      </c>
      <c r="U32" s="14" t="s">
        <v>323</v>
      </c>
      <c r="V32" s="21" t="s">
        <v>231</v>
      </c>
      <c r="W32" s="14" t="s">
        <v>323</v>
      </c>
      <c r="X32" s="14">
        <v>0.17899999999999999</v>
      </c>
      <c r="Y32" s="21" t="s">
        <v>231</v>
      </c>
      <c r="Z32" s="14">
        <v>0.05</v>
      </c>
      <c r="AA32" s="14">
        <v>570</v>
      </c>
      <c r="AB32" s="21" t="s">
        <v>231</v>
      </c>
      <c r="AC32" s="14">
        <v>81</v>
      </c>
      <c r="AD32" s="14">
        <v>363000</v>
      </c>
      <c r="AE32" s="21" t="s">
        <v>231</v>
      </c>
      <c r="AF32" s="14">
        <v>38000</v>
      </c>
      <c r="AG32" s="14">
        <v>3.62</v>
      </c>
      <c r="AH32" s="21" t="s">
        <v>231</v>
      </c>
      <c r="AI32" s="14">
        <v>0.56999999999999995</v>
      </c>
      <c r="AJ32" s="14">
        <v>0.02</v>
      </c>
      <c r="AK32" s="21" t="s">
        <v>231</v>
      </c>
      <c r="AL32" s="14">
        <v>1.4E-2</v>
      </c>
      <c r="AM32" s="14">
        <v>11.8</v>
      </c>
      <c r="AN32" s="21" t="s">
        <v>231</v>
      </c>
      <c r="AO32" s="14">
        <v>1.2</v>
      </c>
      <c r="AP32" s="14">
        <v>4.4999999999999998E-2</v>
      </c>
      <c r="AQ32" s="21" t="s">
        <v>231</v>
      </c>
      <c r="AR32" s="14">
        <v>1.7999999999999999E-2</v>
      </c>
      <c r="AS32" s="14">
        <v>0.26500000000000001</v>
      </c>
      <c r="AT32" s="21" t="s">
        <v>231</v>
      </c>
      <c r="AU32" s="14">
        <v>6.3E-2</v>
      </c>
      <c r="AV32" s="14">
        <v>2.96</v>
      </c>
      <c r="AW32" s="21" t="s">
        <v>231</v>
      </c>
      <c r="AX32" s="14">
        <v>0.5</v>
      </c>
      <c r="AY32" s="14">
        <v>12.5</v>
      </c>
      <c r="AZ32" s="21" t="s">
        <v>231</v>
      </c>
      <c r="BA32" s="14">
        <v>2.6</v>
      </c>
      <c r="BB32" s="14">
        <v>49.6</v>
      </c>
      <c r="BC32" s="21" t="s">
        <v>231</v>
      </c>
      <c r="BD32" s="14">
        <v>6</v>
      </c>
      <c r="BE32" s="14">
        <v>158</v>
      </c>
      <c r="BF32" s="21" t="s">
        <v>231</v>
      </c>
      <c r="BG32" s="14">
        <v>19</v>
      </c>
      <c r="BH32" s="14">
        <v>1.1000000000000001</v>
      </c>
      <c r="BI32" s="21" t="s">
        <v>231</v>
      </c>
      <c r="BJ32" s="14">
        <v>0.19</v>
      </c>
      <c r="BK32" s="14">
        <v>49.6</v>
      </c>
      <c r="BL32" s="21" t="s">
        <v>231</v>
      </c>
      <c r="BM32" s="14">
        <v>6.9</v>
      </c>
      <c r="BN32" s="14">
        <v>58.4</v>
      </c>
      <c r="BO32" s="21" t="s">
        <v>231</v>
      </c>
      <c r="BP32" s="14">
        <v>9.3000000000000007</v>
      </c>
      <c r="BQ32" s="16">
        <f t="shared" si="0"/>
        <v>0.84931506849315075</v>
      </c>
      <c r="BR32" s="21" t="s">
        <v>231</v>
      </c>
      <c r="BS32" s="16">
        <f t="shared" si="1"/>
        <v>0.1795892158233057</v>
      </c>
      <c r="BT32" s="18">
        <f t="shared" si="2"/>
        <v>670.05820117360793</v>
      </c>
      <c r="BU32" s="18">
        <f t="shared" si="3"/>
        <v>693.89087636788452</v>
      </c>
      <c r="BV32" s="21" t="s">
        <v>231</v>
      </c>
      <c r="BW32" s="18">
        <f t="shared" si="4"/>
        <v>15.004472944998714</v>
      </c>
      <c r="BX32" s="16">
        <f t="shared" si="5"/>
        <v>10.342428752213378</v>
      </c>
      <c r="BY32" s="16"/>
      <c r="BZ32" s="17">
        <f t="shared" si="6"/>
        <v>2.2911392405063291E-2</v>
      </c>
      <c r="CA32" s="22" t="s">
        <v>231</v>
      </c>
      <c r="CB32" s="17">
        <f t="shared" si="7"/>
        <v>4.53934894626407E-3</v>
      </c>
      <c r="CC32" s="17">
        <f t="shared" si="8"/>
        <v>0.3139240506329114</v>
      </c>
      <c r="CD32" s="22" t="s">
        <v>231</v>
      </c>
      <c r="CE32" s="17">
        <f t="shared" si="9"/>
        <v>5.7725523037770433E-2</v>
      </c>
      <c r="CF32" s="17">
        <f t="shared" si="10"/>
        <v>0.3139240506329114</v>
      </c>
      <c r="CG32" s="22" t="s">
        <v>231</v>
      </c>
      <c r="CH32" s="17">
        <f t="shared" si="11"/>
        <v>5.3545927105762524E-2</v>
      </c>
      <c r="CI32" s="17">
        <f t="shared" si="12"/>
        <v>8.7017543859649119E-2</v>
      </c>
      <c r="CJ32" s="22" t="s">
        <v>231</v>
      </c>
      <c r="CK32" s="17">
        <f t="shared" si="13"/>
        <v>1.7304528887609139E-2</v>
      </c>
      <c r="CL32" s="17">
        <f t="shared" si="14"/>
        <v>7.2983870967741934E-2</v>
      </c>
      <c r="CM32" s="22" t="s">
        <v>231</v>
      </c>
      <c r="CN32" s="17">
        <f t="shared" si="15"/>
        <v>1.533453465833993E-2</v>
      </c>
      <c r="CO32" s="17"/>
      <c r="CP32" s="17">
        <f t="shared" si="16"/>
        <v>0.69213294342375997</v>
      </c>
      <c r="CQ32" s="22" t="s">
        <v>231</v>
      </c>
      <c r="CR32" s="17">
        <f t="shared" si="17"/>
        <v>9.398302056902863E-2</v>
      </c>
      <c r="CS32" s="17">
        <f t="shared" si="18"/>
        <v>11.925417138612584</v>
      </c>
      <c r="CT32" s="22" t="s">
        <v>231</v>
      </c>
      <c r="CU32" s="17">
        <f t="shared" si="19"/>
        <v>0.6190035422238177</v>
      </c>
      <c r="CV32" s="17">
        <f t="shared" si="20"/>
        <v>2.544275825837286</v>
      </c>
      <c r="CW32" s="22" t="s">
        <v>231</v>
      </c>
      <c r="CX32" s="17">
        <f t="shared" si="21"/>
        <v>0.40945120311574124</v>
      </c>
      <c r="CY32" s="17">
        <f t="shared" si="22"/>
        <v>4.992147067703872</v>
      </c>
      <c r="CZ32" s="22" t="s">
        <v>231</v>
      </c>
      <c r="DA32" s="17">
        <f t="shared" si="23"/>
        <v>0.74915265141014642</v>
      </c>
      <c r="DB32" s="17">
        <f t="shared" si="24"/>
        <v>6.5237952947520617</v>
      </c>
      <c r="DC32" s="22" t="s">
        <v>231</v>
      </c>
      <c r="DD32" s="17">
        <f t="shared" si="25"/>
        <v>1.5675472484847108</v>
      </c>
      <c r="DE32" s="17">
        <f t="shared" si="26"/>
        <v>0.2231222878540077</v>
      </c>
      <c r="DF32" s="22" t="s">
        <v>231</v>
      </c>
      <c r="DG32" s="17">
        <f t="shared" si="27"/>
        <v>7.8309272869043239E-2</v>
      </c>
      <c r="DH32" s="17">
        <f t="shared" si="28"/>
        <v>57.24989917672891</v>
      </c>
      <c r="DI32" s="22" t="s">
        <v>231</v>
      </c>
      <c r="DJ32" s="17">
        <f t="shared" si="29"/>
        <v>2.9111253854662915</v>
      </c>
      <c r="DK32" s="17">
        <f t="shared" si="30"/>
        <v>1.4714109278652656</v>
      </c>
      <c r="DL32" s="22" t="s">
        <v>231</v>
      </c>
      <c r="DM32" s="17">
        <f t="shared" si="31"/>
        <v>0.36757617650745467</v>
      </c>
      <c r="DN32" s="17">
        <f t="shared" si="32"/>
        <v>0.74991285370170435</v>
      </c>
      <c r="DO32" s="22" t="s">
        <v>231</v>
      </c>
      <c r="DP32" s="17">
        <f t="shared" si="33"/>
        <v>0.17476050427838072</v>
      </c>
      <c r="DQ32" s="17">
        <f t="shared" si="34"/>
        <v>0.39476218297780913</v>
      </c>
      <c r="DR32" s="22" t="s">
        <v>231</v>
      </c>
      <c r="DS32" s="17">
        <f t="shared" si="35"/>
        <v>9.7007561809352716E-2</v>
      </c>
      <c r="DT32" s="17">
        <f t="shared" si="36"/>
        <v>1.9854192270501763E-2</v>
      </c>
      <c r="DU32" s="22" t="s">
        <v>231</v>
      </c>
      <c r="DV32" s="17">
        <f t="shared" si="37"/>
        <v>5.9058272968550421E-3</v>
      </c>
    </row>
    <row r="33" spans="1:126" x14ac:dyDescent="0.3">
      <c r="A33" s="15" t="s">
        <v>291</v>
      </c>
      <c r="B33" s="133">
        <v>4014</v>
      </c>
      <c r="C33" s="63">
        <v>5.5</v>
      </c>
      <c r="D33" s="68" t="s">
        <v>231</v>
      </c>
      <c r="E33" s="63">
        <v>0.59</v>
      </c>
      <c r="I33" s="14">
        <v>0.91</v>
      </c>
      <c r="J33" s="21" t="s">
        <v>231</v>
      </c>
      <c r="K33" s="14">
        <v>0.51</v>
      </c>
      <c r="L33" s="14">
        <v>72.5</v>
      </c>
      <c r="M33" s="21" t="s">
        <v>231</v>
      </c>
      <c r="N33" s="14">
        <v>7.9</v>
      </c>
      <c r="O33" s="14">
        <v>222</v>
      </c>
      <c r="P33" s="21" t="s">
        <v>231</v>
      </c>
      <c r="Q33" s="14">
        <v>18</v>
      </c>
      <c r="R33" s="14">
        <v>1.95</v>
      </c>
      <c r="S33" s="21" t="s">
        <v>231</v>
      </c>
      <c r="T33" s="14">
        <v>0.48</v>
      </c>
      <c r="U33" s="14" t="s">
        <v>323</v>
      </c>
      <c r="V33" s="21" t="s">
        <v>231</v>
      </c>
      <c r="W33" s="14" t="s">
        <v>323</v>
      </c>
      <c r="X33" s="14">
        <v>0.126</v>
      </c>
      <c r="Y33" s="21" t="s">
        <v>231</v>
      </c>
      <c r="Z33" s="14">
        <v>1.7999999999999999E-2</v>
      </c>
      <c r="AA33" s="14">
        <v>160</v>
      </c>
      <c r="AB33" s="21" t="s">
        <v>231</v>
      </c>
      <c r="AC33" s="14">
        <v>13</v>
      </c>
      <c r="AD33" s="14">
        <v>394000</v>
      </c>
      <c r="AE33" s="21" t="s">
        <v>231</v>
      </c>
      <c r="AF33" s="14">
        <v>32000</v>
      </c>
      <c r="AG33" s="14">
        <v>1.5640000000000001</v>
      </c>
      <c r="AH33" s="21" t="s">
        <v>231</v>
      </c>
      <c r="AI33" s="14">
        <v>8.5000000000000006E-2</v>
      </c>
      <c r="AJ33" s="14" t="s">
        <v>323</v>
      </c>
      <c r="AK33" s="21" t="s">
        <v>231</v>
      </c>
      <c r="AL33" s="14" t="s">
        <v>323</v>
      </c>
      <c r="AM33" s="14">
        <v>1.55</v>
      </c>
      <c r="AN33" s="21" t="s">
        <v>231</v>
      </c>
      <c r="AO33" s="14">
        <v>0.12</v>
      </c>
      <c r="AP33" s="14">
        <v>5.3E-3</v>
      </c>
      <c r="AQ33" s="21" t="s">
        <v>231</v>
      </c>
      <c r="AR33" s="14">
        <v>3.8E-3</v>
      </c>
      <c r="AS33" s="14">
        <v>4.2999999999999997E-2</v>
      </c>
      <c r="AT33" s="21" t="s">
        <v>231</v>
      </c>
      <c r="AU33" s="14">
        <v>1.7000000000000001E-2</v>
      </c>
      <c r="AV33" s="14">
        <v>0.432</v>
      </c>
      <c r="AW33" s="21" t="s">
        <v>231</v>
      </c>
      <c r="AX33" s="14">
        <v>7.4999999999999997E-2</v>
      </c>
      <c r="AY33" s="14">
        <v>1.98</v>
      </c>
      <c r="AZ33" s="21" t="s">
        <v>231</v>
      </c>
      <c r="BA33" s="14">
        <v>0.32</v>
      </c>
      <c r="BB33" s="14">
        <v>12.2</v>
      </c>
      <c r="BC33" s="21" t="s">
        <v>231</v>
      </c>
      <c r="BD33" s="14">
        <v>1</v>
      </c>
      <c r="BE33" s="14">
        <v>65.3</v>
      </c>
      <c r="BF33" s="21" t="s">
        <v>231</v>
      </c>
      <c r="BG33" s="14">
        <v>5.6</v>
      </c>
      <c r="BH33" s="14">
        <v>0.60599999999999998</v>
      </c>
      <c r="BI33" s="21" t="s">
        <v>231</v>
      </c>
      <c r="BJ33" s="14">
        <v>6.0999999999999999E-2</v>
      </c>
      <c r="BK33" s="14">
        <v>8.6999999999999993</v>
      </c>
      <c r="BL33" s="21" t="s">
        <v>231</v>
      </c>
      <c r="BM33" s="14">
        <v>0.62</v>
      </c>
      <c r="BN33" s="14">
        <v>43.2</v>
      </c>
      <c r="BO33" s="21" t="s">
        <v>231</v>
      </c>
      <c r="BP33" s="14">
        <v>3.5</v>
      </c>
      <c r="BQ33" s="16">
        <f t="shared" si="0"/>
        <v>0.20138888888888887</v>
      </c>
      <c r="BR33" s="21" t="s">
        <v>231</v>
      </c>
      <c r="BS33" s="16">
        <f t="shared" si="1"/>
        <v>2.1730048186550562E-2</v>
      </c>
      <c r="BT33" s="18">
        <f t="shared" si="2"/>
        <v>612.45114308623965</v>
      </c>
      <c r="BU33" s="18">
        <f t="shared" si="3"/>
        <v>692.67093918819955</v>
      </c>
      <c r="BV33" s="21" t="s">
        <v>231</v>
      </c>
      <c r="BW33" s="18">
        <f t="shared" si="4"/>
        <v>9.0492475895677149</v>
      </c>
      <c r="BX33" s="16">
        <f t="shared" si="5"/>
        <v>10.355494396886993</v>
      </c>
      <c r="BY33" s="16"/>
      <c r="BZ33" s="17">
        <f t="shared" si="6"/>
        <v>2.3950995405819298E-2</v>
      </c>
      <c r="CA33" s="22" t="s">
        <v>231</v>
      </c>
      <c r="CB33" s="17">
        <f t="shared" si="7"/>
        <v>2.4317194038492203E-3</v>
      </c>
      <c r="CC33" s="17">
        <f t="shared" si="8"/>
        <v>0.1332312404287902</v>
      </c>
      <c r="CD33" s="22" t="s">
        <v>231</v>
      </c>
      <c r="CE33" s="17">
        <f t="shared" si="9"/>
        <v>1.4855762163849229E-2</v>
      </c>
      <c r="CF33" s="17">
        <f t="shared" si="10"/>
        <v>0.18683001531393567</v>
      </c>
      <c r="CG33" s="22" t="s">
        <v>231</v>
      </c>
      <c r="CH33" s="17">
        <f t="shared" si="11"/>
        <v>2.2163635675933525E-2</v>
      </c>
      <c r="CI33" s="17">
        <f t="shared" si="12"/>
        <v>5.4374999999999993E-2</v>
      </c>
      <c r="CJ33" s="22" t="s">
        <v>231</v>
      </c>
      <c r="CK33" s="17">
        <f t="shared" si="13"/>
        <v>5.8765698222667745E-3</v>
      </c>
      <c r="CL33" s="17">
        <f t="shared" si="14"/>
        <v>0.17977011494252876</v>
      </c>
      <c r="CM33" s="22" t="s">
        <v>231</v>
      </c>
      <c r="CN33" s="17">
        <f t="shared" si="15"/>
        <v>1.6111551244589507E-2</v>
      </c>
      <c r="CO33" s="17"/>
      <c r="CP33" s="17">
        <f t="shared" si="16"/>
        <v>0.70117227180558594</v>
      </c>
      <c r="CQ33" s="22" t="s">
        <v>231</v>
      </c>
      <c r="CR33" s="17">
        <f t="shared" si="17"/>
        <v>9.5210448613468959E-2</v>
      </c>
      <c r="CS33" s="17">
        <f t="shared" si="18"/>
        <v>11.969159877906286</v>
      </c>
      <c r="CT33" s="22" t="s">
        <v>231</v>
      </c>
      <c r="CU33" s="17">
        <f t="shared" si="19"/>
        <v>0.6212740632676228</v>
      </c>
      <c r="CV33" s="17">
        <f t="shared" si="20"/>
        <v>2.558883911297781</v>
      </c>
      <c r="CW33" s="22" t="s">
        <v>231</v>
      </c>
      <c r="CX33" s="17">
        <f t="shared" si="21"/>
        <v>0.41180208744450658</v>
      </c>
      <c r="CY33" s="17">
        <f t="shared" si="22"/>
        <v>5.0156615682663448</v>
      </c>
      <c r="CZ33" s="22" t="s">
        <v>231</v>
      </c>
      <c r="DA33" s="17">
        <f t="shared" si="23"/>
        <v>0.75268138367785675</v>
      </c>
      <c r="DB33" s="17">
        <f t="shared" si="24"/>
        <v>6.5511926293331353</v>
      </c>
      <c r="DC33" s="22" t="s">
        <v>231</v>
      </c>
      <c r="DD33" s="17">
        <f t="shared" si="25"/>
        <v>1.5741303208372299</v>
      </c>
      <c r="DE33" s="17">
        <f t="shared" si="26"/>
        <v>0.13920955837317595</v>
      </c>
      <c r="DF33" s="22" t="s">
        <v>231</v>
      </c>
      <c r="DG33" s="17">
        <f t="shared" si="27"/>
        <v>4.2978106492256869E-2</v>
      </c>
      <c r="DH33" s="17">
        <f t="shared" si="28"/>
        <v>54.130466854021407</v>
      </c>
      <c r="DI33" s="22" t="s">
        <v>231</v>
      </c>
      <c r="DJ33" s="17">
        <f t="shared" si="29"/>
        <v>1.5976991261062032</v>
      </c>
      <c r="DK33" s="17">
        <f t="shared" si="30"/>
        <v>0.62318810571410399</v>
      </c>
      <c r="DL33" s="22" t="s">
        <v>231</v>
      </c>
      <c r="DM33" s="17">
        <f t="shared" si="31"/>
        <v>0.12622580414575565</v>
      </c>
      <c r="DN33" s="17">
        <f t="shared" si="32"/>
        <v>0.44584314408938763</v>
      </c>
      <c r="DO33" s="22" t="s">
        <v>231</v>
      </c>
      <c r="DP33" s="17">
        <f t="shared" si="33"/>
        <v>8.837055827849194E-2</v>
      </c>
      <c r="DQ33" s="17">
        <f t="shared" si="34"/>
        <v>0.4088485879640375</v>
      </c>
      <c r="DR33" s="22" t="s">
        <v>231</v>
      </c>
      <c r="DS33" s="17">
        <f t="shared" si="35"/>
        <v>7.2495020058793824E-2</v>
      </c>
      <c r="DT33" s="17">
        <f t="shared" si="36"/>
        <v>4.9259686748773179E-2</v>
      </c>
      <c r="DU33" s="22" t="s">
        <v>231</v>
      </c>
      <c r="DV33" s="17">
        <f t="shared" si="37"/>
        <v>1.1272735371299547E-2</v>
      </c>
    </row>
    <row r="34" spans="1:126" x14ac:dyDescent="0.3">
      <c r="A34" s="15" t="s">
        <v>299</v>
      </c>
      <c r="B34" s="133">
        <v>4010</v>
      </c>
      <c r="C34" s="63">
        <v>10.1</v>
      </c>
      <c r="D34" s="68" t="s">
        <v>231</v>
      </c>
      <c r="E34" s="63">
        <v>1.7</v>
      </c>
      <c r="I34" s="14">
        <v>0.98</v>
      </c>
      <c r="J34" s="21" t="s">
        <v>231</v>
      </c>
      <c r="K34" s="14">
        <v>0.38</v>
      </c>
      <c r="L34" s="14">
        <v>243</v>
      </c>
      <c r="M34" s="21" t="s">
        <v>231</v>
      </c>
      <c r="N34" s="14">
        <v>12</v>
      </c>
      <c r="O34" s="14">
        <v>240</v>
      </c>
      <c r="P34" s="21" t="s">
        <v>231</v>
      </c>
      <c r="Q34" s="14">
        <v>19</v>
      </c>
      <c r="R34" s="14">
        <v>4.12</v>
      </c>
      <c r="S34" s="21" t="s">
        <v>231</v>
      </c>
      <c r="T34" s="14">
        <v>0.52</v>
      </c>
      <c r="U34" s="14" t="s">
        <v>323</v>
      </c>
      <c r="V34" s="21" t="s">
        <v>231</v>
      </c>
      <c r="W34" s="14" t="s">
        <v>323</v>
      </c>
      <c r="X34" s="14">
        <v>0.19800000000000001</v>
      </c>
      <c r="Y34" s="21" t="s">
        <v>231</v>
      </c>
      <c r="Z34" s="14">
        <v>2.1999999999999999E-2</v>
      </c>
      <c r="AA34" s="14">
        <v>633</v>
      </c>
      <c r="AB34" s="21" t="s">
        <v>231</v>
      </c>
      <c r="AC34" s="14">
        <v>53</v>
      </c>
      <c r="AD34" s="14">
        <v>363000</v>
      </c>
      <c r="AE34" s="21" t="s">
        <v>231</v>
      </c>
      <c r="AF34" s="14">
        <v>36000</v>
      </c>
      <c r="AG34" s="14">
        <v>3.08</v>
      </c>
      <c r="AH34" s="21" t="s">
        <v>231</v>
      </c>
      <c r="AI34" s="14">
        <v>0.21</v>
      </c>
      <c r="AJ34" s="14">
        <v>4.4999999999999997E-3</v>
      </c>
      <c r="AK34" s="21" t="s">
        <v>231</v>
      </c>
      <c r="AL34" s="14">
        <v>3.5999999999999999E-3</v>
      </c>
      <c r="AM34" s="14">
        <v>4.2</v>
      </c>
      <c r="AN34" s="21" t="s">
        <v>231</v>
      </c>
      <c r="AO34" s="14">
        <v>0.37</v>
      </c>
      <c r="AP34" s="14">
        <v>4.2000000000000003E-2</v>
      </c>
      <c r="AQ34" s="21" t="s">
        <v>231</v>
      </c>
      <c r="AR34" s="14">
        <v>1.2E-2</v>
      </c>
      <c r="AS34" s="14">
        <v>0.186</v>
      </c>
      <c r="AT34" s="21" t="s">
        <v>231</v>
      </c>
      <c r="AU34" s="14">
        <v>0.03</v>
      </c>
      <c r="AV34" s="14">
        <v>2.79</v>
      </c>
      <c r="AW34" s="21" t="s">
        <v>231</v>
      </c>
      <c r="AX34" s="14">
        <v>0.34</v>
      </c>
      <c r="AY34" s="14">
        <v>12.7</v>
      </c>
      <c r="AZ34" s="21" t="s">
        <v>231</v>
      </c>
      <c r="BA34" s="14">
        <v>1.3</v>
      </c>
      <c r="BB34" s="14">
        <v>54.7</v>
      </c>
      <c r="BC34" s="21" t="s">
        <v>231</v>
      </c>
      <c r="BD34" s="14">
        <v>5</v>
      </c>
      <c r="BE34" s="14">
        <v>177</v>
      </c>
      <c r="BF34" s="21" t="s">
        <v>231</v>
      </c>
      <c r="BG34" s="14">
        <v>19</v>
      </c>
      <c r="BH34" s="14">
        <v>1.59</v>
      </c>
      <c r="BI34" s="21" t="s">
        <v>231</v>
      </c>
      <c r="BJ34" s="14">
        <v>0.2</v>
      </c>
      <c r="BK34" s="14">
        <v>36.4</v>
      </c>
      <c r="BL34" s="21" t="s">
        <v>231</v>
      </c>
      <c r="BM34" s="14">
        <v>2.9</v>
      </c>
      <c r="BN34" s="14">
        <v>196</v>
      </c>
      <c r="BO34" s="21" t="s">
        <v>231</v>
      </c>
      <c r="BP34" s="14">
        <v>20</v>
      </c>
      <c r="BQ34" s="16">
        <f t="shared" si="0"/>
        <v>0.18571428571428572</v>
      </c>
      <c r="BR34" s="21" t="s">
        <v>231</v>
      </c>
      <c r="BS34" s="16">
        <f t="shared" si="1"/>
        <v>2.4042426559489887E-2</v>
      </c>
      <c r="BT34" s="18">
        <f t="shared" si="2"/>
        <v>668.89623001748487</v>
      </c>
      <c r="BU34" s="18">
        <f t="shared" si="3"/>
        <v>746.82743696644593</v>
      </c>
      <c r="BV34" s="21" t="s">
        <v>231</v>
      </c>
      <c r="BW34" s="18">
        <f t="shared" si="4"/>
        <v>15.836009585200205</v>
      </c>
      <c r="BX34" s="16">
        <f t="shared" si="5"/>
        <v>9.8055804712861612</v>
      </c>
      <c r="BY34" s="16"/>
      <c r="BZ34" s="17">
        <f t="shared" si="6"/>
        <v>1.7401129943502826E-2</v>
      </c>
      <c r="CA34" s="22" t="s">
        <v>231</v>
      </c>
      <c r="CB34" s="17">
        <f t="shared" si="7"/>
        <v>2.2128621232913215E-3</v>
      </c>
      <c r="CC34" s="17">
        <f t="shared" si="8"/>
        <v>0.20564971751412428</v>
      </c>
      <c r="CD34" s="22" t="s">
        <v>231</v>
      </c>
      <c r="CE34" s="17">
        <f t="shared" si="9"/>
        <v>2.749116902201848E-2</v>
      </c>
      <c r="CF34" s="17">
        <f t="shared" si="10"/>
        <v>0.30903954802259886</v>
      </c>
      <c r="CG34" s="22" t="s">
        <v>231</v>
      </c>
      <c r="CH34" s="17">
        <f t="shared" si="11"/>
        <v>4.3571544757696423E-2</v>
      </c>
      <c r="CI34" s="17">
        <f t="shared" si="12"/>
        <v>5.7503949447077408E-2</v>
      </c>
      <c r="CJ34" s="22" t="s">
        <v>231</v>
      </c>
      <c r="CK34" s="17">
        <f t="shared" si="13"/>
        <v>6.6460700423752643E-3</v>
      </c>
      <c r="CL34" s="17">
        <f t="shared" si="14"/>
        <v>8.461538461538462E-2</v>
      </c>
      <c r="CM34" s="22" t="s">
        <v>231</v>
      </c>
      <c r="CN34" s="17">
        <f t="shared" si="15"/>
        <v>8.8729718342723581E-3</v>
      </c>
      <c r="CO34" s="17"/>
      <c r="CP34" s="17">
        <f t="shared" si="16"/>
        <v>0.40611296768403987</v>
      </c>
      <c r="CQ34" s="22" t="s">
        <v>231</v>
      </c>
      <c r="CR34" s="17">
        <f t="shared" si="17"/>
        <v>5.5145075462518629E-2</v>
      </c>
      <c r="CS34" s="17">
        <f t="shared" si="18"/>
        <v>10.259805869201964</v>
      </c>
      <c r="CT34" s="22" t="s">
        <v>231</v>
      </c>
      <c r="CU34" s="17">
        <f t="shared" si="19"/>
        <v>0.53254792698208264</v>
      </c>
      <c r="CV34" s="17">
        <f t="shared" si="20"/>
        <v>2.0109532005071711</v>
      </c>
      <c r="CW34" s="22" t="s">
        <v>231</v>
      </c>
      <c r="CX34" s="17">
        <f t="shared" si="21"/>
        <v>0.32362340552685415</v>
      </c>
      <c r="CY34" s="17">
        <f t="shared" si="22"/>
        <v>4.1155858900978117</v>
      </c>
      <c r="CZ34" s="22" t="s">
        <v>231</v>
      </c>
      <c r="DA34" s="17">
        <f t="shared" si="23"/>
        <v>0.61761042690817103</v>
      </c>
      <c r="DB34" s="17">
        <f t="shared" si="24"/>
        <v>5.491833471100275</v>
      </c>
      <c r="DC34" s="22" t="s">
        <v>231</v>
      </c>
      <c r="DD34" s="17">
        <f t="shared" si="25"/>
        <v>1.319585924727678</v>
      </c>
      <c r="DE34" s="17">
        <f t="shared" si="26"/>
        <v>0.15704100633185855</v>
      </c>
      <c r="DF34" s="22" t="s">
        <v>231</v>
      </c>
      <c r="DG34" s="17">
        <f t="shared" si="27"/>
        <v>4.8908015089708837E-2</v>
      </c>
      <c r="DH34" s="17">
        <f t="shared" si="28"/>
        <v>54.793345960292136</v>
      </c>
      <c r="DI34" s="22" t="s">
        <v>231</v>
      </c>
      <c r="DJ34" s="17">
        <f t="shared" si="29"/>
        <v>1.8181418248962393</v>
      </c>
      <c r="DK34" s="17">
        <f t="shared" si="30"/>
        <v>1.0492169475744166</v>
      </c>
      <c r="DL34" s="22" t="s">
        <v>231</v>
      </c>
      <c r="DM34" s="17">
        <f t="shared" si="31"/>
        <v>0.2261617911393603</v>
      </c>
      <c r="DN34" s="17">
        <f t="shared" si="32"/>
        <v>0.77040933011421775</v>
      </c>
      <c r="DO34" s="22" t="s">
        <v>231</v>
      </c>
      <c r="DP34" s="17">
        <f t="shared" si="33"/>
        <v>0.16359613091716885</v>
      </c>
      <c r="DQ34" s="17">
        <f t="shared" si="34"/>
        <v>0.43961219988423583</v>
      </c>
      <c r="DR34" s="22" t="s">
        <v>231</v>
      </c>
      <c r="DS34" s="17">
        <f t="shared" si="35"/>
        <v>8.4907930407782634E-2</v>
      </c>
      <c r="DT34" s="17">
        <f t="shared" si="36"/>
        <v>1.7088117689269797E-2</v>
      </c>
      <c r="DU34" s="22" t="s">
        <v>231</v>
      </c>
      <c r="DV34" s="17">
        <f t="shared" si="37"/>
        <v>4.0196306354188093E-3</v>
      </c>
    </row>
    <row r="35" spans="1:126" x14ac:dyDescent="0.3">
      <c r="A35" s="15" t="s">
        <v>312</v>
      </c>
      <c r="B35" s="15">
        <v>4010</v>
      </c>
      <c r="C35" s="63">
        <v>6.05</v>
      </c>
      <c r="D35" s="68" t="s">
        <v>231</v>
      </c>
      <c r="E35" s="63">
        <v>0.78</v>
      </c>
      <c r="I35" s="14">
        <v>3.49</v>
      </c>
      <c r="J35" s="21" t="s">
        <v>231</v>
      </c>
      <c r="K35" s="14">
        <v>0.71</v>
      </c>
      <c r="L35" s="14">
        <v>70.2</v>
      </c>
      <c r="M35" s="21" t="s">
        <v>231</v>
      </c>
      <c r="N35" s="14">
        <v>5.9</v>
      </c>
      <c r="O35" s="14">
        <v>236</v>
      </c>
      <c r="P35" s="21" t="s">
        <v>231</v>
      </c>
      <c r="Q35" s="14">
        <v>23</v>
      </c>
      <c r="R35" s="14">
        <v>2.36</v>
      </c>
      <c r="S35" s="21" t="s">
        <v>231</v>
      </c>
      <c r="T35" s="14">
        <v>0.57999999999999996</v>
      </c>
      <c r="U35" s="14" t="s">
        <v>323</v>
      </c>
      <c r="V35" s="21" t="s">
        <v>231</v>
      </c>
      <c r="W35" s="14" t="s">
        <v>323</v>
      </c>
      <c r="X35" s="14">
        <v>8.7999999999999995E-2</v>
      </c>
      <c r="Y35" s="21" t="s">
        <v>231</v>
      </c>
      <c r="Z35" s="14">
        <v>3.5000000000000003E-2</v>
      </c>
      <c r="AA35" s="14">
        <v>116</v>
      </c>
      <c r="AB35" s="21" t="s">
        <v>231</v>
      </c>
      <c r="AC35" s="14">
        <v>11</v>
      </c>
      <c r="AD35" s="14">
        <v>371000</v>
      </c>
      <c r="AE35" s="21" t="s">
        <v>231</v>
      </c>
      <c r="AF35" s="14">
        <v>36000</v>
      </c>
      <c r="AG35" s="14">
        <v>0.46500000000000002</v>
      </c>
      <c r="AH35" s="21" t="s">
        <v>231</v>
      </c>
      <c r="AI35" s="14">
        <v>7.0999999999999994E-2</v>
      </c>
      <c r="AJ35" s="14" t="s">
        <v>323</v>
      </c>
      <c r="AK35" s="21" t="s">
        <v>231</v>
      </c>
      <c r="AL35" s="14" t="s">
        <v>323</v>
      </c>
      <c r="AM35" s="14">
        <v>0.76</v>
      </c>
      <c r="AN35" s="21" t="s">
        <v>231</v>
      </c>
      <c r="AO35" s="14">
        <v>0.12</v>
      </c>
      <c r="AP35" s="14" t="s">
        <v>323</v>
      </c>
      <c r="AQ35" s="21" t="s">
        <v>231</v>
      </c>
      <c r="AR35" s="14" t="s">
        <v>323</v>
      </c>
      <c r="AS35" s="14">
        <v>5.1999999999999998E-2</v>
      </c>
      <c r="AT35" s="21" t="s">
        <v>231</v>
      </c>
      <c r="AU35" s="14">
        <v>1.9E-2</v>
      </c>
      <c r="AV35" s="14">
        <v>0.27700000000000002</v>
      </c>
      <c r="AW35" s="21" t="s">
        <v>231</v>
      </c>
      <c r="AX35" s="14">
        <v>4.3999999999999997E-2</v>
      </c>
      <c r="AY35" s="14">
        <v>1.59</v>
      </c>
      <c r="AZ35" s="21" t="s">
        <v>231</v>
      </c>
      <c r="BA35" s="14">
        <v>0.2</v>
      </c>
      <c r="BB35" s="14">
        <v>9.5</v>
      </c>
      <c r="BC35" s="21" t="s">
        <v>231</v>
      </c>
      <c r="BD35" s="14">
        <v>0.68</v>
      </c>
      <c r="BE35" s="14">
        <v>39.5</v>
      </c>
      <c r="BF35" s="21" t="s">
        <v>231</v>
      </c>
      <c r="BG35" s="14">
        <v>2.5</v>
      </c>
      <c r="BH35" s="14">
        <v>0.28599999999999998</v>
      </c>
      <c r="BI35" s="21" t="s">
        <v>231</v>
      </c>
      <c r="BJ35" s="14">
        <v>4.2000000000000003E-2</v>
      </c>
      <c r="BK35" s="14">
        <v>6.9</v>
      </c>
      <c r="BL35" s="21" t="s">
        <v>231</v>
      </c>
      <c r="BM35" s="14">
        <v>0.69</v>
      </c>
      <c r="BN35" s="14">
        <v>30.4</v>
      </c>
      <c r="BO35" s="21" t="s">
        <v>231</v>
      </c>
      <c r="BP35" s="14">
        <v>2.2999999999999998</v>
      </c>
      <c r="BQ35" s="16">
        <f t="shared" si="0"/>
        <v>0.22697368421052633</v>
      </c>
      <c r="BR35" s="21" t="s">
        <v>231</v>
      </c>
      <c r="BS35" s="16">
        <f t="shared" si="1"/>
        <v>2.8461556103252114E-2</v>
      </c>
      <c r="BT35" s="18">
        <f t="shared" si="2"/>
        <v>626.19836515822044</v>
      </c>
      <c r="BU35" s="18">
        <f t="shared" si="3"/>
        <v>700.78003423021039</v>
      </c>
      <c r="BV35" s="21" t="s">
        <v>231</v>
      </c>
      <c r="BW35" s="18">
        <f t="shared" si="4"/>
        <v>11.059252767545445</v>
      </c>
      <c r="BX35" s="16">
        <f t="shared" si="5"/>
        <v>10.26925963614069</v>
      </c>
      <c r="BY35" s="16"/>
      <c r="BZ35" s="17">
        <f t="shared" si="6"/>
        <v>1.1772151898734177E-2</v>
      </c>
      <c r="CA35" s="22" t="s">
        <v>231</v>
      </c>
      <c r="CB35" s="17">
        <f t="shared" si="7"/>
        <v>1.9457713429174369E-3</v>
      </c>
      <c r="CC35" s="17">
        <f t="shared" si="8"/>
        <v>0.17468354430379748</v>
      </c>
      <c r="CD35" s="22" t="s">
        <v>231</v>
      </c>
      <c r="CE35" s="17">
        <f t="shared" si="9"/>
        <v>2.0673093265711252E-2</v>
      </c>
      <c r="CF35" s="17">
        <f t="shared" si="10"/>
        <v>0.24050632911392406</v>
      </c>
      <c r="CG35" s="22" t="s">
        <v>231</v>
      </c>
      <c r="CH35" s="17">
        <f t="shared" si="11"/>
        <v>2.2979764959545582E-2</v>
      </c>
      <c r="CI35" s="17">
        <f t="shared" si="12"/>
        <v>5.9482758620689656E-2</v>
      </c>
      <c r="CJ35" s="22" t="s">
        <v>231</v>
      </c>
      <c r="CK35" s="17">
        <f t="shared" si="13"/>
        <v>8.1974646401848199E-3</v>
      </c>
      <c r="CL35" s="17">
        <f t="shared" si="14"/>
        <v>6.7391304347826086E-2</v>
      </c>
      <c r="CM35" s="22" t="s">
        <v>231</v>
      </c>
      <c r="CN35" s="17">
        <f t="shared" si="15"/>
        <v>1.2300284404407955E-2</v>
      </c>
      <c r="CO35" s="17"/>
      <c r="CP35" s="17">
        <f t="shared" si="16"/>
        <v>0.64362318637703075</v>
      </c>
      <c r="CQ35" s="22" t="s">
        <v>231</v>
      </c>
      <c r="CR35" s="17">
        <f t="shared" si="17"/>
        <v>8.7396000636457652E-2</v>
      </c>
      <c r="CS35" s="17">
        <f t="shared" si="18"/>
        <v>11.683390638095219</v>
      </c>
      <c r="CT35" s="22" t="s">
        <v>231</v>
      </c>
      <c r="CU35" s="17">
        <f t="shared" si="19"/>
        <v>0.60644085704551842</v>
      </c>
      <c r="CV35" s="17">
        <f t="shared" si="20"/>
        <v>2.4639966257329062</v>
      </c>
      <c r="CW35" s="22" t="s">
        <v>231</v>
      </c>
      <c r="CX35" s="17">
        <f t="shared" si="21"/>
        <v>0.39653184322004664</v>
      </c>
      <c r="CY35" s="17">
        <f t="shared" si="22"/>
        <v>4.8624859019659716</v>
      </c>
      <c r="CZ35" s="22" t="s">
        <v>231</v>
      </c>
      <c r="DA35" s="17">
        <f t="shared" si="23"/>
        <v>0.72969489009420097</v>
      </c>
      <c r="DB35" s="17">
        <f t="shared" si="24"/>
        <v>6.372470993642982</v>
      </c>
      <c r="DC35" s="22" t="s">
        <v>231</v>
      </c>
      <c r="DD35" s="17">
        <f t="shared" si="25"/>
        <v>1.5311868200661141</v>
      </c>
      <c r="DE35" s="17">
        <f t="shared" si="26"/>
        <v>0.15383631210106233</v>
      </c>
      <c r="DF35" s="22" t="s">
        <v>231</v>
      </c>
      <c r="DG35" s="17">
        <f t="shared" si="27"/>
        <v>4.9281923751760034E-2</v>
      </c>
      <c r="DH35" s="17">
        <f t="shared" si="28"/>
        <v>54.674212345764403</v>
      </c>
      <c r="DI35" s="22" t="s">
        <v>231</v>
      </c>
      <c r="DJ35" s="17">
        <f t="shared" si="29"/>
        <v>1.8320417751583655</v>
      </c>
      <c r="DK35" s="17">
        <f t="shared" si="30"/>
        <v>0.82828688352656421</v>
      </c>
      <c r="DL35" s="22" t="s">
        <v>231</v>
      </c>
      <c r="DM35" s="17">
        <f t="shared" si="31"/>
        <v>0.17095368519873116</v>
      </c>
      <c r="DN35" s="17">
        <f t="shared" si="32"/>
        <v>0.57787918579592668</v>
      </c>
      <c r="DO35" s="22" t="s">
        <v>231</v>
      </c>
      <c r="DP35" s="17">
        <f t="shared" si="33"/>
        <v>0.10709247753169407</v>
      </c>
      <c r="DQ35" s="17">
        <f t="shared" si="34"/>
        <v>0.21369436682061418</v>
      </c>
      <c r="DR35" s="22" t="s">
        <v>231</v>
      </c>
      <c r="DS35" s="17">
        <f t="shared" si="35"/>
        <v>4.7037987433899753E-2</v>
      </c>
      <c r="DT35" s="17">
        <f t="shared" si="36"/>
        <v>1.7603354479249933E-2</v>
      </c>
      <c r="DU35" s="22" t="s">
        <v>231</v>
      </c>
      <c r="DV35" s="17">
        <f t="shared" si="37"/>
        <v>4.9053227348478919E-3</v>
      </c>
    </row>
    <row r="36" spans="1:126" x14ac:dyDescent="0.3">
      <c r="A36" s="15" t="s">
        <v>277</v>
      </c>
      <c r="B36" s="133">
        <v>4007</v>
      </c>
      <c r="C36" s="63">
        <v>4.1100000000000003</v>
      </c>
      <c r="D36" s="68" t="s">
        <v>231</v>
      </c>
      <c r="E36" s="63">
        <v>0.86</v>
      </c>
      <c r="I36" s="14">
        <v>2.21</v>
      </c>
      <c r="J36" s="21" t="s">
        <v>231</v>
      </c>
      <c r="K36" s="14">
        <v>0.66</v>
      </c>
      <c r="L36" s="14">
        <v>202</v>
      </c>
      <c r="M36" s="21" t="s">
        <v>231</v>
      </c>
      <c r="N36" s="14">
        <v>23</v>
      </c>
      <c r="O36" s="14">
        <v>194</v>
      </c>
      <c r="P36" s="21" t="s">
        <v>231</v>
      </c>
      <c r="Q36" s="14">
        <v>26</v>
      </c>
      <c r="R36" s="14">
        <v>4.5</v>
      </c>
      <c r="S36" s="21" t="s">
        <v>231</v>
      </c>
      <c r="T36" s="14">
        <v>0.84</v>
      </c>
      <c r="U36" s="14">
        <v>0.21</v>
      </c>
      <c r="V36" s="21" t="s">
        <v>231</v>
      </c>
      <c r="W36" s="14">
        <v>0.12</v>
      </c>
      <c r="X36" s="14">
        <v>0.245</v>
      </c>
      <c r="Y36" s="21" t="s">
        <v>231</v>
      </c>
      <c r="Z36" s="14">
        <v>5.5E-2</v>
      </c>
      <c r="AA36" s="14">
        <v>604</v>
      </c>
      <c r="AB36" s="21" t="s">
        <v>231</v>
      </c>
      <c r="AC36" s="14">
        <v>47</v>
      </c>
      <c r="AD36" s="14">
        <v>354000</v>
      </c>
      <c r="AE36" s="21" t="s">
        <v>231</v>
      </c>
      <c r="AF36" s="14">
        <v>48000</v>
      </c>
      <c r="AG36" s="14">
        <v>6.99</v>
      </c>
      <c r="AH36" s="21" t="s">
        <v>231</v>
      </c>
      <c r="AI36" s="14">
        <v>0.53</v>
      </c>
      <c r="AJ36" s="14">
        <v>0.45700000000000002</v>
      </c>
      <c r="AK36" s="21" t="s">
        <v>231</v>
      </c>
      <c r="AL36" s="14">
        <v>7.1999999999999995E-2</v>
      </c>
      <c r="AM36" s="14">
        <v>8.4</v>
      </c>
      <c r="AN36" s="21" t="s">
        <v>231</v>
      </c>
      <c r="AO36" s="14">
        <v>1.1000000000000001</v>
      </c>
      <c r="AP36" s="14">
        <v>0.36099999999999999</v>
      </c>
      <c r="AQ36" s="21" t="s">
        <v>231</v>
      </c>
      <c r="AR36" s="14">
        <v>9.6000000000000002E-2</v>
      </c>
      <c r="AS36" s="14">
        <v>0.33300000000000002</v>
      </c>
      <c r="AT36" s="21" t="s">
        <v>231</v>
      </c>
      <c r="AU36" s="14">
        <v>8.5999999999999993E-2</v>
      </c>
      <c r="AV36" s="14">
        <v>2.8</v>
      </c>
      <c r="AW36" s="21" t="s">
        <v>231</v>
      </c>
      <c r="AX36" s="14">
        <v>0.21</v>
      </c>
      <c r="AY36" s="14">
        <v>10.5</v>
      </c>
      <c r="AZ36" s="21" t="s">
        <v>231</v>
      </c>
      <c r="BA36" s="14">
        <v>1.4</v>
      </c>
      <c r="BB36" s="14">
        <v>52.5</v>
      </c>
      <c r="BC36" s="21" t="s">
        <v>231</v>
      </c>
      <c r="BD36" s="14">
        <v>6.4</v>
      </c>
      <c r="BE36" s="14">
        <v>158</v>
      </c>
      <c r="BF36" s="21" t="s">
        <v>231</v>
      </c>
      <c r="BG36" s="14">
        <v>17</v>
      </c>
      <c r="BH36" s="14">
        <v>2.16</v>
      </c>
      <c r="BI36" s="21" t="s">
        <v>231</v>
      </c>
      <c r="BJ36" s="14">
        <v>0.23</v>
      </c>
      <c r="BK36" s="14">
        <v>77</v>
      </c>
      <c r="BL36" s="21" t="s">
        <v>231</v>
      </c>
      <c r="BM36" s="14">
        <v>13</v>
      </c>
      <c r="BN36" s="14">
        <v>95</v>
      </c>
      <c r="BO36" s="21" t="s">
        <v>231</v>
      </c>
      <c r="BP36" s="14">
        <v>12</v>
      </c>
      <c r="BQ36" s="16">
        <f t="shared" ref="BQ36:BQ67" si="38">BK36/BN36</f>
        <v>0.81052631578947365</v>
      </c>
      <c r="BR36" s="21" t="s">
        <v>231</v>
      </c>
      <c r="BS36" s="16">
        <f t="shared" ref="BS36:BS67" si="39">BQ36*SQRT((BM36/BK36)^2 + (BP36/BN36)^2)</f>
        <v>0.17090316346934578</v>
      </c>
      <c r="BT36" s="18">
        <f t="shared" ref="BT36:BT67" si="40">(4800/(5.711-LOG10(R36)))-273</f>
        <v>676.03157024158008</v>
      </c>
      <c r="BU36" s="18">
        <f t="shared" ref="BU36:BU67" si="41">(4800/(5.711-LOG10(C36)))-273</f>
        <v>668.70120531097518</v>
      </c>
      <c r="BV36" s="21" t="s">
        <v>231</v>
      </c>
      <c r="BW36" s="18">
        <f t="shared" ref="BW36:BW67" si="42">(1/(C36*2.303))*(4800/((5.711-LOG10(C36))^2))*E36</f>
        <v>16.786018854958993</v>
      </c>
      <c r="BX36" s="16">
        <f t="shared" ref="BX36:BX67" si="43">10000/(BU36+273)</f>
        <v>10.619079537758189</v>
      </c>
      <c r="BY36" s="16"/>
      <c r="BZ36" s="17">
        <f t="shared" ref="BZ36:BZ67" si="44">AG36/BE36</f>
        <v>4.4240506329113923E-2</v>
      </c>
      <c r="CA36" s="22" t="s">
        <v>231</v>
      </c>
      <c r="CB36" s="17">
        <f t="shared" ref="CB36:CB67" si="45">BZ36*SQRT((BG36/BE36)^2 + (AI36/AG36)^2)</f>
        <v>5.8232569761578062E-3</v>
      </c>
      <c r="CC36" s="17">
        <f t="shared" ref="CC36:CC67" si="46">BK36/BE36</f>
        <v>0.48734177215189872</v>
      </c>
      <c r="CD36" s="22" t="s">
        <v>231</v>
      </c>
      <c r="CE36" s="17">
        <f t="shared" ref="CE36:CE67" si="47">CC36*SQRT((BM36/BK36)^2 + (BG36/BE36)^2)</f>
        <v>9.7566545730381898E-2</v>
      </c>
      <c r="CF36" s="17">
        <f t="shared" ref="CF36:CF67" si="48">BB36/BE36</f>
        <v>0.33227848101265822</v>
      </c>
      <c r="CG36" s="22" t="s">
        <v>231</v>
      </c>
      <c r="CH36" s="17">
        <f t="shared" ref="CH36:CH67" si="49">CF36*SQRT((BG36/BE36)^2 + (BD36/BB36)^2)</f>
        <v>5.4027133674504679E-2</v>
      </c>
      <c r="CI36" s="17">
        <f t="shared" ref="CI36:CI67" si="50">BK36/AA36</f>
        <v>0.12748344370860928</v>
      </c>
      <c r="CJ36" s="22" t="s">
        <v>231</v>
      </c>
      <c r="CK36" s="17">
        <f t="shared" ref="CK36:CK67" si="51">CI36*SQRT((BM36/BK36)^2 + (AC36/AA36)^2)</f>
        <v>2.3699261609184272E-2</v>
      </c>
      <c r="CL36" s="17">
        <f t="shared" ref="CL36:CL67" si="52">AG36/BK36</f>
        <v>9.0779220779220779E-2</v>
      </c>
      <c r="CM36" s="22" t="s">
        <v>231</v>
      </c>
      <c r="CN36" s="17">
        <f t="shared" ref="CN36:CN67" si="53">CL36*SQRT((BM36/BK36)^2 + (AI36/AG36)^2)</f>
        <v>1.680103177310974E-2</v>
      </c>
      <c r="CO36" s="17"/>
      <c r="CP36" s="17">
        <f t="shared" ref="CP36:CP67" si="54">10^(0.4313*BX36-4.6205)</f>
        <v>0.91098034028051122</v>
      </c>
      <c r="CQ36" s="22" t="s">
        <v>231</v>
      </c>
      <c r="CR36" s="17">
        <f t="shared" ref="CR36:CR67" si="55">2.303*CP36*0.0589611492614049</f>
        <v>0.12369976732366714</v>
      </c>
      <c r="CS36" s="17">
        <f t="shared" ref="CS36:CS67" si="56">10^(0.1217*BX36-0.1822)</f>
        <v>12.88670775659121</v>
      </c>
      <c r="CT36" s="22" t="s">
        <v>231</v>
      </c>
      <c r="CU36" s="17">
        <f t="shared" ref="CU36:CU67" si="57">2.303*CS36*0.0225385315526879</f>
        <v>0.66890052198720407</v>
      </c>
      <c r="CV36" s="17">
        <f t="shared" ref="CV36:CV67" si="58">10^(0.1903*BX36-1.5626)</f>
        <v>2.8721745922262922</v>
      </c>
      <c r="CW36" s="22" t="s">
        <v>231</v>
      </c>
      <c r="CX36" s="17">
        <f t="shared" ref="CX36:CX67" si="59">2.303*CV36*0.0698785721056309</f>
        <v>0.46222006686657435</v>
      </c>
      <c r="CY36" s="17">
        <f t="shared" ref="CY36:CY67" si="60">10^(0.1562*BX36-0.9172)</f>
        <v>5.5144248654745338</v>
      </c>
      <c r="CZ36" s="22" t="s">
        <v>231</v>
      </c>
      <c r="DA36" s="17">
        <f t="shared" ref="DA36:DA67" si="61">2.303*CY36*0.0651611907332592</f>
        <v>0.82752890749118069</v>
      </c>
      <c r="DB36" s="17">
        <f t="shared" ref="DB36:DB67" si="62">10^(0.1393*BX36-0.6262)</f>
        <v>7.1291504445506106</v>
      </c>
      <c r="DC36" s="22" t="s">
        <v>231</v>
      </c>
      <c r="DD36" s="17">
        <f t="shared" ref="DD36:DD67" si="63">2.303*DB36*0.104334124695305</f>
        <v>1.7130028853570247</v>
      </c>
      <c r="DE36" s="17">
        <f t="shared" ref="DE36:DE67" si="64">CI36*(DB36/CV36)</f>
        <v>0.31643224330718833</v>
      </c>
      <c r="DF36" s="22" t="s">
        <v>231</v>
      </c>
      <c r="DG36" s="17">
        <f t="shared" ref="DG36:DG67" si="65">SQRT((DB36/CV36*CK36)^2 + (CI36/CV36*DD36)^2 + (CI36*DB36*CX36/(CV36^2))^2)</f>
        <v>0.10878682944043416</v>
      </c>
      <c r="DH36" s="17">
        <f t="shared" ref="DH36:DH67" si="66">(DE36+1.3169)/0.0269</f>
        <v>60.718670754914065</v>
      </c>
      <c r="DI36" s="22" t="s">
        <v>231</v>
      </c>
      <c r="DJ36" s="17">
        <f t="shared" ref="DJ36:DJ67" si="67">DG36/0.0269</f>
        <v>4.0441200535477382</v>
      </c>
      <c r="DK36" s="17">
        <f t="shared" ref="DK36:DK67" si="68">CC36*(CS36/CV36)</f>
        <v>2.1865770320155993</v>
      </c>
      <c r="DL36" s="22" t="s">
        <v>231</v>
      </c>
      <c r="DM36" s="17">
        <f t="shared" ref="DM36:DM67" si="69">SQRT((CS36/CV36*CE36)^2 + (CC36/CV36*CU36)^2 + (CC36*CS36*CX36/(CV36^2))^2)</f>
        <v>0.57300614156630592</v>
      </c>
      <c r="DN36" s="17">
        <f t="shared" ref="DN36:DN67" si="70">CF36*(CS36/CY36)</f>
        <v>0.77650449195950555</v>
      </c>
      <c r="DO36" s="22" t="s">
        <v>231</v>
      </c>
      <c r="DP36" s="17">
        <f t="shared" ref="DP36:DP67" si="71">SQRT((CS36/CY36*CH36)^2 + (CF36/CY36*CU36)^2 + (CF36*CS36*DA36/(CY36^2))^2)</f>
        <v>0.17647603427376601</v>
      </c>
      <c r="DQ36" s="17">
        <f t="shared" ref="DQ36:DQ67" si="72">BZ36*(CS36/CP36)</f>
        <v>0.6258252246051369</v>
      </c>
      <c r="DR36" s="22" t="s">
        <v>231</v>
      </c>
      <c r="DS36" s="17">
        <f t="shared" ref="DS36:DS67" si="73">SQRT((CS36/CP36*CB36)^2 + (BZ36/CP36*CU36)^2 + (BZ36*CS36*CR36/(CP36^2))^2)</f>
        <v>0.12272917351733172</v>
      </c>
      <c r="DT36" s="17">
        <f t="shared" ref="DT36:DT67" si="74">CL36*(CP36/CV36)</f>
        <v>2.8792847642229474E-2</v>
      </c>
      <c r="DU36" s="22" t="s">
        <v>231</v>
      </c>
      <c r="DV36" s="17">
        <f t="shared" ref="DV36:DV67" si="75">SQRT((CP36/CV36*CN36)^2 + (CL36/CV36*CR36)^2 + (CL36*CP36*CX36/(CV36^2))^2)</f>
        <v>8.0717533062312444E-3</v>
      </c>
    </row>
    <row r="37" spans="1:126" x14ac:dyDescent="0.3">
      <c r="A37" s="15" t="s">
        <v>302</v>
      </c>
      <c r="B37" s="133">
        <v>4006</v>
      </c>
      <c r="C37" s="63">
        <v>6.18</v>
      </c>
      <c r="D37" s="68" t="s">
        <v>231</v>
      </c>
      <c r="E37" s="63">
        <v>0.88</v>
      </c>
      <c r="I37" s="14">
        <v>2.7</v>
      </c>
      <c r="J37" s="21" t="s">
        <v>231</v>
      </c>
      <c r="K37" s="14">
        <v>1.9</v>
      </c>
      <c r="L37" s="14">
        <v>192</v>
      </c>
      <c r="M37" s="21" t="s">
        <v>231</v>
      </c>
      <c r="N37" s="14">
        <v>14</v>
      </c>
      <c r="O37" s="14">
        <v>340</v>
      </c>
      <c r="P37" s="21" t="s">
        <v>231</v>
      </c>
      <c r="Q37" s="14">
        <v>54</v>
      </c>
      <c r="R37" s="14">
        <v>3.1</v>
      </c>
      <c r="S37" s="21" t="s">
        <v>231</v>
      </c>
      <c r="T37" s="14">
        <v>1.4</v>
      </c>
      <c r="U37" s="14" t="s">
        <v>323</v>
      </c>
      <c r="V37" s="21" t="s">
        <v>231</v>
      </c>
      <c r="W37" s="14" t="s">
        <v>323</v>
      </c>
      <c r="X37" s="14">
        <v>0.19700000000000001</v>
      </c>
      <c r="Y37" s="21" t="s">
        <v>231</v>
      </c>
      <c r="Z37" s="14">
        <v>5.3999999999999999E-2</v>
      </c>
      <c r="AA37" s="14">
        <v>570</v>
      </c>
      <c r="AB37" s="21" t="s">
        <v>231</v>
      </c>
      <c r="AC37" s="14">
        <v>82</v>
      </c>
      <c r="AD37" s="14">
        <v>433000</v>
      </c>
      <c r="AE37" s="21" t="s">
        <v>231</v>
      </c>
      <c r="AF37" s="14">
        <v>73000</v>
      </c>
      <c r="AG37" s="14">
        <v>1.01</v>
      </c>
      <c r="AH37" s="21" t="s">
        <v>231</v>
      </c>
      <c r="AI37" s="14">
        <v>0.14000000000000001</v>
      </c>
      <c r="AJ37" s="14" t="s">
        <v>323</v>
      </c>
      <c r="AK37" s="21" t="s">
        <v>231</v>
      </c>
      <c r="AL37" s="14" t="s">
        <v>323</v>
      </c>
      <c r="AM37" s="14">
        <v>4.59</v>
      </c>
      <c r="AN37" s="21" t="s">
        <v>231</v>
      </c>
      <c r="AO37" s="14">
        <v>0.65</v>
      </c>
      <c r="AP37" s="14">
        <v>6.2E-2</v>
      </c>
      <c r="AQ37" s="21" t="s">
        <v>231</v>
      </c>
      <c r="AR37" s="14">
        <v>1.7999999999999999E-2</v>
      </c>
      <c r="AS37" s="14">
        <v>0.89</v>
      </c>
      <c r="AT37" s="21" t="s">
        <v>231</v>
      </c>
      <c r="AU37" s="14">
        <v>0.21</v>
      </c>
      <c r="AV37" s="14">
        <v>3.6</v>
      </c>
      <c r="AW37" s="21" t="s">
        <v>231</v>
      </c>
      <c r="AX37" s="14">
        <v>1.1000000000000001</v>
      </c>
      <c r="AY37" s="14">
        <v>15</v>
      </c>
      <c r="AZ37" s="21" t="s">
        <v>231</v>
      </c>
      <c r="BA37" s="14">
        <v>1.5</v>
      </c>
      <c r="BB37" s="14">
        <v>50</v>
      </c>
      <c r="BC37" s="21" t="s">
        <v>231</v>
      </c>
      <c r="BD37" s="14">
        <v>9.6</v>
      </c>
      <c r="BE37" s="14">
        <v>196</v>
      </c>
      <c r="BF37" s="21" t="s">
        <v>231</v>
      </c>
      <c r="BG37" s="14">
        <v>32</v>
      </c>
      <c r="BH37" s="14">
        <v>0.4</v>
      </c>
      <c r="BI37" s="21" t="s">
        <v>231</v>
      </c>
      <c r="BJ37" s="14">
        <v>0.11</v>
      </c>
      <c r="BK37" s="14">
        <v>42.3</v>
      </c>
      <c r="BL37" s="21" t="s">
        <v>231</v>
      </c>
      <c r="BM37" s="14">
        <v>7.9</v>
      </c>
      <c r="BN37" s="14">
        <v>107</v>
      </c>
      <c r="BO37" s="21" t="s">
        <v>231</v>
      </c>
      <c r="BP37" s="14">
        <v>15</v>
      </c>
      <c r="BQ37" s="16">
        <f t="shared" si="38"/>
        <v>0.39532710280373828</v>
      </c>
      <c r="BR37" s="21" t="s">
        <v>231</v>
      </c>
      <c r="BS37" s="16">
        <f t="shared" si="39"/>
        <v>9.2317240234818951E-2</v>
      </c>
      <c r="BT37" s="18">
        <f t="shared" si="40"/>
        <v>646.60394924873879</v>
      </c>
      <c r="BU37" s="18">
        <f t="shared" si="41"/>
        <v>702.60747077450173</v>
      </c>
      <c r="BV37" s="21" t="s">
        <v>231</v>
      </c>
      <c r="BW37" s="18">
        <f t="shared" si="42"/>
        <v>12.260530337921905</v>
      </c>
      <c r="BX37" s="16">
        <f t="shared" si="43"/>
        <v>10.250024010231634</v>
      </c>
      <c r="BY37" s="16"/>
      <c r="BZ37" s="17">
        <f t="shared" si="44"/>
        <v>5.1530612244897961E-3</v>
      </c>
      <c r="CA37" s="22" t="s">
        <v>231</v>
      </c>
      <c r="CB37" s="17">
        <f t="shared" si="45"/>
        <v>1.1036380260380629E-3</v>
      </c>
      <c r="CC37" s="17">
        <f t="shared" si="46"/>
        <v>0.21581632653061222</v>
      </c>
      <c r="CD37" s="22" t="s">
        <v>231</v>
      </c>
      <c r="CE37" s="17">
        <f t="shared" si="47"/>
        <v>5.3536073678695881E-2</v>
      </c>
      <c r="CF37" s="17">
        <f t="shared" si="48"/>
        <v>0.25510204081632654</v>
      </c>
      <c r="CG37" s="22" t="s">
        <v>231</v>
      </c>
      <c r="CH37" s="17">
        <f t="shared" si="49"/>
        <v>6.4293589665435788E-2</v>
      </c>
      <c r="CI37" s="17">
        <f t="shared" si="50"/>
        <v>7.4210526315789463E-2</v>
      </c>
      <c r="CJ37" s="22" t="s">
        <v>231</v>
      </c>
      <c r="CK37" s="17">
        <f t="shared" si="51"/>
        <v>1.749470550000632E-2</v>
      </c>
      <c r="CL37" s="17">
        <f t="shared" si="52"/>
        <v>2.3877068557919625E-2</v>
      </c>
      <c r="CM37" s="22" t="s">
        <v>231</v>
      </c>
      <c r="CN37" s="17">
        <f t="shared" si="53"/>
        <v>5.5533338893734305E-3</v>
      </c>
      <c r="CO37" s="17"/>
      <c r="CP37" s="17">
        <f t="shared" si="54"/>
        <v>0.63144474833192421</v>
      </c>
      <c r="CQ37" s="22" t="s">
        <v>231</v>
      </c>
      <c r="CR37" s="17">
        <f t="shared" si="55"/>
        <v>8.5742320654646514E-2</v>
      </c>
      <c r="CS37" s="17">
        <f t="shared" si="56"/>
        <v>11.6205831354966</v>
      </c>
      <c r="CT37" s="22" t="s">
        <v>231</v>
      </c>
      <c r="CU37" s="17">
        <f t="shared" si="57"/>
        <v>0.6031807558570329</v>
      </c>
      <c r="CV37" s="17">
        <f t="shared" si="58"/>
        <v>2.4433156071947866</v>
      </c>
      <c r="CW37" s="22" t="s">
        <v>231</v>
      </c>
      <c r="CX37" s="17">
        <f t="shared" si="59"/>
        <v>0.39320363963610333</v>
      </c>
      <c r="CY37" s="17">
        <f t="shared" si="60"/>
        <v>4.8289615833500408</v>
      </c>
      <c r="CZ37" s="22" t="s">
        <v>231</v>
      </c>
      <c r="DA37" s="17">
        <f t="shared" si="61"/>
        <v>0.72466402224571147</v>
      </c>
      <c r="DB37" s="17">
        <f t="shared" si="62"/>
        <v>6.3332749779984239</v>
      </c>
      <c r="DC37" s="22" t="s">
        <v>231</v>
      </c>
      <c r="DD37" s="17">
        <f t="shared" si="63"/>
        <v>1.5217687430573803</v>
      </c>
      <c r="DE37" s="17">
        <f t="shared" si="64"/>
        <v>0.19235978685516328</v>
      </c>
      <c r="DF37" s="22" t="s">
        <v>231</v>
      </c>
      <c r="DG37" s="17">
        <f t="shared" si="65"/>
        <v>7.1770858798263656E-2</v>
      </c>
      <c r="DH37" s="17">
        <f t="shared" si="66"/>
        <v>56.106311779002347</v>
      </c>
      <c r="DI37" s="22" t="s">
        <v>231</v>
      </c>
      <c r="DJ37" s="17">
        <f t="shared" si="67"/>
        <v>2.668061665362961</v>
      </c>
      <c r="DK37" s="17">
        <f t="shared" si="68"/>
        <v>1.0264378277867416</v>
      </c>
      <c r="DL37" s="22" t="s">
        <v>231</v>
      </c>
      <c r="DM37" s="17">
        <f t="shared" si="69"/>
        <v>0.3081505047609977</v>
      </c>
      <c r="DN37" s="17">
        <f t="shared" si="70"/>
        <v>0.61388653071131394</v>
      </c>
      <c r="DO37" s="22" t="s">
        <v>231</v>
      </c>
      <c r="DP37" s="17">
        <f t="shared" si="71"/>
        <v>0.18286575051182111</v>
      </c>
      <c r="DQ37" s="17">
        <f t="shared" si="72"/>
        <v>9.4832646117772965E-2</v>
      </c>
      <c r="DR37" s="22" t="s">
        <v>231</v>
      </c>
      <c r="DS37" s="17">
        <f t="shared" si="73"/>
        <v>2.4547164876780433E-2</v>
      </c>
      <c r="DT37" s="17">
        <f t="shared" si="74"/>
        <v>6.1707335319524615E-3</v>
      </c>
      <c r="DU37" s="22" t="s">
        <v>231</v>
      </c>
      <c r="DV37" s="17">
        <f t="shared" si="75"/>
        <v>1.935982358009441E-3</v>
      </c>
    </row>
    <row r="38" spans="1:126" x14ac:dyDescent="0.3">
      <c r="A38" s="15" t="s">
        <v>288</v>
      </c>
      <c r="B38" s="133">
        <v>4005</v>
      </c>
      <c r="C38" s="63">
        <v>5.01</v>
      </c>
      <c r="D38" s="68" t="s">
        <v>231</v>
      </c>
      <c r="E38" s="63">
        <v>0.99</v>
      </c>
      <c r="I38" s="14">
        <v>5.5</v>
      </c>
      <c r="J38" s="21" t="s">
        <v>231</v>
      </c>
      <c r="K38" s="14">
        <v>4.3</v>
      </c>
      <c r="L38" s="14">
        <v>64.7</v>
      </c>
      <c r="M38" s="21" t="s">
        <v>231</v>
      </c>
      <c r="N38" s="14">
        <v>9.6999999999999993</v>
      </c>
      <c r="O38" s="14">
        <v>261</v>
      </c>
      <c r="P38" s="21" t="s">
        <v>231</v>
      </c>
      <c r="Q38" s="14">
        <v>43</v>
      </c>
      <c r="R38" s="14">
        <v>3.7</v>
      </c>
      <c r="S38" s="21" t="s">
        <v>231</v>
      </c>
      <c r="T38" s="14">
        <v>0.9</v>
      </c>
      <c r="U38" s="14" t="s">
        <v>323</v>
      </c>
      <c r="V38" s="21" t="s">
        <v>231</v>
      </c>
      <c r="W38" s="14" t="s">
        <v>323</v>
      </c>
      <c r="X38" s="14">
        <v>0.14699999999999999</v>
      </c>
      <c r="Y38" s="21" t="s">
        <v>231</v>
      </c>
      <c r="Z38" s="14">
        <v>4.3999999999999997E-2</v>
      </c>
      <c r="AA38" s="14">
        <v>279</v>
      </c>
      <c r="AB38" s="21" t="s">
        <v>231</v>
      </c>
      <c r="AC38" s="14">
        <v>42</v>
      </c>
      <c r="AD38" s="14">
        <v>480000</v>
      </c>
      <c r="AE38" s="21" t="s">
        <v>231</v>
      </c>
      <c r="AF38" s="14">
        <v>100000</v>
      </c>
      <c r="AG38" s="14">
        <v>1.1299999999999999</v>
      </c>
      <c r="AH38" s="21" t="s">
        <v>231</v>
      </c>
      <c r="AI38" s="14">
        <v>0.11</v>
      </c>
      <c r="AJ38" s="14">
        <v>8.3000000000000004E-2</v>
      </c>
      <c r="AK38" s="21" t="s">
        <v>231</v>
      </c>
      <c r="AL38" s="14">
        <v>2.4E-2</v>
      </c>
      <c r="AM38" s="14">
        <v>6.11</v>
      </c>
      <c r="AN38" s="21" t="s">
        <v>231</v>
      </c>
      <c r="AO38" s="14">
        <v>0.98</v>
      </c>
      <c r="AP38" s="14">
        <v>0.13800000000000001</v>
      </c>
      <c r="AQ38" s="21" t="s">
        <v>231</v>
      </c>
      <c r="AR38" s="14">
        <v>4.2000000000000003E-2</v>
      </c>
      <c r="AS38" s="14">
        <v>0.36499999999999999</v>
      </c>
      <c r="AT38" s="21" t="s">
        <v>231</v>
      </c>
      <c r="AU38" s="14">
        <v>6.6000000000000003E-2</v>
      </c>
      <c r="AV38" s="14">
        <v>1.6</v>
      </c>
      <c r="AW38" s="21" t="s">
        <v>231</v>
      </c>
      <c r="AX38" s="14">
        <v>0.32</v>
      </c>
      <c r="AY38" s="14">
        <v>5.17</v>
      </c>
      <c r="AZ38" s="21" t="s">
        <v>231</v>
      </c>
      <c r="BA38" s="14">
        <v>0.99</v>
      </c>
      <c r="BB38" s="14">
        <v>21.6</v>
      </c>
      <c r="BC38" s="21" t="s">
        <v>231</v>
      </c>
      <c r="BD38" s="14">
        <v>3.1</v>
      </c>
      <c r="BE38" s="14">
        <v>115</v>
      </c>
      <c r="BF38" s="21" t="s">
        <v>231</v>
      </c>
      <c r="BG38" s="14">
        <v>23</v>
      </c>
      <c r="BH38" s="14">
        <v>0.71</v>
      </c>
      <c r="BI38" s="21" t="s">
        <v>231</v>
      </c>
      <c r="BJ38" s="14">
        <v>0.12</v>
      </c>
      <c r="BK38" s="14">
        <v>78</v>
      </c>
      <c r="BL38" s="21" t="s">
        <v>231</v>
      </c>
      <c r="BM38" s="14">
        <v>13</v>
      </c>
      <c r="BN38" s="14">
        <v>90.4</v>
      </c>
      <c r="BO38" s="21" t="s">
        <v>231</v>
      </c>
      <c r="BP38" s="14">
        <v>8</v>
      </c>
      <c r="BQ38" s="16">
        <f t="shared" si="38"/>
        <v>0.86283185840707954</v>
      </c>
      <c r="BR38" s="21" t="s">
        <v>231</v>
      </c>
      <c r="BS38" s="16">
        <f t="shared" si="39"/>
        <v>0.16281992587776645</v>
      </c>
      <c r="BT38" s="18">
        <f t="shared" si="40"/>
        <v>660.34401671222167</v>
      </c>
      <c r="BU38" s="18">
        <f t="shared" si="41"/>
        <v>684.86161720949281</v>
      </c>
      <c r="BV38" s="21" t="s">
        <v>231</v>
      </c>
      <c r="BW38" s="18">
        <f t="shared" si="42"/>
        <v>16.400905833180094</v>
      </c>
      <c r="BX38" s="16">
        <f t="shared" si="43"/>
        <v>10.439921404443238</v>
      </c>
      <c r="BY38" s="16"/>
      <c r="BZ38" s="17">
        <f t="shared" si="44"/>
        <v>9.8260869565217381E-3</v>
      </c>
      <c r="CA38" s="22" t="s">
        <v>231</v>
      </c>
      <c r="CB38" s="17">
        <f t="shared" si="45"/>
        <v>2.1856379463475141E-3</v>
      </c>
      <c r="CC38" s="17">
        <f t="shared" si="46"/>
        <v>0.67826086956521736</v>
      </c>
      <c r="CD38" s="22" t="s">
        <v>231</v>
      </c>
      <c r="CE38" s="17">
        <f t="shared" si="47"/>
        <v>0.17657955789006349</v>
      </c>
      <c r="CF38" s="17">
        <f t="shared" si="48"/>
        <v>0.18782608695652175</v>
      </c>
      <c r="CG38" s="22" t="s">
        <v>231</v>
      </c>
      <c r="CH38" s="17">
        <f t="shared" si="49"/>
        <v>4.6236345248388377E-2</v>
      </c>
      <c r="CI38" s="17">
        <f t="shared" si="50"/>
        <v>0.27956989247311825</v>
      </c>
      <c r="CJ38" s="22" t="s">
        <v>231</v>
      </c>
      <c r="CK38" s="17">
        <f t="shared" si="51"/>
        <v>6.278778620989027E-2</v>
      </c>
      <c r="CL38" s="17">
        <f t="shared" si="52"/>
        <v>1.4487179487179485E-2</v>
      </c>
      <c r="CM38" s="22" t="s">
        <v>231</v>
      </c>
      <c r="CN38" s="17">
        <f t="shared" si="53"/>
        <v>2.7962077624577777E-3</v>
      </c>
      <c r="CO38" s="17"/>
      <c r="CP38" s="17">
        <f t="shared" si="54"/>
        <v>0.76249693402115348</v>
      </c>
      <c r="CQ38" s="22" t="s">
        <v>231</v>
      </c>
      <c r="CR38" s="17">
        <f t="shared" si="55"/>
        <v>0.10353757282443968</v>
      </c>
      <c r="CS38" s="17">
        <f t="shared" si="56"/>
        <v>12.255708842357285</v>
      </c>
      <c r="CT38" s="22" t="s">
        <v>231</v>
      </c>
      <c r="CU38" s="17">
        <f t="shared" si="57"/>
        <v>0.63614774206259128</v>
      </c>
      <c r="CV38" s="17">
        <f t="shared" si="58"/>
        <v>2.6553210801045344</v>
      </c>
      <c r="CW38" s="22" t="s">
        <v>231</v>
      </c>
      <c r="CX38" s="17">
        <f t="shared" si="59"/>
        <v>0.42732175492395785</v>
      </c>
      <c r="CY38" s="17">
        <f t="shared" si="60"/>
        <v>5.1702997639333015</v>
      </c>
      <c r="CZ38" s="22" t="s">
        <v>231</v>
      </c>
      <c r="DA38" s="17">
        <f t="shared" si="61"/>
        <v>0.77588735351849791</v>
      </c>
      <c r="DB38" s="17">
        <f t="shared" si="62"/>
        <v>6.7310226449131241</v>
      </c>
      <c r="DC38" s="22" t="s">
        <v>231</v>
      </c>
      <c r="DD38" s="17">
        <f t="shared" si="63"/>
        <v>1.6173401447788451</v>
      </c>
      <c r="DE38" s="17">
        <f t="shared" si="64"/>
        <v>0.70868690463542883</v>
      </c>
      <c r="DF38" s="22" t="s">
        <v>231</v>
      </c>
      <c r="DG38" s="17">
        <f t="shared" si="65"/>
        <v>0.25949278117259755</v>
      </c>
      <c r="DH38" s="17">
        <f t="shared" si="66"/>
        <v>75.300628425108883</v>
      </c>
      <c r="DI38" s="22" t="s">
        <v>231</v>
      </c>
      <c r="DJ38" s="17">
        <f t="shared" si="67"/>
        <v>9.6465717908028825</v>
      </c>
      <c r="DK38" s="17">
        <f t="shared" si="68"/>
        <v>3.1305320470803957</v>
      </c>
      <c r="DL38" s="22" t="s">
        <v>231</v>
      </c>
      <c r="DM38" s="17">
        <f t="shared" si="69"/>
        <v>0.97183036739806972</v>
      </c>
      <c r="DN38" s="17">
        <f t="shared" si="70"/>
        <v>0.44522405660038777</v>
      </c>
      <c r="DO38" s="22" t="s">
        <v>231</v>
      </c>
      <c r="DP38" s="17">
        <f t="shared" si="71"/>
        <v>0.13042230143223574</v>
      </c>
      <c r="DQ38" s="17">
        <f t="shared" si="72"/>
        <v>0.15793592790430044</v>
      </c>
      <c r="DR38" s="22" t="s">
        <v>231</v>
      </c>
      <c r="DS38" s="17">
        <f t="shared" si="73"/>
        <v>4.1967170567212185E-2</v>
      </c>
      <c r="DT38" s="17">
        <f t="shared" si="74"/>
        <v>4.1601108146038712E-3</v>
      </c>
      <c r="DU38" s="22" t="s">
        <v>231</v>
      </c>
      <c r="DV38" s="17">
        <f t="shared" si="75"/>
        <v>1.1882975012939021E-3</v>
      </c>
    </row>
    <row r="39" spans="1:126" x14ac:dyDescent="0.3">
      <c r="A39" s="15" t="s">
        <v>292</v>
      </c>
      <c r="B39" s="133">
        <v>4005</v>
      </c>
      <c r="C39" s="63">
        <v>5.5</v>
      </c>
      <c r="D39" s="68" t="s">
        <v>231</v>
      </c>
      <c r="E39" s="63">
        <v>0.95</v>
      </c>
      <c r="F39" s="15"/>
      <c r="I39" s="14" t="s">
        <v>323</v>
      </c>
      <c r="J39" s="21" t="s">
        <v>231</v>
      </c>
      <c r="K39" s="14" t="s">
        <v>323</v>
      </c>
      <c r="L39" s="14">
        <v>255</v>
      </c>
      <c r="M39" s="21" t="s">
        <v>231</v>
      </c>
      <c r="N39" s="14">
        <v>23</v>
      </c>
      <c r="O39" s="14">
        <v>227</v>
      </c>
      <c r="P39" s="21" t="s">
        <v>231</v>
      </c>
      <c r="Q39" s="14">
        <v>19</v>
      </c>
      <c r="R39" s="14">
        <v>8.6</v>
      </c>
      <c r="S39" s="21" t="s">
        <v>231</v>
      </c>
      <c r="T39" s="14">
        <v>1</v>
      </c>
      <c r="U39" s="14" t="s">
        <v>323</v>
      </c>
      <c r="V39" s="21" t="s">
        <v>231</v>
      </c>
      <c r="W39" s="14" t="s">
        <v>323</v>
      </c>
      <c r="X39" s="14">
        <v>0.14399999999999999</v>
      </c>
      <c r="Y39" s="21" t="s">
        <v>231</v>
      </c>
      <c r="Z39" s="14">
        <v>2.3E-2</v>
      </c>
      <c r="AA39" s="14">
        <v>601</v>
      </c>
      <c r="AB39" s="21" t="s">
        <v>231</v>
      </c>
      <c r="AC39" s="14">
        <v>57</v>
      </c>
      <c r="AD39" s="14">
        <v>347000</v>
      </c>
      <c r="AE39" s="21" t="s">
        <v>231</v>
      </c>
      <c r="AF39" s="14">
        <v>24000</v>
      </c>
      <c r="AG39" s="14">
        <v>1.01</v>
      </c>
      <c r="AH39" s="21" t="s">
        <v>231</v>
      </c>
      <c r="AI39" s="14">
        <v>0.11</v>
      </c>
      <c r="AJ39" s="14">
        <v>1.01E-2</v>
      </c>
      <c r="AK39" s="21" t="s">
        <v>231</v>
      </c>
      <c r="AL39" s="14">
        <v>4.3E-3</v>
      </c>
      <c r="AM39" s="14">
        <v>7.5</v>
      </c>
      <c r="AN39" s="21" t="s">
        <v>231</v>
      </c>
      <c r="AO39" s="14">
        <v>0.59</v>
      </c>
      <c r="AP39" s="14">
        <v>8.1000000000000003E-2</v>
      </c>
      <c r="AQ39" s="21" t="s">
        <v>231</v>
      </c>
      <c r="AR39" s="14">
        <v>1.2E-2</v>
      </c>
      <c r="AS39" s="14">
        <v>0.441</v>
      </c>
      <c r="AT39" s="21" t="s">
        <v>231</v>
      </c>
      <c r="AU39" s="14">
        <v>6.4000000000000001E-2</v>
      </c>
      <c r="AV39" s="14">
        <v>3.75</v>
      </c>
      <c r="AW39" s="21" t="s">
        <v>231</v>
      </c>
      <c r="AX39" s="14">
        <v>0.4</v>
      </c>
      <c r="AY39" s="14">
        <v>14.5</v>
      </c>
      <c r="AZ39" s="21" t="s">
        <v>231</v>
      </c>
      <c r="BA39" s="14">
        <v>1.6</v>
      </c>
      <c r="BB39" s="14">
        <v>52.6</v>
      </c>
      <c r="BC39" s="21" t="s">
        <v>231</v>
      </c>
      <c r="BD39" s="14">
        <v>4.4000000000000004</v>
      </c>
      <c r="BE39" s="14">
        <v>176</v>
      </c>
      <c r="BF39" s="21" t="s">
        <v>231</v>
      </c>
      <c r="BG39" s="14">
        <v>18</v>
      </c>
      <c r="BH39" s="14">
        <v>0.48699999999999999</v>
      </c>
      <c r="BI39" s="21" t="s">
        <v>231</v>
      </c>
      <c r="BJ39" s="14">
        <v>6.6000000000000003E-2</v>
      </c>
      <c r="BK39" s="14">
        <v>57.7</v>
      </c>
      <c r="BL39" s="21" t="s">
        <v>231</v>
      </c>
      <c r="BM39" s="14">
        <v>4.8</v>
      </c>
      <c r="BN39" s="14">
        <v>75.099999999999994</v>
      </c>
      <c r="BO39" s="21" t="s">
        <v>231</v>
      </c>
      <c r="BP39" s="14">
        <v>5.9</v>
      </c>
      <c r="BQ39" s="16">
        <f t="shared" si="38"/>
        <v>0.7683089214380826</v>
      </c>
      <c r="BR39" s="21" t="s">
        <v>231</v>
      </c>
      <c r="BS39" s="16">
        <f t="shared" si="39"/>
        <v>8.7911360236628447E-2</v>
      </c>
      <c r="BT39" s="18">
        <f t="shared" si="40"/>
        <v>731.91959460364558</v>
      </c>
      <c r="BU39" s="18">
        <f t="shared" si="41"/>
        <v>692.67093918819955</v>
      </c>
      <c r="BV39" s="21" t="s">
        <v>231</v>
      </c>
      <c r="BW39" s="18">
        <f t="shared" si="42"/>
        <v>14.570822389981915</v>
      </c>
      <c r="BX39" s="16">
        <f t="shared" si="43"/>
        <v>10.355494396886993</v>
      </c>
      <c r="BY39" s="16"/>
      <c r="BZ39" s="17">
        <f t="shared" si="44"/>
        <v>5.7386363636363633E-3</v>
      </c>
      <c r="CA39" s="22" t="s">
        <v>231</v>
      </c>
      <c r="CB39" s="17">
        <f t="shared" si="45"/>
        <v>8.5737019025335516E-4</v>
      </c>
      <c r="CC39" s="17">
        <f t="shared" si="46"/>
        <v>0.32784090909090913</v>
      </c>
      <c r="CD39" s="22" t="s">
        <v>231</v>
      </c>
      <c r="CE39" s="17">
        <f t="shared" si="47"/>
        <v>4.3220456092452321E-2</v>
      </c>
      <c r="CF39" s="17">
        <f t="shared" si="48"/>
        <v>0.29886363636363639</v>
      </c>
      <c r="CG39" s="22" t="s">
        <v>231</v>
      </c>
      <c r="CH39" s="17">
        <f t="shared" si="49"/>
        <v>3.9487413853509679E-2</v>
      </c>
      <c r="CI39" s="17">
        <f t="shared" si="50"/>
        <v>9.6006655574043268E-2</v>
      </c>
      <c r="CJ39" s="22" t="s">
        <v>231</v>
      </c>
      <c r="CK39" s="17">
        <f t="shared" si="51"/>
        <v>1.2111834593927662E-2</v>
      </c>
      <c r="CL39" s="17">
        <f t="shared" si="52"/>
        <v>1.7504332755632582E-2</v>
      </c>
      <c r="CM39" s="22" t="s">
        <v>231</v>
      </c>
      <c r="CN39" s="17">
        <f t="shared" si="53"/>
        <v>2.3989224492419361E-3</v>
      </c>
      <c r="CO39" s="17"/>
      <c r="CP39" s="17">
        <f t="shared" si="54"/>
        <v>0.70117227180558594</v>
      </c>
      <c r="CQ39" s="22" t="s">
        <v>231</v>
      </c>
      <c r="CR39" s="17">
        <f t="shared" si="55"/>
        <v>9.5210448613468959E-2</v>
      </c>
      <c r="CS39" s="17">
        <f t="shared" si="56"/>
        <v>11.969159877906286</v>
      </c>
      <c r="CT39" s="22" t="s">
        <v>231</v>
      </c>
      <c r="CU39" s="17">
        <f t="shared" si="57"/>
        <v>0.6212740632676228</v>
      </c>
      <c r="CV39" s="17">
        <f t="shared" si="58"/>
        <v>2.558883911297781</v>
      </c>
      <c r="CW39" s="22" t="s">
        <v>231</v>
      </c>
      <c r="CX39" s="17">
        <f t="shared" si="59"/>
        <v>0.41180208744450658</v>
      </c>
      <c r="CY39" s="17">
        <f t="shared" si="60"/>
        <v>5.0156615682663448</v>
      </c>
      <c r="CZ39" s="22" t="s">
        <v>231</v>
      </c>
      <c r="DA39" s="17">
        <f t="shared" si="61"/>
        <v>0.75268138367785675</v>
      </c>
      <c r="DB39" s="17">
        <f t="shared" si="62"/>
        <v>6.5511926293331353</v>
      </c>
      <c r="DC39" s="22" t="s">
        <v>231</v>
      </c>
      <c r="DD39" s="17">
        <f t="shared" si="63"/>
        <v>1.5741303208372299</v>
      </c>
      <c r="DE39" s="17">
        <f t="shared" si="64"/>
        <v>0.24579391491215036</v>
      </c>
      <c r="DF39" s="22" t="s">
        <v>231</v>
      </c>
      <c r="DG39" s="17">
        <f t="shared" si="65"/>
        <v>7.7551450110331377E-2</v>
      </c>
      <c r="DH39" s="17">
        <f t="shared" si="66"/>
        <v>58.092710591529752</v>
      </c>
      <c r="DI39" s="22" t="s">
        <v>231</v>
      </c>
      <c r="DJ39" s="17">
        <f t="shared" si="67"/>
        <v>2.8829535357000511</v>
      </c>
      <c r="DK39" s="17">
        <f t="shared" si="68"/>
        <v>1.5334733389437423</v>
      </c>
      <c r="DL39" s="22" t="s">
        <v>231</v>
      </c>
      <c r="DM39" s="17">
        <f t="shared" si="69"/>
        <v>0.32879664128976527</v>
      </c>
      <c r="DN39" s="17">
        <f t="shared" si="70"/>
        <v>0.71319537744753492</v>
      </c>
      <c r="DO39" s="22" t="s">
        <v>231</v>
      </c>
      <c r="DP39" s="17">
        <f t="shared" si="71"/>
        <v>0.14732481879035855</v>
      </c>
      <c r="DQ39" s="17">
        <f t="shared" si="72"/>
        <v>9.7959743816816436E-2</v>
      </c>
      <c r="DR39" s="22" t="s">
        <v>231</v>
      </c>
      <c r="DS39" s="17">
        <f t="shared" si="73"/>
        <v>2.0420272622486843E-2</v>
      </c>
      <c r="DT39" s="17">
        <f t="shared" si="74"/>
        <v>4.7964476663121033E-3</v>
      </c>
      <c r="DU39" s="22" t="s">
        <v>231</v>
      </c>
      <c r="DV39" s="17">
        <f t="shared" si="75"/>
        <v>1.2050334473740491E-3</v>
      </c>
    </row>
    <row r="40" spans="1:126" x14ac:dyDescent="0.3">
      <c r="A40" s="15" t="s">
        <v>313</v>
      </c>
      <c r="B40" s="133">
        <v>4003</v>
      </c>
      <c r="C40" s="63">
        <v>12.8</v>
      </c>
      <c r="D40" s="68" t="s">
        <v>231</v>
      </c>
      <c r="E40" s="63">
        <v>1.5</v>
      </c>
      <c r="I40" s="14">
        <v>1</v>
      </c>
      <c r="J40" s="21" t="s">
        <v>231</v>
      </c>
      <c r="K40" s="14">
        <v>0.32</v>
      </c>
      <c r="L40" s="14">
        <v>188</v>
      </c>
      <c r="M40" s="21" t="s">
        <v>231</v>
      </c>
      <c r="N40" s="14">
        <v>16</v>
      </c>
      <c r="O40" s="14">
        <v>258</v>
      </c>
      <c r="P40" s="21" t="s">
        <v>231</v>
      </c>
      <c r="Q40" s="14">
        <v>29</v>
      </c>
      <c r="R40" s="14">
        <v>4.9000000000000004</v>
      </c>
      <c r="S40" s="21" t="s">
        <v>231</v>
      </c>
      <c r="T40" s="14">
        <v>5.7</v>
      </c>
      <c r="U40" s="14" t="s">
        <v>323</v>
      </c>
      <c r="V40" s="21" t="s">
        <v>231</v>
      </c>
      <c r="W40" s="14" t="s">
        <v>323</v>
      </c>
      <c r="X40" s="14">
        <v>0.23899999999999999</v>
      </c>
      <c r="Y40" s="21" t="s">
        <v>231</v>
      </c>
      <c r="Z40" s="14">
        <v>3.6999999999999998E-2</v>
      </c>
      <c r="AA40" s="14">
        <v>1140</v>
      </c>
      <c r="AB40" s="21" t="s">
        <v>231</v>
      </c>
      <c r="AC40" s="14">
        <v>150</v>
      </c>
      <c r="AD40" s="14">
        <v>412000</v>
      </c>
      <c r="AE40" s="21" t="s">
        <v>231</v>
      </c>
      <c r="AF40" s="14">
        <v>39000</v>
      </c>
      <c r="AG40" s="14">
        <v>1.97</v>
      </c>
      <c r="AH40" s="21" t="s">
        <v>231</v>
      </c>
      <c r="AI40" s="14">
        <v>0.19</v>
      </c>
      <c r="AJ40" s="14">
        <v>1.21E-2</v>
      </c>
      <c r="AK40" s="21" t="s">
        <v>231</v>
      </c>
      <c r="AL40" s="14">
        <v>7.3000000000000001E-3</v>
      </c>
      <c r="AM40" s="14">
        <v>9.5</v>
      </c>
      <c r="AN40" s="21" t="s">
        <v>231</v>
      </c>
      <c r="AO40" s="14">
        <v>1.1000000000000001</v>
      </c>
      <c r="AP40" s="14">
        <v>0.16300000000000001</v>
      </c>
      <c r="AQ40" s="21" t="s">
        <v>231</v>
      </c>
      <c r="AR40" s="14">
        <v>3.3000000000000002E-2</v>
      </c>
      <c r="AS40" s="14">
        <v>0.92</v>
      </c>
      <c r="AT40" s="21" t="s">
        <v>231</v>
      </c>
      <c r="AU40" s="14">
        <v>0.15</v>
      </c>
      <c r="AV40" s="14">
        <v>8.6999999999999993</v>
      </c>
      <c r="AW40" s="21" t="s">
        <v>231</v>
      </c>
      <c r="AX40" s="14">
        <v>1.5</v>
      </c>
      <c r="AY40" s="14">
        <v>29</v>
      </c>
      <c r="AZ40" s="21" t="s">
        <v>231</v>
      </c>
      <c r="BA40" s="14">
        <v>4</v>
      </c>
      <c r="BB40" s="14">
        <v>105</v>
      </c>
      <c r="BC40" s="21" t="s">
        <v>231</v>
      </c>
      <c r="BD40" s="14">
        <v>13</v>
      </c>
      <c r="BE40" s="14">
        <v>313</v>
      </c>
      <c r="BF40" s="21" t="s">
        <v>231</v>
      </c>
      <c r="BG40" s="14">
        <v>47</v>
      </c>
      <c r="BH40" s="14">
        <v>0.623</v>
      </c>
      <c r="BI40" s="21" t="s">
        <v>231</v>
      </c>
      <c r="BJ40" s="14">
        <v>7.0000000000000007E-2</v>
      </c>
      <c r="BK40" s="14">
        <v>54.4</v>
      </c>
      <c r="BL40" s="21" t="s">
        <v>231</v>
      </c>
      <c r="BM40" s="14">
        <v>6.6</v>
      </c>
      <c r="BN40" s="14">
        <v>69.5</v>
      </c>
      <c r="BO40" s="21" t="s">
        <v>231</v>
      </c>
      <c r="BP40" s="14">
        <v>7.8</v>
      </c>
      <c r="BQ40" s="16">
        <f t="shared" si="38"/>
        <v>0.78273381294964028</v>
      </c>
      <c r="BR40" s="21" t="s">
        <v>231</v>
      </c>
      <c r="BS40" s="16">
        <f t="shared" si="39"/>
        <v>0.12936442353842867</v>
      </c>
      <c r="BT40" s="18">
        <f t="shared" si="40"/>
        <v>683.02219813978706</v>
      </c>
      <c r="BU40" s="18">
        <f t="shared" si="41"/>
        <v>769.61922641004139</v>
      </c>
      <c r="BV40" s="21" t="s">
        <v>231</v>
      </c>
      <c r="BW40" s="18">
        <f t="shared" si="42"/>
        <v>11.523849361734705</v>
      </c>
      <c r="BX40" s="16">
        <f t="shared" si="43"/>
        <v>9.5912292299002733</v>
      </c>
      <c r="BY40" s="16"/>
      <c r="BZ40" s="17">
        <f t="shared" si="44"/>
        <v>6.2939297124600642E-3</v>
      </c>
      <c r="CA40" s="22" t="s">
        <v>231</v>
      </c>
      <c r="CB40" s="17">
        <f t="shared" si="45"/>
        <v>1.1232489637715316E-3</v>
      </c>
      <c r="CC40" s="17">
        <f t="shared" si="46"/>
        <v>0.17380191693290734</v>
      </c>
      <c r="CD40" s="22" t="s">
        <v>231</v>
      </c>
      <c r="CE40" s="17">
        <f t="shared" si="47"/>
        <v>3.3552030228831561E-2</v>
      </c>
      <c r="CF40" s="17">
        <f t="shared" si="48"/>
        <v>0.33546325878594252</v>
      </c>
      <c r="CG40" s="22" t="s">
        <v>231</v>
      </c>
      <c r="CH40" s="17">
        <f t="shared" si="49"/>
        <v>6.5287689320333603E-2</v>
      </c>
      <c r="CI40" s="17">
        <f t="shared" si="50"/>
        <v>4.7719298245614036E-2</v>
      </c>
      <c r="CJ40" s="22" t="s">
        <v>231</v>
      </c>
      <c r="CK40" s="17">
        <f t="shared" si="51"/>
        <v>8.540610403069953E-3</v>
      </c>
      <c r="CL40" s="17">
        <f t="shared" si="52"/>
        <v>3.621323529411765E-2</v>
      </c>
      <c r="CM40" s="22" t="s">
        <v>231</v>
      </c>
      <c r="CN40" s="17">
        <f t="shared" si="53"/>
        <v>5.6126268050120465E-3</v>
      </c>
      <c r="CO40" s="17"/>
      <c r="CP40" s="17">
        <f t="shared" si="54"/>
        <v>0.32824428004856354</v>
      </c>
      <c r="CQ40" s="22" t="s">
        <v>231</v>
      </c>
      <c r="CR40" s="17">
        <f t="shared" si="55"/>
        <v>4.4571478957305656E-2</v>
      </c>
      <c r="CS40" s="17">
        <f t="shared" si="56"/>
        <v>9.6616788421693904</v>
      </c>
      <c r="CT40" s="22" t="s">
        <v>231</v>
      </c>
      <c r="CU40" s="17">
        <f t="shared" si="57"/>
        <v>0.50150140306350388</v>
      </c>
      <c r="CV40" s="17">
        <f t="shared" si="58"/>
        <v>1.8306736159879533</v>
      </c>
      <c r="CW40" s="22" t="s">
        <v>231</v>
      </c>
      <c r="CX40" s="17">
        <f t="shared" si="59"/>
        <v>0.29461094861121767</v>
      </c>
      <c r="CY40" s="17">
        <f t="shared" si="60"/>
        <v>3.8102195910487793</v>
      </c>
      <c r="CZ40" s="22" t="s">
        <v>231</v>
      </c>
      <c r="DA40" s="17">
        <f t="shared" si="61"/>
        <v>0.5717852600047636</v>
      </c>
      <c r="DB40" s="17">
        <f t="shared" si="62"/>
        <v>5.1269399616833411</v>
      </c>
      <c r="DC40" s="22" t="s">
        <v>231</v>
      </c>
      <c r="DD40" s="17">
        <f t="shared" si="63"/>
        <v>1.2319087688953101</v>
      </c>
      <c r="DE40" s="17">
        <f t="shared" si="64"/>
        <v>0.1336415049532971</v>
      </c>
      <c r="DF40" s="22" t="s">
        <v>231</v>
      </c>
      <c r="DG40" s="17">
        <f t="shared" si="65"/>
        <v>4.5451118304231784E-2</v>
      </c>
      <c r="DH40" s="17">
        <f t="shared" si="66"/>
        <v>53.923476020568664</v>
      </c>
      <c r="DI40" s="22" t="s">
        <v>231</v>
      </c>
      <c r="DJ40" s="17">
        <f t="shared" si="67"/>
        <v>1.6896326507149362</v>
      </c>
      <c r="DK40" s="17">
        <f t="shared" si="68"/>
        <v>0.91726798752869709</v>
      </c>
      <c r="DL40" s="22" t="s">
        <v>231</v>
      </c>
      <c r="DM40" s="17">
        <f t="shared" si="69"/>
        <v>0.23540067527786249</v>
      </c>
      <c r="DN40" s="17">
        <f t="shared" si="70"/>
        <v>0.85064343203515946</v>
      </c>
      <c r="DO40" s="22" t="s">
        <v>231</v>
      </c>
      <c r="DP40" s="17">
        <f t="shared" si="71"/>
        <v>0.21366374224758128</v>
      </c>
      <c r="DQ40" s="17">
        <f t="shared" si="72"/>
        <v>0.18525814837650753</v>
      </c>
      <c r="DR40" s="22" t="s">
        <v>231</v>
      </c>
      <c r="DS40" s="17">
        <f t="shared" si="73"/>
        <v>4.264255659103975E-2</v>
      </c>
      <c r="DT40" s="17">
        <f t="shared" si="74"/>
        <v>6.4931221182930408E-3</v>
      </c>
      <c r="DU40" s="22" t="s">
        <v>231</v>
      </c>
      <c r="DV40" s="17">
        <f t="shared" si="75"/>
        <v>1.6976527650349107E-3</v>
      </c>
    </row>
    <row r="41" spans="1:126" x14ac:dyDescent="0.3">
      <c r="A41" s="15" t="s">
        <v>266</v>
      </c>
      <c r="B41" s="133">
        <v>4002</v>
      </c>
      <c r="C41" s="63">
        <v>2.41</v>
      </c>
      <c r="D41" s="68" t="s">
        <v>231</v>
      </c>
      <c r="E41" s="63">
        <v>0.89</v>
      </c>
      <c r="I41" s="14" t="s">
        <v>323</v>
      </c>
      <c r="J41" s="21" t="s">
        <v>231</v>
      </c>
      <c r="K41" s="14" t="s">
        <v>323</v>
      </c>
      <c r="L41" s="14">
        <v>156</v>
      </c>
      <c r="M41" s="21" t="s">
        <v>231</v>
      </c>
      <c r="N41" s="14">
        <v>21</v>
      </c>
      <c r="O41" s="14">
        <v>255</v>
      </c>
      <c r="P41" s="21" t="s">
        <v>231</v>
      </c>
      <c r="Q41" s="14">
        <v>27</v>
      </c>
      <c r="R41" s="14">
        <v>3.1</v>
      </c>
      <c r="S41" s="21" t="s">
        <v>231</v>
      </c>
      <c r="T41" s="14">
        <v>0.94</v>
      </c>
      <c r="U41" s="14" t="s">
        <v>323</v>
      </c>
      <c r="V41" s="21" t="s">
        <v>231</v>
      </c>
      <c r="W41" s="14" t="s">
        <v>323</v>
      </c>
      <c r="X41" s="14">
        <v>0.16700000000000001</v>
      </c>
      <c r="Y41" s="21" t="s">
        <v>231</v>
      </c>
      <c r="Z41" s="14">
        <v>3.3000000000000002E-2</v>
      </c>
      <c r="AA41" s="14">
        <v>509</v>
      </c>
      <c r="AB41" s="21" t="s">
        <v>231</v>
      </c>
      <c r="AC41" s="14">
        <v>77</v>
      </c>
      <c r="AD41" s="14">
        <v>389000</v>
      </c>
      <c r="AE41" s="21" t="s">
        <v>231</v>
      </c>
      <c r="AF41" s="14">
        <v>46000</v>
      </c>
      <c r="AG41" s="14">
        <v>3.04</v>
      </c>
      <c r="AH41" s="21" t="s">
        <v>231</v>
      </c>
      <c r="AI41" s="14">
        <v>0.32</v>
      </c>
      <c r="AJ41" s="14">
        <v>9.7999999999999997E-3</v>
      </c>
      <c r="AK41" s="21" t="s">
        <v>231</v>
      </c>
      <c r="AL41" s="14">
        <v>4.4000000000000003E-3</v>
      </c>
      <c r="AM41" s="14">
        <v>6.8</v>
      </c>
      <c r="AN41" s="21" t="s">
        <v>231</v>
      </c>
      <c r="AO41" s="14">
        <v>0.96</v>
      </c>
      <c r="AP41" s="14">
        <v>4.07E-2</v>
      </c>
      <c r="AQ41" s="21" t="s">
        <v>231</v>
      </c>
      <c r="AR41" s="14">
        <v>8.6999999999999994E-3</v>
      </c>
      <c r="AS41" s="14">
        <v>0.20899999999999999</v>
      </c>
      <c r="AT41" s="21" t="s">
        <v>231</v>
      </c>
      <c r="AU41" s="14">
        <v>6.8000000000000005E-2</v>
      </c>
      <c r="AV41" s="14">
        <v>2.4</v>
      </c>
      <c r="AW41" s="21" t="s">
        <v>231</v>
      </c>
      <c r="AX41" s="14">
        <v>0.38</v>
      </c>
      <c r="AY41" s="14">
        <v>10.6</v>
      </c>
      <c r="AZ41" s="21" t="s">
        <v>231</v>
      </c>
      <c r="BA41" s="14">
        <v>1.1000000000000001</v>
      </c>
      <c r="BB41" s="14">
        <v>44.4</v>
      </c>
      <c r="BC41" s="21" t="s">
        <v>231</v>
      </c>
      <c r="BD41" s="14">
        <v>4.4000000000000004</v>
      </c>
      <c r="BE41" s="14">
        <v>158</v>
      </c>
      <c r="BF41" s="21" t="s">
        <v>231</v>
      </c>
      <c r="BG41" s="14">
        <v>25</v>
      </c>
      <c r="BH41" s="14">
        <v>0.72</v>
      </c>
      <c r="BI41" s="21" t="s">
        <v>231</v>
      </c>
      <c r="BJ41" s="14">
        <v>0.11</v>
      </c>
      <c r="BK41" s="14">
        <v>29.6</v>
      </c>
      <c r="BL41" s="21" t="s">
        <v>231</v>
      </c>
      <c r="BM41" s="14">
        <v>2.9</v>
      </c>
      <c r="BN41" s="14">
        <v>89.8</v>
      </c>
      <c r="BO41" s="21" t="s">
        <v>231</v>
      </c>
      <c r="BP41" s="14">
        <v>8.9</v>
      </c>
      <c r="BQ41" s="16">
        <f t="shared" si="38"/>
        <v>0.3296213808463252</v>
      </c>
      <c r="BR41" s="21" t="s">
        <v>231</v>
      </c>
      <c r="BS41" s="16">
        <f t="shared" si="39"/>
        <v>4.5936170170785266E-2</v>
      </c>
      <c r="BT41" s="18">
        <f t="shared" si="40"/>
        <v>646.60394924873879</v>
      </c>
      <c r="BU41" s="18">
        <f t="shared" si="41"/>
        <v>627.7347252465737</v>
      </c>
      <c r="BV41" s="21" t="s">
        <v>231</v>
      </c>
      <c r="BW41" s="18">
        <f t="shared" si="42"/>
        <v>27.103888423162509</v>
      </c>
      <c r="BX41" s="16">
        <f t="shared" si="43"/>
        <v>11.102047827969026</v>
      </c>
      <c r="BY41" s="16"/>
      <c r="BZ41" s="17">
        <f t="shared" si="44"/>
        <v>1.9240506329113925E-2</v>
      </c>
      <c r="CA41" s="22" t="s">
        <v>231</v>
      </c>
      <c r="CB41" s="17">
        <f t="shared" si="45"/>
        <v>3.6565256944863954E-3</v>
      </c>
      <c r="CC41" s="17">
        <f t="shared" si="46"/>
        <v>0.18734177215189873</v>
      </c>
      <c r="CD41" s="22" t="s">
        <v>231</v>
      </c>
      <c r="CE41" s="17">
        <f t="shared" si="47"/>
        <v>3.4865081618501485E-2</v>
      </c>
      <c r="CF41" s="17">
        <f t="shared" si="48"/>
        <v>0.2810126582278481</v>
      </c>
      <c r="CG41" s="22" t="s">
        <v>231</v>
      </c>
      <c r="CH41" s="17">
        <f t="shared" si="49"/>
        <v>5.2464907775922588E-2</v>
      </c>
      <c r="CI41" s="17">
        <f t="shared" si="50"/>
        <v>5.8153241650294701E-2</v>
      </c>
      <c r="CJ41" s="22" t="s">
        <v>231</v>
      </c>
      <c r="CK41" s="17">
        <f t="shared" si="51"/>
        <v>1.0481053188876772E-2</v>
      </c>
      <c r="CL41" s="17">
        <f t="shared" si="52"/>
        <v>0.10270270270270269</v>
      </c>
      <c r="CM41" s="22" t="s">
        <v>231</v>
      </c>
      <c r="CN41" s="17">
        <f t="shared" si="53"/>
        <v>1.4768861424238182E-2</v>
      </c>
      <c r="CO41" s="17"/>
      <c r="CP41" s="17">
        <f t="shared" si="54"/>
        <v>1.4716794588605799</v>
      </c>
      <c r="CQ41" s="22" t="s">
        <v>231</v>
      </c>
      <c r="CR41" s="17">
        <f t="shared" si="55"/>
        <v>0.19983571388600763</v>
      </c>
      <c r="CS41" s="17">
        <f t="shared" si="56"/>
        <v>14.754320754747887</v>
      </c>
      <c r="CT41" s="22" t="s">
        <v>231</v>
      </c>
      <c r="CU41" s="17">
        <f t="shared" si="57"/>
        <v>0.76584128707114352</v>
      </c>
      <c r="CV41" s="17">
        <f t="shared" si="58"/>
        <v>3.549111975364204</v>
      </c>
      <c r="CW41" s="22" t="s">
        <v>231</v>
      </c>
      <c r="CX41" s="17">
        <f t="shared" si="59"/>
        <v>0.57115983791856939</v>
      </c>
      <c r="CY41" s="17">
        <f t="shared" si="60"/>
        <v>6.560544274660483</v>
      </c>
      <c r="CZ41" s="22" t="s">
        <v>231</v>
      </c>
      <c r="DA41" s="17">
        <f t="shared" si="61"/>
        <v>0.98451609525921513</v>
      </c>
      <c r="DB41" s="17">
        <f t="shared" si="62"/>
        <v>8.323677830882751</v>
      </c>
      <c r="DC41" s="22" t="s">
        <v>231</v>
      </c>
      <c r="DD41" s="17">
        <f t="shared" si="63"/>
        <v>2.000025704603186</v>
      </c>
      <c r="DE41" s="17">
        <f t="shared" si="64"/>
        <v>0.13638590489071656</v>
      </c>
      <c r="DF41" s="22" t="s">
        <v>231</v>
      </c>
      <c r="DG41" s="17">
        <f t="shared" si="65"/>
        <v>4.6474827493525481E-2</v>
      </c>
      <c r="DH41" s="17">
        <f t="shared" si="66"/>
        <v>54.025498323074963</v>
      </c>
      <c r="DI41" s="22" t="s">
        <v>231</v>
      </c>
      <c r="DJ41" s="17">
        <f t="shared" si="67"/>
        <v>1.7276887544061517</v>
      </c>
      <c r="DK41" s="17">
        <f t="shared" si="68"/>
        <v>0.77881470527803287</v>
      </c>
      <c r="DL41" s="22" t="s">
        <v>231</v>
      </c>
      <c r="DM41" s="17">
        <f t="shared" si="69"/>
        <v>0.19583371409516726</v>
      </c>
      <c r="DN41" s="17">
        <f t="shared" si="70"/>
        <v>0.63198276271865916</v>
      </c>
      <c r="DO41" s="22" t="s">
        <v>231</v>
      </c>
      <c r="DP41" s="17">
        <f t="shared" si="71"/>
        <v>0.15489485209037451</v>
      </c>
      <c r="DQ41" s="17">
        <f t="shared" si="72"/>
        <v>0.1928956744991826</v>
      </c>
      <c r="DR41" s="22" t="s">
        <v>231</v>
      </c>
      <c r="DS41" s="17">
        <f t="shared" si="73"/>
        <v>4.6153648767260608E-2</v>
      </c>
      <c r="DT41" s="17">
        <f t="shared" si="74"/>
        <v>4.2586838337644227E-2</v>
      </c>
      <c r="DU41" s="22" t="s">
        <v>231</v>
      </c>
      <c r="DV41" s="17">
        <f t="shared" si="75"/>
        <v>1.0858881053839161E-2</v>
      </c>
    </row>
    <row r="42" spans="1:126" x14ac:dyDescent="0.3">
      <c r="A42" s="15" t="s">
        <v>278</v>
      </c>
      <c r="B42" s="133">
        <v>3999</v>
      </c>
      <c r="C42" s="63">
        <v>4.2</v>
      </c>
      <c r="D42" s="68" t="s">
        <v>231</v>
      </c>
      <c r="E42" s="63">
        <v>1.4</v>
      </c>
      <c r="I42" s="14">
        <v>5.0999999999999996</v>
      </c>
      <c r="J42" s="21" t="s">
        <v>231</v>
      </c>
      <c r="K42" s="14">
        <v>4.3</v>
      </c>
      <c r="L42" s="14">
        <v>74.2</v>
      </c>
      <c r="M42" s="21" t="s">
        <v>231</v>
      </c>
      <c r="N42" s="14">
        <v>4.9000000000000004</v>
      </c>
      <c r="O42" s="14">
        <v>249</v>
      </c>
      <c r="P42" s="21" t="s">
        <v>231</v>
      </c>
      <c r="Q42" s="14">
        <v>17</v>
      </c>
      <c r="R42" s="14">
        <v>3.18</v>
      </c>
      <c r="S42" s="21" t="s">
        <v>231</v>
      </c>
      <c r="T42" s="14">
        <v>0.6</v>
      </c>
      <c r="U42" s="14">
        <v>0.17199999999999999</v>
      </c>
      <c r="V42" s="21" t="s">
        <v>231</v>
      </c>
      <c r="W42" s="14">
        <v>8.8999999999999996E-2</v>
      </c>
      <c r="X42" s="14">
        <v>0.155</v>
      </c>
      <c r="Y42" s="21" t="s">
        <v>231</v>
      </c>
      <c r="Z42" s="14">
        <v>2.5000000000000001E-2</v>
      </c>
      <c r="AA42" s="14">
        <v>301</v>
      </c>
      <c r="AB42" s="21" t="s">
        <v>231</v>
      </c>
      <c r="AC42" s="14">
        <v>15</v>
      </c>
      <c r="AD42" s="14">
        <v>379000</v>
      </c>
      <c r="AE42" s="21" t="s">
        <v>231</v>
      </c>
      <c r="AF42" s="14">
        <v>24000</v>
      </c>
      <c r="AG42" s="14">
        <v>1.29</v>
      </c>
      <c r="AH42" s="21" t="s">
        <v>231</v>
      </c>
      <c r="AI42" s="14">
        <v>0.11</v>
      </c>
      <c r="AJ42" s="14">
        <v>3.4000000000000002E-2</v>
      </c>
      <c r="AK42" s="21" t="s">
        <v>231</v>
      </c>
      <c r="AL42" s="14">
        <v>1.2E-2</v>
      </c>
      <c r="AM42" s="14">
        <v>1.66</v>
      </c>
      <c r="AN42" s="21" t="s">
        <v>231</v>
      </c>
      <c r="AO42" s="14">
        <v>0.15</v>
      </c>
      <c r="AP42" s="14">
        <v>0.03</v>
      </c>
      <c r="AQ42" s="21" t="s">
        <v>231</v>
      </c>
      <c r="AR42" s="14">
        <v>1.2999999999999999E-2</v>
      </c>
      <c r="AS42" s="14">
        <v>0.307</v>
      </c>
      <c r="AT42" s="21" t="s">
        <v>231</v>
      </c>
      <c r="AU42" s="14">
        <v>0.04</v>
      </c>
      <c r="AV42" s="14">
        <v>1.43</v>
      </c>
      <c r="AW42" s="21" t="s">
        <v>231</v>
      </c>
      <c r="AX42" s="14">
        <v>0.2</v>
      </c>
      <c r="AY42" s="14">
        <v>6.54</v>
      </c>
      <c r="AZ42" s="21" t="s">
        <v>231</v>
      </c>
      <c r="BA42" s="14">
        <v>0.54</v>
      </c>
      <c r="BB42" s="14">
        <v>28.2</v>
      </c>
      <c r="BC42" s="21" t="s">
        <v>231</v>
      </c>
      <c r="BD42" s="14">
        <v>1.8</v>
      </c>
      <c r="BE42" s="14">
        <v>68.7</v>
      </c>
      <c r="BF42" s="21" t="s">
        <v>231</v>
      </c>
      <c r="BG42" s="14">
        <v>4.5999999999999996</v>
      </c>
      <c r="BH42" s="14">
        <v>0.73399999999999999</v>
      </c>
      <c r="BI42" s="21" t="s">
        <v>231</v>
      </c>
      <c r="BJ42" s="14">
        <v>4.5999999999999999E-2</v>
      </c>
      <c r="BK42" s="14">
        <v>22.1</v>
      </c>
      <c r="BL42" s="21" t="s">
        <v>231</v>
      </c>
      <c r="BM42" s="14">
        <v>1.5</v>
      </c>
      <c r="BN42" s="14">
        <v>129.69999999999999</v>
      </c>
      <c r="BO42" s="21" t="s">
        <v>231</v>
      </c>
      <c r="BP42" s="14">
        <v>6.4</v>
      </c>
      <c r="BQ42" s="16">
        <f t="shared" si="38"/>
        <v>0.17039321511179648</v>
      </c>
      <c r="BR42" s="21" t="s">
        <v>231</v>
      </c>
      <c r="BS42" s="16">
        <f t="shared" si="39"/>
        <v>1.4298497609041732E-2</v>
      </c>
      <c r="BT42" s="18">
        <f t="shared" si="40"/>
        <v>648.55761483472872</v>
      </c>
      <c r="BU42" s="18">
        <f t="shared" si="41"/>
        <v>670.44245108962821</v>
      </c>
      <c r="BV42" s="21" t="s">
        <v>231</v>
      </c>
      <c r="BW42" s="18">
        <f t="shared" si="42"/>
        <v>26.839498556170863</v>
      </c>
      <c r="BX42" s="16">
        <f t="shared" si="43"/>
        <v>10.599480645004373</v>
      </c>
      <c r="BY42" s="16"/>
      <c r="BZ42" s="17">
        <f t="shared" si="44"/>
        <v>1.8777292576419215E-2</v>
      </c>
      <c r="CA42" s="22" t="s">
        <v>231</v>
      </c>
      <c r="CB42" s="17">
        <f t="shared" si="45"/>
        <v>2.0358034537478757E-3</v>
      </c>
      <c r="CC42" s="17">
        <f t="shared" si="46"/>
        <v>0.32168850072780203</v>
      </c>
      <c r="CD42" s="22" t="s">
        <v>231</v>
      </c>
      <c r="CE42" s="17">
        <f t="shared" si="47"/>
        <v>3.0670481759680176E-2</v>
      </c>
      <c r="CF42" s="17">
        <f t="shared" si="48"/>
        <v>0.41048034934497812</v>
      </c>
      <c r="CG42" s="22" t="s">
        <v>231</v>
      </c>
      <c r="CH42" s="17">
        <f t="shared" si="49"/>
        <v>3.7972398846071433E-2</v>
      </c>
      <c r="CI42" s="17">
        <f t="shared" si="50"/>
        <v>7.3421926910299001E-2</v>
      </c>
      <c r="CJ42" s="22" t="s">
        <v>231</v>
      </c>
      <c r="CK42" s="17">
        <f t="shared" si="51"/>
        <v>6.1823710886018514E-3</v>
      </c>
      <c r="CL42" s="17">
        <f t="shared" si="52"/>
        <v>5.8371040723981901E-2</v>
      </c>
      <c r="CM42" s="22" t="s">
        <v>231</v>
      </c>
      <c r="CN42" s="17">
        <f t="shared" si="53"/>
        <v>6.3616355450636973E-3</v>
      </c>
      <c r="CO42" s="17"/>
      <c r="CP42" s="17">
        <f t="shared" si="54"/>
        <v>0.89342068273187158</v>
      </c>
      <c r="CQ42" s="22" t="s">
        <v>231</v>
      </c>
      <c r="CR42" s="17">
        <f t="shared" si="55"/>
        <v>0.12131538485457768</v>
      </c>
      <c r="CS42" s="17">
        <f t="shared" si="56"/>
        <v>12.816126768113854</v>
      </c>
      <c r="CT42" s="22" t="s">
        <v>231</v>
      </c>
      <c r="CU42" s="17">
        <f t="shared" si="57"/>
        <v>0.66523692838931792</v>
      </c>
      <c r="CV42" s="17">
        <f t="shared" si="58"/>
        <v>2.8476143102068399</v>
      </c>
      <c r="CW42" s="22" t="s">
        <v>231</v>
      </c>
      <c r="CX42" s="17">
        <f t="shared" si="59"/>
        <v>0.45826757204678914</v>
      </c>
      <c r="CY42" s="17">
        <f t="shared" si="60"/>
        <v>5.4756902986006013</v>
      </c>
      <c r="CZ42" s="22" t="s">
        <v>231</v>
      </c>
      <c r="DA42" s="17">
        <f t="shared" si="61"/>
        <v>0.82171615736958292</v>
      </c>
      <c r="DB42" s="17">
        <f t="shared" si="62"/>
        <v>7.0844747026385759</v>
      </c>
      <c r="DC42" s="22" t="s">
        <v>231</v>
      </c>
      <c r="DD42" s="17">
        <f t="shared" si="63"/>
        <v>1.7022681315604793</v>
      </c>
      <c r="DE42" s="17">
        <f t="shared" si="64"/>
        <v>0.18266370622965777</v>
      </c>
      <c r="DF42" s="22" t="s">
        <v>231</v>
      </c>
      <c r="DG42" s="17">
        <f t="shared" si="65"/>
        <v>5.5019076588071925E-2</v>
      </c>
      <c r="DH42" s="17">
        <f t="shared" si="66"/>
        <v>55.74586268511738</v>
      </c>
      <c r="DI42" s="22" t="s">
        <v>231</v>
      </c>
      <c r="DJ42" s="17">
        <f t="shared" si="67"/>
        <v>2.0453188322703317</v>
      </c>
      <c r="DK42" s="17">
        <f t="shared" si="68"/>
        <v>1.4478086412174731</v>
      </c>
      <c r="DL42" s="22" t="s">
        <v>231</v>
      </c>
      <c r="DM42" s="17">
        <f t="shared" si="69"/>
        <v>0.28105007451689379</v>
      </c>
      <c r="DN42" s="17">
        <f t="shared" si="70"/>
        <v>0.96074976964445413</v>
      </c>
      <c r="DO42" s="22" t="s">
        <v>231</v>
      </c>
      <c r="DP42" s="17">
        <f t="shared" si="71"/>
        <v>0.17655777659713892</v>
      </c>
      <c r="DQ42" s="17">
        <f t="shared" si="72"/>
        <v>0.26936041069196409</v>
      </c>
      <c r="DR42" s="22" t="s">
        <v>231</v>
      </c>
      <c r="DS42" s="17">
        <f t="shared" si="73"/>
        <v>4.8847938951800444E-2</v>
      </c>
      <c r="DT42" s="17">
        <f t="shared" si="74"/>
        <v>1.8313538764174079E-2</v>
      </c>
      <c r="DU42" s="22" t="s">
        <v>231</v>
      </c>
      <c r="DV42" s="17">
        <f t="shared" si="75"/>
        <v>4.3420783801076841E-3</v>
      </c>
    </row>
    <row r="43" spans="1:126" x14ac:dyDescent="0.3">
      <c r="A43" s="15" t="s">
        <v>282</v>
      </c>
      <c r="B43" s="133">
        <v>3999</v>
      </c>
      <c r="C43" s="63">
        <v>4.59</v>
      </c>
      <c r="D43" s="68" t="s">
        <v>231</v>
      </c>
      <c r="E43" s="63">
        <v>0.95</v>
      </c>
      <c r="I43" s="14">
        <v>1.45</v>
      </c>
      <c r="J43" s="21" t="s">
        <v>231</v>
      </c>
      <c r="K43" s="14">
        <v>0.88</v>
      </c>
      <c r="L43" s="14">
        <v>120</v>
      </c>
      <c r="M43" s="21" t="s">
        <v>231</v>
      </c>
      <c r="N43" s="14">
        <v>11</v>
      </c>
      <c r="O43" s="14">
        <v>238</v>
      </c>
      <c r="P43" s="21" t="s">
        <v>231</v>
      </c>
      <c r="Q43" s="14">
        <v>19</v>
      </c>
      <c r="R43" s="14">
        <v>3.44</v>
      </c>
      <c r="S43" s="21" t="s">
        <v>231</v>
      </c>
      <c r="T43" s="14">
        <v>0.92</v>
      </c>
      <c r="U43" s="14" t="s">
        <v>323</v>
      </c>
      <c r="V43" s="21" t="s">
        <v>231</v>
      </c>
      <c r="W43" s="14" t="s">
        <v>323</v>
      </c>
      <c r="X43" s="14">
        <v>0.13200000000000001</v>
      </c>
      <c r="Y43" s="21" t="s">
        <v>231</v>
      </c>
      <c r="Z43" s="14">
        <v>0.05</v>
      </c>
      <c r="AA43" s="14">
        <v>358</v>
      </c>
      <c r="AB43" s="21" t="s">
        <v>231</v>
      </c>
      <c r="AC43" s="14">
        <v>33</v>
      </c>
      <c r="AD43" s="14">
        <v>341000</v>
      </c>
      <c r="AE43" s="21" t="s">
        <v>231</v>
      </c>
      <c r="AF43" s="14">
        <v>36000</v>
      </c>
      <c r="AG43" s="14">
        <v>0.84</v>
      </c>
      <c r="AH43" s="21" t="s">
        <v>231</v>
      </c>
      <c r="AI43" s="14">
        <v>0.12</v>
      </c>
      <c r="AJ43" s="14">
        <v>1.1299999999999999E-2</v>
      </c>
      <c r="AK43" s="21" t="s">
        <v>231</v>
      </c>
      <c r="AL43" s="14">
        <v>7.1000000000000004E-3</v>
      </c>
      <c r="AM43" s="14">
        <v>1.5</v>
      </c>
      <c r="AN43" s="21" t="s">
        <v>231</v>
      </c>
      <c r="AO43" s="14">
        <v>0.14000000000000001</v>
      </c>
      <c r="AP43" s="14">
        <v>2.4E-2</v>
      </c>
      <c r="AQ43" s="21" t="s">
        <v>231</v>
      </c>
      <c r="AR43" s="14">
        <v>1.0999999999999999E-2</v>
      </c>
      <c r="AS43" s="14">
        <v>0.23400000000000001</v>
      </c>
      <c r="AT43" s="21" t="s">
        <v>231</v>
      </c>
      <c r="AU43" s="14">
        <v>4.2999999999999997E-2</v>
      </c>
      <c r="AV43" s="14">
        <v>1.77</v>
      </c>
      <c r="AW43" s="21" t="s">
        <v>231</v>
      </c>
      <c r="AX43" s="14">
        <v>0.22</v>
      </c>
      <c r="AY43" s="14">
        <v>7.8</v>
      </c>
      <c r="AZ43" s="21" t="s">
        <v>231</v>
      </c>
      <c r="BA43" s="14">
        <v>1</v>
      </c>
      <c r="BB43" s="14">
        <v>30.4</v>
      </c>
      <c r="BC43" s="21" t="s">
        <v>231</v>
      </c>
      <c r="BD43" s="14">
        <v>2</v>
      </c>
      <c r="BE43" s="14">
        <v>96.1</v>
      </c>
      <c r="BF43" s="21" t="s">
        <v>231</v>
      </c>
      <c r="BG43" s="14">
        <v>8.4</v>
      </c>
      <c r="BH43" s="14">
        <v>0.46</v>
      </c>
      <c r="BI43" s="21" t="s">
        <v>231</v>
      </c>
      <c r="BJ43" s="14">
        <v>6.0999999999999999E-2</v>
      </c>
      <c r="BK43" s="14">
        <v>31</v>
      </c>
      <c r="BL43" s="21" t="s">
        <v>231</v>
      </c>
      <c r="BM43" s="14">
        <v>2.6</v>
      </c>
      <c r="BN43" s="14">
        <v>85</v>
      </c>
      <c r="BO43" s="21" t="s">
        <v>231</v>
      </c>
      <c r="BP43" s="14">
        <v>5.7</v>
      </c>
      <c r="BQ43" s="16">
        <f t="shared" si="38"/>
        <v>0.36470588235294116</v>
      </c>
      <c r="BR43" s="21" t="s">
        <v>231</v>
      </c>
      <c r="BS43" s="16">
        <f t="shared" si="39"/>
        <v>3.9163409351493678E-2</v>
      </c>
      <c r="BT43" s="18">
        <f t="shared" si="40"/>
        <v>654.63633461258848</v>
      </c>
      <c r="BU43" s="18">
        <f t="shared" si="41"/>
        <v>677.64803522955572</v>
      </c>
      <c r="BV43" s="21" t="s">
        <v>231</v>
      </c>
      <c r="BW43" s="18">
        <f t="shared" si="42"/>
        <v>16.920580338942589</v>
      </c>
      <c r="BX43" s="16">
        <f t="shared" si="43"/>
        <v>10.51914023846404</v>
      </c>
      <c r="BY43" s="16"/>
      <c r="BZ43" s="17">
        <f t="shared" si="44"/>
        <v>8.7408949011446406E-3</v>
      </c>
      <c r="CA43" s="22" t="s">
        <v>231</v>
      </c>
      <c r="CB43" s="17">
        <f t="shared" si="45"/>
        <v>1.4638973445047323E-3</v>
      </c>
      <c r="CC43" s="17">
        <f t="shared" si="46"/>
        <v>0.32258064516129037</v>
      </c>
      <c r="CD43" s="22" t="s">
        <v>231</v>
      </c>
      <c r="CE43" s="17">
        <f t="shared" si="47"/>
        <v>3.9077105130701298E-2</v>
      </c>
      <c r="CF43" s="17">
        <f t="shared" si="48"/>
        <v>0.31633714880332986</v>
      </c>
      <c r="CG43" s="22" t="s">
        <v>231</v>
      </c>
      <c r="CH43" s="17">
        <f t="shared" si="49"/>
        <v>3.4607601014681792E-2</v>
      </c>
      <c r="CI43" s="17">
        <f t="shared" si="50"/>
        <v>8.6592178770949726E-2</v>
      </c>
      <c r="CJ43" s="22" t="s">
        <v>231</v>
      </c>
      <c r="CK43" s="17">
        <f t="shared" si="51"/>
        <v>1.079150665094721E-2</v>
      </c>
      <c r="CL43" s="17">
        <f t="shared" si="52"/>
        <v>2.7096774193548386E-2</v>
      </c>
      <c r="CM43" s="22" t="s">
        <v>231</v>
      </c>
      <c r="CN43" s="17">
        <f t="shared" si="53"/>
        <v>4.4887916560462223E-3</v>
      </c>
      <c r="CO43" s="17"/>
      <c r="CP43" s="17">
        <f t="shared" si="54"/>
        <v>0.82490737208044151</v>
      </c>
      <c r="CQ43" s="22" t="s">
        <v>231</v>
      </c>
      <c r="CR43" s="17">
        <f t="shared" si="55"/>
        <v>0.11201213185183302</v>
      </c>
      <c r="CS43" s="17">
        <f t="shared" si="56"/>
        <v>12.530816406338404</v>
      </c>
      <c r="CT43" s="22" t="s">
        <v>231</v>
      </c>
      <c r="CU43" s="17">
        <f t="shared" si="57"/>
        <v>0.65042754079981946</v>
      </c>
      <c r="CV43" s="17">
        <f t="shared" si="58"/>
        <v>2.7491117077577933</v>
      </c>
      <c r="CW43" s="22" t="s">
        <v>231</v>
      </c>
      <c r="CX43" s="17">
        <f t="shared" si="59"/>
        <v>0.44241551360516124</v>
      </c>
      <c r="CY43" s="17">
        <f t="shared" si="60"/>
        <v>5.3197314058779197</v>
      </c>
      <c r="CZ43" s="22" t="s">
        <v>231</v>
      </c>
      <c r="DA43" s="17">
        <f t="shared" si="61"/>
        <v>0.79831199551104082</v>
      </c>
      <c r="DB43" s="17">
        <f t="shared" si="62"/>
        <v>6.904245653669542</v>
      </c>
      <c r="DC43" s="22" t="s">
        <v>231</v>
      </c>
      <c r="DD43" s="17">
        <f t="shared" si="63"/>
        <v>1.6589624272819146</v>
      </c>
      <c r="DE43" s="17">
        <f t="shared" si="64"/>
        <v>0.21747158263303962</v>
      </c>
      <c r="DF43" s="22" t="s">
        <v>231</v>
      </c>
      <c r="DG43" s="17">
        <f t="shared" si="65"/>
        <v>6.8482846641154865E-2</v>
      </c>
      <c r="DH43" s="17">
        <f t="shared" si="66"/>
        <v>57.039835785614848</v>
      </c>
      <c r="DI43" s="22" t="s">
        <v>231</v>
      </c>
      <c r="DJ43" s="17">
        <f t="shared" si="67"/>
        <v>2.545830730154456</v>
      </c>
      <c r="DK43" s="17">
        <f t="shared" si="68"/>
        <v>1.4703654381695488</v>
      </c>
      <c r="DL43" s="22" t="s">
        <v>231</v>
      </c>
      <c r="DM43" s="17">
        <f t="shared" si="69"/>
        <v>0.30584837896270545</v>
      </c>
      <c r="DN43" s="17">
        <f t="shared" si="70"/>
        <v>0.74514339761198956</v>
      </c>
      <c r="DO43" s="22" t="s">
        <v>231</v>
      </c>
      <c r="DP43" s="17">
        <f t="shared" si="71"/>
        <v>0.14368464681647269</v>
      </c>
      <c r="DQ43" s="17">
        <f t="shared" si="72"/>
        <v>0.13277921005494664</v>
      </c>
      <c r="DR43" s="22" t="s">
        <v>231</v>
      </c>
      <c r="DS43" s="17">
        <f t="shared" si="73"/>
        <v>2.9446165422989952E-2</v>
      </c>
      <c r="DT43" s="17">
        <f t="shared" si="74"/>
        <v>8.1307459165011284E-3</v>
      </c>
      <c r="DU43" s="22" t="s">
        <v>231</v>
      </c>
      <c r="DV43" s="17">
        <f t="shared" si="75"/>
        <v>2.1783622325572136E-3</v>
      </c>
    </row>
    <row r="44" spans="1:126" x14ac:dyDescent="0.3">
      <c r="A44" s="15" t="s">
        <v>269</v>
      </c>
      <c r="B44" s="133">
        <v>3992</v>
      </c>
      <c r="C44" s="63">
        <v>8.8000000000000007</v>
      </c>
      <c r="D44" s="68" t="s">
        <v>231</v>
      </c>
      <c r="E44" s="63">
        <v>1</v>
      </c>
      <c r="I44" s="14" t="s">
        <v>323</v>
      </c>
      <c r="J44" s="21" t="s">
        <v>231</v>
      </c>
      <c r="K44" s="14" t="s">
        <v>323</v>
      </c>
      <c r="L44" s="14">
        <v>91</v>
      </c>
      <c r="M44" s="21" t="s">
        <v>231</v>
      </c>
      <c r="N44" s="14">
        <v>11</v>
      </c>
      <c r="O44" s="14">
        <v>203</v>
      </c>
      <c r="P44" s="21" t="s">
        <v>231</v>
      </c>
      <c r="Q44" s="14">
        <v>13</v>
      </c>
      <c r="R44" s="14">
        <v>1.83</v>
      </c>
      <c r="S44" s="21" t="s">
        <v>231</v>
      </c>
      <c r="T44" s="14">
        <v>0.34</v>
      </c>
      <c r="U44" s="14" t="s">
        <v>323</v>
      </c>
      <c r="V44" s="21" t="s">
        <v>231</v>
      </c>
      <c r="W44" s="14" t="s">
        <v>323</v>
      </c>
      <c r="X44" s="14">
        <v>9.9000000000000005E-2</v>
      </c>
      <c r="Y44" s="21" t="s">
        <v>231</v>
      </c>
      <c r="Z44" s="14">
        <v>2.3E-2</v>
      </c>
      <c r="AA44" s="14">
        <v>378</v>
      </c>
      <c r="AB44" s="21" t="s">
        <v>231</v>
      </c>
      <c r="AC44" s="14">
        <v>34</v>
      </c>
      <c r="AD44" s="14">
        <v>363000</v>
      </c>
      <c r="AE44" s="21" t="s">
        <v>231</v>
      </c>
      <c r="AF44" s="14">
        <v>20000</v>
      </c>
      <c r="AG44" s="14">
        <v>0.65</v>
      </c>
      <c r="AH44" s="21" t="s">
        <v>231</v>
      </c>
      <c r="AI44" s="14">
        <v>0.15</v>
      </c>
      <c r="AJ44" s="14">
        <v>1.7000000000000001E-2</v>
      </c>
      <c r="AK44" s="21" t="s">
        <v>231</v>
      </c>
      <c r="AL44" s="14">
        <v>1.0999999999999999E-2</v>
      </c>
      <c r="AM44" s="14">
        <v>2.04</v>
      </c>
      <c r="AN44" s="21" t="s">
        <v>231</v>
      </c>
      <c r="AO44" s="14">
        <v>0.18</v>
      </c>
      <c r="AP44" s="14">
        <v>7.4000000000000003E-3</v>
      </c>
      <c r="AQ44" s="21" t="s">
        <v>231</v>
      </c>
      <c r="AR44" s="14">
        <v>6.0000000000000001E-3</v>
      </c>
      <c r="AS44" s="14">
        <v>0.11799999999999999</v>
      </c>
      <c r="AT44" s="21" t="s">
        <v>231</v>
      </c>
      <c r="AU44" s="14">
        <v>4.8000000000000001E-2</v>
      </c>
      <c r="AV44" s="14">
        <v>1.06</v>
      </c>
      <c r="AW44" s="21" t="s">
        <v>231</v>
      </c>
      <c r="AX44" s="14">
        <v>0.19</v>
      </c>
      <c r="AY44" s="14">
        <v>5.07</v>
      </c>
      <c r="AZ44" s="21" t="s">
        <v>231</v>
      </c>
      <c r="BA44" s="14">
        <v>0.57999999999999996</v>
      </c>
      <c r="BB44" s="14">
        <v>27.3</v>
      </c>
      <c r="BC44" s="21" t="s">
        <v>231</v>
      </c>
      <c r="BD44" s="14">
        <v>2.1</v>
      </c>
      <c r="BE44" s="14">
        <v>127</v>
      </c>
      <c r="BF44" s="21" t="s">
        <v>231</v>
      </c>
      <c r="BG44" s="14">
        <v>15</v>
      </c>
      <c r="BH44" s="14">
        <v>0.41</v>
      </c>
      <c r="BI44" s="21" t="s">
        <v>231</v>
      </c>
      <c r="BJ44" s="14">
        <v>6.3E-2</v>
      </c>
      <c r="BK44" s="14">
        <v>19.399999999999999</v>
      </c>
      <c r="BL44" s="21" t="s">
        <v>231</v>
      </c>
      <c r="BM44" s="14">
        <v>2.4</v>
      </c>
      <c r="BN44" s="14">
        <v>66</v>
      </c>
      <c r="BO44" s="21" t="s">
        <v>231</v>
      </c>
      <c r="BP44" s="14">
        <v>6.8</v>
      </c>
      <c r="BQ44" s="16">
        <f t="shared" si="38"/>
        <v>0.29393939393939394</v>
      </c>
      <c r="BR44" s="21" t="s">
        <v>231</v>
      </c>
      <c r="BS44" s="16">
        <f t="shared" si="39"/>
        <v>4.7323091334563576E-2</v>
      </c>
      <c r="BT44" s="18">
        <f t="shared" si="40"/>
        <v>607.96850722085503</v>
      </c>
      <c r="BU44" s="18">
        <f t="shared" si="41"/>
        <v>734.02455689283579</v>
      </c>
      <c r="BV44" s="21" t="s">
        <v>231</v>
      </c>
      <c r="BW44" s="18">
        <f t="shared" si="42"/>
        <v>10.424669014818578</v>
      </c>
      <c r="BX44" s="16">
        <f t="shared" si="43"/>
        <v>9.9302444330204818</v>
      </c>
      <c r="BY44" s="16"/>
      <c r="BZ44" s="17">
        <f t="shared" si="44"/>
        <v>5.1181102362204724E-3</v>
      </c>
      <c r="CA44" s="22" t="s">
        <v>231</v>
      </c>
      <c r="CB44" s="17">
        <f t="shared" si="45"/>
        <v>1.3268098965906775E-3</v>
      </c>
      <c r="CC44" s="17">
        <f t="shared" si="46"/>
        <v>0.15275590551181101</v>
      </c>
      <c r="CD44" s="22" t="s">
        <v>231</v>
      </c>
      <c r="CE44" s="17">
        <f t="shared" si="47"/>
        <v>2.6127299521772059E-2</v>
      </c>
      <c r="CF44" s="17">
        <f t="shared" si="48"/>
        <v>0.21496062992125986</v>
      </c>
      <c r="CG44" s="22" t="s">
        <v>231</v>
      </c>
      <c r="CH44" s="17">
        <f t="shared" si="49"/>
        <v>3.0298918235707906E-2</v>
      </c>
      <c r="CI44" s="17">
        <f t="shared" si="50"/>
        <v>5.1322751322751319E-2</v>
      </c>
      <c r="CJ44" s="22" t="s">
        <v>231</v>
      </c>
      <c r="CK44" s="17">
        <f t="shared" si="51"/>
        <v>7.8500282544209272E-3</v>
      </c>
      <c r="CL44" s="17">
        <f t="shared" si="52"/>
        <v>3.3505154639175264E-2</v>
      </c>
      <c r="CM44" s="22" t="s">
        <v>231</v>
      </c>
      <c r="CN44" s="17">
        <f t="shared" si="53"/>
        <v>8.7729095849255548E-3</v>
      </c>
      <c r="CO44" s="17"/>
      <c r="CP44" s="17">
        <f t="shared" si="54"/>
        <v>0.45963641004046984</v>
      </c>
      <c r="CQ44" s="22" t="s">
        <v>231</v>
      </c>
      <c r="CR44" s="17">
        <f t="shared" si="55"/>
        <v>6.2412891323191749E-2</v>
      </c>
      <c r="CS44" s="17">
        <f t="shared" si="56"/>
        <v>10.624554961638838</v>
      </c>
      <c r="CT44" s="22" t="s">
        <v>231</v>
      </c>
      <c r="CU44" s="17">
        <f t="shared" si="57"/>
        <v>0.55148068024488506</v>
      </c>
      <c r="CV44" s="17">
        <f t="shared" si="58"/>
        <v>2.1238581903254694</v>
      </c>
      <c r="CW44" s="22" t="s">
        <v>231</v>
      </c>
      <c r="CX44" s="17">
        <f t="shared" si="59"/>
        <v>0.34179324523110849</v>
      </c>
      <c r="CY44" s="17">
        <f t="shared" si="60"/>
        <v>4.304316327231219</v>
      </c>
      <c r="CZ44" s="22" t="s">
        <v>231</v>
      </c>
      <c r="DA44" s="17">
        <f t="shared" si="61"/>
        <v>0.64593249063401381</v>
      </c>
      <c r="DB44" s="17">
        <f t="shared" si="62"/>
        <v>5.715879301732687</v>
      </c>
      <c r="DC44" s="22" t="s">
        <v>231</v>
      </c>
      <c r="DD44" s="17">
        <f t="shared" si="63"/>
        <v>1.3734199905551001</v>
      </c>
      <c r="DE44" s="17">
        <f t="shared" si="64"/>
        <v>0.1381234648009777</v>
      </c>
      <c r="DF44" s="22" t="s">
        <v>231</v>
      </c>
      <c r="DG44" s="17">
        <f t="shared" si="65"/>
        <v>4.5187434395224074E-2</v>
      </c>
      <c r="DH44" s="17">
        <f t="shared" si="66"/>
        <v>54.09009162828913</v>
      </c>
      <c r="DI44" s="22" t="s">
        <v>231</v>
      </c>
      <c r="DJ44" s="17">
        <f t="shared" si="67"/>
        <v>1.6798302749153931</v>
      </c>
      <c r="DK44" s="17">
        <f t="shared" si="68"/>
        <v>0.76415813504781838</v>
      </c>
      <c r="DL44" s="22" t="s">
        <v>231</v>
      </c>
      <c r="DM44" s="17">
        <f t="shared" si="69"/>
        <v>0.18379132543557444</v>
      </c>
      <c r="DN44" s="17">
        <f t="shared" si="70"/>
        <v>0.53059785888367561</v>
      </c>
      <c r="DO44" s="22" t="s">
        <v>231</v>
      </c>
      <c r="DP44" s="17">
        <f t="shared" si="71"/>
        <v>0.11265845401032155</v>
      </c>
      <c r="DQ44" s="17">
        <f t="shared" si="72"/>
        <v>0.11830577890829606</v>
      </c>
      <c r="DR44" s="22" t="s">
        <v>231</v>
      </c>
      <c r="DS44" s="17">
        <f t="shared" si="73"/>
        <v>3.5162295769127834E-2</v>
      </c>
      <c r="DT44" s="17">
        <f t="shared" si="74"/>
        <v>7.2510439097825639E-3</v>
      </c>
      <c r="DU44" s="22" t="s">
        <v>231</v>
      </c>
      <c r="DV44" s="17">
        <f t="shared" si="75"/>
        <v>2.4363482076092688E-3</v>
      </c>
    </row>
    <row r="45" spans="1:126" x14ac:dyDescent="0.3">
      <c r="A45" s="15" t="s">
        <v>309</v>
      </c>
      <c r="B45" s="133">
        <v>3992</v>
      </c>
      <c r="C45" s="63">
        <v>2.82</v>
      </c>
      <c r="D45" s="68" t="s">
        <v>231</v>
      </c>
      <c r="E45" s="63">
        <v>0.46</v>
      </c>
      <c r="I45" s="14">
        <v>1.65</v>
      </c>
      <c r="J45" s="21" t="s">
        <v>231</v>
      </c>
      <c r="K45" s="14">
        <v>0.5</v>
      </c>
      <c r="L45" s="14">
        <v>231</v>
      </c>
      <c r="M45" s="21" t="s">
        <v>231</v>
      </c>
      <c r="N45" s="14">
        <v>21</v>
      </c>
      <c r="O45" s="14">
        <v>332</v>
      </c>
      <c r="P45" s="21" t="s">
        <v>231</v>
      </c>
      <c r="Q45" s="14">
        <v>59</v>
      </c>
      <c r="R45" s="14">
        <v>10.5</v>
      </c>
      <c r="S45" s="21" t="s">
        <v>231</v>
      </c>
      <c r="T45" s="14">
        <v>0.71</v>
      </c>
      <c r="U45" s="14">
        <v>0.35</v>
      </c>
      <c r="V45" s="21" t="s">
        <v>231</v>
      </c>
      <c r="W45" s="14">
        <v>0.18</v>
      </c>
      <c r="X45" s="14">
        <v>0.185</v>
      </c>
      <c r="Y45" s="21" t="s">
        <v>231</v>
      </c>
      <c r="Z45" s="14">
        <v>3.2000000000000001E-2</v>
      </c>
      <c r="AA45" s="14">
        <v>689</v>
      </c>
      <c r="AB45" s="21" t="s">
        <v>231</v>
      </c>
      <c r="AC45" s="14">
        <v>59</v>
      </c>
      <c r="AD45" s="14">
        <v>431000</v>
      </c>
      <c r="AE45" s="21" t="s">
        <v>231</v>
      </c>
      <c r="AF45" s="14">
        <v>48000</v>
      </c>
      <c r="AG45" s="14">
        <v>2.64</v>
      </c>
      <c r="AH45" s="21" t="s">
        <v>231</v>
      </c>
      <c r="AI45" s="14">
        <v>0.4</v>
      </c>
      <c r="AJ45" s="14">
        <v>2.0799999999999999E-2</v>
      </c>
      <c r="AK45" s="21" t="s">
        <v>231</v>
      </c>
      <c r="AL45" s="14">
        <v>8.3000000000000001E-3</v>
      </c>
      <c r="AM45" s="14">
        <v>5.97</v>
      </c>
      <c r="AN45" s="21" t="s">
        <v>231</v>
      </c>
      <c r="AO45" s="14">
        <v>0.82</v>
      </c>
      <c r="AP45" s="14">
        <v>0.14499999999999999</v>
      </c>
      <c r="AQ45" s="21" t="s">
        <v>231</v>
      </c>
      <c r="AR45" s="14">
        <v>2.1000000000000001E-2</v>
      </c>
      <c r="AS45" s="14">
        <v>0.87</v>
      </c>
      <c r="AT45" s="21" t="s">
        <v>231</v>
      </c>
      <c r="AU45" s="14">
        <v>0.18</v>
      </c>
      <c r="AV45" s="14">
        <v>5.19</v>
      </c>
      <c r="AW45" s="21" t="s">
        <v>231</v>
      </c>
      <c r="AX45" s="14">
        <v>0.71</v>
      </c>
      <c r="AY45" s="14">
        <v>19.5</v>
      </c>
      <c r="AZ45" s="21" t="s">
        <v>231</v>
      </c>
      <c r="BA45" s="14">
        <v>2.5</v>
      </c>
      <c r="BB45" s="14">
        <v>67.900000000000006</v>
      </c>
      <c r="BC45" s="21" t="s">
        <v>231</v>
      </c>
      <c r="BD45" s="14">
        <v>7.9</v>
      </c>
      <c r="BE45" s="14">
        <v>220</v>
      </c>
      <c r="BF45" s="21" t="s">
        <v>231</v>
      </c>
      <c r="BG45" s="14">
        <v>43</v>
      </c>
      <c r="BH45" s="14">
        <v>1.0289999999999999</v>
      </c>
      <c r="BI45" s="21" t="s">
        <v>231</v>
      </c>
      <c r="BJ45" s="14">
        <v>8.3000000000000004E-2</v>
      </c>
      <c r="BK45" s="14">
        <v>50.5</v>
      </c>
      <c r="BL45" s="21" t="s">
        <v>231</v>
      </c>
      <c r="BM45" s="14">
        <v>4.5999999999999996</v>
      </c>
      <c r="BN45" s="14">
        <v>85.8</v>
      </c>
      <c r="BO45" s="21" t="s">
        <v>231</v>
      </c>
      <c r="BP45" s="14">
        <v>8.6999999999999993</v>
      </c>
      <c r="BQ45" s="16">
        <f t="shared" si="38"/>
        <v>0.58857808857808858</v>
      </c>
      <c r="BR45" s="21" t="s">
        <v>231</v>
      </c>
      <c r="BS45" s="16">
        <f t="shared" si="39"/>
        <v>8.0225810568610514E-2</v>
      </c>
      <c r="BT45" s="18">
        <f t="shared" si="40"/>
        <v>750.4954683881133</v>
      </c>
      <c r="BU45" s="18">
        <f t="shared" si="41"/>
        <v>639.41727632280185</v>
      </c>
      <c r="BV45" s="21" t="s">
        <v>231</v>
      </c>
      <c r="BW45" s="18">
        <f t="shared" si="42"/>
        <v>12.284586645799758</v>
      </c>
      <c r="BX45" s="16">
        <f t="shared" si="43"/>
        <v>10.959897691001332</v>
      </c>
      <c r="BY45" s="16"/>
      <c r="BZ45" s="17">
        <f t="shared" si="44"/>
        <v>1.2E-2</v>
      </c>
      <c r="CA45" s="22" t="s">
        <v>231</v>
      </c>
      <c r="CB45" s="17">
        <f t="shared" si="45"/>
        <v>2.9676492630970278E-3</v>
      </c>
      <c r="CC45" s="17">
        <f t="shared" si="46"/>
        <v>0.22954545454545455</v>
      </c>
      <c r="CD45" s="22" t="s">
        <v>231</v>
      </c>
      <c r="CE45" s="17">
        <f t="shared" si="47"/>
        <v>4.9498700403234633E-2</v>
      </c>
      <c r="CF45" s="17">
        <f t="shared" si="48"/>
        <v>0.30863636363636365</v>
      </c>
      <c r="CG45" s="22" t="s">
        <v>231</v>
      </c>
      <c r="CH45" s="17">
        <f t="shared" si="49"/>
        <v>7.0203231066979385E-2</v>
      </c>
      <c r="CI45" s="17">
        <f t="shared" si="50"/>
        <v>7.3294629898403477E-2</v>
      </c>
      <c r="CJ45" s="22" t="s">
        <v>231</v>
      </c>
      <c r="CK45" s="17">
        <f t="shared" si="51"/>
        <v>9.1632809780797207E-3</v>
      </c>
      <c r="CL45" s="17">
        <f t="shared" si="52"/>
        <v>5.2277227722772282E-2</v>
      </c>
      <c r="CM45" s="22" t="s">
        <v>231</v>
      </c>
      <c r="CN45" s="17">
        <f t="shared" si="53"/>
        <v>9.2419968779674441E-3</v>
      </c>
      <c r="CO45" s="17"/>
      <c r="CP45" s="17">
        <f t="shared" si="54"/>
        <v>1.2779206092208002</v>
      </c>
      <c r="CQ45" s="22" t="s">
        <v>231</v>
      </c>
      <c r="CR45" s="17">
        <f t="shared" si="55"/>
        <v>0.17352567890768758</v>
      </c>
      <c r="CS45" s="17">
        <f t="shared" si="56"/>
        <v>14.178149421074368</v>
      </c>
      <c r="CT45" s="22" t="s">
        <v>231</v>
      </c>
      <c r="CU45" s="17">
        <f t="shared" si="57"/>
        <v>0.73593440060115589</v>
      </c>
      <c r="CV45" s="17">
        <f t="shared" si="58"/>
        <v>3.3347903077977366</v>
      </c>
      <c r="CW45" s="22" t="s">
        <v>231</v>
      </c>
      <c r="CX45" s="17">
        <f t="shared" si="59"/>
        <v>0.5366689766103292</v>
      </c>
      <c r="CY45" s="17">
        <f t="shared" si="60"/>
        <v>6.2335582098289315</v>
      </c>
      <c r="CZ45" s="22" t="s">
        <v>231</v>
      </c>
      <c r="DA45" s="17">
        <f t="shared" si="61"/>
        <v>0.93544653177870718</v>
      </c>
      <c r="DB45" s="17">
        <f t="shared" si="62"/>
        <v>7.9526844075763021</v>
      </c>
      <c r="DC45" s="22" t="s">
        <v>231</v>
      </c>
      <c r="DD45" s="17">
        <f t="shared" si="63"/>
        <v>1.9108828523776169</v>
      </c>
      <c r="DE45" s="17">
        <f t="shared" si="64"/>
        <v>0.1747903185963868</v>
      </c>
      <c r="DF45" s="22" t="s">
        <v>231</v>
      </c>
      <c r="DG45" s="17">
        <f t="shared" si="65"/>
        <v>5.5069693620688552E-2</v>
      </c>
      <c r="DH45" s="17">
        <f t="shared" si="66"/>
        <v>55.453171695032964</v>
      </c>
      <c r="DI45" s="22" t="s">
        <v>231</v>
      </c>
      <c r="DJ45" s="17">
        <f t="shared" si="67"/>
        <v>2.0472005063452992</v>
      </c>
      <c r="DK45" s="17">
        <f t="shared" si="68"/>
        <v>0.97593235348676211</v>
      </c>
      <c r="DL45" s="22" t="s">
        <v>231</v>
      </c>
      <c r="DM45" s="17">
        <f t="shared" si="69"/>
        <v>0.26743492056602081</v>
      </c>
      <c r="DN45" s="17">
        <f t="shared" si="70"/>
        <v>0.70198951114527186</v>
      </c>
      <c r="DO45" s="22" t="s">
        <v>231</v>
      </c>
      <c r="DP45" s="17">
        <f t="shared" si="71"/>
        <v>0.19473518647152674</v>
      </c>
      <c r="DQ45" s="17">
        <f t="shared" si="72"/>
        <v>0.13313643416129919</v>
      </c>
      <c r="DR45" s="22" t="s">
        <v>231</v>
      </c>
      <c r="DS45" s="17">
        <f t="shared" si="73"/>
        <v>3.8192253320192007E-2</v>
      </c>
      <c r="DT45" s="17">
        <f t="shared" si="74"/>
        <v>2.0033087700790937E-2</v>
      </c>
      <c r="DU45" s="22" t="s">
        <v>231</v>
      </c>
      <c r="DV45" s="17">
        <f t="shared" si="75"/>
        <v>5.5078568305811162E-3</v>
      </c>
    </row>
    <row r="46" spans="1:126" x14ac:dyDescent="0.3">
      <c r="A46" s="15" t="s">
        <v>295</v>
      </c>
      <c r="B46" s="133">
        <v>3991</v>
      </c>
      <c r="C46" s="63">
        <v>13.4</v>
      </c>
      <c r="D46" s="68" t="s">
        <v>231</v>
      </c>
      <c r="E46" s="63">
        <v>0.94</v>
      </c>
      <c r="I46" s="14">
        <v>1.3</v>
      </c>
      <c r="J46" s="21" t="s">
        <v>231</v>
      </c>
      <c r="K46" s="14">
        <v>0.87</v>
      </c>
      <c r="L46" s="14">
        <v>190</v>
      </c>
      <c r="M46" s="21" t="s">
        <v>231</v>
      </c>
      <c r="N46" s="14">
        <v>15</v>
      </c>
      <c r="O46" s="14">
        <v>266</v>
      </c>
      <c r="P46" s="21" t="s">
        <v>231</v>
      </c>
      <c r="Q46" s="14">
        <v>47</v>
      </c>
      <c r="R46" s="14">
        <v>4.5999999999999996</v>
      </c>
      <c r="S46" s="21" t="s">
        <v>231</v>
      </c>
      <c r="T46" s="14">
        <v>1.5</v>
      </c>
      <c r="U46" s="14" t="s">
        <v>323</v>
      </c>
      <c r="V46" s="21" t="s">
        <v>231</v>
      </c>
      <c r="W46" s="14" t="s">
        <v>323</v>
      </c>
      <c r="X46" s="14">
        <v>0.159</v>
      </c>
      <c r="Y46" s="21" t="s">
        <v>231</v>
      </c>
      <c r="Z46" s="14">
        <v>0.06</v>
      </c>
      <c r="AA46" s="14">
        <v>497</v>
      </c>
      <c r="AB46" s="21" t="s">
        <v>231</v>
      </c>
      <c r="AC46" s="14">
        <v>92</v>
      </c>
      <c r="AD46" s="14">
        <v>390000</v>
      </c>
      <c r="AE46" s="21" t="s">
        <v>231</v>
      </c>
      <c r="AF46" s="14">
        <v>54000</v>
      </c>
      <c r="AG46" s="14">
        <v>2.3199999999999998</v>
      </c>
      <c r="AH46" s="21" t="s">
        <v>231</v>
      </c>
      <c r="AI46" s="14">
        <v>0.3</v>
      </c>
      <c r="AJ46" s="14">
        <v>6.9000000000000006E-2</v>
      </c>
      <c r="AK46" s="21" t="s">
        <v>231</v>
      </c>
      <c r="AL46" s="14">
        <v>8.6999999999999994E-2</v>
      </c>
      <c r="AM46" s="14">
        <v>10.8</v>
      </c>
      <c r="AN46" s="21" t="s">
        <v>231</v>
      </c>
      <c r="AO46" s="14">
        <v>1.2</v>
      </c>
      <c r="AP46" s="14">
        <v>0.04</v>
      </c>
      <c r="AQ46" s="21" t="s">
        <v>231</v>
      </c>
      <c r="AR46" s="14">
        <v>1.7000000000000001E-2</v>
      </c>
      <c r="AS46" s="14">
        <v>0.13</v>
      </c>
      <c r="AT46" s="21" t="s">
        <v>231</v>
      </c>
      <c r="AU46" s="14">
        <v>6.7000000000000004E-2</v>
      </c>
      <c r="AV46" s="14">
        <v>2.5099999999999998</v>
      </c>
      <c r="AW46" s="21" t="s">
        <v>231</v>
      </c>
      <c r="AX46" s="14">
        <v>0.55000000000000004</v>
      </c>
      <c r="AY46" s="14">
        <v>9</v>
      </c>
      <c r="AZ46" s="21" t="s">
        <v>231</v>
      </c>
      <c r="BA46" s="14">
        <v>1.6</v>
      </c>
      <c r="BB46" s="14">
        <v>40.700000000000003</v>
      </c>
      <c r="BC46" s="21" t="s">
        <v>231</v>
      </c>
      <c r="BD46" s="14">
        <v>5.7</v>
      </c>
      <c r="BE46" s="14">
        <v>146</v>
      </c>
      <c r="BF46" s="21" t="s">
        <v>231</v>
      </c>
      <c r="BG46" s="14">
        <v>20</v>
      </c>
      <c r="BH46" s="14">
        <v>0.89</v>
      </c>
      <c r="BI46" s="21" t="s">
        <v>231</v>
      </c>
      <c r="BJ46" s="14">
        <v>0.18</v>
      </c>
      <c r="BK46" s="14">
        <v>53.3</v>
      </c>
      <c r="BL46" s="21" t="s">
        <v>231</v>
      </c>
      <c r="BM46" s="14">
        <v>5.5</v>
      </c>
      <c r="BN46" s="14">
        <v>99</v>
      </c>
      <c r="BO46" s="21" t="s">
        <v>231</v>
      </c>
      <c r="BP46" s="14">
        <v>12</v>
      </c>
      <c r="BQ46" s="16">
        <f t="shared" si="38"/>
        <v>0.53838383838383841</v>
      </c>
      <c r="BR46" s="21" t="s">
        <v>231</v>
      </c>
      <c r="BS46" s="16">
        <f t="shared" si="39"/>
        <v>8.5703621693511464E-2</v>
      </c>
      <c r="BT46" s="18">
        <f t="shared" si="40"/>
        <v>677.82601823733114</v>
      </c>
      <c r="BU46" s="18">
        <f t="shared" si="41"/>
        <v>774.14435842418857</v>
      </c>
      <c r="BV46" s="21" t="s">
        <v>231</v>
      </c>
      <c r="BW46" s="18">
        <f t="shared" si="42"/>
        <v>6.9582654798685502</v>
      </c>
      <c r="BX46" s="16">
        <f t="shared" si="43"/>
        <v>9.5497816700733171</v>
      </c>
      <c r="BY46" s="16"/>
      <c r="BZ46" s="17">
        <f t="shared" si="44"/>
        <v>1.589041095890411E-2</v>
      </c>
      <c r="CA46" s="22" t="s">
        <v>231</v>
      </c>
      <c r="CB46" s="17">
        <f t="shared" si="45"/>
        <v>2.9934097892393135E-3</v>
      </c>
      <c r="CC46" s="17">
        <f t="shared" si="46"/>
        <v>0.3650684931506849</v>
      </c>
      <c r="CD46" s="22" t="s">
        <v>231</v>
      </c>
      <c r="CE46" s="17">
        <f t="shared" si="47"/>
        <v>6.2610383618240686E-2</v>
      </c>
      <c r="CF46" s="17">
        <f t="shared" si="48"/>
        <v>0.27876712328767123</v>
      </c>
      <c r="CG46" s="22" t="s">
        <v>231</v>
      </c>
      <c r="CH46" s="17">
        <f t="shared" si="49"/>
        <v>5.461204359319221E-2</v>
      </c>
      <c r="CI46" s="17">
        <f t="shared" si="50"/>
        <v>0.10724346076458752</v>
      </c>
      <c r="CJ46" s="22" t="s">
        <v>231</v>
      </c>
      <c r="CK46" s="17">
        <f t="shared" si="51"/>
        <v>2.2728031892547747E-2</v>
      </c>
      <c r="CL46" s="17">
        <f t="shared" si="52"/>
        <v>4.3527204502814255E-2</v>
      </c>
      <c r="CM46" s="22" t="s">
        <v>231</v>
      </c>
      <c r="CN46" s="17">
        <f t="shared" si="53"/>
        <v>7.2009885390402735E-3</v>
      </c>
      <c r="CO46" s="17"/>
      <c r="CP46" s="17">
        <f t="shared" si="54"/>
        <v>0.31500745669140623</v>
      </c>
      <c r="CQ46" s="22" t="s">
        <v>231</v>
      </c>
      <c r="CR46" s="17">
        <f t="shared" si="55"/>
        <v>4.277408345162366E-2</v>
      </c>
      <c r="CS46" s="17">
        <f t="shared" si="56"/>
        <v>9.5501112171030158</v>
      </c>
      <c r="CT46" s="22" t="s">
        <v>231</v>
      </c>
      <c r="CU46" s="17">
        <f t="shared" si="57"/>
        <v>0.49571034734521141</v>
      </c>
      <c r="CV46" s="17">
        <f t="shared" si="58"/>
        <v>1.7977258024202181</v>
      </c>
      <c r="CW46" s="22" t="s">
        <v>231</v>
      </c>
      <c r="CX46" s="17">
        <f t="shared" si="59"/>
        <v>0.28930864539065282</v>
      </c>
      <c r="CY46" s="17">
        <f t="shared" si="60"/>
        <v>3.7538412025609169</v>
      </c>
      <c r="CZ46" s="22" t="s">
        <v>231</v>
      </c>
      <c r="DA46" s="17">
        <f t="shared" si="61"/>
        <v>0.563324768227357</v>
      </c>
      <c r="DB46" s="17">
        <f t="shared" si="62"/>
        <v>5.0592319002482897</v>
      </c>
      <c r="DC46" s="22" t="s">
        <v>231</v>
      </c>
      <c r="DD46" s="17">
        <f t="shared" si="63"/>
        <v>1.2156397750646597</v>
      </c>
      <c r="DE46" s="17">
        <f t="shared" si="64"/>
        <v>0.30180883929172281</v>
      </c>
      <c r="DF46" s="22" t="s">
        <v>231</v>
      </c>
      <c r="DG46" s="17">
        <f t="shared" si="65"/>
        <v>0.10820922384536354</v>
      </c>
      <c r="DH46" s="17">
        <f t="shared" si="66"/>
        <v>60.175049787796389</v>
      </c>
      <c r="DI46" s="22" t="s">
        <v>231</v>
      </c>
      <c r="DJ46" s="17">
        <f t="shared" si="67"/>
        <v>4.0226477265934397</v>
      </c>
      <c r="DK46" s="17">
        <f t="shared" si="68"/>
        <v>1.9393640046527494</v>
      </c>
      <c r="DL46" s="22" t="s">
        <v>231</v>
      </c>
      <c r="DM46" s="17">
        <f t="shared" si="69"/>
        <v>0.46708547913732418</v>
      </c>
      <c r="DN46" s="17">
        <f t="shared" si="70"/>
        <v>0.70920875109285486</v>
      </c>
      <c r="DO46" s="22" t="s">
        <v>231</v>
      </c>
      <c r="DP46" s="17">
        <f t="shared" si="71"/>
        <v>0.17884599135318005</v>
      </c>
      <c r="DQ46" s="17">
        <f t="shared" si="72"/>
        <v>0.48175111007506155</v>
      </c>
      <c r="DR46" s="22" t="s">
        <v>231</v>
      </c>
      <c r="DS46" s="17">
        <f t="shared" si="73"/>
        <v>0.11463138041535861</v>
      </c>
      <c r="DT46" s="17">
        <f t="shared" si="74"/>
        <v>7.6270774824831753E-3</v>
      </c>
      <c r="DU46" s="22" t="s">
        <v>231</v>
      </c>
      <c r="DV46" s="17">
        <f t="shared" si="75"/>
        <v>2.0423779382299358E-3</v>
      </c>
    </row>
    <row r="47" spans="1:126" x14ac:dyDescent="0.3">
      <c r="A47" s="15" t="s">
        <v>314</v>
      </c>
      <c r="B47" s="133">
        <v>3991</v>
      </c>
      <c r="C47" s="63">
        <v>5.6</v>
      </c>
      <c r="D47" s="68" t="s">
        <v>231</v>
      </c>
      <c r="E47" s="63">
        <v>1.7</v>
      </c>
      <c r="I47" s="14" t="s">
        <v>323</v>
      </c>
      <c r="J47" s="21" t="s">
        <v>231</v>
      </c>
      <c r="K47" s="14" t="s">
        <v>323</v>
      </c>
      <c r="L47" s="14">
        <v>195</v>
      </c>
      <c r="M47" s="21" t="s">
        <v>231</v>
      </c>
      <c r="N47" s="14">
        <v>16</v>
      </c>
      <c r="O47" s="14">
        <v>244</v>
      </c>
      <c r="P47" s="21" t="s">
        <v>231</v>
      </c>
      <c r="Q47" s="14">
        <v>16</v>
      </c>
      <c r="R47" s="14">
        <v>3.45</v>
      </c>
      <c r="S47" s="21" t="s">
        <v>231</v>
      </c>
      <c r="T47" s="14">
        <v>0.4</v>
      </c>
      <c r="U47" s="14" t="s">
        <v>323</v>
      </c>
      <c r="V47" s="21" t="s">
        <v>231</v>
      </c>
      <c r="W47" s="14" t="s">
        <v>323</v>
      </c>
      <c r="X47" s="14">
        <v>0.123</v>
      </c>
      <c r="Y47" s="21" t="s">
        <v>231</v>
      </c>
      <c r="Z47" s="14">
        <v>1.7000000000000001E-2</v>
      </c>
      <c r="AA47" s="14">
        <v>466</v>
      </c>
      <c r="AB47" s="21" t="s">
        <v>231</v>
      </c>
      <c r="AC47" s="14">
        <v>43</v>
      </c>
      <c r="AD47" s="14">
        <v>374000</v>
      </c>
      <c r="AE47" s="21" t="s">
        <v>231</v>
      </c>
      <c r="AF47" s="14">
        <v>29000</v>
      </c>
      <c r="AG47" s="14">
        <v>2.41</v>
      </c>
      <c r="AH47" s="21" t="s">
        <v>231</v>
      </c>
      <c r="AI47" s="14">
        <v>0.21</v>
      </c>
      <c r="AJ47" s="14">
        <v>1.6799999999999999E-2</v>
      </c>
      <c r="AK47" s="21" t="s">
        <v>231</v>
      </c>
      <c r="AL47" s="14">
        <v>5.0000000000000001E-3</v>
      </c>
      <c r="AM47" s="14">
        <v>8.6</v>
      </c>
      <c r="AN47" s="21" t="s">
        <v>231</v>
      </c>
      <c r="AO47" s="14">
        <v>0.87</v>
      </c>
      <c r="AP47" s="14">
        <v>7.0999999999999994E-2</v>
      </c>
      <c r="AQ47" s="21" t="s">
        <v>231</v>
      </c>
      <c r="AR47" s="14">
        <v>1.2E-2</v>
      </c>
      <c r="AS47" s="14">
        <v>0.56799999999999995</v>
      </c>
      <c r="AT47" s="21" t="s">
        <v>231</v>
      </c>
      <c r="AU47" s="14">
        <v>8.4000000000000005E-2</v>
      </c>
      <c r="AV47" s="14">
        <v>3.22</v>
      </c>
      <c r="AW47" s="21" t="s">
        <v>231</v>
      </c>
      <c r="AX47" s="14">
        <v>0.41</v>
      </c>
      <c r="AY47" s="14">
        <v>12.9</v>
      </c>
      <c r="AZ47" s="21" t="s">
        <v>231</v>
      </c>
      <c r="BA47" s="14">
        <v>1.4</v>
      </c>
      <c r="BB47" s="14">
        <v>44.7</v>
      </c>
      <c r="BC47" s="21" t="s">
        <v>231</v>
      </c>
      <c r="BD47" s="14">
        <v>5</v>
      </c>
      <c r="BE47" s="14">
        <v>122</v>
      </c>
      <c r="BF47" s="21" t="s">
        <v>231</v>
      </c>
      <c r="BG47" s="14">
        <v>11</v>
      </c>
      <c r="BH47" s="14">
        <v>0.73499999999999999</v>
      </c>
      <c r="BI47" s="21" t="s">
        <v>231</v>
      </c>
      <c r="BJ47" s="14">
        <v>8.8999999999999996E-2</v>
      </c>
      <c r="BK47" s="14">
        <v>19.399999999999999</v>
      </c>
      <c r="BL47" s="21" t="s">
        <v>231</v>
      </c>
      <c r="BM47" s="14">
        <v>2.2000000000000002</v>
      </c>
      <c r="BN47" s="14">
        <v>47.8</v>
      </c>
      <c r="BO47" s="21" t="s">
        <v>231</v>
      </c>
      <c r="BP47" s="14">
        <v>4.2</v>
      </c>
      <c r="BQ47" s="16">
        <f t="shared" si="38"/>
        <v>0.40585774058577406</v>
      </c>
      <c r="BR47" s="21" t="s">
        <v>231</v>
      </c>
      <c r="BS47" s="16">
        <f t="shared" si="39"/>
        <v>5.8223939984478314E-2</v>
      </c>
      <c r="BT47" s="18">
        <f t="shared" si="40"/>
        <v>654.86239031940215</v>
      </c>
      <c r="BU47" s="18">
        <f t="shared" si="41"/>
        <v>694.1936043759514</v>
      </c>
      <c r="BV47" s="21" t="s">
        <v>231</v>
      </c>
      <c r="BW47" s="18">
        <f t="shared" si="42"/>
        <v>25.689316603533527</v>
      </c>
      <c r="BX47" s="16">
        <f t="shared" si="43"/>
        <v>10.33919161040375</v>
      </c>
      <c r="BY47" s="16"/>
      <c r="BZ47" s="17">
        <f t="shared" si="44"/>
        <v>1.9754098360655739E-2</v>
      </c>
      <c r="CA47" s="22" t="s">
        <v>231</v>
      </c>
      <c r="CB47" s="17">
        <f t="shared" si="45"/>
        <v>2.4769449241811223E-3</v>
      </c>
      <c r="CC47" s="17">
        <f t="shared" si="46"/>
        <v>0.15901639344262294</v>
      </c>
      <c r="CD47" s="22" t="s">
        <v>231</v>
      </c>
      <c r="CE47" s="17">
        <f t="shared" si="47"/>
        <v>2.3037937437369246E-2</v>
      </c>
      <c r="CF47" s="17">
        <f t="shared" si="48"/>
        <v>0.36639344262295082</v>
      </c>
      <c r="CG47" s="22" t="s">
        <v>231</v>
      </c>
      <c r="CH47" s="17">
        <f t="shared" si="49"/>
        <v>5.2640275179550715E-2</v>
      </c>
      <c r="CI47" s="17">
        <f t="shared" si="50"/>
        <v>4.1630901287553645E-2</v>
      </c>
      <c r="CJ47" s="22" t="s">
        <v>231</v>
      </c>
      <c r="CK47" s="17">
        <f t="shared" si="51"/>
        <v>6.086466792158355E-3</v>
      </c>
      <c r="CL47" s="17">
        <f t="shared" si="52"/>
        <v>0.12422680412371136</v>
      </c>
      <c r="CM47" s="22" t="s">
        <v>231</v>
      </c>
      <c r="CN47" s="17">
        <f t="shared" si="53"/>
        <v>1.7766114797206897E-2</v>
      </c>
      <c r="CO47" s="17"/>
      <c r="CP47" s="17">
        <f t="shared" si="54"/>
        <v>0.68991143231115448</v>
      </c>
      <c r="CQ47" s="22" t="s">
        <v>231</v>
      </c>
      <c r="CR47" s="17">
        <f t="shared" si="55"/>
        <v>9.3681367069402471E-2</v>
      </c>
      <c r="CS47" s="17">
        <f t="shared" si="56"/>
        <v>11.914604178377527</v>
      </c>
      <c r="CT47" s="22" t="s">
        <v>231</v>
      </c>
      <c r="CU47" s="17">
        <f t="shared" si="57"/>
        <v>0.61844228213457908</v>
      </c>
      <c r="CV47" s="17">
        <f t="shared" si="58"/>
        <v>2.5406694381147026</v>
      </c>
      <c r="CW47" s="22" t="s">
        <v>231</v>
      </c>
      <c r="CX47" s="17">
        <f t="shared" si="59"/>
        <v>0.40887082587168688</v>
      </c>
      <c r="CY47" s="17">
        <f t="shared" si="60"/>
        <v>4.9863381795024821</v>
      </c>
      <c r="CZ47" s="22" t="s">
        <v>231</v>
      </c>
      <c r="DA47" s="17">
        <f t="shared" si="61"/>
        <v>0.74828093350224067</v>
      </c>
      <c r="DB47" s="17">
        <f t="shared" si="62"/>
        <v>6.5170250649864068</v>
      </c>
      <c r="DC47" s="22" t="s">
        <v>231</v>
      </c>
      <c r="DD47" s="17">
        <f t="shared" si="63"/>
        <v>1.565920487594574</v>
      </c>
      <c r="DE47" s="17">
        <f t="shared" si="64"/>
        <v>0.10678666933164144</v>
      </c>
      <c r="DF47" s="22" t="s">
        <v>231</v>
      </c>
      <c r="DG47" s="17">
        <f t="shared" si="65"/>
        <v>3.4604222412405863E-2</v>
      </c>
      <c r="DH47" s="17">
        <f t="shared" si="66"/>
        <v>52.925154993741316</v>
      </c>
      <c r="DI47" s="22" t="s">
        <v>231</v>
      </c>
      <c r="DJ47" s="17">
        <f t="shared" si="67"/>
        <v>1.2864023201637866</v>
      </c>
      <c r="DK47" s="17">
        <f t="shared" si="68"/>
        <v>0.7457158169887288</v>
      </c>
      <c r="DL47" s="22" t="s">
        <v>231</v>
      </c>
      <c r="DM47" s="17">
        <f t="shared" si="69"/>
        <v>0.16604932700087682</v>
      </c>
      <c r="DN47" s="17">
        <f t="shared" si="70"/>
        <v>0.87547869503730746</v>
      </c>
      <c r="DO47" s="22" t="s">
        <v>231</v>
      </c>
      <c r="DP47" s="17">
        <f t="shared" si="71"/>
        <v>0.18747433932147933</v>
      </c>
      <c r="DQ47" s="17">
        <f t="shared" si="72"/>
        <v>0.34114851826632675</v>
      </c>
      <c r="DR47" s="22" t="s">
        <v>231</v>
      </c>
      <c r="DS47" s="17">
        <f t="shared" si="73"/>
        <v>6.549242119460004E-2</v>
      </c>
      <c r="DT47" s="17">
        <f t="shared" si="74"/>
        <v>3.3733429102852708E-2</v>
      </c>
      <c r="DU47" s="22" t="s">
        <v>231</v>
      </c>
      <c r="DV47" s="17">
        <f t="shared" si="75"/>
        <v>8.5864468089387226E-3</v>
      </c>
    </row>
    <row r="48" spans="1:126" x14ac:dyDescent="0.3">
      <c r="A48" s="15" t="s">
        <v>285</v>
      </c>
      <c r="B48" s="133">
        <v>3990</v>
      </c>
      <c r="C48" s="63">
        <v>4.8899999999999997</v>
      </c>
      <c r="D48" s="68" t="s">
        <v>231</v>
      </c>
      <c r="E48" s="63">
        <v>0.6</v>
      </c>
      <c r="I48" s="14" t="s">
        <v>323</v>
      </c>
      <c r="J48" s="21" t="s">
        <v>231</v>
      </c>
      <c r="K48" s="14" t="s">
        <v>323</v>
      </c>
      <c r="L48" s="14">
        <v>142.5</v>
      </c>
      <c r="M48" s="21" t="s">
        <v>231</v>
      </c>
      <c r="N48" s="14">
        <v>9.6999999999999993</v>
      </c>
      <c r="O48" s="14">
        <v>247</v>
      </c>
      <c r="P48" s="21" t="s">
        <v>231</v>
      </c>
      <c r="Q48" s="14">
        <v>25</v>
      </c>
      <c r="R48" s="14">
        <v>2.25</v>
      </c>
      <c r="S48" s="21" t="s">
        <v>231</v>
      </c>
      <c r="T48" s="14">
        <v>0.56000000000000005</v>
      </c>
      <c r="U48" s="14" t="s">
        <v>323</v>
      </c>
      <c r="V48" s="21" t="s">
        <v>231</v>
      </c>
      <c r="W48" s="14" t="s">
        <v>323</v>
      </c>
      <c r="X48" s="14">
        <v>0.122</v>
      </c>
      <c r="Y48" s="21" t="s">
        <v>231</v>
      </c>
      <c r="Z48" s="14">
        <v>2.3E-2</v>
      </c>
      <c r="AA48" s="14">
        <v>372</v>
      </c>
      <c r="AB48" s="21" t="s">
        <v>231</v>
      </c>
      <c r="AC48" s="14">
        <v>27</v>
      </c>
      <c r="AD48" s="14">
        <v>371000</v>
      </c>
      <c r="AE48" s="21" t="s">
        <v>231</v>
      </c>
      <c r="AF48" s="14">
        <v>21000</v>
      </c>
      <c r="AG48" s="14">
        <v>1.55</v>
      </c>
      <c r="AH48" s="21" t="s">
        <v>231</v>
      </c>
      <c r="AI48" s="14">
        <v>0.1</v>
      </c>
      <c r="AJ48" s="14">
        <v>4.3E-3</v>
      </c>
      <c r="AK48" s="21" t="s">
        <v>231</v>
      </c>
      <c r="AL48" s="14">
        <v>2.0999999999999999E-3</v>
      </c>
      <c r="AM48" s="14">
        <v>4.96</v>
      </c>
      <c r="AN48" s="21" t="s">
        <v>231</v>
      </c>
      <c r="AO48" s="14">
        <v>0.37</v>
      </c>
      <c r="AP48" s="14">
        <v>3.8699999999999998E-2</v>
      </c>
      <c r="AQ48" s="21" t="s">
        <v>231</v>
      </c>
      <c r="AR48" s="14">
        <v>8.9999999999999993E-3</v>
      </c>
      <c r="AS48" s="14">
        <v>0.42199999999999999</v>
      </c>
      <c r="AT48" s="21" t="s">
        <v>231</v>
      </c>
      <c r="AU48" s="14">
        <v>4.9000000000000002E-2</v>
      </c>
      <c r="AV48" s="14">
        <v>2.64</v>
      </c>
      <c r="AW48" s="21" t="s">
        <v>231</v>
      </c>
      <c r="AX48" s="14">
        <v>0.28000000000000003</v>
      </c>
      <c r="AY48" s="14">
        <v>10.39</v>
      </c>
      <c r="AZ48" s="21" t="s">
        <v>231</v>
      </c>
      <c r="BA48" s="14">
        <v>0.91</v>
      </c>
      <c r="BB48" s="14">
        <v>36.299999999999997</v>
      </c>
      <c r="BC48" s="21" t="s">
        <v>231</v>
      </c>
      <c r="BD48" s="14">
        <v>2.5</v>
      </c>
      <c r="BE48" s="14">
        <v>102.2</v>
      </c>
      <c r="BF48" s="21" t="s">
        <v>231</v>
      </c>
      <c r="BG48" s="14">
        <v>9.1999999999999993</v>
      </c>
      <c r="BH48" s="14">
        <v>0.52500000000000002</v>
      </c>
      <c r="BI48" s="21" t="s">
        <v>231</v>
      </c>
      <c r="BJ48" s="14">
        <v>5.6000000000000001E-2</v>
      </c>
      <c r="BK48" s="14">
        <v>21.6</v>
      </c>
      <c r="BL48" s="21" t="s">
        <v>231</v>
      </c>
      <c r="BM48" s="14">
        <v>1.7</v>
      </c>
      <c r="BN48" s="14">
        <v>38.299999999999997</v>
      </c>
      <c r="BO48" s="21" t="s">
        <v>231</v>
      </c>
      <c r="BP48" s="14">
        <v>2.6</v>
      </c>
      <c r="BQ48" s="16">
        <f t="shared" si="38"/>
        <v>0.56396866840731075</v>
      </c>
      <c r="BR48" s="21" t="s">
        <v>231</v>
      </c>
      <c r="BS48" s="16">
        <f t="shared" si="39"/>
        <v>5.8616566284572368E-2</v>
      </c>
      <c r="BT48" s="18">
        <f t="shared" si="40"/>
        <v>622.72000095594024</v>
      </c>
      <c r="BU48" s="18">
        <f t="shared" si="41"/>
        <v>682.85329032448396</v>
      </c>
      <c r="BV48" s="21" t="s">
        <v>231</v>
      </c>
      <c r="BW48" s="18">
        <f t="shared" si="42"/>
        <v>10.141208104838606</v>
      </c>
      <c r="BX48" s="16">
        <f t="shared" si="43"/>
        <v>10.461856543492459</v>
      </c>
      <c r="BY48" s="16"/>
      <c r="BZ48" s="17">
        <f t="shared" si="44"/>
        <v>1.5166340508806261E-2</v>
      </c>
      <c r="CA48" s="22" t="s">
        <v>231</v>
      </c>
      <c r="CB48" s="17">
        <f t="shared" si="45"/>
        <v>1.679692156384501E-3</v>
      </c>
      <c r="CC48" s="17">
        <f t="shared" si="46"/>
        <v>0.21135029354207438</v>
      </c>
      <c r="CD48" s="22" t="s">
        <v>231</v>
      </c>
      <c r="CE48" s="17">
        <f t="shared" si="47"/>
        <v>2.527187131356395E-2</v>
      </c>
      <c r="CF48" s="17">
        <f t="shared" si="48"/>
        <v>0.35518590998043048</v>
      </c>
      <c r="CG48" s="22" t="s">
        <v>231</v>
      </c>
      <c r="CH48" s="17">
        <f t="shared" si="49"/>
        <v>4.0257893369287423E-2</v>
      </c>
      <c r="CI48" s="17">
        <f t="shared" si="50"/>
        <v>5.8064516129032261E-2</v>
      </c>
      <c r="CJ48" s="22" t="s">
        <v>231</v>
      </c>
      <c r="CK48" s="17">
        <f t="shared" si="51"/>
        <v>6.2164899884335307E-3</v>
      </c>
      <c r="CL48" s="17">
        <f t="shared" si="52"/>
        <v>7.1759259259259259E-2</v>
      </c>
      <c r="CM48" s="22" t="s">
        <v>231</v>
      </c>
      <c r="CN48" s="17">
        <f t="shared" si="53"/>
        <v>7.3027533039300438E-3</v>
      </c>
      <c r="CO48" s="17"/>
      <c r="CP48" s="17">
        <f t="shared" si="54"/>
        <v>0.7792893251049483</v>
      </c>
      <c r="CQ48" s="22" t="s">
        <v>231</v>
      </c>
      <c r="CR48" s="17">
        <f t="shared" si="55"/>
        <v>0.10581777007791039</v>
      </c>
      <c r="CS48" s="17">
        <f t="shared" si="56"/>
        <v>12.331273815191025</v>
      </c>
      <c r="CT48" s="22" t="s">
        <v>231</v>
      </c>
      <c r="CU48" s="17">
        <f t="shared" si="57"/>
        <v>0.6400700355394946</v>
      </c>
      <c r="CV48" s="17">
        <f t="shared" si="58"/>
        <v>2.6809659625269853</v>
      </c>
      <c r="CW48" s="22" t="s">
        <v>231</v>
      </c>
      <c r="CX48" s="17">
        <f t="shared" si="59"/>
        <v>0.43144879486789894</v>
      </c>
      <c r="CY48" s="17">
        <f t="shared" si="60"/>
        <v>5.2112510074552549</v>
      </c>
      <c r="CZ48" s="22" t="s">
        <v>231</v>
      </c>
      <c r="DA48" s="17">
        <f t="shared" si="61"/>
        <v>0.78203275193063337</v>
      </c>
      <c r="DB48" s="17">
        <f t="shared" si="62"/>
        <v>6.7785470760099971</v>
      </c>
      <c r="DC48" s="22" t="s">
        <v>231</v>
      </c>
      <c r="DD48" s="17">
        <f t="shared" si="63"/>
        <v>1.628759385854915</v>
      </c>
      <c r="DE48" s="17">
        <f t="shared" si="64"/>
        <v>0.14681016526423926</v>
      </c>
      <c r="DF48" s="22" t="s">
        <v>231</v>
      </c>
      <c r="DG48" s="17">
        <f t="shared" si="65"/>
        <v>4.5272788115746199E-2</v>
      </c>
      <c r="DH48" s="17">
        <f t="shared" si="66"/>
        <v>54.413017296068375</v>
      </c>
      <c r="DI48" s="22" t="s">
        <v>231</v>
      </c>
      <c r="DJ48" s="17">
        <f t="shared" si="67"/>
        <v>1.6830032756782973</v>
      </c>
      <c r="DK48" s="17">
        <f t="shared" si="68"/>
        <v>0.97211914549328637</v>
      </c>
      <c r="DL48" s="22" t="s">
        <v>231</v>
      </c>
      <c r="DM48" s="17">
        <f t="shared" si="69"/>
        <v>0.20132639483557094</v>
      </c>
      <c r="DN48" s="17">
        <f t="shared" si="70"/>
        <v>0.84046895937282029</v>
      </c>
      <c r="DO48" s="22" t="s">
        <v>231</v>
      </c>
      <c r="DP48" s="17">
        <f t="shared" si="71"/>
        <v>0.16396858075957019</v>
      </c>
      <c r="DQ48" s="17">
        <f t="shared" si="72"/>
        <v>0.23998827080471971</v>
      </c>
      <c r="DR48" s="22" t="s">
        <v>231</v>
      </c>
      <c r="DS48" s="17">
        <f t="shared" si="73"/>
        <v>4.3858382605245196E-2</v>
      </c>
      <c r="DT48" s="17">
        <f t="shared" si="74"/>
        <v>2.0858610478392554E-2</v>
      </c>
      <c r="DU48" s="22" t="s">
        <v>231</v>
      </c>
      <c r="DV48" s="17">
        <f t="shared" si="75"/>
        <v>4.8781255241441609E-3</v>
      </c>
    </row>
    <row r="49" spans="1:126" x14ac:dyDescent="0.3">
      <c r="A49" s="15" t="s">
        <v>271</v>
      </c>
      <c r="B49" s="133">
        <v>3989</v>
      </c>
      <c r="C49" s="63">
        <v>3.32</v>
      </c>
      <c r="D49" s="68" t="s">
        <v>231</v>
      </c>
      <c r="E49" s="63">
        <v>0.81</v>
      </c>
      <c r="I49" s="14">
        <v>0.78</v>
      </c>
      <c r="J49" s="21" t="s">
        <v>231</v>
      </c>
      <c r="K49" s="14">
        <v>0.41</v>
      </c>
      <c r="L49" s="14">
        <v>153</v>
      </c>
      <c r="M49" s="21" t="s">
        <v>231</v>
      </c>
      <c r="N49" s="14">
        <v>12</v>
      </c>
      <c r="O49" s="14">
        <v>285</v>
      </c>
      <c r="P49" s="21" t="s">
        <v>231</v>
      </c>
      <c r="Q49" s="14">
        <v>36</v>
      </c>
      <c r="R49" s="14">
        <v>5.9</v>
      </c>
      <c r="S49" s="21" t="s">
        <v>231</v>
      </c>
      <c r="T49" s="14">
        <v>1</v>
      </c>
      <c r="U49" s="14" t="s">
        <v>323</v>
      </c>
      <c r="V49" s="21" t="s">
        <v>231</v>
      </c>
      <c r="W49" s="14" t="s">
        <v>323</v>
      </c>
      <c r="X49" s="14">
        <v>0.13200000000000001</v>
      </c>
      <c r="Y49" s="21" t="s">
        <v>231</v>
      </c>
      <c r="Z49" s="14">
        <v>2.5000000000000001E-2</v>
      </c>
      <c r="AA49" s="14">
        <v>514</v>
      </c>
      <c r="AB49" s="21" t="s">
        <v>231</v>
      </c>
      <c r="AC49" s="14">
        <v>83</v>
      </c>
      <c r="AD49" s="14">
        <v>413000</v>
      </c>
      <c r="AE49" s="21" t="s">
        <v>231</v>
      </c>
      <c r="AF49" s="14">
        <v>45000</v>
      </c>
      <c r="AG49" s="14">
        <v>2.21</v>
      </c>
      <c r="AH49" s="21" t="s">
        <v>231</v>
      </c>
      <c r="AI49" s="14">
        <v>0.25</v>
      </c>
      <c r="AJ49" s="14">
        <v>6.8999999999999999E-3</v>
      </c>
      <c r="AK49" s="21" t="s">
        <v>231</v>
      </c>
      <c r="AL49" s="14">
        <v>5.0000000000000001E-3</v>
      </c>
      <c r="AM49" s="14">
        <v>7.22</v>
      </c>
      <c r="AN49" s="21" t="s">
        <v>231</v>
      </c>
      <c r="AO49" s="14">
        <v>0.63</v>
      </c>
      <c r="AP49" s="14">
        <v>9.5000000000000001E-2</v>
      </c>
      <c r="AQ49" s="21" t="s">
        <v>231</v>
      </c>
      <c r="AR49" s="14">
        <v>2.5000000000000001E-2</v>
      </c>
      <c r="AS49" s="14">
        <v>0.56000000000000005</v>
      </c>
      <c r="AT49" s="21" t="s">
        <v>231</v>
      </c>
      <c r="AU49" s="14">
        <v>0.11</v>
      </c>
      <c r="AV49" s="14">
        <v>3.9</v>
      </c>
      <c r="AW49" s="21" t="s">
        <v>231</v>
      </c>
      <c r="AX49" s="14">
        <v>0.67</v>
      </c>
      <c r="AY49" s="14">
        <v>15</v>
      </c>
      <c r="AZ49" s="21" t="s">
        <v>231</v>
      </c>
      <c r="BA49" s="14">
        <v>2.5</v>
      </c>
      <c r="BB49" s="14">
        <v>51.4</v>
      </c>
      <c r="BC49" s="21" t="s">
        <v>231</v>
      </c>
      <c r="BD49" s="14">
        <v>8.3000000000000007</v>
      </c>
      <c r="BE49" s="14">
        <v>134</v>
      </c>
      <c r="BF49" s="21" t="s">
        <v>231</v>
      </c>
      <c r="BG49" s="14">
        <v>23</v>
      </c>
      <c r="BH49" s="14">
        <v>0.76</v>
      </c>
      <c r="BI49" s="21" t="s">
        <v>231</v>
      </c>
      <c r="BJ49" s="14">
        <v>0.15</v>
      </c>
      <c r="BK49" s="14">
        <v>44.4</v>
      </c>
      <c r="BL49" s="21" t="s">
        <v>231</v>
      </c>
      <c r="BM49" s="14">
        <v>6.5</v>
      </c>
      <c r="BN49" s="14">
        <v>55.1</v>
      </c>
      <c r="BO49" s="21" t="s">
        <v>231</v>
      </c>
      <c r="BP49" s="14">
        <v>8</v>
      </c>
      <c r="BQ49" s="16">
        <f t="shared" si="38"/>
        <v>0.80580762250453719</v>
      </c>
      <c r="BR49" s="21" t="s">
        <v>231</v>
      </c>
      <c r="BS49" s="16">
        <f t="shared" si="39"/>
        <v>0.16614534718560467</v>
      </c>
      <c r="BT49" s="18">
        <f t="shared" si="40"/>
        <v>698.63081173111948</v>
      </c>
      <c r="BU49" s="18">
        <f t="shared" si="41"/>
        <v>651.88009843348379</v>
      </c>
      <c r="BV49" s="21" t="s">
        <v>231</v>
      </c>
      <c r="BW49" s="18">
        <f t="shared" si="42"/>
        <v>18.879158327498224</v>
      </c>
      <c r="BX49" s="16">
        <f t="shared" si="43"/>
        <v>10.812212325616592</v>
      </c>
      <c r="BY49" s="16"/>
      <c r="BZ49" s="17">
        <f t="shared" si="44"/>
        <v>1.6492537313432837E-2</v>
      </c>
      <c r="CA49" s="22" t="s">
        <v>231</v>
      </c>
      <c r="CB49" s="17">
        <f t="shared" si="45"/>
        <v>3.3903109371045442E-3</v>
      </c>
      <c r="CC49" s="17">
        <f t="shared" si="46"/>
        <v>0.33134328358208953</v>
      </c>
      <c r="CD49" s="22" t="s">
        <v>231</v>
      </c>
      <c r="CE49" s="17">
        <f t="shared" si="47"/>
        <v>7.4749171628318109E-2</v>
      </c>
      <c r="CF49" s="17">
        <f t="shared" si="48"/>
        <v>0.38358208955223877</v>
      </c>
      <c r="CG49" s="22" t="s">
        <v>231</v>
      </c>
      <c r="CH49" s="17">
        <f t="shared" si="49"/>
        <v>9.0395449096834099E-2</v>
      </c>
      <c r="CI49" s="17">
        <f t="shared" si="50"/>
        <v>8.6381322957198442E-2</v>
      </c>
      <c r="CJ49" s="22" t="s">
        <v>231</v>
      </c>
      <c r="CK49" s="17">
        <f t="shared" si="51"/>
        <v>1.8827808153686877E-2</v>
      </c>
      <c r="CL49" s="17">
        <f t="shared" si="52"/>
        <v>4.9774774774774773E-2</v>
      </c>
      <c r="CM49" s="22" t="s">
        <v>231</v>
      </c>
      <c r="CN49" s="17">
        <f t="shared" si="53"/>
        <v>9.2088082886079836E-3</v>
      </c>
      <c r="CO49" s="17"/>
      <c r="CP49" s="17">
        <f t="shared" si="54"/>
        <v>1.1035885248911776</v>
      </c>
      <c r="CQ49" s="22" t="s">
        <v>231</v>
      </c>
      <c r="CR49" s="17">
        <f t="shared" si="55"/>
        <v>0.14985355634356734</v>
      </c>
      <c r="CS49" s="17">
        <f t="shared" si="56"/>
        <v>13.60336152309528</v>
      </c>
      <c r="CT49" s="22" t="s">
        <v>231</v>
      </c>
      <c r="CU49" s="17">
        <f t="shared" si="57"/>
        <v>0.70609932307381074</v>
      </c>
      <c r="CV49" s="17">
        <f t="shared" si="58"/>
        <v>3.1258202876214374</v>
      </c>
      <c r="CW49" s="22" t="s">
        <v>231</v>
      </c>
      <c r="CX49" s="17">
        <f t="shared" si="59"/>
        <v>0.50303935779801001</v>
      </c>
      <c r="CY49" s="17">
        <f t="shared" si="60"/>
        <v>5.9110899109865276</v>
      </c>
      <c r="CZ49" s="22" t="s">
        <v>231</v>
      </c>
      <c r="DA49" s="17">
        <f t="shared" si="61"/>
        <v>0.8870549323732394</v>
      </c>
      <c r="DB49" s="17">
        <f t="shared" si="62"/>
        <v>7.5847483640285764</v>
      </c>
      <c r="DC49" s="22" t="s">
        <v>231</v>
      </c>
      <c r="DD49" s="17">
        <f t="shared" si="63"/>
        <v>1.8224746319134417</v>
      </c>
      <c r="DE49" s="17">
        <f t="shared" si="64"/>
        <v>0.20960277229526472</v>
      </c>
      <c r="DF49" s="22" t="s">
        <v>231</v>
      </c>
      <c r="DG49" s="17">
        <f t="shared" si="65"/>
        <v>7.590428484980416E-2</v>
      </c>
      <c r="DH49" s="17">
        <f t="shared" si="66"/>
        <v>56.7473149552143</v>
      </c>
      <c r="DI49" s="22" t="s">
        <v>231</v>
      </c>
      <c r="DJ49" s="17">
        <f t="shared" si="67"/>
        <v>2.8217206263867718</v>
      </c>
      <c r="DK49" s="17">
        <f t="shared" si="68"/>
        <v>1.4419838826519658</v>
      </c>
      <c r="DL49" s="22" t="s">
        <v>231</v>
      </c>
      <c r="DM49" s="17">
        <f t="shared" si="69"/>
        <v>0.40654138031352016</v>
      </c>
      <c r="DN49" s="17">
        <f t="shared" si="70"/>
        <v>0.88274851449392988</v>
      </c>
      <c r="DO49" s="22" t="s">
        <v>231</v>
      </c>
      <c r="DP49" s="17">
        <f t="shared" si="71"/>
        <v>0.25084720058496363</v>
      </c>
      <c r="DQ49" s="17">
        <f t="shared" si="72"/>
        <v>0.20329492600504204</v>
      </c>
      <c r="DR49" s="22" t="s">
        <v>231</v>
      </c>
      <c r="DS49" s="17">
        <f t="shared" si="73"/>
        <v>5.1184333551425765E-2</v>
      </c>
      <c r="DT49" s="17">
        <f t="shared" si="74"/>
        <v>1.7573265644226593E-2</v>
      </c>
      <c r="DU49" s="22" t="s">
        <v>231</v>
      </c>
      <c r="DV49" s="17">
        <f t="shared" si="75"/>
        <v>4.9257008170016815E-3</v>
      </c>
    </row>
    <row r="50" spans="1:126" x14ac:dyDescent="0.3">
      <c r="A50" s="15" t="s">
        <v>311</v>
      </c>
      <c r="B50" s="133">
        <v>3987</v>
      </c>
      <c r="C50" s="63">
        <v>9.23</v>
      </c>
      <c r="D50" s="68" t="s">
        <v>231</v>
      </c>
      <c r="E50" s="63">
        <v>0.87</v>
      </c>
      <c r="I50" s="14">
        <v>0.72</v>
      </c>
      <c r="J50" s="21" t="s">
        <v>231</v>
      </c>
      <c r="K50" s="14">
        <v>0.42</v>
      </c>
      <c r="L50" s="14">
        <v>142</v>
      </c>
      <c r="M50" s="21" t="s">
        <v>231</v>
      </c>
      <c r="N50" s="14">
        <v>11</v>
      </c>
      <c r="O50" s="14">
        <v>239</v>
      </c>
      <c r="P50" s="21" t="s">
        <v>231</v>
      </c>
      <c r="Q50" s="14">
        <v>17</v>
      </c>
      <c r="R50" s="14">
        <v>2.4900000000000002</v>
      </c>
      <c r="S50" s="21" t="s">
        <v>231</v>
      </c>
      <c r="T50" s="14">
        <v>0.55000000000000004</v>
      </c>
      <c r="U50" s="14" t="s">
        <v>323</v>
      </c>
      <c r="V50" s="21" t="s">
        <v>231</v>
      </c>
      <c r="W50" s="14" t="s">
        <v>323</v>
      </c>
      <c r="X50" s="14">
        <v>0.13800000000000001</v>
      </c>
      <c r="Y50" s="21" t="s">
        <v>231</v>
      </c>
      <c r="Z50" s="14">
        <v>2.5000000000000001E-2</v>
      </c>
      <c r="AA50" s="14">
        <v>529</v>
      </c>
      <c r="AB50" s="21" t="s">
        <v>231</v>
      </c>
      <c r="AC50" s="14">
        <v>29</v>
      </c>
      <c r="AD50" s="14">
        <v>343000</v>
      </c>
      <c r="AE50" s="21" t="s">
        <v>231</v>
      </c>
      <c r="AF50" s="14">
        <v>21000</v>
      </c>
      <c r="AG50" s="14">
        <v>1.93</v>
      </c>
      <c r="AH50" s="21" t="s">
        <v>231</v>
      </c>
      <c r="AI50" s="14">
        <v>0.11</v>
      </c>
      <c r="AJ50" s="14">
        <v>4.4999999999999997E-3</v>
      </c>
      <c r="AK50" s="21" t="s">
        <v>231</v>
      </c>
      <c r="AL50" s="14">
        <v>2.3E-3</v>
      </c>
      <c r="AM50" s="14">
        <v>5.32</v>
      </c>
      <c r="AN50" s="21" t="s">
        <v>231</v>
      </c>
      <c r="AO50" s="14">
        <v>0.33</v>
      </c>
      <c r="AP50" s="14">
        <v>3.4299999999999997E-2</v>
      </c>
      <c r="AQ50" s="21" t="s">
        <v>231</v>
      </c>
      <c r="AR50" s="14">
        <v>5.5999999999999999E-3</v>
      </c>
      <c r="AS50" s="14">
        <v>0.34300000000000003</v>
      </c>
      <c r="AT50" s="21" t="s">
        <v>231</v>
      </c>
      <c r="AU50" s="14">
        <v>5.6000000000000001E-2</v>
      </c>
      <c r="AV50" s="14">
        <v>2.66</v>
      </c>
      <c r="AW50" s="21" t="s">
        <v>231</v>
      </c>
      <c r="AX50" s="14">
        <v>0.32</v>
      </c>
      <c r="AY50" s="14">
        <v>11.95</v>
      </c>
      <c r="AZ50" s="21" t="s">
        <v>231</v>
      </c>
      <c r="BA50" s="14">
        <v>0.74</v>
      </c>
      <c r="BB50" s="14">
        <v>45.3</v>
      </c>
      <c r="BC50" s="21" t="s">
        <v>231</v>
      </c>
      <c r="BD50" s="14">
        <v>3</v>
      </c>
      <c r="BE50" s="14">
        <v>171</v>
      </c>
      <c r="BF50" s="21" t="s">
        <v>231</v>
      </c>
      <c r="BG50" s="14">
        <v>13</v>
      </c>
      <c r="BH50" s="14">
        <v>1.151</v>
      </c>
      <c r="BI50" s="21" t="s">
        <v>231</v>
      </c>
      <c r="BJ50" s="14">
        <v>8.5999999999999993E-2</v>
      </c>
      <c r="BK50" s="14">
        <v>54.4</v>
      </c>
      <c r="BL50" s="21" t="s">
        <v>231</v>
      </c>
      <c r="BM50" s="14">
        <v>3.4</v>
      </c>
      <c r="BN50" s="14">
        <v>134.1</v>
      </c>
      <c r="BO50" s="21" t="s">
        <v>231</v>
      </c>
      <c r="BP50" s="14">
        <v>9.8000000000000007</v>
      </c>
      <c r="BQ50" s="16">
        <f t="shared" si="38"/>
        <v>0.40566741237882176</v>
      </c>
      <c r="BR50" s="21" t="s">
        <v>231</v>
      </c>
      <c r="BS50" s="16">
        <f t="shared" si="39"/>
        <v>3.9009316461239688E-2</v>
      </c>
      <c r="BT50" s="18">
        <f t="shared" si="40"/>
        <v>630.1382950133883</v>
      </c>
      <c r="BU50" s="18">
        <f t="shared" si="41"/>
        <v>738.42098707347702</v>
      </c>
      <c r="BV50" s="21" t="s">
        <v>231</v>
      </c>
      <c r="BW50" s="18">
        <f t="shared" si="42"/>
        <v>8.7226068533270915</v>
      </c>
      <c r="BX50" s="16">
        <f t="shared" si="43"/>
        <v>9.8870797895293485</v>
      </c>
      <c r="BY50" s="16"/>
      <c r="BZ50" s="17">
        <f t="shared" si="44"/>
        <v>1.1286549707602339E-2</v>
      </c>
      <c r="CA50" s="22" t="s">
        <v>231</v>
      </c>
      <c r="CB50" s="17">
        <f t="shared" si="45"/>
        <v>1.0723983644203752E-3</v>
      </c>
      <c r="CC50" s="17">
        <f t="shared" si="46"/>
        <v>0.31812865497076021</v>
      </c>
      <c r="CD50" s="22" t="s">
        <v>231</v>
      </c>
      <c r="CE50" s="17">
        <f t="shared" si="47"/>
        <v>3.130910655846568E-2</v>
      </c>
      <c r="CF50" s="17">
        <f t="shared" si="48"/>
        <v>0.26491228070175438</v>
      </c>
      <c r="CG50" s="22" t="s">
        <v>231</v>
      </c>
      <c r="CH50" s="17">
        <f t="shared" si="49"/>
        <v>2.670931830866145E-2</v>
      </c>
      <c r="CI50" s="17">
        <f t="shared" si="50"/>
        <v>0.10283553875236294</v>
      </c>
      <c r="CJ50" s="22" t="s">
        <v>231</v>
      </c>
      <c r="CK50" s="17">
        <f t="shared" si="51"/>
        <v>8.5492942215548689E-3</v>
      </c>
      <c r="CL50" s="17">
        <f t="shared" si="52"/>
        <v>3.5477941176470587E-2</v>
      </c>
      <c r="CM50" s="22" t="s">
        <v>231</v>
      </c>
      <c r="CN50" s="17">
        <f t="shared" si="53"/>
        <v>3.0009094408568419E-3</v>
      </c>
      <c r="CO50" s="17"/>
      <c r="CP50" s="17">
        <f t="shared" si="54"/>
        <v>0.4403495057482939</v>
      </c>
      <c r="CQ50" s="22" t="s">
        <v>231</v>
      </c>
      <c r="CR50" s="17">
        <f t="shared" si="55"/>
        <v>5.9793970290712206E-2</v>
      </c>
      <c r="CS50" s="17">
        <f t="shared" si="56"/>
        <v>10.496816626450144</v>
      </c>
      <c r="CT50" s="22" t="s">
        <v>231</v>
      </c>
      <c r="CU50" s="17">
        <f t="shared" si="57"/>
        <v>0.5448502637956727</v>
      </c>
      <c r="CV50" s="17">
        <f t="shared" si="58"/>
        <v>2.0840651145840634</v>
      </c>
      <c r="CW50" s="22" t="s">
        <v>231</v>
      </c>
      <c r="CX50" s="17">
        <f t="shared" si="59"/>
        <v>0.3353893315624194</v>
      </c>
      <c r="CY50" s="17">
        <f t="shared" si="60"/>
        <v>4.2380088874288582</v>
      </c>
      <c r="CZ50" s="22" t="s">
        <v>231</v>
      </c>
      <c r="DA50" s="17">
        <f t="shared" si="61"/>
        <v>0.63598198363522773</v>
      </c>
      <c r="DB50" s="17">
        <f t="shared" si="62"/>
        <v>5.6372878946792637</v>
      </c>
      <c r="DC50" s="22" t="s">
        <v>231</v>
      </c>
      <c r="DD50" s="17">
        <f t="shared" si="63"/>
        <v>1.3545359302320796</v>
      </c>
      <c r="DE50" s="17">
        <f t="shared" si="64"/>
        <v>0.27816479134684563</v>
      </c>
      <c r="DF50" s="22" t="s">
        <v>231</v>
      </c>
      <c r="DG50" s="17">
        <f t="shared" si="65"/>
        <v>8.3701861105624817E-2</v>
      </c>
      <c r="DH50" s="17">
        <f t="shared" si="66"/>
        <v>59.296088897652254</v>
      </c>
      <c r="DI50" s="22" t="s">
        <v>231</v>
      </c>
      <c r="DJ50" s="17">
        <f t="shared" si="67"/>
        <v>3.1115933496514803</v>
      </c>
      <c r="DK50" s="17">
        <f t="shared" si="68"/>
        <v>1.6023194915931214</v>
      </c>
      <c r="DL50" s="22" t="s">
        <v>231</v>
      </c>
      <c r="DM50" s="17">
        <f t="shared" si="69"/>
        <v>0.31349265875738808</v>
      </c>
      <c r="DN50" s="17">
        <f t="shared" si="70"/>
        <v>0.65614200122832611</v>
      </c>
      <c r="DO50" s="22" t="s">
        <v>231</v>
      </c>
      <c r="DP50" s="17">
        <f t="shared" si="71"/>
        <v>0.1234165557488752</v>
      </c>
      <c r="DQ50" s="17">
        <f t="shared" si="72"/>
        <v>0.26904275144965406</v>
      </c>
      <c r="DR50" s="22" t="s">
        <v>231</v>
      </c>
      <c r="DS50" s="17">
        <f t="shared" si="73"/>
        <v>4.6724040039456051E-2</v>
      </c>
      <c r="DT50" s="17">
        <f t="shared" si="74"/>
        <v>7.4962599549793039E-3</v>
      </c>
      <c r="DU50" s="22" t="s">
        <v>231</v>
      </c>
      <c r="DV50" s="17">
        <f t="shared" si="75"/>
        <v>1.7010315445838784E-3</v>
      </c>
    </row>
    <row r="51" spans="1:126" x14ac:dyDescent="0.3">
      <c r="A51" s="15" t="s">
        <v>267</v>
      </c>
      <c r="B51" s="133">
        <v>3981</v>
      </c>
      <c r="C51" s="63">
        <v>3.55</v>
      </c>
      <c r="D51" s="68" t="s">
        <v>231</v>
      </c>
      <c r="E51" s="63">
        <v>0.66</v>
      </c>
      <c r="I51" s="14">
        <v>0.7</v>
      </c>
      <c r="J51" s="21" t="s">
        <v>231</v>
      </c>
      <c r="K51" s="14">
        <v>0.3</v>
      </c>
      <c r="L51" s="14">
        <v>77.099999999999994</v>
      </c>
      <c r="M51" s="21" t="s">
        <v>231</v>
      </c>
      <c r="N51" s="14">
        <v>5.5</v>
      </c>
      <c r="O51" s="14">
        <v>252</v>
      </c>
      <c r="P51" s="21" t="s">
        <v>231</v>
      </c>
      <c r="Q51" s="14">
        <v>22</v>
      </c>
      <c r="R51" s="14">
        <v>1.58</v>
      </c>
      <c r="S51" s="21" t="s">
        <v>231</v>
      </c>
      <c r="T51" s="14">
        <v>0.38</v>
      </c>
      <c r="U51" s="14" t="s">
        <v>323</v>
      </c>
      <c r="V51" s="21" t="s">
        <v>231</v>
      </c>
      <c r="W51" s="14" t="s">
        <v>323</v>
      </c>
      <c r="X51" s="14">
        <v>9.7000000000000003E-2</v>
      </c>
      <c r="Y51" s="21" t="s">
        <v>231</v>
      </c>
      <c r="Z51" s="14">
        <v>1.4999999999999999E-2</v>
      </c>
      <c r="AA51" s="14">
        <v>202</v>
      </c>
      <c r="AB51" s="21" t="s">
        <v>231</v>
      </c>
      <c r="AC51" s="14">
        <v>19</v>
      </c>
      <c r="AD51" s="14">
        <v>379000</v>
      </c>
      <c r="AE51" s="21" t="s">
        <v>231</v>
      </c>
      <c r="AF51" s="14">
        <v>29000</v>
      </c>
      <c r="AG51" s="14">
        <v>0.98799999999999999</v>
      </c>
      <c r="AH51" s="21" t="s">
        <v>231</v>
      </c>
      <c r="AI51" s="14">
        <v>9.6000000000000002E-2</v>
      </c>
      <c r="AJ51" s="14" t="s">
        <v>323</v>
      </c>
      <c r="AK51" s="21" t="s">
        <v>231</v>
      </c>
      <c r="AL51" s="14" t="s">
        <v>323</v>
      </c>
      <c r="AM51" s="14">
        <v>2.83</v>
      </c>
      <c r="AN51" s="21" t="s">
        <v>231</v>
      </c>
      <c r="AO51" s="14">
        <v>0.28999999999999998</v>
      </c>
      <c r="AP51" s="14">
        <v>1.14E-2</v>
      </c>
      <c r="AQ51" s="21" t="s">
        <v>231</v>
      </c>
      <c r="AR51" s="14">
        <v>4.5999999999999999E-3</v>
      </c>
      <c r="AS51" s="14">
        <v>0.26</v>
      </c>
      <c r="AT51" s="21" t="s">
        <v>231</v>
      </c>
      <c r="AU51" s="14">
        <v>3.3000000000000002E-2</v>
      </c>
      <c r="AV51" s="14">
        <v>1.32</v>
      </c>
      <c r="AW51" s="21" t="s">
        <v>231</v>
      </c>
      <c r="AX51" s="14">
        <v>0.17</v>
      </c>
      <c r="AY51" s="14">
        <v>4.95</v>
      </c>
      <c r="AZ51" s="21" t="s">
        <v>231</v>
      </c>
      <c r="BA51" s="14">
        <v>0.51</v>
      </c>
      <c r="BB51" s="14">
        <v>18.100000000000001</v>
      </c>
      <c r="BC51" s="21" t="s">
        <v>231</v>
      </c>
      <c r="BD51" s="14">
        <v>1.6</v>
      </c>
      <c r="BE51" s="14">
        <v>60.7</v>
      </c>
      <c r="BF51" s="21" t="s">
        <v>231</v>
      </c>
      <c r="BG51" s="14">
        <v>7</v>
      </c>
      <c r="BH51" s="14">
        <v>0.52600000000000002</v>
      </c>
      <c r="BI51" s="21" t="s">
        <v>231</v>
      </c>
      <c r="BJ51" s="14">
        <v>5.3999999999999999E-2</v>
      </c>
      <c r="BK51" s="14">
        <v>36.299999999999997</v>
      </c>
      <c r="BL51" s="21" t="s">
        <v>231</v>
      </c>
      <c r="BM51" s="14">
        <v>2.8</v>
      </c>
      <c r="BN51" s="14">
        <v>151</v>
      </c>
      <c r="BO51" s="21" t="s">
        <v>231</v>
      </c>
      <c r="BP51" s="14">
        <v>11</v>
      </c>
      <c r="BQ51" s="16">
        <f t="shared" si="38"/>
        <v>0.24039735099337747</v>
      </c>
      <c r="BR51" s="21" t="s">
        <v>231</v>
      </c>
      <c r="BS51" s="16">
        <f t="shared" si="39"/>
        <v>2.550545755302738E-2</v>
      </c>
      <c r="BT51" s="18">
        <f t="shared" si="40"/>
        <v>597.77311330546252</v>
      </c>
      <c r="BU51" s="18">
        <f t="shared" si="41"/>
        <v>657.09346825905834</v>
      </c>
      <c r="BV51" s="21" t="s">
        <v>231</v>
      </c>
      <c r="BW51" s="18">
        <f t="shared" si="42"/>
        <v>14.549015149681987</v>
      </c>
      <c r="BX51" s="16">
        <f t="shared" si="43"/>
        <v>10.751607597801888</v>
      </c>
      <c r="BY51" s="16"/>
      <c r="BZ51" s="17">
        <f t="shared" si="44"/>
        <v>1.6276771004942337E-2</v>
      </c>
      <c r="CA51" s="22" t="s">
        <v>231</v>
      </c>
      <c r="CB51" s="17">
        <f t="shared" si="45"/>
        <v>2.4545144633986537E-3</v>
      </c>
      <c r="CC51" s="17">
        <f t="shared" si="46"/>
        <v>0.59802306425041174</v>
      </c>
      <c r="CD51" s="22" t="s">
        <v>231</v>
      </c>
      <c r="CE51" s="17">
        <f t="shared" si="47"/>
        <v>8.2969740789034296E-2</v>
      </c>
      <c r="CF51" s="17">
        <f t="shared" si="48"/>
        <v>0.29818780889621088</v>
      </c>
      <c r="CG51" s="22" t="s">
        <v>231</v>
      </c>
      <c r="CH51" s="17">
        <f t="shared" si="49"/>
        <v>4.3327787032562966E-2</v>
      </c>
      <c r="CI51" s="17">
        <f t="shared" si="50"/>
        <v>0.1797029702970297</v>
      </c>
      <c r="CJ51" s="22" t="s">
        <v>231</v>
      </c>
      <c r="CK51" s="17">
        <f t="shared" si="51"/>
        <v>2.1859577759644259E-2</v>
      </c>
      <c r="CL51" s="17">
        <f t="shared" si="52"/>
        <v>2.7217630853994493E-2</v>
      </c>
      <c r="CM51" s="22" t="s">
        <v>231</v>
      </c>
      <c r="CN51" s="17">
        <f t="shared" si="53"/>
        <v>3.3766360103423656E-3</v>
      </c>
      <c r="CO51" s="17"/>
      <c r="CP51" s="17">
        <f t="shared" si="54"/>
        <v>1.0391263480859043</v>
      </c>
      <c r="CQ51" s="22" t="s">
        <v>231</v>
      </c>
      <c r="CR51" s="17">
        <f t="shared" si="55"/>
        <v>0.1411003967863215</v>
      </c>
      <c r="CS51" s="17">
        <f t="shared" si="56"/>
        <v>13.374287188627017</v>
      </c>
      <c r="CT51" s="22" t="s">
        <v>231</v>
      </c>
      <c r="CU51" s="17">
        <f t="shared" si="57"/>
        <v>0.6942089361112197</v>
      </c>
      <c r="CV51" s="17">
        <f t="shared" si="58"/>
        <v>3.0439038214143337</v>
      </c>
      <c r="CW51" s="22" t="s">
        <v>231</v>
      </c>
      <c r="CX51" s="17">
        <f t="shared" si="59"/>
        <v>0.48985651209280795</v>
      </c>
      <c r="CY51" s="17">
        <f t="shared" si="60"/>
        <v>5.7836380571134542</v>
      </c>
      <c r="CZ51" s="22" t="s">
        <v>231</v>
      </c>
      <c r="DA51" s="17">
        <f t="shared" si="61"/>
        <v>0.86792871414263995</v>
      </c>
      <c r="DB51" s="17">
        <f t="shared" si="62"/>
        <v>7.438732445186127</v>
      </c>
      <c r="DC51" s="22" t="s">
        <v>231</v>
      </c>
      <c r="DD51" s="17">
        <f t="shared" si="63"/>
        <v>1.7873897094909721</v>
      </c>
      <c r="DE51" s="17">
        <f t="shared" si="64"/>
        <v>0.43916049720116129</v>
      </c>
      <c r="DF51" s="22" t="s">
        <v>231</v>
      </c>
      <c r="DG51" s="17">
        <f t="shared" si="65"/>
        <v>0.1377807883364883</v>
      </c>
      <c r="DH51" s="17">
        <f t="shared" si="66"/>
        <v>65.281059375507851</v>
      </c>
      <c r="DI51" s="22" t="s">
        <v>231</v>
      </c>
      <c r="DJ51" s="17">
        <f t="shared" si="67"/>
        <v>5.1219623916910146</v>
      </c>
      <c r="DK51" s="17">
        <f t="shared" si="68"/>
        <v>2.6275903168949224</v>
      </c>
      <c r="DL51" s="22" t="s">
        <v>231</v>
      </c>
      <c r="DM51" s="17">
        <f t="shared" si="69"/>
        <v>0.57472574227687578</v>
      </c>
      <c r="DN51" s="17">
        <f t="shared" si="70"/>
        <v>0.68953993194998497</v>
      </c>
      <c r="DO51" s="22" t="s">
        <v>231</v>
      </c>
      <c r="DP51" s="17">
        <f t="shared" si="71"/>
        <v>0.14841502358680511</v>
      </c>
      <c r="DQ51" s="17">
        <f t="shared" si="72"/>
        <v>0.20949349453471813</v>
      </c>
      <c r="DR51" s="22" t="s">
        <v>231</v>
      </c>
      <c r="DS51" s="17">
        <f t="shared" si="73"/>
        <v>4.3880127072857759E-2</v>
      </c>
      <c r="DT51" s="17">
        <f t="shared" si="74"/>
        <v>9.291541064434878E-3</v>
      </c>
      <c r="DU51" s="22" t="s">
        <v>231</v>
      </c>
      <c r="DV51" s="17">
        <f t="shared" si="75"/>
        <v>2.2707862287179559E-3</v>
      </c>
    </row>
    <row r="52" spans="1:126" x14ac:dyDescent="0.3">
      <c r="A52" s="15" t="s">
        <v>274</v>
      </c>
      <c r="B52" s="133">
        <v>3981</v>
      </c>
      <c r="C52" s="63">
        <v>2.4300000000000002</v>
      </c>
      <c r="D52" s="68" t="s">
        <v>231</v>
      </c>
      <c r="E52" s="63">
        <v>0.52</v>
      </c>
      <c r="I52" s="14">
        <v>2.7</v>
      </c>
      <c r="J52" s="21" t="s">
        <v>231</v>
      </c>
      <c r="K52" s="14">
        <v>1.4</v>
      </c>
      <c r="L52" s="14">
        <v>190</v>
      </c>
      <c r="M52" s="21" t="s">
        <v>231</v>
      </c>
      <c r="N52" s="14">
        <v>18</v>
      </c>
      <c r="O52" s="14">
        <v>239</v>
      </c>
      <c r="P52" s="21" t="s">
        <v>231</v>
      </c>
      <c r="Q52" s="14">
        <v>18</v>
      </c>
      <c r="R52" s="14">
        <v>2.39</v>
      </c>
      <c r="S52" s="21" t="s">
        <v>231</v>
      </c>
      <c r="T52" s="14">
        <v>0.57999999999999996</v>
      </c>
      <c r="U52" s="14" t="s">
        <v>323</v>
      </c>
      <c r="V52" s="21" t="s">
        <v>231</v>
      </c>
      <c r="W52" s="14" t="s">
        <v>323</v>
      </c>
      <c r="X52" s="14">
        <v>0.16700000000000001</v>
      </c>
      <c r="Y52" s="21" t="s">
        <v>231</v>
      </c>
      <c r="Z52" s="14">
        <v>2.1999999999999999E-2</v>
      </c>
      <c r="AA52" s="14">
        <v>704</v>
      </c>
      <c r="AB52" s="21" t="s">
        <v>231</v>
      </c>
      <c r="AC52" s="14">
        <v>59</v>
      </c>
      <c r="AD52" s="14">
        <v>346000</v>
      </c>
      <c r="AE52" s="21" t="s">
        <v>231</v>
      </c>
      <c r="AF52" s="14">
        <v>35000</v>
      </c>
      <c r="AG52" s="14">
        <v>3.55</v>
      </c>
      <c r="AH52" s="21" t="s">
        <v>231</v>
      </c>
      <c r="AI52" s="14">
        <v>0.34</v>
      </c>
      <c r="AJ52" s="14">
        <v>4.3E-3</v>
      </c>
      <c r="AK52" s="21" t="s">
        <v>231</v>
      </c>
      <c r="AL52" s="14">
        <v>3.0999999999999999E-3</v>
      </c>
      <c r="AM52" s="14">
        <v>8.06</v>
      </c>
      <c r="AN52" s="21" t="s">
        <v>231</v>
      </c>
      <c r="AO52" s="14">
        <v>0.61</v>
      </c>
      <c r="AP52" s="14">
        <v>5.1999999999999998E-2</v>
      </c>
      <c r="AQ52" s="21" t="s">
        <v>231</v>
      </c>
      <c r="AR52" s="14">
        <v>1.7000000000000001E-2</v>
      </c>
      <c r="AS52" s="14">
        <v>0.43099999999999999</v>
      </c>
      <c r="AT52" s="21" t="s">
        <v>231</v>
      </c>
      <c r="AU52" s="14">
        <v>6.4000000000000001E-2</v>
      </c>
      <c r="AV52" s="14">
        <v>4.17</v>
      </c>
      <c r="AW52" s="21" t="s">
        <v>231</v>
      </c>
      <c r="AX52" s="14">
        <v>0.4</v>
      </c>
      <c r="AY52" s="14">
        <v>17.2</v>
      </c>
      <c r="AZ52" s="21" t="s">
        <v>231</v>
      </c>
      <c r="BA52" s="14">
        <v>1.7</v>
      </c>
      <c r="BB52" s="14">
        <v>65</v>
      </c>
      <c r="BC52" s="21" t="s">
        <v>231</v>
      </c>
      <c r="BD52" s="14">
        <v>5</v>
      </c>
      <c r="BE52" s="14">
        <v>207</v>
      </c>
      <c r="BF52" s="21" t="s">
        <v>231</v>
      </c>
      <c r="BG52" s="14">
        <v>20</v>
      </c>
      <c r="BH52" s="14">
        <v>1.2190000000000001</v>
      </c>
      <c r="BI52" s="21" t="s">
        <v>231</v>
      </c>
      <c r="BJ52" s="14">
        <v>8.8999999999999996E-2</v>
      </c>
      <c r="BK52" s="14">
        <v>45.1</v>
      </c>
      <c r="BL52" s="21" t="s">
        <v>231</v>
      </c>
      <c r="BM52" s="14">
        <v>4</v>
      </c>
      <c r="BN52" s="14">
        <v>74.3</v>
      </c>
      <c r="BO52" s="21" t="s">
        <v>231</v>
      </c>
      <c r="BP52" s="14">
        <v>8.1</v>
      </c>
      <c r="BQ52" s="16">
        <f t="shared" si="38"/>
        <v>0.60699865410497988</v>
      </c>
      <c r="BR52" s="21" t="s">
        <v>231</v>
      </c>
      <c r="BS52" s="16">
        <f t="shared" si="39"/>
        <v>8.5306635581777118E-2</v>
      </c>
      <c r="BT52" s="18">
        <f t="shared" si="40"/>
        <v>627.12341270567345</v>
      </c>
      <c r="BU52" s="18">
        <f t="shared" si="41"/>
        <v>628.34180618478115</v>
      </c>
      <c r="BV52" s="21" t="s">
        <v>231</v>
      </c>
      <c r="BW52" s="18">
        <f t="shared" si="42"/>
        <v>15.726820313835548</v>
      </c>
      <c r="BX52" s="16">
        <f t="shared" si="43"/>
        <v>11.09457026333685</v>
      </c>
      <c r="BY52" s="16"/>
      <c r="BZ52" s="17">
        <f t="shared" si="44"/>
        <v>1.7149758454106278E-2</v>
      </c>
      <c r="CA52" s="22" t="s">
        <v>231</v>
      </c>
      <c r="CB52" s="17">
        <f t="shared" si="45"/>
        <v>2.333116712190309E-3</v>
      </c>
      <c r="CC52" s="17">
        <f t="shared" si="46"/>
        <v>0.21787439613526571</v>
      </c>
      <c r="CD52" s="22" t="s">
        <v>231</v>
      </c>
      <c r="CE52" s="17">
        <f t="shared" si="47"/>
        <v>2.8575073605099505E-2</v>
      </c>
      <c r="CF52" s="17">
        <f t="shared" si="48"/>
        <v>0.3140096618357488</v>
      </c>
      <c r="CG52" s="22" t="s">
        <v>231</v>
      </c>
      <c r="CH52" s="17">
        <f t="shared" si="49"/>
        <v>3.8780214552470167E-2</v>
      </c>
      <c r="CI52" s="17">
        <f t="shared" si="50"/>
        <v>6.4062500000000008E-2</v>
      </c>
      <c r="CJ52" s="22" t="s">
        <v>231</v>
      </c>
      <c r="CK52" s="17">
        <f t="shared" si="51"/>
        <v>7.8171522302320738E-3</v>
      </c>
      <c r="CL52" s="17">
        <f t="shared" si="52"/>
        <v>7.8713968957871389E-2</v>
      </c>
      <c r="CM52" s="22" t="s">
        <v>231</v>
      </c>
      <c r="CN52" s="17">
        <f t="shared" si="53"/>
        <v>1.0274816872505189E-2</v>
      </c>
      <c r="CO52" s="17"/>
      <c r="CP52" s="17">
        <f t="shared" si="54"/>
        <v>1.4607912357437898</v>
      </c>
      <c r="CQ52" s="22" t="s">
        <v>231</v>
      </c>
      <c r="CR52" s="17">
        <f t="shared" si="55"/>
        <v>0.19835722899828723</v>
      </c>
      <c r="CS52" s="17">
        <f t="shared" si="56"/>
        <v>14.723436954646678</v>
      </c>
      <c r="CT52" s="22" t="s">
        <v>231</v>
      </c>
      <c r="CU52" s="17">
        <f t="shared" si="57"/>
        <v>0.76423822518762385</v>
      </c>
      <c r="CV52" s="17">
        <f t="shared" si="58"/>
        <v>3.5375022202777453</v>
      </c>
      <c r="CW52" s="22" t="s">
        <v>231</v>
      </c>
      <c r="CX52" s="17">
        <f t="shared" si="59"/>
        <v>0.56929147595098861</v>
      </c>
      <c r="CY52" s="17">
        <f t="shared" si="60"/>
        <v>6.5429239909204711</v>
      </c>
      <c r="CZ52" s="22" t="s">
        <v>231</v>
      </c>
      <c r="DA52" s="17">
        <f t="shared" si="61"/>
        <v>0.98187188584322527</v>
      </c>
      <c r="DB52" s="17">
        <f t="shared" si="62"/>
        <v>8.303737997050689</v>
      </c>
      <c r="DC52" s="22" t="s">
        <v>231</v>
      </c>
      <c r="DD52" s="17">
        <f t="shared" si="63"/>
        <v>1.9952345316361502</v>
      </c>
      <c r="DE52" s="17">
        <f t="shared" si="64"/>
        <v>0.15037678630609974</v>
      </c>
      <c r="DF52" s="22" t="s">
        <v>231</v>
      </c>
      <c r="DG52" s="17">
        <f t="shared" si="65"/>
        <v>4.7200968779997521E-2</v>
      </c>
      <c r="DH52" s="17">
        <f t="shared" si="66"/>
        <v>54.545605438888465</v>
      </c>
      <c r="DI52" s="22" t="s">
        <v>231</v>
      </c>
      <c r="DJ52" s="17">
        <f t="shared" si="67"/>
        <v>1.7546828542750008</v>
      </c>
      <c r="DK52" s="17">
        <f t="shared" si="68"/>
        <v>0.90681496032458653</v>
      </c>
      <c r="DL52" s="22" t="s">
        <v>231</v>
      </c>
      <c r="DM52" s="17">
        <f t="shared" si="69"/>
        <v>0.19405453966066838</v>
      </c>
      <c r="DN52" s="17">
        <f t="shared" si="70"/>
        <v>0.7066109075398499</v>
      </c>
      <c r="DO52" s="22" t="s">
        <v>231</v>
      </c>
      <c r="DP52" s="17">
        <f t="shared" si="71"/>
        <v>0.14214369393832846</v>
      </c>
      <c r="DQ52" s="17">
        <f t="shared" si="72"/>
        <v>0.17285384879646112</v>
      </c>
      <c r="DR52" s="22" t="s">
        <v>231</v>
      </c>
      <c r="DS52" s="17">
        <f t="shared" si="73"/>
        <v>3.4415023389475323E-2</v>
      </c>
      <c r="DT52" s="17">
        <f t="shared" si="74"/>
        <v>3.2504481643898242E-2</v>
      </c>
      <c r="DU52" s="22" t="s">
        <v>231</v>
      </c>
      <c r="DV52" s="17">
        <f t="shared" si="75"/>
        <v>8.0527088757402585E-3</v>
      </c>
    </row>
    <row r="53" spans="1:126" x14ac:dyDescent="0.3">
      <c r="A53" s="15" t="s">
        <v>246</v>
      </c>
      <c r="B53" s="133">
        <v>3980</v>
      </c>
      <c r="C53" s="63">
        <v>3.68</v>
      </c>
      <c r="D53" s="68" t="s">
        <v>231</v>
      </c>
      <c r="E53" s="63">
        <v>0.68</v>
      </c>
      <c r="I53" s="14" t="s">
        <v>323</v>
      </c>
      <c r="J53" s="21" t="s">
        <v>231</v>
      </c>
      <c r="K53" s="14" t="s">
        <v>323</v>
      </c>
      <c r="L53" s="14">
        <v>164</v>
      </c>
      <c r="M53" s="21" t="s">
        <v>231</v>
      </c>
      <c r="N53" s="14">
        <v>18</v>
      </c>
      <c r="O53" s="14">
        <v>238</v>
      </c>
      <c r="P53" s="21" t="s">
        <v>231</v>
      </c>
      <c r="Q53" s="14">
        <v>23</v>
      </c>
      <c r="R53" s="14">
        <v>3</v>
      </c>
      <c r="S53" s="21" t="s">
        <v>231</v>
      </c>
      <c r="T53" s="14">
        <v>0.96</v>
      </c>
      <c r="U53" s="14" t="s">
        <v>323</v>
      </c>
      <c r="V53" s="21" t="s">
        <v>231</v>
      </c>
      <c r="W53" s="14" t="s">
        <v>323</v>
      </c>
      <c r="X53" s="14">
        <v>0.111</v>
      </c>
      <c r="Y53" s="21" t="s">
        <v>231</v>
      </c>
      <c r="Z53" s="14">
        <v>0.03</v>
      </c>
      <c r="AA53" s="14">
        <v>424</v>
      </c>
      <c r="AB53" s="21" t="s">
        <v>231</v>
      </c>
      <c r="AC53" s="14">
        <v>22</v>
      </c>
      <c r="AD53" s="14">
        <v>351000</v>
      </c>
      <c r="AE53" s="21" t="s">
        <v>231</v>
      </c>
      <c r="AF53" s="14">
        <v>29000</v>
      </c>
      <c r="AG53" s="14">
        <v>2.79</v>
      </c>
      <c r="AH53" s="21" t="s">
        <v>231</v>
      </c>
      <c r="AI53" s="14">
        <v>0.3</v>
      </c>
      <c r="AJ53" s="14">
        <v>3.7999999999999999E-2</v>
      </c>
      <c r="AK53" s="21" t="s">
        <v>231</v>
      </c>
      <c r="AL53" s="14">
        <v>1.7000000000000001E-2</v>
      </c>
      <c r="AM53" s="14">
        <v>8.41</v>
      </c>
      <c r="AN53" s="21" t="s">
        <v>231</v>
      </c>
      <c r="AO53" s="14">
        <v>0.69</v>
      </c>
      <c r="AP53" s="14">
        <v>9.8000000000000004E-2</v>
      </c>
      <c r="AQ53" s="21" t="s">
        <v>231</v>
      </c>
      <c r="AR53" s="14">
        <v>2.4E-2</v>
      </c>
      <c r="AS53" s="14">
        <v>0.21299999999999999</v>
      </c>
      <c r="AT53" s="21" t="s">
        <v>231</v>
      </c>
      <c r="AU53" s="14">
        <v>0.05</v>
      </c>
      <c r="AV53" s="14">
        <v>2.4500000000000002</v>
      </c>
      <c r="AW53" s="21" t="s">
        <v>231</v>
      </c>
      <c r="AX53" s="14">
        <v>0.35</v>
      </c>
      <c r="AY53" s="14">
        <v>9.98</v>
      </c>
      <c r="AZ53" s="21" t="s">
        <v>231</v>
      </c>
      <c r="BA53" s="14">
        <v>0.76</v>
      </c>
      <c r="BB53" s="14">
        <v>40.6</v>
      </c>
      <c r="BC53" s="21" t="s">
        <v>231</v>
      </c>
      <c r="BD53" s="14">
        <v>5.2</v>
      </c>
      <c r="BE53" s="14">
        <v>123.6</v>
      </c>
      <c r="BF53" s="21" t="s">
        <v>231</v>
      </c>
      <c r="BG53" s="14">
        <v>9</v>
      </c>
      <c r="BH53" s="14">
        <v>0.86099999999999999</v>
      </c>
      <c r="BI53" s="21" t="s">
        <v>231</v>
      </c>
      <c r="BJ53" s="14">
        <v>7.0000000000000007E-2</v>
      </c>
      <c r="BK53" s="14">
        <v>44.5</v>
      </c>
      <c r="BL53" s="21" t="s">
        <v>231</v>
      </c>
      <c r="BM53" s="14">
        <v>4.4000000000000004</v>
      </c>
      <c r="BN53" s="14">
        <v>65.3</v>
      </c>
      <c r="BO53" s="21" t="s">
        <v>231</v>
      </c>
      <c r="BP53" s="14">
        <v>6.4</v>
      </c>
      <c r="BQ53" s="16">
        <f t="shared" si="38"/>
        <v>0.68147013782542121</v>
      </c>
      <c r="BR53" s="21" t="s">
        <v>231</v>
      </c>
      <c r="BS53" s="16">
        <f t="shared" si="39"/>
        <v>9.487460536585228E-2</v>
      </c>
      <c r="BT53" s="18">
        <f t="shared" si="40"/>
        <v>644.10187293284378</v>
      </c>
      <c r="BU53" s="18">
        <f t="shared" si="41"/>
        <v>659.91701213830811</v>
      </c>
      <c r="BV53" s="21" t="s">
        <v>231</v>
      </c>
      <c r="BW53" s="18">
        <f t="shared" si="42"/>
        <v>14.548289817442512</v>
      </c>
      <c r="BX53" s="16">
        <f t="shared" si="43"/>
        <v>10.719067044430171</v>
      </c>
      <c r="BY53" s="16"/>
      <c r="BZ53" s="17">
        <f t="shared" si="44"/>
        <v>2.2572815533980585E-2</v>
      </c>
      <c r="CA53" s="22" t="s">
        <v>231</v>
      </c>
      <c r="CB53" s="17">
        <f t="shared" si="45"/>
        <v>2.9313503831306003E-3</v>
      </c>
      <c r="CC53" s="17">
        <f t="shared" si="46"/>
        <v>0.36003236245954695</v>
      </c>
      <c r="CD53" s="22" t="s">
        <v>231</v>
      </c>
      <c r="CE53" s="17">
        <f t="shared" si="47"/>
        <v>4.4210222809057419E-2</v>
      </c>
      <c r="CF53" s="17">
        <f t="shared" si="48"/>
        <v>0.32847896440129454</v>
      </c>
      <c r="CG53" s="22" t="s">
        <v>231</v>
      </c>
      <c r="CH53" s="17">
        <f t="shared" si="49"/>
        <v>4.839498044407544E-2</v>
      </c>
      <c r="CI53" s="17">
        <f t="shared" si="50"/>
        <v>0.10495283018867925</v>
      </c>
      <c r="CJ53" s="22" t="s">
        <v>231</v>
      </c>
      <c r="CK53" s="17">
        <f t="shared" si="51"/>
        <v>1.1719421672877208E-2</v>
      </c>
      <c r="CL53" s="17">
        <f t="shared" si="52"/>
        <v>6.2696629213483152E-2</v>
      </c>
      <c r="CM53" s="22" t="s">
        <v>231</v>
      </c>
      <c r="CN53" s="17">
        <f t="shared" si="53"/>
        <v>9.1585534740078328E-3</v>
      </c>
      <c r="CO53" s="17"/>
      <c r="CP53" s="17">
        <f t="shared" si="54"/>
        <v>1.0060825495796157</v>
      </c>
      <c r="CQ53" s="22" t="s">
        <v>231</v>
      </c>
      <c r="CR53" s="17">
        <f t="shared" si="55"/>
        <v>0.13661346111275977</v>
      </c>
      <c r="CS53" s="17">
        <f t="shared" si="56"/>
        <v>13.252885910892957</v>
      </c>
      <c r="CT53" s="22" t="s">
        <v>231</v>
      </c>
      <c r="CU53" s="17">
        <f t="shared" si="57"/>
        <v>0.68790745247551821</v>
      </c>
      <c r="CV53" s="17">
        <f t="shared" si="58"/>
        <v>3.0008097246687098</v>
      </c>
      <c r="CW53" s="22" t="s">
        <v>231</v>
      </c>
      <c r="CX53" s="17">
        <f t="shared" si="59"/>
        <v>0.48292136395340562</v>
      </c>
      <c r="CY53" s="17">
        <f t="shared" si="60"/>
        <v>5.7163428985823579</v>
      </c>
      <c r="CZ53" s="22" t="s">
        <v>231</v>
      </c>
      <c r="DA53" s="17">
        <f t="shared" si="61"/>
        <v>0.85782998392557819</v>
      </c>
      <c r="DB53" s="17">
        <f t="shared" si="62"/>
        <v>7.3614953024509244</v>
      </c>
      <c r="DC53" s="22" t="s">
        <v>231</v>
      </c>
      <c r="DD53" s="17">
        <f t="shared" si="63"/>
        <v>1.7688310538150678</v>
      </c>
      <c r="DE53" s="17">
        <f t="shared" si="64"/>
        <v>0.25746709631787407</v>
      </c>
      <c r="DF53" s="22" t="s">
        <v>231</v>
      </c>
      <c r="DG53" s="17">
        <f t="shared" si="65"/>
        <v>7.9815860735982555E-2</v>
      </c>
      <c r="DH53" s="17">
        <f t="shared" si="66"/>
        <v>58.526657855683048</v>
      </c>
      <c r="DI53" s="22" t="s">
        <v>231</v>
      </c>
      <c r="DJ53" s="17">
        <f t="shared" si="67"/>
        <v>2.967132369367381</v>
      </c>
      <c r="DK53" s="17">
        <f t="shared" si="68"/>
        <v>1.5900601043381408</v>
      </c>
      <c r="DL53" s="22" t="s">
        <v>231</v>
      </c>
      <c r="DM53" s="17">
        <f t="shared" si="69"/>
        <v>0.33228634970738835</v>
      </c>
      <c r="DN53" s="17">
        <f t="shared" si="70"/>
        <v>0.76155232752363999</v>
      </c>
      <c r="DO53" s="22" t="s">
        <v>231</v>
      </c>
      <c r="DP53" s="17">
        <f t="shared" si="71"/>
        <v>0.16496076739343793</v>
      </c>
      <c r="DQ53" s="17">
        <f t="shared" si="72"/>
        <v>0.29734632519416687</v>
      </c>
      <c r="DR53" s="22" t="s">
        <v>231</v>
      </c>
      <c r="DS53" s="17">
        <f t="shared" si="73"/>
        <v>5.7960908690560656E-2</v>
      </c>
      <c r="DT53" s="17">
        <f t="shared" si="74"/>
        <v>2.1020321298816362E-2</v>
      </c>
      <c r="DU53" s="22" t="s">
        <v>231</v>
      </c>
      <c r="DV53" s="17">
        <f t="shared" si="75"/>
        <v>5.3869224927284324E-3</v>
      </c>
    </row>
    <row r="54" spans="1:126" x14ac:dyDescent="0.3">
      <c r="A54" s="100" t="s">
        <v>505</v>
      </c>
      <c r="B54" s="15" t="s">
        <v>515</v>
      </c>
      <c r="C54" s="63">
        <v>3.39</v>
      </c>
      <c r="D54" s="68" t="s">
        <v>231</v>
      </c>
      <c r="E54" s="63">
        <v>0.83</v>
      </c>
      <c r="I54" s="14">
        <v>1.1200000000000001</v>
      </c>
      <c r="J54" s="21" t="s">
        <v>231</v>
      </c>
      <c r="K54" s="14">
        <v>0.28999999999999998</v>
      </c>
      <c r="L54" s="14">
        <v>163</v>
      </c>
      <c r="M54" s="21" t="s">
        <v>231</v>
      </c>
      <c r="N54" s="14">
        <v>12</v>
      </c>
      <c r="O54" s="14">
        <v>233</v>
      </c>
      <c r="P54" s="21" t="s">
        <v>231</v>
      </c>
      <c r="Q54" s="14">
        <v>21</v>
      </c>
      <c r="R54" s="14">
        <v>3.57</v>
      </c>
      <c r="S54" s="21" t="s">
        <v>231</v>
      </c>
      <c r="T54" s="14">
        <v>0.63</v>
      </c>
      <c r="U54" s="14" t="s">
        <v>323</v>
      </c>
      <c r="V54" s="21" t="s">
        <v>231</v>
      </c>
      <c r="W54" s="14" t="s">
        <v>323</v>
      </c>
      <c r="X54" s="14">
        <v>0.254</v>
      </c>
      <c r="Y54" s="21" t="s">
        <v>231</v>
      </c>
      <c r="Z54" s="14">
        <v>2.8000000000000001E-2</v>
      </c>
      <c r="AA54" s="14">
        <v>1400</v>
      </c>
      <c r="AB54" s="21" t="s">
        <v>231</v>
      </c>
      <c r="AC54" s="14">
        <v>110</v>
      </c>
      <c r="AD54" s="14">
        <v>357000</v>
      </c>
      <c r="AE54" s="21" t="s">
        <v>231</v>
      </c>
      <c r="AF54" s="14">
        <v>23000</v>
      </c>
      <c r="AG54" s="14">
        <v>0.85699999999999998</v>
      </c>
      <c r="AH54" s="21" t="s">
        <v>231</v>
      </c>
      <c r="AI54" s="14">
        <v>6.8000000000000005E-2</v>
      </c>
      <c r="AJ54" s="14">
        <v>3.1E-2</v>
      </c>
      <c r="AK54" s="21" t="s">
        <v>231</v>
      </c>
      <c r="AL54" s="14">
        <v>1.4E-2</v>
      </c>
      <c r="AM54" s="14">
        <v>2.96</v>
      </c>
      <c r="AN54" s="21" t="s">
        <v>231</v>
      </c>
      <c r="AO54" s="14">
        <v>0.25</v>
      </c>
      <c r="AP54" s="14">
        <v>8.4000000000000005E-2</v>
      </c>
      <c r="AQ54" s="21" t="s">
        <v>231</v>
      </c>
      <c r="AR54" s="14">
        <v>1.6E-2</v>
      </c>
      <c r="AS54" s="14">
        <v>0.82699999999999996</v>
      </c>
      <c r="AT54" s="21" t="s">
        <v>231</v>
      </c>
      <c r="AU54" s="14">
        <v>0.09</v>
      </c>
      <c r="AV54" s="14">
        <v>7.02</v>
      </c>
      <c r="AW54" s="21" t="s">
        <v>231</v>
      </c>
      <c r="AX54" s="14">
        <v>0.57999999999999996</v>
      </c>
      <c r="AY54" s="14">
        <v>33</v>
      </c>
      <c r="AZ54" s="21" t="s">
        <v>231</v>
      </c>
      <c r="BA54" s="14">
        <v>2.8</v>
      </c>
      <c r="BB54" s="14">
        <v>126.3</v>
      </c>
      <c r="BC54" s="21" t="s">
        <v>231</v>
      </c>
      <c r="BD54" s="14">
        <v>5.9</v>
      </c>
      <c r="BE54" s="14">
        <v>342</v>
      </c>
      <c r="BF54" s="21" t="s">
        <v>231</v>
      </c>
      <c r="BG54" s="14">
        <v>26</v>
      </c>
      <c r="BH54" s="14">
        <v>0.438</v>
      </c>
      <c r="BI54" s="21" t="s">
        <v>231</v>
      </c>
      <c r="BJ54" s="14">
        <v>4.9000000000000002E-2</v>
      </c>
      <c r="BK54" s="14">
        <v>55.8</v>
      </c>
      <c r="BL54" s="21" t="s">
        <v>231</v>
      </c>
      <c r="BM54" s="14">
        <v>3.7</v>
      </c>
      <c r="BN54" s="14">
        <v>85.6</v>
      </c>
      <c r="BO54" s="21" t="s">
        <v>231</v>
      </c>
      <c r="BP54" s="14">
        <v>5.0999999999999996</v>
      </c>
      <c r="BQ54" s="16">
        <f t="shared" si="38"/>
        <v>0.65186915887850472</v>
      </c>
      <c r="BR54" s="21" t="s">
        <v>231</v>
      </c>
      <c r="BS54" s="16">
        <f t="shared" si="39"/>
        <v>5.8109639409332475E-2</v>
      </c>
      <c r="BT54" s="18">
        <f t="shared" si="40"/>
        <v>657.53339744312962</v>
      </c>
      <c r="BU54" s="18">
        <f t="shared" si="41"/>
        <v>653.49778420047573</v>
      </c>
      <c r="BV54" s="21" t="s">
        <v>231</v>
      </c>
      <c r="BW54" s="18">
        <f t="shared" si="42"/>
        <v>19.012183128525997</v>
      </c>
      <c r="BX54" s="16">
        <f t="shared" si="43"/>
        <v>10.793333962076911</v>
      </c>
      <c r="BY54" s="16"/>
      <c r="BZ54" s="17">
        <f t="shared" si="44"/>
        <v>2.5058479532163742E-3</v>
      </c>
      <c r="CA54" s="22" t="s">
        <v>231</v>
      </c>
      <c r="CB54" s="17">
        <f t="shared" si="45"/>
        <v>2.7536330156362432E-4</v>
      </c>
      <c r="CC54" s="17">
        <f t="shared" si="46"/>
        <v>0.16315789473684209</v>
      </c>
      <c r="CD54" s="22" t="s">
        <v>231</v>
      </c>
      <c r="CE54" s="17">
        <f t="shared" si="47"/>
        <v>1.6459016554685211E-2</v>
      </c>
      <c r="CF54" s="17">
        <f t="shared" si="48"/>
        <v>0.36929824561403507</v>
      </c>
      <c r="CG54" s="22" t="s">
        <v>231</v>
      </c>
      <c r="CH54" s="17">
        <f t="shared" si="49"/>
        <v>3.2952021243757998E-2</v>
      </c>
      <c r="CI54" s="17">
        <f t="shared" si="50"/>
        <v>3.9857142857142855E-2</v>
      </c>
      <c r="CJ54" s="22" t="s">
        <v>231</v>
      </c>
      <c r="CK54" s="17">
        <f t="shared" si="51"/>
        <v>4.0977819550667045E-3</v>
      </c>
      <c r="CL54" s="17">
        <f t="shared" si="52"/>
        <v>1.5358422939068101E-2</v>
      </c>
      <c r="CM54" s="22" t="s">
        <v>231</v>
      </c>
      <c r="CN54" s="17">
        <f t="shared" si="53"/>
        <v>1.5881425800594099E-3</v>
      </c>
      <c r="CO54" s="17"/>
      <c r="CP54" s="17">
        <f t="shared" si="54"/>
        <v>1.0830909770229242</v>
      </c>
      <c r="CQ54" s="22" t="s">
        <v>231</v>
      </c>
      <c r="CR54" s="17">
        <f t="shared" si="55"/>
        <v>0.14707024501411764</v>
      </c>
      <c r="CS54" s="17">
        <f t="shared" si="56"/>
        <v>13.531587281867948</v>
      </c>
      <c r="CT54" s="22" t="s">
        <v>231</v>
      </c>
      <c r="CU54" s="17">
        <f t="shared" si="57"/>
        <v>0.70237379221449237</v>
      </c>
      <c r="CV54" s="17">
        <f t="shared" si="58"/>
        <v>3.1000696617225532</v>
      </c>
      <c r="CW54" s="22" t="s">
        <v>231</v>
      </c>
      <c r="CX54" s="17">
        <f t="shared" si="59"/>
        <v>0.49889530051923142</v>
      </c>
      <c r="CY54" s="17">
        <f t="shared" si="60"/>
        <v>5.8710903649385795</v>
      </c>
      <c r="CZ54" s="22" t="s">
        <v>231</v>
      </c>
      <c r="DA54" s="17">
        <f t="shared" si="61"/>
        <v>0.88105235160576101</v>
      </c>
      <c r="DB54" s="17">
        <f t="shared" si="62"/>
        <v>7.5389596852153273</v>
      </c>
      <c r="DC54" s="22" t="s">
        <v>231</v>
      </c>
      <c r="DD54" s="17">
        <f t="shared" si="63"/>
        <v>1.8114724599809169</v>
      </c>
      <c r="DE54" s="17">
        <f t="shared" si="64"/>
        <v>9.692730356288369E-2</v>
      </c>
      <c r="DF54" s="22" t="s">
        <v>231</v>
      </c>
      <c r="DG54" s="17">
        <f t="shared" si="65"/>
        <v>2.9749581447859656E-2</v>
      </c>
      <c r="DH54" s="17">
        <f t="shared" si="66"/>
        <v>52.55863582018155</v>
      </c>
      <c r="DI54" s="22" t="s">
        <v>231</v>
      </c>
      <c r="DJ54" s="17">
        <f t="shared" si="67"/>
        <v>1.1059323958312139</v>
      </c>
      <c r="DK54" s="17">
        <f t="shared" si="68"/>
        <v>0.71217280070108047</v>
      </c>
      <c r="DL54" s="22" t="s">
        <v>231</v>
      </c>
      <c r="DM54" s="17">
        <f t="shared" si="69"/>
        <v>0.14022603759800736</v>
      </c>
      <c r="DN54" s="17">
        <f t="shared" si="70"/>
        <v>0.85115219370657746</v>
      </c>
      <c r="DO54" s="22" t="s">
        <v>231</v>
      </c>
      <c r="DP54" s="17">
        <f t="shared" si="71"/>
        <v>0.15503100793368346</v>
      </c>
      <c r="DQ54" s="17">
        <f t="shared" si="72"/>
        <v>3.1306788638605594E-2</v>
      </c>
      <c r="DR54" s="22" t="s">
        <v>231</v>
      </c>
      <c r="DS54" s="17">
        <f t="shared" si="73"/>
        <v>5.7050506459493684E-3</v>
      </c>
      <c r="DT54" s="17">
        <f t="shared" si="74"/>
        <v>5.3658695196428475E-3</v>
      </c>
      <c r="DU54" s="22" t="s">
        <v>231</v>
      </c>
      <c r="DV54" s="17">
        <f t="shared" si="75"/>
        <v>1.2587452692454546E-3</v>
      </c>
    </row>
    <row r="55" spans="1:126" x14ac:dyDescent="0.3">
      <c r="A55" s="15" t="s">
        <v>254</v>
      </c>
      <c r="B55" s="133">
        <v>3972</v>
      </c>
      <c r="C55" s="63">
        <v>4.84</v>
      </c>
      <c r="D55" s="68" t="s">
        <v>231</v>
      </c>
      <c r="E55" s="63">
        <v>0.8</v>
      </c>
      <c r="I55" s="14">
        <v>1.56</v>
      </c>
      <c r="J55" s="21" t="s">
        <v>231</v>
      </c>
      <c r="K55" s="14">
        <v>0.35</v>
      </c>
      <c r="L55" s="14">
        <v>225</v>
      </c>
      <c r="M55" s="21" t="s">
        <v>231</v>
      </c>
      <c r="N55" s="14">
        <v>21</v>
      </c>
      <c r="O55" s="14">
        <v>234</v>
      </c>
      <c r="P55" s="21" t="s">
        <v>231</v>
      </c>
      <c r="Q55" s="14">
        <v>22</v>
      </c>
      <c r="R55" s="14">
        <v>2.76</v>
      </c>
      <c r="S55" s="21" t="s">
        <v>231</v>
      </c>
      <c r="T55" s="14">
        <v>0.46</v>
      </c>
      <c r="U55" s="14">
        <v>0.16</v>
      </c>
      <c r="V55" s="21" t="s">
        <v>231</v>
      </c>
      <c r="W55" s="14">
        <v>0.13</v>
      </c>
      <c r="X55" s="14">
        <v>0.16600000000000001</v>
      </c>
      <c r="Y55" s="21" t="s">
        <v>231</v>
      </c>
      <c r="Z55" s="14">
        <v>3.1E-2</v>
      </c>
      <c r="AA55" s="14">
        <v>508</v>
      </c>
      <c r="AB55" s="21" t="s">
        <v>231</v>
      </c>
      <c r="AC55" s="14">
        <v>55</v>
      </c>
      <c r="AD55" s="14">
        <v>376000</v>
      </c>
      <c r="AE55" s="21" t="s">
        <v>231</v>
      </c>
      <c r="AF55" s="14">
        <v>34000</v>
      </c>
      <c r="AG55" s="14">
        <v>2.71</v>
      </c>
      <c r="AH55" s="21" t="s">
        <v>231</v>
      </c>
      <c r="AI55" s="14">
        <v>0.32</v>
      </c>
      <c r="AJ55" s="14">
        <v>2.1000000000000001E-2</v>
      </c>
      <c r="AK55" s="21" t="s">
        <v>231</v>
      </c>
      <c r="AL55" s="14">
        <v>1.0999999999999999E-2</v>
      </c>
      <c r="AM55" s="14">
        <v>10</v>
      </c>
      <c r="AN55" s="21" t="s">
        <v>231</v>
      </c>
      <c r="AO55" s="14">
        <v>1.2</v>
      </c>
      <c r="AP55" s="14">
        <v>4.8399999999999999E-2</v>
      </c>
      <c r="AQ55" s="21" t="s">
        <v>231</v>
      </c>
      <c r="AR55" s="14">
        <v>9.5999999999999992E-3</v>
      </c>
      <c r="AS55" s="14">
        <v>0.19900000000000001</v>
      </c>
      <c r="AT55" s="21" t="s">
        <v>231</v>
      </c>
      <c r="AU55" s="14">
        <v>2.9000000000000001E-2</v>
      </c>
      <c r="AV55" s="14">
        <v>2.3199999999999998</v>
      </c>
      <c r="AW55" s="21" t="s">
        <v>231</v>
      </c>
      <c r="AX55" s="14">
        <v>0.3</v>
      </c>
      <c r="AY55" s="14">
        <v>9.9</v>
      </c>
      <c r="AZ55" s="21" t="s">
        <v>231</v>
      </c>
      <c r="BA55" s="14">
        <v>1</v>
      </c>
      <c r="BB55" s="14">
        <v>43.3</v>
      </c>
      <c r="BC55" s="21" t="s">
        <v>231</v>
      </c>
      <c r="BD55" s="14">
        <v>3.7</v>
      </c>
      <c r="BE55" s="14">
        <v>173</v>
      </c>
      <c r="BF55" s="21" t="s">
        <v>231</v>
      </c>
      <c r="BG55" s="14">
        <v>22</v>
      </c>
      <c r="BH55" s="14">
        <v>0.73899999999999999</v>
      </c>
      <c r="BI55" s="21" t="s">
        <v>231</v>
      </c>
      <c r="BJ55" s="14">
        <v>7.9000000000000001E-2</v>
      </c>
      <c r="BK55" s="14">
        <v>37.5</v>
      </c>
      <c r="BL55" s="21" t="s">
        <v>231</v>
      </c>
      <c r="BM55" s="14">
        <v>2.4</v>
      </c>
      <c r="BN55" s="14">
        <v>77.400000000000006</v>
      </c>
      <c r="BO55" s="21" t="s">
        <v>231</v>
      </c>
      <c r="BP55" s="14">
        <v>6.9</v>
      </c>
      <c r="BQ55" s="16">
        <f t="shared" si="38"/>
        <v>0.48449612403100772</v>
      </c>
      <c r="BR55" s="21" t="s">
        <v>231</v>
      </c>
      <c r="BS55" s="16">
        <f t="shared" si="39"/>
        <v>5.3169423943229509E-2</v>
      </c>
      <c r="BT55" s="18">
        <f t="shared" si="40"/>
        <v>637.8002261716199</v>
      </c>
      <c r="BU55" s="18">
        <f t="shared" si="41"/>
        <v>682.00444084434707</v>
      </c>
      <c r="BV55" s="21" t="s">
        <v>231</v>
      </c>
      <c r="BW55" s="18">
        <f t="shared" si="42"/>
        <v>13.637043699624403</v>
      </c>
      <c r="BX55" s="16">
        <f t="shared" si="43"/>
        <v>10.471155496574141</v>
      </c>
      <c r="BY55" s="16"/>
      <c r="BZ55" s="17">
        <f t="shared" si="44"/>
        <v>1.5664739884393063E-2</v>
      </c>
      <c r="CA55" s="22" t="s">
        <v>231</v>
      </c>
      <c r="CB55" s="17">
        <f t="shared" si="45"/>
        <v>2.7183975688618855E-3</v>
      </c>
      <c r="CC55" s="17">
        <f t="shared" si="46"/>
        <v>0.21676300578034682</v>
      </c>
      <c r="CD55" s="22" t="s">
        <v>231</v>
      </c>
      <c r="CE55" s="17">
        <f t="shared" si="47"/>
        <v>3.0859322886883558E-2</v>
      </c>
      <c r="CF55" s="17">
        <f t="shared" si="48"/>
        <v>0.25028901734104042</v>
      </c>
      <c r="CG55" s="22" t="s">
        <v>231</v>
      </c>
      <c r="CH55" s="17">
        <f t="shared" si="49"/>
        <v>3.8346832408952605E-2</v>
      </c>
      <c r="CI55" s="17">
        <f t="shared" si="50"/>
        <v>7.3818897637795269E-2</v>
      </c>
      <c r="CJ55" s="22" t="s">
        <v>231</v>
      </c>
      <c r="CK55" s="17">
        <f t="shared" si="51"/>
        <v>9.2841456890904173E-3</v>
      </c>
      <c r="CL55" s="17">
        <f t="shared" si="52"/>
        <v>7.226666666666666E-2</v>
      </c>
      <c r="CM55" s="22" t="s">
        <v>231</v>
      </c>
      <c r="CN55" s="17">
        <f t="shared" si="53"/>
        <v>9.7061330842353952E-3</v>
      </c>
      <c r="CO55" s="17"/>
      <c r="CP55" s="17">
        <f t="shared" si="54"/>
        <v>0.78651926676645767</v>
      </c>
      <c r="CQ55" s="22" t="s">
        <v>231</v>
      </c>
      <c r="CR55" s="17">
        <f t="shared" si="55"/>
        <v>0.10679950597466642</v>
      </c>
      <c r="CS55" s="17">
        <f t="shared" si="56"/>
        <v>12.363448494648116</v>
      </c>
      <c r="CT55" s="22" t="s">
        <v>231</v>
      </c>
      <c r="CU55" s="17">
        <f t="shared" si="57"/>
        <v>0.64174010211430399</v>
      </c>
      <c r="CV55" s="17">
        <f t="shared" si="58"/>
        <v>2.6919122016078525</v>
      </c>
      <c r="CW55" s="22" t="s">
        <v>231</v>
      </c>
      <c r="CX55" s="17">
        <f t="shared" si="59"/>
        <v>0.43321037697143472</v>
      </c>
      <c r="CY55" s="17">
        <f t="shared" si="60"/>
        <v>5.2287091975265128</v>
      </c>
      <c r="CZ55" s="22" t="s">
        <v>231</v>
      </c>
      <c r="DA55" s="17">
        <f t="shared" si="61"/>
        <v>0.78465263656210127</v>
      </c>
      <c r="DB55" s="17">
        <f t="shared" si="62"/>
        <v>6.7987952242246301</v>
      </c>
      <c r="DC55" s="22" t="s">
        <v>231</v>
      </c>
      <c r="DD55" s="17">
        <f t="shared" si="63"/>
        <v>1.6336246410609285</v>
      </c>
      <c r="DE55" s="17">
        <f t="shared" si="64"/>
        <v>0.18643979860026699</v>
      </c>
      <c r="DF55" s="22" t="s">
        <v>231</v>
      </c>
      <c r="DG55" s="17">
        <f t="shared" si="65"/>
        <v>5.8795578307671591E-2</v>
      </c>
      <c r="DH55" s="17">
        <f t="shared" si="66"/>
        <v>55.886237866180927</v>
      </c>
      <c r="DI55" s="22" t="s">
        <v>231</v>
      </c>
      <c r="DJ55" s="17">
        <f t="shared" si="67"/>
        <v>2.1857092307684605</v>
      </c>
      <c r="DK55" s="17">
        <f t="shared" si="68"/>
        <v>0.99555188163630648</v>
      </c>
      <c r="DL55" s="22" t="s">
        <v>231</v>
      </c>
      <c r="DM55" s="17">
        <f t="shared" si="69"/>
        <v>0.22006075168568306</v>
      </c>
      <c r="DN55" s="17">
        <f t="shared" si="70"/>
        <v>0.59181630834162524</v>
      </c>
      <c r="DO55" s="22" t="s">
        <v>231</v>
      </c>
      <c r="DP55" s="17">
        <f t="shared" si="71"/>
        <v>0.13058570869020045</v>
      </c>
      <c r="DQ55" s="17">
        <f t="shared" si="72"/>
        <v>0.2462370763515708</v>
      </c>
      <c r="DR55" s="22" t="s">
        <v>231</v>
      </c>
      <c r="DS55" s="17">
        <f t="shared" si="73"/>
        <v>5.574281050780628E-2</v>
      </c>
      <c r="DT55" s="17">
        <f t="shared" si="74"/>
        <v>2.1114776939743139E-2</v>
      </c>
      <c r="DU55" s="22" t="s">
        <v>231</v>
      </c>
      <c r="DV55" s="17">
        <f t="shared" si="75"/>
        <v>5.2734549901223282E-3</v>
      </c>
    </row>
    <row r="56" spans="1:126" x14ac:dyDescent="0.3">
      <c r="A56" s="15" t="s">
        <v>276</v>
      </c>
      <c r="B56" s="133">
        <v>3964</v>
      </c>
      <c r="C56" s="63">
        <v>3.97</v>
      </c>
      <c r="D56" s="68" t="s">
        <v>231</v>
      </c>
      <c r="E56" s="63">
        <v>0.54</v>
      </c>
      <c r="I56" s="14">
        <v>1.0900000000000001</v>
      </c>
      <c r="J56" s="21" t="s">
        <v>231</v>
      </c>
      <c r="K56" s="14">
        <v>0.41</v>
      </c>
      <c r="L56" s="14">
        <v>110</v>
      </c>
      <c r="M56" s="21" t="s">
        <v>231</v>
      </c>
      <c r="N56" s="14">
        <v>13</v>
      </c>
      <c r="O56" s="14">
        <v>249</v>
      </c>
      <c r="P56" s="21" t="s">
        <v>231</v>
      </c>
      <c r="Q56" s="14">
        <v>38</v>
      </c>
      <c r="R56" s="14">
        <v>6.4</v>
      </c>
      <c r="S56" s="21" t="s">
        <v>231</v>
      </c>
      <c r="T56" s="14">
        <v>1.7</v>
      </c>
      <c r="U56" s="14">
        <v>0.39</v>
      </c>
      <c r="V56" s="21" t="s">
        <v>231</v>
      </c>
      <c r="W56" s="14">
        <v>0.12</v>
      </c>
      <c r="X56" s="14">
        <v>0.27600000000000002</v>
      </c>
      <c r="Y56" s="21" t="s">
        <v>231</v>
      </c>
      <c r="Z56" s="14">
        <v>6.9000000000000006E-2</v>
      </c>
      <c r="AA56" s="14">
        <v>1480</v>
      </c>
      <c r="AB56" s="21" t="s">
        <v>231</v>
      </c>
      <c r="AC56" s="14">
        <v>180</v>
      </c>
      <c r="AD56" s="14">
        <v>417000</v>
      </c>
      <c r="AE56" s="21" t="s">
        <v>231</v>
      </c>
      <c r="AF56" s="14">
        <v>79000</v>
      </c>
      <c r="AG56" s="14">
        <v>0.71</v>
      </c>
      <c r="AH56" s="21" t="s">
        <v>231</v>
      </c>
      <c r="AI56" s="14">
        <v>0.1</v>
      </c>
      <c r="AJ56" s="14">
        <v>2.29E-2</v>
      </c>
      <c r="AK56" s="21" t="s">
        <v>231</v>
      </c>
      <c r="AL56" s="14">
        <v>9.7999999999999997E-3</v>
      </c>
      <c r="AM56" s="14">
        <v>1.47</v>
      </c>
      <c r="AN56" s="21" t="s">
        <v>231</v>
      </c>
      <c r="AO56" s="14">
        <v>0.19</v>
      </c>
      <c r="AP56" s="14">
        <v>0.17599999999999999</v>
      </c>
      <c r="AQ56" s="21" t="s">
        <v>231</v>
      </c>
      <c r="AR56" s="14">
        <v>4.2000000000000003E-2</v>
      </c>
      <c r="AS56" s="14">
        <v>1.99</v>
      </c>
      <c r="AT56" s="21" t="s">
        <v>231</v>
      </c>
      <c r="AU56" s="14">
        <v>0.28999999999999998</v>
      </c>
      <c r="AV56" s="14">
        <v>9.8000000000000007</v>
      </c>
      <c r="AW56" s="21" t="s">
        <v>231</v>
      </c>
      <c r="AX56" s="14">
        <v>1.1000000000000001</v>
      </c>
      <c r="AY56" s="14">
        <v>39.6</v>
      </c>
      <c r="AZ56" s="21" t="s">
        <v>231</v>
      </c>
      <c r="BA56" s="14">
        <v>7</v>
      </c>
      <c r="BB56" s="14">
        <v>154</v>
      </c>
      <c r="BC56" s="21" t="s">
        <v>231</v>
      </c>
      <c r="BD56" s="14">
        <v>16</v>
      </c>
      <c r="BE56" s="14">
        <v>405</v>
      </c>
      <c r="BF56" s="21" t="s">
        <v>231</v>
      </c>
      <c r="BG56" s="14">
        <v>61</v>
      </c>
      <c r="BH56" s="14">
        <v>0.4</v>
      </c>
      <c r="BI56" s="21" t="s">
        <v>231</v>
      </c>
      <c r="BJ56" s="14">
        <v>5.8999999999999997E-2</v>
      </c>
      <c r="BK56" s="14">
        <v>34.6</v>
      </c>
      <c r="BL56" s="21" t="s">
        <v>231</v>
      </c>
      <c r="BM56" s="14">
        <v>3.3</v>
      </c>
      <c r="BN56" s="14">
        <v>60</v>
      </c>
      <c r="BO56" s="21" t="s">
        <v>231</v>
      </c>
      <c r="BP56" s="14">
        <v>12</v>
      </c>
      <c r="BQ56" s="16">
        <f t="shared" si="38"/>
        <v>0.57666666666666666</v>
      </c>
      <c r="BR56" s="21" t="s">
        <v>231</v>
      </c>
      <c r="BS56" s="16">
        <f t="shared" si="39"/>
        <v>0.12777628018446061</v>
      </c>
      <c r="BT56" s="18">
        <f t="shared" si="40"/>
        <v>705.62917997803652</v>
      </c>
      <c r="BU56" s="18">
        <f t="shared" si="41"/>
        <v>665.92865821521639</v>
      </c>
      <c r="BV56" s="21" t="s">
        <v>231</v>
      </c>
      <c r="BW56" s="18">
        <f t="shared" si="42"/>
        <v>10.847590136729499</v>
      </c>
      <c r="BX56" s="16">
        <f t="shared" si="43"/>
        <v>10.65043644424351</v>
      </c>
      <c r="BY56" s="16"/>
      <c r="BZ56" s="17">
        <f t="shared" si="44"/>
        <v>1.7530864197530863E-3</v>
      </c>
      <c r="CA56" s="22" t="s">
        <v>231</v>
      </c>
      <c r="CB56" s="17">
        <f t="shared" si="45"/>
        <v>3.6150537880472752E-4</v>
      </c>
      <c r="CC56" s="17">
        <f t="shared" si="46"/>
        <v>8.5432098765432105E-2</v>
      </c>
      <c r="CD56" s="22" t="s">
        <v>231</v>
      </c>
      <c r="CE56" s="17">
        <f t="shared" si="47"/>
        <v>1.5230435932746937E-2</v>
      </c>
      <c r="CF56" s="17">
        <f t="shared" si="48"/>
        <v>0.38024691358024693</v>
      </c>
      <c r="CG56" s="22" t="s">
        <v>231</v>
      </c>
      <c r="CH56" s="17">
        <f t="shared" si="49"/>
        <v>6.9575799548747388E-2</v>
      </c>
      <c r="CI56" s="17">
        <f t="shared" si="50"/>
        <v>2.3378378378378379E-2</v>
      </c>
      <c r="CJ56" s="22" t="s">
        <v>231</v>
      </c>
      <c r="CK56" s="17">
        <f t="shared" si="51"/>
        <v>3.6133284086039817E-3</v>
      </c>
      <c r="CL56" s="17">
        <f t="shared" si="52"/>
        <v>2.0520231213872829E-2</v>
      </c>
      <c r="CM56" s="22" t="s">
        <v>231</v>
      </c>
      <c r="CN56" s="17">
        <f t="shared" si="53"/>
        <v>3.490482421262992E-3</v>
      </c>
      <c r="CO56" s="17"/>
      <c r="CP56" s="17">
        <f t="shared" si="54"/>
        <v>0.93979523433521195</v>
      </c>
      <c r="CQ56" s="22" t="s">
        <v>231</v>
      </c>
      <c r="CR56" s="17">
        <f t="shared" si="55"/>
        <v>0.12761247052088989</v>
      </c>
      <c r="CS56" s="17">
        <f t="shared" si="56"/>
        <v>13.000441916070216</v>
      </c>
      <c r="CT56" s="22" t="s">
        <v>231</v>
      </c>
      <c r="CU56" s="17">
        <f t="shared" si="57"/>
        <v>0.67480403435671288</v>
      </c>
      <c r="CV56" s="17">
        <f t="shared" si="58"/>
        <v>2.9119107205707833</v>
      </c>
      <c r="CW56" s="22" t="s">
        <v>231</v>
      </c>
      <c r="CX56" s="17">
        <f t="shared" si="59"/>
        <v>0.46861481597065752</v>
      </c>
      <c r="CY56" s="17">
        <f t="shared" si="60"/>
        <v>5.576968257135003</v>
      </c>
      <c r="CZ56" s="22" t="s">
        <v>231</v>
      </c>
      <c r="DA56" s="17">
        <f t="shared" si="61"/>
        <v>0.83691455800491343</v>
      </c>
      <c r="DB56" s="17">
        <f t="shared" si="62"/>
        <v>7.2012153190419772</v>
      </c>
      <c r="DC56" s="22" t="s">
        <v>231</v>
      </c>
      <c r="DD56" s="17">
        <f t="shared" si="63"/>
        <v>1.7303187407168963</v>
      </c>
      <c r="DE56" s="17">
        <f t="shared" si="64"/>
        <v>5.7815212301474052E-2</v>
      </c>
      <c r="DF56" s="22" t="s">
        <v>231</v>
      </c>
      <c r="DG56" s="17">
        <f t="shared" si="65"/>
        <v>1.8957935129900474E-2</v>
      </c>
      <c r="DH56" s="17">
        <f t="shared" si="66"/>
        <v>51.104654732396803</v>
      </c>
      <c r="DI56" s="22" t="s">
        <v>231</v>
      </c>
      <c r="DJ56" s="17">
        <f t="shared" si="67"/>
        <v>0.70475595278440428</v>
      </c>
      <c r="DK56" s="17">
        <f t="shared" si="68"/>
        <v>0.38141795691808406</v>
      </c>
      <c r="DL56" s="22" t="s">
        <v>231</v>
      </c>
      <c r="DM56" s="17">
        <f t="shared" si="69"/>
        <v>9.3719390745546485E-2</v>
      </c>
      <c r="DN56" s="17">
        <f t="shared" si="70"/>
        <v>0.88639161742413786</v>
      </c>
      <c r="DO56" s="22" t="s">
        <v>231</v>
      </c>
      <c r="DP56" s="17">
        <f t="shared" si="71"/>
        <v>0.21474489408560732</v>
      </c>
      <c r="DQ56" s="17">
        <f t="shared" si="72"/>
        <v>2.425091907384826E-2</v>
      </c>
      <c r="DR56" s="22" t="s">
        <v>231</v>
      </c>
      <c r="DS56" s="17">
        <f t="shared" si="73"/>
        <v>6.1185126527663423E-3</v>
      </c>
      <c r="DT56" s="17">
        <f t="shared" si="74"/>
        <v>6.622735843520024E-3</v>
      </c>
      <c r="DU56" s="22" t="s">
        <v>231</v>
      </c>
      <c r="DV56" s="17">
        <f t="shared" si="75"/>
        <v>1.792679210021512E-3</v>
      </c>
    </row>
    <row r="57" spans="1:126" x14ac:dyDescent="0.3">
      <c r="A57" s="15" t="s">
        <v>310</v>
      </c>
      <c r="B57" s="133">
        <v>3964</v>
      </c>
      <c r="C57" s="63">
        <v>8.9</v>
      </c>
      <c r="D57" s="68" t="s">
        <v>231</v>
      </c>
      <c r="E57" s="63">
        <v>2</v>
      </c>
      <c r="I57" s="14">
        <v>5</v>
      </c>
      <c r="J57" s="21" t="s">
        <v>231</v>
      </c>
      <c r="K57" s="14">
        <v>3</v>
      </c>
      <c r="L57" s="14">
        <v>195</v>
      </c>
      <c r="M57" s="21" t="s">
        <v>231</v>
      </c>
      <c r="N57" s="14">
        <v>21</v>
      </c>
      <c r="O57" s="14">
        <v>261</v>
      </c>
      <c r="P57" s="21" t="s">
        <v>231</v>
      </c>
      <c r="Q57" s="14">
        <v>40</v>
      </c>
      <c r="R57" s="14">
        <v>5.5</v>
      </c>
      <c r="S57" s="21" t="s">
        <v>231</v>
      </c>
      <c r="T57" s="14">
        <v>1.7</v>
      </c>
      <c r="U57" s="14" t="s">
        <v>323</v>
      </c>
      <c r="V57" s="21" t="s">
        <v>231</v>
      </c>
      <c r="W57" s="14" t="s">
        <v>323</v>
      </c>
      <c r="X57" s="14">
        <v>0.17199999999999999</v>
      </c>
      <c r="Y57" s="21" t="s">
        <v>231</v>
      </c>
      <c r="Z57" s="14">
        <v>4.8000000000000001E-2</v>
      </c>
      <c r="AA57" s="14">
        <v>560</v>
      </c>
      <c r="AB57" s="21" t="s">
        <v>231</v>
      </c>
      <c r="AC57" s="14">
        <v>94</v>
      </c>
      <c r="AD57" s="14">
        <v>367000</v>
      </c>
      <c r="AE57" s="21" t="s">
        <v>231</v>
      </c>
      <c r="AF57" s="14">
        <v>55000</v>
      </c>
      <c r="AG57" s="14">
        <v>1.88</v>
      </c>
      <c r="AH57" s="21" t="s">
        <v>231</v>
      </c>
      <c r="AI57" s="14">
        <v>0.21</v>
      </c>
      <c r="AJ57" s="14">
        <v>2.4E-2</v>
      </c>
      <c r="AK57" s="21" t="s">
        <v>231</v>
      </c>
      <c r="AL57" s="14">
        <v>1.4E-2</v>
      </c>
      <c r="AM57" s="14">
        <v>12.1</v>
      </c>
      <c r="AN57" s="21" t="s">
        <v>231</v>
      </c>
      <c r="AO57" s="14">
        <v>2.5</v>
      </c>
      <c r="AP57" s="14">
        <v>5.1999999999999998E-2</v>
      </c>
      <c r="AQ57" s="21" t="s">
        <v>231</v>
      </c>
      <c r="AR57" s="14">
        <v>2.3E-2</v>
      </c>
      <c r="AS57" s="14">
        <v>0.29899999999999999</v>
      </c>
      <c r="AT57" s="21" t="s">
        <v>231</v>
      </c>
      <c r="AU57" s="14">
        <v>7.0999999999999994E-2</v>
      </c>
      <c r="AV57" s="14">
        <v>3.55</v>
      </c>
      <c r="AW57" s="21" t="s">
        <v>231</v>
      </c>
      <c r="AX57" s="14">
        <v>0.88</v>
      </c>
      <c r="AY57" s="14">
        <v>14.1</v>
      </c>
      <c r="AZ57" s="21" t="s">
        <v>231</v>
      </c>
      <c r="BA57" s="14">
        <v>2.4</v>
      </c>
      <c r="BB57" s="14">
        <v>49.4</v>
      </c>
      <c r="BC57" s="21" t="s">
        <v>231</v>
      </c>
      <c r="BD57" s="14">
        <v>7</v>
      </c>
      <c r="BE57" s="14">
        <v>163</v>
      </c>
      <c r="BF57" s="21" t="s">
        <v>231</v>
      </c>
      <c r="BG57" s="14">
        <v>27</v>
      </c>
      <c r="BH57" s="14">
        <v>0.6</v>
      </c>
      <c r="BI57" s="21" t="s">
        <v>231</v>
      </c>
      <c r="BJ57" s="14">
        <v>0.17</v>
      </c>
      <c r="BK57" s="14">
        <v>69.8</v>
      </c>
      <c r="BL57" s="21" t="s">
        <v>231</v>
      </c>
      <c r="BM57" s="14">
        <v>8.1</v>
      </c>
      <c r="BN57" s="14">
        <v>71.2</v>
      </c>
      <c r="BO57" s="21" t="s">
        <v>231</v>
      </c>
      <c r="BP57" s="14">
        <v>6.4</v>
      </c>
      <c r="BQ57" s="16">
        <f t="shared" si="38"/>
        <v>0.98033707865168529</v>
      </c>
      <c r="BR57" s="21" t="s">
        <v>231</v>
      </c>
      <c r="BS57" s="16">
        <f t="shared" si="39"/>
        <v>0.14390074791881402</v>
      </c>
      <c r="BT57" s="18">
        <f t="shared" si="40"/>
        <v>692.67093918819955</v>
      </c>
      <c r="BU57" s="18">
        <f t="shared" si="41"/>
        <v>735.06240046927132</v>
      </c>
      <c r="BV57" s="21" t="s">
        <v>231</v>
      </c>
      <c r="BW57" s="18">
        <f t="shared" si="42"/>
        <v>20.657589661585149</v>
      </c>
      <c r="BX57" s="16">
        <f t="shared" si="43"/>
        <v>9.9200208194897641</v>
      </c>
      <c r="BY57" s="16"/>
      <c r="BZ57" s="17">
        <f t="shared" si="44"/>
        <v>1.1533742331288344E-2</v>
      </c>
      <c r="CA57" s="22" t="s">
        <v>231</v>
      </c>
      <c r="CB57" s="17">
        <f t="shared" si="45"/>
        <v>2.3043065464507465E-3</v>
      </c>
      <c r="CC57" s="17">
        <f t="shared" si="46"/>
        <v>0.42822085889570549</v>
      </c>
      <c r="CD57" s="22" t="s">
        <v>231</v>
      </c>
      <c r="CE57" s="17">
        <f t="shared" si="47"/>
        <v>8.6607210688101954E-2</v>
      </c>
      <c r="CF57" s="17">
        <f t="shared" si="48"/>
        <v>0.30306748466257666</v>
      </c>
      <c r="CG57" s="22" t="s">
        <v>231</v>
      </c>
      <c r="CH57" s="17">
        <f t="shared" si="49"/>
        <v>6.6063843199381786E-2</v>
      </c>
      <c r="CI57" s="17">
        <f t="shared" si="50"/>
        <v>0.12464285714285714</v>
      </c>
      <c r="CJ57" s="22" t="s">
        <v>231</v>
      </c>
      <c r="CK57" s="17">
        <f t="shared" si="51"/>
        <v>2.5435285684936255E-2</v>
      </c>
      <c r="CL57" s="17">
        <f t="shared" si="52"/>
        <v>2.6934097421203437E-2</v>
      </c>
      <c r="CM57" s="22" t="s">
        <v>231</v>
      </c>
      <c r="CN57" s="17">
        <f t="shared" si="53"/>
        <v>4.338313417362581E-3</v>
      </c>
      <c r="CO57" s="17"/>
      <c r="CP57" s="17">
        <f t="shared" si="54"/>
        <v>0.45499327689014002</v>
      </c>
      <c r="CQ57" s="22" t="s">
        <v>231</v>
      </c>
      <c r="CR57" s="17">
        <f t="shared" si="55"/>
        <v>6.1782411756342095E-2</v>
      </c>
      <c r="CS57" s="17">
        <f t="shared" si="56"/>
        <v>10.594160148333568</v>
      </c>
      <c r="CT57" s="22" t="s">
        <v>231</v>
      </c>
      <c r="CU57" s="17">
        <f t="shared" si="57"/>
        <v>0.54990299982645552</v>
      </c>
      <c r="CV57" s="17">
        <f t="shared" si="58"/>
        <v>2.1143650040432251</v>
      </c>
      <c r="CW57" s="22" t="s">
        <v>231</v>
      </c>
      <c r="CX57" s="17">
        <f t="shared" si="59"/>
        <v>0.34026550342528927</v>
      </c>
      <c r="CY57" s="17">
        <f t="shared" si="60"/>
        <v>4.2885181455773029</v>
      </c>
      <c r="CZ57" s="22" t="s">
        <v>231</v>
      </c>
      <c r="DA57" s="17">
        <f t="shared" si="61"/>
        <v>0.64356171719465405</v>
      </c>
      <c r="DB57" s="17">
        <f t="shared" si="62"/>
        <v>5.6971663456377932</v>
      </c>
      <c r="DC57" s="22" t="s">
        <v>231</v>
      </c>
      <c r="DD57" s="17">
        <f t="shared" si="63"/>
        <v>1.3689236135977847</v>
      </c>
      <c r="DE57" s="17">
        <f t="shared" si="64"/>
        <v>0.33585075877651432</v>
      </c>
      <c r="DF57" s="22" t="s">
        <v>231</v>
      </c>
      <c r="DG57" s="17">
        <f t="shared" si="65"/>
        <v>0.11887239681758795</v>
      </c>
      <c r="DH57" s="17">
        <f t="shared" si="66"/>
        <v>61.440548653402018</v>
      </c>
      <c r="DI57" s="22" t="s">
        <v>231</v>
      </c>
      <c r="DJ57" s="17">
        <f t="shared" si="67"/>
        <v>4.4190482088322653</v>
      </c>
      <c r="DK57" s="17">
        <f t="shared" si="68"/>
        <v>2.1456278122853902</v>
      </c>
      <c r="DL57" s="22" t="s">
        <v>231</v>
      </c>
      <c r="DM57" s="17">
        <f t="shared" si="69"/>
        <v>0.5656383844552908</v>
      </c>
      <c r="DN57" s="17">
        <f t="shared" si="70"/>
        <v>0.74868412800798512</v>
      </c>
      <c r="DO57" s="22" t="s">
        <v>231</v>
      </c>
      <c r="DP57" s="17">
        <f t="shared" si="71"/>
        <v>0.20191044171882738</v>
      </c>
      <c r="DQ57" s="17">
        <f t="shared" si="72"/>
        <v>0.26855410744186931</v>
      </c>
      <c r="DR57" s="22" t="s">
        <v>231</v>
      </c>
      <c r="DS57" s="17">
        <f t="shared" si="73"/>
        <v>6.6353990483430686E-2</v>
      </c>
      <c r="DT57" s="17">
        <f t="shared" si="74"/>
        <v>5.7959875529140616E-3</v>
      </c>
      <c r="DU57" s="22" t="s">
        <v>231</v>
      </c>
      <c r="DV57" s="17">
        <f t="shared" si="75"/>
        <v>1.5365471711136101E-3</v>
      </c>
    </row>
    <row r="58" spans="1:126" x14ac:dyDescent="0.3">
      <c r="A58" s="15" t="s">
        <v>306</v>
      </c>
      <c r="B58" s="133">
        <v>3955</v>
      </c>
      <c r="C58" s="63">
        <v>6.9</v>
      </c>
      <c r="D58" s="68" t="s">
        <v>231</v>
      </c>
      <c r="E58" s="63">
        <v>1.4</v>
      </c>
      <c r="I58" s="14">
        <v>2.93</v>
      </c>
      <c r="J58" s="21" t="s">
        <v>231</v>
      </c>
      <c r="K58" s="14">
        <v>0.94</v>
      </c>
      <c r="L58" s="14">
        <v>143</v>
      </c>
      <c r="M58" s="21" t="s">
        <v>231</v>
      </c>
      <c r="N58" s="14">
        <v>26</v>
      </c>
      <c r="O58" s="14">
        <v>317</v>
      </c>
      <c r="P58" s="21" t="s">
        <v>231</v>
      </c>
      <c r="Q58" s="14">
        <v>85</v>
      </c>
      <c r="R58" s="14">
        <v>1.01</v>
      </c>
      <c r="S58" s="21" t="s">
        <v>231</v>
      </c>
      <c r="T58" s="14">
        <v>0.81</v>
      </c>
      <c r="U58" s="14" t="s">
        <v>323</v>
      </c>
      <c r="V58" s="21" t="s">
        <v>231</v>
      </c>
      <c r="W58" s="14" t="s">
        <v>323</v>
      </c>
      <c r="X58" s="14">
        <v>0.17</v>
      </c>
      <c r="Y58" s="21" t="s">
        <v>231</v>
      </c>
      <c r="Z58" s="14">
        <v>4.4999999999999998E-2</v>
      </c>
      <c r="AA58" s="14">
        <v>660</v>
      </c>
      <c r="AB58" s="21" t="s">
        <v>231</v>
      </c>
      <c r="AC58" s="14">
        <v>130</v>
      </c>
      <c r="AD58" s="14">
        <v>391000</v>
      </c>
      <c r="AE58" s="21" t="s">
        <v>231</v>
      </c>
      <c r="AF58" s="14">
        <v>54000</v>
      </c>
      <c r="AG58" s="14">
        <v>1.82</v>
      </c>
      <c r="AH58" s="21" t="s">
        <v>231</v>
      </c>
      <c r="AI58" s="14">
        <v>0.37</v>
      </c>
      <c r="AJ58" s="14">
        <v>3.5000000000000003E-2</v>
      </c>
      <c r="AK58" s="21" t="s">
        <v>231</v>
      </c>
      <c r="AL58" s="14">
        <v>1.7000000000000001E-2</v>
      </c>
      <c r="AM58" s="14">
        <v>2.82</v>
      </c>
      <c r="AN58" s="21" t="s">
        <v>231</v>
      </c>
      <c r="AO58" s="14">
        <v>0.38</v>
      </c>
      <c r="AP58" s="14">
        <v>3.5999999999999997E-2</v>
      </c>
      <c r="AQ58" s="21" t="s">
        <v>231</v>
      </c>
      <c r="AR58" s="14">
        <v>2.4E-2</v>
      </c>
      <c r="AS58" s="14">
        <v>0.43</v>
      </c>
      <c r="AT58" s="21" t="s">
        <v>231</v>
      </c>
      <c r="AU58" s="14">
        <v>0.14000000000000001</v>
      </c>
      <c r="AV58" s="14">
        <v>2.2999999999999998</v>
      </c>
      <c r="AW58" s="21" t="s">
        <v>231</v>
      </c>
      <c r="AX58" s="14">
        <v>0.4</v>
      </c>
      <c r="AY58" s="14">
        <v>13.4</v>
      </c>
      <c r="AZ58" s="21" t="s">
        <v>231</v>
      </c>
      <c r="BA58" s="14">
        <v>1.6</v>
      </c>
      <c r="BB58" s="14">
        <v>59.5</v>
      </c>
      <c r="BC58" s="21" t="s">
        <v>231</v>
      </c>
      <c r="BD58" s="14">
        <v>9.9</v>
      </c>
      <c r="BE58" s="14">
        <v>168</v>
      </c>
      <c r="BF58" s="21" t="s">
        <v>231</v>
      </c>
      <c r="BG58" s="14">
        <v>30</v>
      </c>
      <c r="BH58" s="14">
        <v>0.83</v>
      </c>
      <c r="BI58" s="21" t="s">
        <v>231</v>
      </c>
      <c r="BJ58" s="14">
        <v>0.24</v>
      </c>
      <c r="BK58" s="14">
        <v>47.7</v>
      </c>
      <c r="BL58" s="21" t="s">
        <v>231</v>
      </c>
      <c r="BM58" s="14">
        <v>8</v>
      </c>
      <c r="BN58" s="14">
        <v>244</v>
      </c>
      <c r="BO58" s="21" t="s">
        <v>231</v>
      </c>
      <c r="BP58" s="14">
        <v>42</v>
      </c>
      <c r="BQ58" s="16">
        <f t="shared" si="38"/>
        <v>0.19549180327868854</v>
      </c>
      <c r="BR58" s="21" t="s">
        <v>231</v>
      </c>
      <c r="BS58" s="16">
        <f t="shared" si="39"/>
        <v>4.6982099971538099E-2</v>
      </c>
      <c r="BT58" s="18">
        <f t="shared" si="40"/>
        <v>568.11973257930856</v>
      </c>
      <c r="BU58" s="18">
        <f t="shared" si="41"/>
        <v>712.19115877023137</v>
      </c>
      <c r="BV58" s="21" t="s">
        <v>231</v>
      </c>
      <c r="BW58" s="18">
        <f t="shared" si="42"/>
        <v>17.814957111269532</v>
      </c>
      <c r="BX58" s="16">
        <f t="shared" si="43"/>
        <v>10.150314394297386</v>
      </c>
      <c r="BY58" s="16"/>
      <c r="BZ58" s="17">
        <f t="shared" si="44"/>
        <v>1.0833333333333334E-2</v>
      </c>
      <c r="CA58" s="22" t="s">
        <v>231</v>
      </c>
      <c r="CB58" s="17">
        <f t="shared" si="45"/>
        <v>2.931358768391366E-3</v>
      </c>
      <c r="CC58" s="17">
        <f t="shared" si="46"/>
        <v>0.28392857142857142</v>
      </c>
      <c r="CD58" s="22" t="s">
        <v>231</v>
      </c>
      <c r="CE58" s="17">
        <f t="shared" si="47"/>
        <v>6.9557306608073383E-2</v>
      </c>
      <c r="CF58" s="17">
        <f t="shared" si="48"/>
        <v>0.35416666666666669</v>
      </c>
      <c r="CG58" s="22" t="s">
        <v>231</v>
      </c>
      <c r="CH58" s="17">
        <f t="shared" si="49"/>
        <v>8.6442964374508865E-2</v>
      </c>
      <c r="CI58" s="17">
        <f t="shared" si="50"/>
        <v>7.227272727272728E-2</v>
      </c>
      <c r="CJ58" s="22" t="s">
        <v>231</v>
      </c>
      <c r="CK58" s="17">
        <f t="shared" si="51"/>
        <v>1.869690622476472E-2</v>
      </c>
      <c r="CL58" s="17">
        <f t="shared" si="52"/>
        <v>3.8155136268343812E-2</v>
      </c>
      <c r="CM58" s="22" t="s">
        <v>231</v>
      </c>
      <c r="CN58" s="17">
        <f t="shared" si="53"/>
        <v>1.005573039793869E-2</v>
      </c>
      <c r="CO58" s="17"/>
      <c r="CP58" s="17">
        <f t="shared" si="54"/>
        <v>0.57191382933236012</v>
      </c>
      <c r="CQ58" s="22" t="s">
        <v>231</v>
      </c>
      <c r="CR58" s="17">
        <f t="shared" si="55"/>
        <v>7.7658764398599728E-2</v>
      </c>
      <c r="CS58" s="17">
        <f t="shared" si="56"/>
        <v>11.300385567127273</v>
      </c>
      <c r="CT58" s="22" t="s">
        <v>231</v>
      </c>
      <c r="CU58" s="17">
        <f t="shared" si="57"/>
        <v>0.58656050461313181</v>
      </c>
      <c r="CV58" s="17">
        <f t="shared" si="58"/>
        <v>2.3388632460286294</v>
      </c>
      <c r="CW58" s="22" t="s">
        <v>231</v>
      </c>
      <c r="CX58" s="17">
        <f t="shared" si="59"/>
        <v>0.37639408443243799</v>
      </c>
      <c r="CY58" s="17">
        <f t="shared" si="60"/>
        <v>4.6588540828792757</v>
      </c>
      <c r="CZ58" s="22" t="s">
        <v>231</v>
      </c>
      <c r="DA58" s="17">
        <f t="shared" si="61"/>
        <v>0.69913663227219436</v>
      </c>
      <c r="DB58" s="17">
        <f t="shared" si="62"/>
        <v>6.1339297117388938</v>
      </c>
      <c r="DC58" s="22" t="s">
        <v>231</v>
      </c>
      <c r="DD58" s="17">
        <f t="shared" si="63"/>
        <v>1.4738697656208948</v>
      </c>
      <c r="DE58" s="17">
        <f t="shared" si="64"/>
        <v>0.18954328771437595</v>
      </c>
      <c r="DF58" s="22" t="s">
        <v>231</v>
      </c>
      <c r="DG58" s="17">
        <f t="shared" si="65"/>
        <v>7.3546487766864135E-2</v>
      </c>
      <c r="DH58" s="17">
        <f t="shared" si="66"/>
        <v>56.001609208712857</v>
      </c>
      <c r="DI58" s="22" t="s">
        <v>231</v>
      </c>
      <c r="DJ58" s="17">
        <f t="shared" si="67"/>
        <v>2.7340701772068452</v>
      </c>
      <c r="DK58" s="17">
        <f t="shared" si="68"/>
        <v>1.37182126236517</v>
      </c>
      <c r="DL58" s="22" t="s">
        <v>231</v>
      </c>
      <c r="DM58" s="17">
        <f t="shared" si="69"/>
        <v>0.40835336335278566</v>
      </c>
      <c r="DN58" s="17">
        <f t="shared" si="70"/>
        <v>0.85905671591330779</v>
      </c>
      <c r="DO58" s="22" t="s">
        <v>231</v>
      </c>
      <c r="DP58" s="17">
        <f t="shared" si="71"/>
        <v>0.25014098551782438</v>
      </c>
      <c r="DQ58" s="17">
        <f t="shared" si="72"/>
        <v>0.21405470083979306</v>
      </c>
      <c r="DR58" s="22" t="s">
        <v>231</v>
      </c>
      <c r="DS58" s="17">
        <f t="shared" si="73"/>
        <v>6.574993010081441E-2</v>
      </c>
      <c r="DT58" s="17">
        <f t="shared" si="74"/>
        <v>9.3299384343993475E-3</v>
      </c>
      <c r="DU58" s="22" t="s">
        <v>231</v>
      </c>
      <c r="DV58" s="17">
        <f t="shared" si="75"/>
        <v>3.1473114679284138E-3</v>
      </c>
    </row>
    <row r="59" spans="1:126" x14ac:dyDescent="0.3">
      <c r="A59" s="15" t="s">
        <v>264</v>
      </c>
      <c r="B59" s="133">
        <v>3948</v>
      </c>
      <c r="C59" s="63">
        <v>1.97</v>
      </c>
      <c r="D59" s="68" t="s">
        <v>231</v>
      </c>
      <c r="E59" s="63">
        <v>0.56999999999999995</v>
      </c>
      <c r="I59" s="14">
        <v>2.52</v>
      </c>
      <c r="J59" s="21" t="s">
        <v>231</v>
      </c>
      <c r="K59" s="14">
        <v>0.55000000000000004</v>
      </c>
      <c r="L59" s="14">
        <v>116.6</v>
      </c>
      <c r="M59" s="21" t="s">
        <v>231</v>
      </c>
      <c r="N59" s="14">
        <v>9.9</v>
      </c>
      <c r="O59" s="14">
        <v>266</v>
      </c>
      <c r="P59" s="21" t="s">
        <v>231</v>
      </c>
      <c r="Q59" s="14">
        <v>24</v>
      </c>
      <c r="R59" s="14">
        <v>4.57</v>
      </c>
      <c r="S59" s="21" t="s">
        <v>231</v>
      </c>
      <c r="T59" s="14">
        <v>0.55000000000000004</v>
      </c>
      <c r="U59" s="14">
        <v>0.161</v>
      </c>
      <c r="V59" s="21" t="s">
        <v>231</v>
      </c>
      <c r="W59" s="14">
        <v>8.5999999999999993E-2</v>
      </c>
      <c r="X59" s="14">
        <v>0.25900000000000001</v>
      </c>
      <c r="Y59" s="21" t="s">
        <v>231</v>
      </c>
      <c r="Z59" s="14">
        <v>3.9E-2</v>
      </c>
      <c r="AA59" s="14">
        <v>371</v>
      </c>
      <c r="AB59" s="21" t="s">
        <v>231</v>
      </c>
      <c r="AC59" s="14">
        <v>24</v>
      </c>
      <c r="AD59" s="14">
        <v>401000</v>
      </c>
      <c r="AE59" s="21" t="s">
        <v>231</v>
      </c>
      <c r="AF59" s="14">
        <v>27000</v>
      </c>
      <c r="AG59" s="14">
        <v>3.49</v>
      </c>
      <c r="AH59" s="21" t="s">
        <v>231</v>
      </c>
      <c r="AI59" s="14">
        <v>0.24</v>
      </c>
      <c r="AJ59" s="14">
        <v>0.76</v>
      </c>
      <c r="AK59" s="21" t="s">
        <v>231</v>
      </c>
      <c r="AL59" s="14">
        <v>0.18</v>
      </c>
      <c r="AM59" s="14">
        <v>8.1999999999999993</v>
      </c>
      <c r="AN59" s="21" t="s">
        <v>231</v>
      </c>
      <c r="AO59" s="14">
        <v>1.6</v>
      </c>
      <c r="AP59" s="14">
        <v>0.86</v>
      </c>
      <c r="AQ59" s="21" t="s">
        <v>231</v>
      </c>
      <c r="AR59" s="14">
        <v>0.2</v>
      </c>
      <c r="AS59" s="14">
        <v>0.62</v>
      </c>
      <c r="AT59" s="21" t="s">
        <v>231</v>
      </c>
      <c r="AU59" s="14">
        <v>0.15</v>
      </c>
      <c r="AV59" s="14">
        <v>3.63</v>
      </c>
      <c r="AW59" s="21" t="s">
        <v>231</v>
      </c>
      <c r="AX59" s="14">
        <v>0.71</v>
      </c>
      <c r="AY59" s="14">
        <v>9</v>
      </c>
      <c r="AZ59" s="21" t="s">
        <v>231</v>
      </c>
      <c r="BA59" s="14">
        <v>1.2</v>
      </c>
      <c r="BB59" s="14">
        <v>34.4</v>
      </c>
      <c r="BC59" s="21" t="s">
        <v>231</v>
      </c>
      <c r="BD59" s="14">
        <v>2.7</v>
      </c>
      <c r="BE59" s="14">
        <v>133</v>
      </c>
      <c r="BF59" s="21" t="s">
        <v>231</v>
      </c>
      <c r="BG59" s="14">
        <v>11</v>
      </c>
      <c r="BH59" s="14">
        <v>1.87</v>
      </c>
      <c r="BI59" s="21" t="s">
        <v>231</v>
      </c>
      <c r="BJ59" s="14">
        <v>0.17</v>
      </c>
      <c r="BK59" s="14">
        <v>126</v>
      </c>
      <c r="BL59" s="21" t="s">
        <v>231</v>
      </c>
      <c r="BM59" s="14">
        <v>23</v>
      </c>
      <c r="BN59" s="14">
        <v>200</v>
      </c>
      <c r="BO59" s="21" t="s">
        <v>231</v>
      </c>
      <c r="BP59" s="14">
        <v>14</v>
      </c>
      <c r="BQ59" s="16">
        <f t="shared" si="38"/>
        <v>0.63</v>
      </c>
      <c r="BR59" s="21" t="s">
        <v>231</v>
      </c>
      <c r="BS59" s="16">
        <f t="shared" si="39"/>
        <v>0.12316578258591142</v>
      </c>
      <c r="BT59" s="18">
        <f t="shared" si="40"/>
        <v>677.29110387485116</v>
      </c>
      <c r="BU59" s="18">
        <f t="shared" si="41"/>
        <v>613.17558763941702</v>
      </c>
      <c r="BV59" s="21" t="s">
        <v>231</v>
      </c>
      <c r="BW59" s="18">
        <f t="shared" si="42"/>
        <v>20.554788763763849</v>
      </c>
      <c r="BX59" s="16">
        <f t="shared" si="43"/>
        <v>11.28444536216335</v>
      </c>
      <c r="BY59" s="16"/>
      <c r="BZ59" s="17">
        <f t="shared" si="44"/>
        <v>2.6240601503759401E-2</v>
      </c>
      <c r="CA59" s="22" t="s">
        <v>231</v>
      </c>
      <c r="CB59" s="17">
        <f t="shared" si="45"/>
        <v>2.8224733629374703E-3</v>
      </c>
      <c r="CC59" s="17">
        <f t="shared" si="46"/>
        <v>0.94736842105263153</v>
      </c>
      <c r="CD59" s="22" t="s">
        <v>231</v>
      </c>
      <c r="CE59" s="17">
        <f t="shared" si="47"/>
        <v>0.18985495979253061</v>
      </c>
      <c r="CF59" s="17">
        <f t="shared" si="48"/>
        <v>0.25864661654135335</v>
      </c>
      <c r="CG59" s="22" t="s">
        <v>231</v>
      </c>
      <c r="CH59" s="17">
        <f t="shared" si="49"/>
        <v>2.949119736519824E-2</v>
      </c>
      <c r="CI59" s="17">
        <f t="shared" si="50"/>
        <v>0.33962264150943394</v>
      </c>
      <c r="CJ59" s="22" t="s">
        <v>231</v>
      </c>
      <c r="CK59" s="17">
        <f t="shared" si="51"/>
        <v>6.5772495454347241E-2</v>
      </c>
      <c r="CL59" s="17">
        <f t="shared" si="52"/>
        <v>2.7698412698412701E-2</v>
      </c>
      <c r="CM59" s="22" t="s">
        <v>231</v>
      </c>
      <c r="CN59" s="17">
        <f t="shared" si="53"/>
        <v>5.4029487490807682E-3</v>
      </c>
      <c r="CO59" s="17"/>
      <c r="CP59" s="17">
        <f t="shared" si="54"/>
        <v>1.7639297488113095</v>
      </c>
      <c r="CQ59" s="22" t="s">
        <v>231</v>
      </c>
      <c r="CR59" s="17">
        <f t="shared" si="55"/>
        <v>0.23951965795009988</v>
      </c>
      <c r="CS59" s="17">
        <f t="shared" si="56"/>
        <v>15.528052852273209</v>
      </c>
      <c r="CT59" s="22" t="s">
        <v>231</v>
      </c>
      <c r="CU59" s="17">
        <f t="shared" si="57"/>
        <v>0.806002809601848</v>
      </c>
      <c r="CV59" s="17">
        <f t="shared" si="58"/>
        <v>3.8444122498579376</v>
      </c>
      <c r="CW59" s="22" t="s">
        <v>231</v>
      </c>
      <c r="CX59" s="17">
        <f t="shared" si="59"/>
        <v>0.61868261490839427</v>
      </c>
      <c r="CY59" s="17">
        <f t="shared" si="60"/>
        <v>7.005358505017</v>
      </c>
      <c r="CZ59" s="22" t="s">
        <v>231</v>
      </c>
      <c r="DA59" s="17">
        <f t="shared" si="61"/>
        <v>1.0512676864157269</v>
      </c>
      <c r="DB59" s="17">
        <f t="shared" si="62"/>
        <v>8.825173230126806</v>
      </c>
      <c r="DC59" s="22" t="s">
        <v>231</v>
      </c>
      <c r="DD59" s="17">
        <f t="shared" si="63"/>
        <v>2.1205257659470997</v>
      </c>
      <c r="DE59" s="17">
        <f t="shared" si="64"/>
        <v>0.77963247679922087</v>
      </c>
      <c r="DF59" s="22" t="s">
        <v>231</v>
      </c>
      <c r="DG59" s="17">
        <f t="shared" si="65"/>
        <v>0.27135164901682912</v>
      </c>
      <c r="DH59" s="17">
        <f t="shared" si="66"/>
        <v>77.938010289933857</v>
      </c>
      <c r="DI59" s="22" t="s">
        <v>231</v>
      </c>
      <c r="DJ59" s="17">
        <f t="shared" si="67"/>
        <v>10.087421896536398</v>
      </c>
      <c r="DK59" s="17">
        <f t="shared" si="68"/>
        <v>3.826537310930556</v>
      </c>
      <c r="DL59" s="22" t="s">
        <v>231</v>
      </c>
      <c r="DM59" s="17">
        <f t="shared" si="69"/>
        <v>1.0033555931565243</v>
      </c>
      <c r="DN59" s="17">
        <f t="shared" si="70"/>
        <v>0.57331517421120626</v>
      </c>
      <c r="DO59" s="22" t="s">
        <v>231</v>
      </c>
      <c r="DP59" s="17">
        <f t="shared" si="71"/>
        <v>0.112075363296607</v>
      </c>
      <c r="DQ59" s="17">
        <f t="shared" si="72"/>
        <v>0.23099868194887113</v>
      </c>
      <c r="DR59" s="22" t="s">
        <v>231</v>
      </c>
      <c r="DS59" s="17">
        <f t="shared" si="73"/>
        <v>4.1773060055351044E-2</v>
      </c>
      <c r="DT59" s="17">
        <f t="shared" si="74"/>
        <v>1.2708848837787506E-2</v>
      </c>
      <c r="DU59" s="22" t="s">
        <v>231</v>
      </c>
      <c r="DV59" s="17">
        <f t="shared" si="75"/>
        <v>3.6478290839755839E-3</v>
      </c>
    </row>
    <row r="60" spans="1:126" x14ac:dyDescent="0.3">
      <c r="A60" s="15" t="s">
        <v>305</v>
      </c>
      <c r="B60" s="133">
        <v>3943</v>
      </c>
      <c r="C60" s="63">
        <v>6.73</v>
      </c>
      <c r="D60" s="68" t="s">
        <v>231</v>
      </c>
      <c r="E60" s="63">
        <v>0.97</v>
      </c>
      <c r="I60" s="14">
        <v>1.2</v>
      </c>
      <c r="J60" s="21" t="s">
        <v>231</v>
      </c>
      <c r="K60" s="14">
        <v>0.65</v>
      </c>
      <c r="L60" s="14">
        <v>117</v>
      </c>
      <c r="M60" s="21" t="s">
        <v>231</v>
      </c>
      <c r="N60" s="14">
        <v>15</v>
      </c>
      <c r="O60" s="14">
        <v>270</v>
      </c>
      <c r="P60" s="21" t="s">
        <v>231</v>
      </c>
      <c r="Q60" s="14">
        <v>60</v>
      </c>
      <c r="R60" s="14">
        <v>3.7</v>
      </c>
      <c r="S60" s="21" t="s">
        <v>231</v>
      </c>
      <c r="T60" s="14">
        <v>0.92</v>
      </c>
      <c r="U60" s="14" t="s">
        <v>323</v>
      </c>
      <c r="V60" s="21" t="s">
        <v>231</v>
      </c>
      <c r="W60" s="14" t="s">
        <v>323</v>
      </c>
      <c r="X60" s="14">
        <v>0.14299999999999999</v>
      </c>
      <c r="Y60" s="21" t="s">
        <v>231</v>
      </c>
      <c r="Z60" s="14">
        <v>4.5999999999999999E-2</v>
      </c>
      <c r="AA60" s="14">
        <v>463</v>
      </c>
      <c r="AB60" s="21" t="s">
        <v>231</v>
      </c>
      <c r="AC60" s="14">
        <v>65</v>
      </c>
      <c r="AD60" s="14">
        <v>467000</v>
      </c>
      <c r="AE60" s="21" t="s">
        <v>231</v>
      </c>
      <c r="AF60" s="14">
        <v>50000</v>
      </c>
      <c r="AG60" s="14">
        <v>2.38</v>
      </c>
      <c r="AH60" s="21" t="s">
        <v>231</v>
      </c>
      <c r="AI60" s="14">
        <v>0.36</v>
      </c>
      <c r="AJ60" s="14">
        <v>6.1000000000000004E-3</v>
      </c>
      <c r="AK60" s="21" t="s">
        <v>231</v>
      </c>
      <c r="AL60" s="14">
        <v>6.0000000000000001E-3</v>
      </c>
      <c r="AM60" s="14">
        <v>14.6</v>
      </c>
      <c r="AN60" s="21" t="s">
        <v>231</v>
      </c>
      <c r="AO60" s="14">
        <v>6.7</v>
      </c>
      <c r="AP60" s="14">
        <v>6.7000000000000004E-2</v>
      </c>
      <c r="AQ60" s="21" t="s">
        <v>231</v>
      </c>
      <c r="AR60" s="14">
        <v>1.4E-2</v>
      </c>
      <c r="AS60" s="14">
        <v>0.30399999999999999</v>
      </c>
      <c r="AT60" s="21" t="s">
        <v>231</v>
      </c>
      <c r="AU60" s="14">
        <v>8.4000000000000005E-2</v>
      </c>
      <c r="AV60" s="14">
        <v>3.35</v>
      </c>
      <c r="AW60" s="21" t="s">
        <v>231</v>
      </c>
      <c r="AX60" s="14">
        <v>0.67</v>
      </c>
      <c r="AY60" s="14">
        <v>12.6</v>
      </c>
      <c r="AZ60" s="21" t="s">
        <v>231</v>
      </c>
      <c r="BA60" s="14">
        <v>2.6</v>
      </c>
      <c r="BB60" s="14">
        <v>43</v>
      </c>
      <c r="BC60" s="21" t="s">
        <v>231</v>
      </c>
      <c r="BD60" s="14">
        <v>5.3</v>
      </c>
      <c r="BE60" s="14">
        <v>137</v>
      </c>
      <c r="BF60" s="21" t="s">
        <v>231</v>
      </c>
      <c r="BG60" s="14">
        <v>24</v>
      </c>
      <c r="BH60" s="14">
        <v>0.65</v>
      </c>
      <c r="BI60" s="21" t="s">
        <v>231</v>
      </c>
      <c r="BJ60" s="14">
        <v>0.15</v>
      </c>
      <c r="BK60" s="14">
        <v>76</v>
      </c>
      <c r="BL60" s="21" t="s">
        <v>231</v>
      </c>
      <c r="BM60" s="14">
        <v>11</v>
      </c>
      <c r="BN60" s="14">
        <v>176</v>
      </c>
      <c r="BO60" s="21" t="s">
        <v>231</v>
      </c>
      <c r="BP60" s="14">
        <v>32</v>
      </c>
      <c r="BQ60" s="16">
        <f t="shared" si="38"/>
        <v>0.43181818181818182</v>
      </c>
      <c r="BR60" s="21" t="s">
        <v>231</v>
      </c>
      <c r="BS60" s="16">
        <f t="shared" si="39"/>
        <v>0.10035161401128416</v>
      </c>
      <c r="BT60" s="18">
        <f t="shared" si="40"/>
        <v>660.34401671222167</v>
      </c>
      <c r="BU60" s="18">
        <f t="shared" si="41"/>
        <v>710.00528531881798</v>
      </c>
      <c r="BV60" s="21" t="s">
        <v>231</v>
      </c>
      <c r="BW60" s="18">
        <f t="shared" si="42"/>
        <v>12.598916583648737</v>
      </c>
      <c r="BX60" s="16">
        <f t="shared" si="43"/>
        <v>10.172885282866716</v>
      </c>
      <c r="BY60" s="16"/>
      <c r="BZ60" s="17">
        <f t="shared" si="44"/>
        <v>1.7372262773722627E-2</v>
      </c>
      <c r="CA60" s="22" t="s">
        <v>231</v>
      </c>
      <c r="CB60" s="17">
        <f t="shared" si="45"/>
        <v>4.0207929384023563E-3</v>
      </c>
      <c r="CC60" s="17">
        <f t="shared" si="46"/>
        <v>0.55474452554744524</v>
      </c>
      <c r="CD60" s="22" t="s">
        <v>231</v>
      </c>
      <c r="CE60" s="17">
        <f t="shared" si="47"/>
        <v>0.12605970384822535</v>
      </c>
      <c r="CF60" s="17">
        <f t="shared" si="48"/>
        <v>0.31386861313868614</v>
      </c>
      <c r="CG60" s="22" t="s">
        <v>231</v>
      </c>
      <c r="CH60" s="17">
        <f t="shared" si="49"/>
        <v>6.7230113000192021E-2</v>
      </c>
      <c r="CI60" s="17">
        <f t="shared" si="50"/>
        <v>0.16414686825053995</v>
      </c>
      <c r="CJ60" s="22" t="s">
        <v>231</v>
      </c>
      <c r="CK60" s="17">
        <f t="shared" si="51"/>
        <v>3.3098196094665702E-2</v>
      </c>
      <c r="CL60" s="17">
        <f t="shared" si="52"/>
        <v>3.1315789473684207E-2</v>
      </c>
      <c r="CM60" s="22" t="s">
        <v>231</v>
      </c>
      <c r="CN60" s="17">
        <f t="shared" si="53"/>
        <v>6.5560406360548155E-3</v>
      </c>
      <c r="CO60" s="17"/>
      <c r="CP60" s="17">
        <f t="shared" si="54"/>
        <v>0.58487818406953884</v>
      </c>
      <c r="CQ60" s="22" t="s">
        <v>231</v>
      </c>
      <c r="CR60" s="17">
        <f t="shared" si="55"/>
        <v>7.94191620642581E-2</v>
      </c>
      <c r="CS60" s="17">
        <f t="shared" si="56"/>
        <v>11.372086094149308</v>
      </c>
      <c r="CT60" s="22" t="s">
        <v>231</v>
      </c>
      <c r="CU60" s="17">
        <f t="shared" si="57"/>
        <v>0.59028220924535379</v>
      </c>
      <c r="CV60" s="17">
        <f t="shared" si="58"/>
        <v>2.3621097341640227</v>
      </c>
      <c r="CW60" s="22" t="s">
        <v>231</v>
      </c>
      <c r="CX60" s="17">
        <f t="shared" si="59"/>
        <v>0.38013514994058517</v>
      </c>
      <c r="CY60" s="17">
        <f t="shared" si="60"/>
        <v>4.6968282679146682</v>
      </c>
      <c r="CZ60" s="22" t="s">
        <v>231</v>
      </c>
      <c r="DA60" s="17">
        <f t="shared" si="61"/>
        <v>0.70483527476380836</v>
      </c>
      <c r="DB60" s="17">
        <f t="shared" si="62"/>
        <v>6.1784981347785521</v>
      </c>
      <c r="DC60" s="22" t="s">
        <v>231</v>
      </c>
      <c r="DD60" s="17">
        <f t="shared" si="63"/>
        <v>1.484578732678969</v>
      </c>
      <c r="DE60" s="17">
        <f t="shared" si="64"/>
        <v>0.42935393925491439</v>
      </c>
      <c r="DF60" s="22" t="s">
        <v>231</v>
      </c>
      <c r="DG60" s="17">
        <f t="shared" si="65"/>
        <v>0.15136874924019131</v>
      </c>
      <c r="DH60" s="17">
        <f t="shared" si="66"/>
        <v>64.916503318026557</v>
      </c>
      <c r="DI60" s="22" t="s">
        <v>231</v>
      </c>
      <c r="DJ60" s="17">
        <f t="shared" si="67"/>
        <v>5.6270910498212379</v>
      </c>
      <c r="DK60" s="17">
        <f t="shared" si="68"/>
        <v>2.6707491246236463</v>
      </c>
      <c r="DL60" s="22" t="s">
        <v>231</v>
      </c>
      <c r="DM60" s="17">
        <f t="shared" si="69"/>
        <v>0.7564893524121693</v>
      </c>
      <c r="DN60" s="17">
        <f t="shared" si="70"/>
        <v>0.7599470722077567</v>
      </c>
      <c r="DO60" s="22" t="s">
        <v>231</v>
      </c>
      <c r="DP60" s="17">
        <f t="shared" si="71"/>
        <v>0.20262963190412459</v>
      </c>
      <c r="DQ60" s="17">
        <f t="shared" si="72"/>
        <v>0.33777780278682801</v>
      </c>
      <c r="DR60" s="22" t="s">
        <v>231</v>
      </c>
      <c r="DS60" s="17">
        <f t="shared" si="73"/>
        <v>9.2319778974666561E-2</v>
      </c>
      <c r="DT60" s="17">
        <f t="shared" si="74"/>
        <v>7.7540521573417117E-3</v>
      </c>
      <c r="DU60" s="22" t="s">
        <v>231</v>
      </c>
      <c r="DV60" s="17">
        <f t="shared" si="75"/>
        <v>2.3023832762685188E-3</v>
      </c>
    </row>
    <row r="61" spans="1:126" x14ac:dyDescent="0.3">
      <c r="A61" s="15" t="s">
        <v>256</v>
      </c>
      <c r="B61" s="133">
        <v>3939</v>
      </c>
      <c r="C61" s="63">
        <v>5.0999999999999996</v>
      </c>
      <c r="D61" s="68" t="s">
        <v>231</v>
      </c>
      <c r="E61" s="63">
        <v>1.1000000000000001</v>
      </c>
      <c r="I61" s="14" t="s">
        <v>323</v>
      </c>
      <c r="J61" s="21" t="s">
        <v>231</v>
      </c>
      <c r="K61" s="14" t="s">
        <v>323</v>
      </c>
      <c r="L61" s="14">
        <v>102.8</v>
      </c>
      <c r="M61" s="21" t="s">
        <v>231</v>
      </c>
      <c r="N61" s="14">
        <v>9.3000000000000007</v>
      </c>
      <c r="O61" s="14">
        <v>245</v>
      </c>
      <c r="P61" s="21" t="s">
        <v>231</v>
      </c>
      <c r="Q61" s="14">
        <v>14</v>
      </c>
      <c r="R61" s="14">
        <v>3.18</v>
      </c>
      <c r="S61" s="21" t="s">
        <v>231</v>
      </c>
      <c r="T61" s="14">
        <v>0.54</v>
      </c>
      <c r="U61" s="14" t="s">
        <v>323</v>
      </c>
      <c r="V61" s="21" t="s">
        <v>231</v>
      </c>
      <c r="W61" s="14" t="s">
        <v>323</v>
      </c>
      <c r="X61" s="14">
        <v>0.13600000000000001</v>
      </c>
      <c r="Y61" s="21" t="s">
        <v>231</v>
      </c>
      <c r="Z61" s="14">
        <v>2.5000000000000001E-2</v>
      </c>
      <c r="AA61" s="14">
        <v>297</v>
      </c>
      <c r="AB61" s="21" t="s">
        <v>231</v>
      </c>
      <c r="AC61" s="14">
        <v>27</v>
      </c>
      <c r="AD61" s="14">
        <v>396000</v>
      </c>
      <c r="AE61" s="21" t="s">
        <v>231</v>
      </c>
      <c r="AF61" s="14">
        <v>36000</v>
      </c>
      <c r="AG61" s="14">
        <v>0.92</v>
      </c>
      <c r="AH61" s="21" t="s">
        <v>231</v>
      </c>
      <c r="AI61" s="14">
        <v>0.12</v>
      </c>
      <c r="AJ61" s="14" t="s">
        <v>323</v>
      </c>
      <c r="AK61" s="21" t="s">
        <v>231</v>
      </c>
      <c r="AL61" s="14" t="s">
        <v>323</v>
      </c>
      <c r="AM61" s="14">
        <v>1.55</v>
      </c>
      <c r="AN61" s="21" t="s">
        <v>231</v>
      </c>
      <c r="AO61" s="14">
        <v>0.13</v>
      </c>
      <c r="AP61" s="14">
        <v>1.78E-2</v>
      </c>
      <c r="AQ61" s="21" t="s">
        <v>231</v>
      </c>
      <c r="AR61" s="14">
        <v>7.6E-3</v>
      </c>
      <c r="AS61" s="14">
        <v>0.26400000000000001</v>
      </c>
      <c r="AT61" s="21" t="s">
        <v>231</v>
      </c>
      <c r="AU61" s="14">
        <v>4.9000000000000002E-2</v>
      </c>
      <c r="AV61" s="14">
        <v>1.1200000000000001</v>
      </c>
      <c r="AW61" s="21" t="s">
        <v>231</v>
      </c>
      <c r="AX61" s="14">
        <v>0.14000000000000001</v>
      </c>
      <c r="AY61" s="14">
        <v>5.65</v>
      </c>
      <c r="AZ61" s="21" t="s">
        <v>231</v>
      </c>
      <c r="BA61" s="14">
        <v>0.75</v>
      </c>
      <c r="BB61" s="14">
        <v>24.5</v>
      </c>
      <c r="BC61" s="21" t="s">
        <v>231</v>
      </c>
      <c r="BD61" s="14">
        <v>2.5</v>
      </c>
      <c r="BE61" s="14">
        <v>105</v>
      </c>
      <c r="BF61" s="21" t="s">
        <v>231</v>
      </c>
      <c r="BG61" s="14">
        <v>7.8</v>
      </c>
      <c r="BH61" s="14">
        <v>0.32</v>
      </c>
      <c r="BI61" s="21" t="s">
        <v>231</v>
      </c>
      <c r="BJ61" s="14">
        <v>4.3999999999999997E-2</v>
      </c>
      <c r="BK61" s="14">
        <v>16.600000000000001</v>
      </c>
      <c r="BL61" s="21" t="s">
        <v>231</v>
      </c>
      <c r="BM61" s="14">
        <v>1.6</v>
      </c>
      <c r="BN61" s="14">
        <v>46.4</v>
      </c>
      <c r="BO61" s="21" t="s">
        <v>231</v>
      </c>
      <c r="BP61" s="14">
        <v>2.7</v>
      </c>
      <c r="BQ61" s="16">
        <f t="shared" si="38"/>
        <v>0.35775862068965519</v>
      </c>
      <c r="BR61" s="21" t="s">
        <v>231</v>
      </c>
      <c r="BS61" s="16">
        <f t="shared" si="39"/>
        <v>4.0279567436791563E-2</v>
      </c>
      <c r="BT61" s="18">
        <f t="shared" si="40"/>
        <v>648.55761483472872</v>
      </c>
      <c r="BU61" s="18">
        <f t="shared" si="41"/>
        <v>686.34192522692103</v>
      </c>
      <c r="BV61" s="21" t="s">
        <v>231</v>
      </c>
      <c r="BW61" s="18">
        <f t="shared" si="42"/>
        <v>17.957016537961021</v>
      </c>
      <c r="BX61" s="16">
        <f t="shared" si="43"/>
        <v>10.423812133129299</v>
      </c>
      <c r="BY61" s="16"/>
      <c r="BZ61" s="17">
        <f t="shared" si="44"/>
        <v>8.7619047619047624E-3</v>
      </c>
      <c r="CA61" s="22" t="s">
        <v>231</v>
      </c>
      <c r="CB61" s="17">
        <f t="shared" si="45"/>
        <v>1.3152083070468636E-3</v>
      </c>
      <c r="CC61" s="17">
        <f t="shared" si="46"/>
        <v>0.15809523809523812</v>
      </c>
      <c r="CD61" s="22" t="s">
        <v>231</v>
      </c>
      <c r="CE61" s="17">
        <f t="shared" si="47"/>
        <v>1.9238664079573253E-2</v>
      </c>
      <c r="CF61" s="17">
        <f t="shared" si="48"/>
        <v>0.23333333333333334</v>
      </c>
      <c r="CG61" s="22" t="s">
        <v>231</v>
      </c>
      <c r="CH61" s="17">
        <f t="shared" si="49"/>
        <v>2.9450600477421946E-2</v>
      </c>
      <c r="CI61" s="17">
        <f t="shared" si="50"/>
        <v>5.5892255892255896E-2</v>
      </c>
      <c r="CJ61" s="22" t="s">
        <v>231</v>
      </c>
      <c r="CK61" s="17">
        <f t="shared" si="51"/>
        <v>7.4053833873115853E-3</v>
      </c>
      <c r="CL61" s="17">
        <f t="shared" si="52"/>
        <v>5.5421686746987948E-2</v>
      </c>
      <c r="CM61" s="22" t="s">
        <v>231</v>
      </c>
      <c r="CN61" s="17">
        <f t="shared" si="53"/>
        <v>8.9884690503352384E-3</v>
      </c>
      <c r="CO61" s="17"/>
      <c r="CP61" s="17">
        <f t="shared" si="54"/>
        <v>0.75039541712086721</v>
      </c>
      <c r="CQ61" s="22" t="s">
        <v>231</v>
      </c>
      <c r="CR61" s="17">
        <f t="shared" si="55"/>
        <v>0.1018943377746384</v>
      </c>
      <c r="CS61" s="17">
        <f t="shared" si="56"/>
        <v>12.200508633943755</v>
      </c>
      <c r="CT61" s="22" t="s">
        <v>231</v>
      </c>
      <c r="CU61" s="17">
        <f t="shared" si="57"/>
        <v>0.63328250689787458</v>
      </c>
      <c r="CV61" s="17">
        <f t="shared" si="58"/>
        <v>2.6366437187720249</v>
      </c>
      <c r="CW61" s="22" t="s">
        <v>231</v>
      </c>
      <c r="CX61" s="17">
        <f t="shared" si="59"/>
        <v>0.4243160005985176</v>
      </c>
      <c r="CY61" s="17">
        <f t="shared" si="60"/>
        <v>5.1404300673545675</v>
      </c>
      <c r="CZ61" s="22" t="s">
        <v>231</v>
      </c>
      <c r="DA61" s="17">
        <f t="shared" si="61"/>
        <v>0.7714049209929138</v>
      </c>
      <c r="DB61" s="17">
        <f t="shared" si="62"/>
        <v>6.6963328106326081</v>
      </c>
      <c r="DC61" s="22" t="s">
        <v>231</v>
      </c>
      <c r="DD61" s="17">
        <f t="shared" si="63"/>
        <v>1.6090048197387481</v>
      </c>
      <c r="DE61" s="17">
        <f t="shared" si="64"/>
        <v>0.14195059587569106</v>
      </c>
      <c r="DF61" s="22" t="s">
        <v>231</v>
      </c>
      <c r="DG61" s="17">
        <f t="shared" si="65"/>
        <v>4.5154662519524345E-2</v>
      </c>
      <c r="DH61" s="17">
        <f t="shared" si="66"/>
        <v>54.232364158947618</v>
      </c>
      <c r="DI61" s="22" t="s">
        <v>231</v>
      </c>
      <c r="DJ61" s="17">
        <f t="shared" si="67"/>
        <v>1.6786119895733957</v>
      </c>
      <c r="DK61" s="17">
        <f t="shared" si="68"/>
        <v>0.73155212577021</v>
      </c>
      <c r="DL61" s="22" t="s">
        <v>231</v>
      </c>
      <c r="DM61" s="17">
        <f t="shared" si="69"/>
        <v>0.15240423118507332</v>
      </c>
      <c r="DN61" s="17">
        <f t="shared" si="70"/>
        <v>0.55380295240263</v>
      </c>
      <c r="DO61" s="22" t="s">
        <v>231</v>
      </c>
      <c r="DP61" s="17">
        <f t="shared" si="71"/>
        <v>0.1123344263976284</v>
      </c>
      <c r="DQ61" s="17">
        <f t="shared" si="72"/>
        <v>0.14245781924890602</v>
      </c>
      <c r="DR61" s="22" t="s">
        <v>231</v>
      </c>
      <c r="DS61" s="17">
        <f t="shared" si="73"/>
        <v>2.976792736254576E-2</v>
      </c>
      <c r="DT61" s="17">
        <f t="shared" si="74"/>
        <v>1.5773151088997756E-2</v>
      </c>
      <c r="DU61" s="22" t="s">
        <v>231</v>
      </c>
      <c r="DV61" s="17">
        <f t="shared" si="75"/>
        <v>4.1922245151429722E-3</v>
      </c>
    </row>
    <row r="62" spans="1:126" x14ac:dyDescent="0.3">
      <c r="A62" s="15" t="s">
        <v>280</v>
      </c>
      <c r="B62" s="133">
        <v>3936</v>
      </c>
      <c r="C62" s="63">
        <v>5.92</v>
      </c>
      <c r="D62" s="68" t="s">
        <v>231</v>
      </c>
      <c r="E62" s="63">
        <v>0.84</v>
      </c>
      <c r="I62" s="14" t="s">
        <v>323</v>
      </c>
      <c r="J62" s="21" t="s">
        <v>231</v>
      </c>
      <c r="K62" s="14" t="s">
        <v>323</v>
      </c>
      <c r="L62" s="14">
        <v>273</v>
      </c>
      <c r="M62" s="21" t="s">
        <v>231</v>
      </c>
      <c r="N62" s="14">
        <v>30</v>
      </c>
      <c r="O62" s="14">
        <v>232</v>
      </c>
      <c r="P62" s="21" t="s">
        <v>231</v>
      </c>
      <c r="Q62" s="14">
        <v>25</v>
      </c>
      <c r="R62" s="14">
        <v>2.74</v>
      </c>
      <c r="S62" s="21" t="s">
        <v>231</v>
      </c>
      <c r="T62" s="14">
        <v>0.6</v>
      </c>
      <c r="U62" s="14" t="s">
        <v>323</v>
      </c>
      <c r="V62" s="21" t="s">
        <v>231</v>
      </c>
      <c r="W62" s="14" t="s">
        <v>323</v>
      </c>
      <c r="X62" s="14">
        <v>0.159</v>
      </c>
      <c r="Y62" s="21" t="s">
        <v>231</v>
      </c>
      <c r="Z62" s="14">
        <v>3.6999999999999998E-2</v>
      </c>
      <c r="AA62" s="14">
        <v>587</v>
      </c>
      <c r="AB62" s="21" t="s">
        <v>231</v>
      </c>
      <c r="AC62" s="14">
        <v>64</v>
      </c>
      <c r="AD62" s="14">
        <v>349000</v>
      </c>
      <c r="AE62" s="21" t="s">
        <v>231</v>
      </c>
      <c r="AF62" s="14">
        <v>51000</v>
      </c>
      <c r="AG62" s="14">
        <v>2.9</v>
      </c>
      <c r="AH62" s="21" t="s">
        <v>231</v>
      </c>
      <c r="AI62" s="14">
        <v>0.23</v>
      </c>
      <c r="AJ62" s="14">
        <v>2.3E-2</v>
      </c>
      <c r="AK62" s="21" t="s">
        <v>231</v>
      </c>
      <c r="AL62" s="14">
        <v>1.9E-2</v>
      </c>
      <c r="AM62" s="14">
        <v>7.5</v>
      </c>
      <c r="AN62" s="21" t="s">
        <v>231</v>
      </c>
      <c r="AO62" s="14">
        <v>1.1000000000000001</v>
      </c>
      <c r="AP62" s="14">
        <v>5.1999999999999998E-2</v>
      </c>
      <c r="AQ62" s="21" t="s">
        <v>231</v>
      </c>
      <c r="AR62" s="14">
        <v>1.4999999999999999E-2</v>
      </c>
      <c r="AS62" s="14">
        <v>0.29299999999999998</v>
      </c>
      <c r="AT62" s="21" t="s">
        <v>231</v>
      </c>
      <c r="AU62" s="14">
        <v>6.0999999999999999E-2</v>
      </c>
      <c r="AV62" s="14">
        <v>2.99</v>
      </c>
      <c r="AW62" s="21" t="s">
        <v>231</v>
      </c>
      <c r="AX62" s="14">
        <v>0.37</v>
      </c>
      <c r="AY62" s="14">
        <v>14.5</v>
      </c>
      <c r="AZ62" s="21" t="s">
        <v>231</v>
      </c>
      <c r="BA62" s="14">
        <v>1.7</v>
      </c>
      <c r="BB62" s="14">
        <v>55.7</v>
      </c>
      <c r="BC62" s="21" t="s">
        <v>231</v>
      </c>
      <c r="BD62" s="14">
        <v>7.2</v>
      </c>
      <c r="BE62" s="14">
        <v>173</v>
      </c>
      <c r="BF62" s="21" t="s">
        <v>231</v>
      </c>
      <c r="BG62" s="14">
        <v>22</v>
      </c>
      <c r="BH62" s="14">
        <v>0.95</v>
      </c>
      <c r="BI62" s="21" t="s">
        <v>231</v>
      </c>
      <c r="BJ62" s="14">
        <v>0.13</v>
      </c>
      <c r="BK62" s="14">
        <v>58.7</v>
      </c>
      <c r="BL62" s="21" t="s">
        <v>231</v>
      </c>
      <c r="BM62" s="14">
        <v>5.9</v>
      </c>
      <c r="BN62" s="14">
        <v>70.900000000000006</v>
      </c>
      <c r="BO62" s="21" t="s">
        <v>231</v>
      </c>
      <c r="BP62" s="14">
        <v>5.2</v>
      </c>
      <c r="BQ62" s="16">
        <f t="shared" si="38"/>
        <v>0.8279266572637517</v>
      </c>
      <c r="BR62" s="21" t="s">
        <v>231</v>
      </c>
      <c r="BS62" s="16">
        <f t="shared" si="39"/>
        <v>0.10301494794003041</v>
      </c>
      <c r="BT62" s="18">
        <f t="shared" si="40"/>
        <v>637.25468398234375</v>
      </c>
      <c r="BU62" s="18">
        <f t="shared" si="41"/>
        <v>698.91995812607183</v>
      </c>
      <c r="BV62" s="21" t="s">
        <v>231</v>
      </c>
      <c r="BW62" s="18">
        <f t="shared" si="42"/>
        <v>12.125046273050316</v>
      </c>
      <c r="BX62" s="16">
        <f t="shared" si="43"/>
        <v>10.288913110993917</v>
      </c>
      <c r="BY62" s="16"/>
      <c r="BZ62" s="17">
        <f t="shared" si="44"/>
        <v>1.6763005780346819E-2</v>
      </c>
      <c r="CA62" s="22" t="s">
        <v>231</v>
      </c>
      <c r="CB62" s="17">
        <f t="shared" si="45"/>
        <v>2.5123119438332851E-3</v>
      </c>
      <c r="CC62" s="17">
        <f t="shared" si="46"/>
        <v>0.33930635838150291</v>
      </c>
      <c r="CD62" s="22" t="s">
        <v>231</v>
      </c>
      <c r="CE62" s="17">
        <f t="shared" si="47"/>
        <v>5.499912414492765E-2</v>
      </c>
      <c r="CF62" s="17">
        <f t="shared" si="48"/>
        <v>0.32196531791907518</v>
      </c>
      <c r="CG62" s="22" t="s">
        <v>231</v>
      </c>
      <c r="CH62" s="17">
        <f t="shared" si="49"/>
        <v>5.838214568302974E-2</v>
      </c>
      <c r="CI62" s="17">
        <f t="shared" si="50"/>
        <v>0.1</v>
      </c>
      <c r="CJ62" s="22" t="s">
        <v>231</v>
      </c>
      <c r="CK62" s="17">
        <f t="shared" si="51"/>
        <v>1.4828954832903333E-2</v>
      </c>
      <c r="CL62" s="17">
        <f t="shared" si="52"/>
        <v>4.9403747870528106E-2</v>
      </c>
      <c r="CM62" s="22" t="s">
        <v>231</v>
      </c>
      <c r="CN62" s="17">
        <f t="shared" si="53"/>
        <v>6.325340448561912E-3</v>
      </c>
      <c r="CO62" s="17"/>
      <c r="CP62" s="17">
        <f t="shared" si="54"/>
        <v>0.65630879594282343</v>
      </c>
      <c r="CQ62" s="22" t="s">
        <v>231</v>
      </c>
      <c r="CR62" s="17">
        <f t="shared" si="55"/>
        <v>8.9118548184700289E-2</v>
      </c>
      <c r="CS62" s="17">
        <f t="shared" si="56"/>
        <v>11.747913106681159</v>
      </c>
      <c r="CT62" s="22" t="s">
        <v>231</v>
      </c>
      <c r="CU62" s="17">
        <f t="shared" si="57"/>
        <v>0.60978997566698823</v>
      </c>
      <c r="CV62" s="17">
        <f t="shared" si="58"/>
        <v>2.4853076980731919</v>
      </c>
      <c r="CW62" s="22" t="s">
        <v>231</v>
      </c>
      <c r="CX62" s="17">
        <f t="shared" si="59"/>
        <v>0.39996144158387376</v>
      </c>
      <c r="CY62" s="17">
        <f t="shared" si="60"/>
        <v>4.8969788458084533</v>
      </c>
      <c r="CZ62" s="22" t="s">
        <v>231</v>
      </c>
      <c r="DA62" s="17">
        <f t="shared" si="61"/>
        <v>0.73487111587122367</v>
      </c>
      <c r="DB62" s="17">
        <f t="shared" si="62"/>
        <v>6.4127690039348266</v>
      </c>
      <c r="DC62" s="22" t="s">
        <v>231</v>
      </c>
      <c r="DD62" s="17">
        <f t="shared" si="63"/>
        <v>1.540869685989759</v>
      </c>
      <c r="DE62" s="17">
        <f t="shared" si="64"/>
        <v>0.25802716536493714</v>
      </c>
      <c r="DF62" s="22" t="s">
        <v>231</v>
      </c>
      <c r="DG62" s="17">
        <f t="shared" si="65"/>
        <v>8.3858257999843783E-2</v>
      </c>
      <c r="DH62" s="17">
        <f t="shared" si="66"/>
        <v>58.547478266354538</v>
      </c>
      <c r="DI62" s="22" t="s">
        <v>231</v>
      </c>
      <c r="DJ62" s="17">
        <f t="shared" si="67"/>
        <v>3.117407360588988</v>
      </c>
      <c r="DK62" s="17">
        <f t="shared" si="68"/>
        <v>1.6038825365167808</v>
      </c>
      <c r="DL62" s="22" t="s">
        <v>231</v>
      </c>
      <c r="DM62" s="17">
        <f t="shared" si="69"/>
        <v>0.37568844686363151</v>
      </c>
      <c r="DN62" s="17">
        <f t="shared" si="70"/>
        <v>0.7723987988054748</v>
      </c>
      <c r="DO62" s="22" t="s">
        <v>231</v>
      </c>
      <c r="DP62" s="17">
        <f t="shared" si="71"/>
        <v>0.18617037441763534</v>
      </c>
      <c r="DQ62" s="17">
        <f t="shared" si="72"/>
        <v>0.30005743718763855</v>
      </c>
      <c r="DR62" s="22" t="s">
        <v>231</v>
      </c>
      <c r="DS62" s="17">
        <f t="shared" si="73"/>
        <v>6.2649698518768587E-2</v>
      </c>
      <c r="DT62" s="17">
        <f t="shared" si="74"/>
        <v>1.3046317888568439E-2</v>
      </c>
      <c r="DU62" s="22" t="s">
        <v>231</v>
      </c>
      <c r="DV62" s="17">
        <f t="shared" si="75"/>
        <v>3.2150489110265752E-3</v>
      </c>
    </row>
    <row r="63" spans="1:126" x14ac:dyDescent="0.3">
      <c r="A63" s="15" t="s">
        <v>255</v>
      </c>
      <c r="B63" s="133">
        <v>3936</v>
      </c>
      <c r="C63" s="63">
        <v>4.4000000000000004</v>
      </c>
      <c r="D63" s="68" t="s">
        <v>231</v>
      </c>
      <c r="E63" s="63">
        <v>0.62</v>
      </c>
      <c r="I63" s="14">
        <v>0.97</v>
      </c>
      <c r="J63" s="21" t="s">
        <v>231</v>
      </c>
      <c r="K63" s="14">
        <v>0.61</v>
      </c>
      <c r="L63" s="14">
        <v>370</v>
      </c>
      <c r="M63" s="21" t="s">
        <v>231</v>
      </c>
      <c r="N63" s="14">
        <v>31</v>
      </c>
      <c r="O63" s="14">
        <v>238</v>
      </c>
      <c r="P63" s="21" t="s">
        <v>231</v>
      </c>
      <c r="Q63" s="14">
        <v>23</v>
      </c>
      <c r="R63" s="14">
        <v>4.32</v>
      </c>
      <c r="S63" s="21" t="s">
        <v>231</v>
      </c>
      <c r="T63" s="14">
        <v>0.76</v>
      </c>
      <c r="U63" s="14" t="s">
        <v>323</v>
      </c>
      <c r="V63" s="21" t="s">
        <v>231</v>
      </c>
      <c r="W63" s="14" t="s">
        <v>323</v>
      </c>
      <c r="X63" s="14">
        <v>0.34599999999999997</v>
      </c>
      <c r="Y63" s="21" t="s">
        <v>231</v>
      </c>
      <c r="Z63" s="14">
        <v>4.2999999999999997E-2</v>
      </c>
      <c r="AA63" s="14">
        <v>2240</v>
      </c>
      <c r="AB63" s="21" t="s">
        <v>231</v>
      </c>
      <c r="AC63" s="14">
        <v>210</v>
      </c>
      <c r="AD63" s="14">
        <v>404000</v>
      </c>
      <c r="AE63" s="21" t="s">
        <v>231</v>
      </c>
      <c r="AF63" s="14">
        <v>42000</v>
      </c>
      <c r="AG63" s="14">
        <v>3.88</v>
      </c>
      <c r="AH63" s="21" t="s">
        <v>231</v>
      </c>
      <c r="AI63" s="14">
        <v>0.31</v>
      </c>
      <c r="AJ63" s="14">
        <v>3.5200000000000002E-2</v>
      </c>
      <c r="AK63" s="21" t="s">
        <v>231</v>
      </c>
      <c r="AL63" s="14">
        <v>8.2000000000000007E-3</v>
      </c>
      <c r="AM63" s="14">
        <v>9.8000000000000007</v>
      </c>
      <c r="AN63" s="21" t="s">
        <v>231</v>
      </c>
      <c r="AO63" s="14">
        <v>1.1000000000000001</v>
      </c>
      <c r="AP63" s="14">
        <v>0.41099999999999998</v>
      </c>
      <c r="AQ63" s="21" t="s">
        <v>231</v>
      </c>
      <c r="AR63" s="14">
        <v>5.2999999999999999E-2</v>
      </c>
      <c r="AS63" s="14">
        <v>0.72699999999999998</v>
      </c>
      <c r="AT63" s="21" t="s">
        <v>231</v>
      </c>
      <c r="AU63" s="14">
        <v>9.7000000000000003E-2</v>
      </c>
      <c r="AV63" s="14">
        <v>13.5</v>
      </c>
      <c r="AW63" s="21" t="s">
        <v>231</v>
      </c>
      <c r="AX63" s="14">
        <v>1.2</v>
      </c>
      <c r="AY63" s="14">
        <v>50.2</v>
      </c>
      <c r="AZ63" s="21" t="s">
        <v>231</v>
      </c>
      <c r="BA63" s="14">
        <v>4.0999999999999996</v>
      </c>
      <c r="BB63" s="14">
        <v>202</v>
      </c>
      <c r="BC63" s="21" t="s">
        <v>231</v>
      </c>
      <c r="BD63" s="14">
        <v>19</v>
      </c>
      <c r="BE63" s="14">
        <v>596</v>
      </c>
      <c r="BF63" s="21" t="s">
        <v>231</v>
      </c>
      <c r="BG63" s="14">
        <v>42</v>
      </c>
      <c r="BH63" s="14">
        <v>1.34</v>
      </c>
      <c r="BI63" s="21" t="s">
        <v>231</v>
      </c>
      <c r="BJ63" s="14">
        <v>0.14000000000000001</v>
      </c>
      <c r="BK63" s="14">
        <v>105</v>
      </c>
      <c r="BL63" s="21" t="s">
        <v>231</v>
      </c>
      <c r="BM63" s="14">
        <v>11</v>
      </c>
      <c r="BN63" s="14">
        <v>114.2</v>
      </c>
      <c r="BO63" s="21" t="s">
        <v>231</v>
      </c>
      <c r="BP63" s="14">
        <v>8.5</v>
      </c>
      <c r="BQ63" s="16">
        <f t="shared" si="38"/>
        <v>0.91943957968476353</v>
      </c>
      <c r="BR63" s="21" t="s">
        <v>231</v>
      </c>
      <c r="BS63" s="16">
        <f t="shared" si="39"/>
        <v>0.118157838676963</v>
      </c>
      <c r="BT63" s="18">
        <f t="shared" si="40"/>
        <v>672.71660508185926</v>
      </c>
      <c r="BU63" s="18">
        <f t="shared" si="41"/>
        <v>674.20378391487884</v>
      </c>
      <c r="BV63" s="21" t="s">
        <v>231</v>
      </c>
      <c r="BW63" s="18">
        <f t="shared" si="42"/>
        <v>11.436435535394629</v>
      </c>
      <c r="BX63" s="16">
        <f t="shared" si="43"/>
        <v>10.557390257320442</v>
      </c>
      <c r="BY63" s="16"/>
      <c r="BZ63" s="17">
        <f t="shared" si="44"/>
        <v>6.5100671140939596E-3</v>
      </c>
      <c r="CA63" s="22" t="s">
        <v>231</v>
      </c>
      <c r="CB63" s="17">
        <f t="shared" si="45"/>
        <v>6.9354395281334376E-4</v>
      </c>
      <c r="CC63" s="17">
        <f t="shared" si="46"/>
        <v>0.1761744966442953</v>
      </c>
      <c r="CD63" s="22" t="s">
        <v>231</v>
      </c>
      <c r="CE63" s="17">
        <f t="shared" si="47"/>
        <v>2.2243416328535059E-2</v>
      </c>
      <c r="CF63" s="17">
        <f t="shared" si="48"/>
        <v>0.33892617449664431</v>
      </c>
      <c r="CG63" s="22" t="s">
        <v>231</v>
      </c>
      <c r="CH63" s="17">
        <f t="shared" si="49"/>
        <v>3.9833796427677204E-2</v>
      </c>
      <c r="CI63" s="17">
        <f t="shared" si="50"/>
        <v>4.6875E-2</v>
      </c>
      <c r="CJ63" s="22" t="s">
        <v>231</v>
      </c>
      <c r="CK63" s="17">
        <f t="shared" si="51"/>
        <v>6.5899180346302441E-3</v>
      </c>
      <c r="CL63" s="17">
        <f t="shared" si="52"/>
        <v>3.6952380952380952E-2</v>
      </c>
      <c r="CM63" s="22" t="s">
        <v>231</v>
      </c>
      <c r="CN63" s="17">
        <f t="shared" si="53"/>
        <v>4.8685477067761411E-3</v>
      </c>
      <c r="CO63" s="17"/>
      <c r="CP63" s="17">
        <f t="shared" si="54"/>
        <v>0.85684529825879019</v>
      </c>
      <c r="CQ63" s="22" t="s">
        <v>231</v>
      </c>
      <c r="CR63" s="17">
        <f t="shared" si="55"/>
        <v>0.11634890385708363</v>
      </c>
      <c r="CS63" s="17">
        <f t="shared" si="56"/>
        <v>12.665851571563021</v>
      </c>
      <c r="CT63" s="22" t="s">
        <v>231</v>
      </c>
      <c r="CU63" s="17">
        <f t="shared" si="57"/>
        <v>0.65743670824673195</v>
      </c>
      <c r="CV63" s="17">
        <f t="shared" si="58"/>
        <v>2.7955764027361933</v>
      </c>
      <c r="CW63" s="22" t="s">
        <v>231</v>
      </c>
      <c r="CX63" s="17">
        <f t="shared" si="59"/>
        <v>0.44989309330312932</v>
      </c>
      <c r="CY63" s="17">
        <f t="shared" si="60"/>
        <v>5.3934214519925217</v>
      </c>
      <c r="CZ63" s="22" t="s">
        <v>231</v>
      </c>
      <c r="DA63" s="17">
        <f t="shared" si="61"/>
        <v>0.80937038234952818</v>
      </c>
      <c r="DB63" s="17">
        <f t="shared" si="62"/>
        <v>6.9894735034051774</v>
      </c>
      <c r="DC63" s="22" t="s">
        <v>231</v>
      </c>
      <c r="DD63" s="17">
        <f t="shared" si="63"/>
        <v>1.6794411019354303</v>
      </c>
      <c r="DE63" s="17">
        <f t="shared" si="64"/>
        <v>0.11719642866903784</v>
      </c>
      <c r="DF63" s="22" t="s">
        <v>231</v>
      </c>
      <c r="DG63" s="17">
        <f t="shared" si="65"/>
        <v>3.7685147417260985E-2</v>
      </c>
      <c r="DH63" s="17">
        <f t="shared" si="66"/>
        <v>53.312134894759772</v>
      </c>
      <c r="DI63" s="22" t="s">
        <v>231</v>
      </c>
      <c r="DJ63" s="17">
        <f t="shared" si="67"/>
        <v>1.4009348482253154</v>
      </c>
      <c r="DK63" s="17">
        <f t="shared" si="68"/>
        <v>0.79818960519464632</v>
      </c>
      <c r="DL63" s="22" t="s">
        <v>231</v>
      </c>
      <c r="DM63" s="17">
        <f t="shared" si="69"/>
        <v>0.16844237586656888</v>
      </c>
      <c r="DN63" s="17">
        <f t="shared" si="70"/>
        <v>0.79593049757056455</v>
      </c>
      <c r="DO63" s="22" t="s">
        <v>231</v>
      </c>
      <c r="DP63" s="17">
        <f t="shared" si="71"/>
        <v>0.15723866947533088</v>
      </c>
      <c r="DQ63" s="17">
        <f t="shared" si="72"/>
        <v>9.6231541394446604E-2</v>
      </c>
      <c r="DR63" s="22" t="s">
        <v>231</v>
      </c>
      <c r="DS63" s="17">
        <f t="shared" si="73"/>
        <v>1.7343587888470451E-2</v>
      </c>
      <c r="DT63" s="17">
        <f t="shared" si="74"/>
        <v>1.1325919709268325E-2</v>
      </c>
      <c r="DU63" s="22" t="s">
        <v>231</v>
      </c>
      <c r="DV63" s="17">
        <f t="shared" si="75"/>
        <v>2.8131952863518855E-3</v>
      </c>
    </row>
    <row r="64" spans="1:126" x14ac:dyDescent="0.3">
      <c r="A64" s="15" t="s">
        <v>239</v>
      </c>
      <c r="B64" s="133">
        <v>3926</v>
      </c>
      <c r="C64" s="63">
        <v>5.78</v>
      </c>
      <c r="D64" s="68" t="s">
        <v>231</v>
      </c>
      <c r="E64" s="63">
        <v>0.95</v>
      </c>
      <c r="I64" s="14" t="s">
        <v>323</v>
      </c>
      <c r="J64" s="21" t="s">
        <v>231</v>
      </c>
      <c r="K64" s="14" t="s">
        <v>323</v>
      </c>
      <c r="L64" s="14">
        <v>139.30000000000001</v>
      </c>
      <c r="M64" s="21" t="s">
        <v>231</v>
      </c>
      <c r="N64" s="14">
        <v>9.1999999999999993</v>
      </c>
      <c r="O64" s="14">
        <v>235</v>
      </c>
      <c r="P64" s="21" t="s">
        <v>231</v>
      </c>
      <c r="Q64" s="14">
        <v>16</v>
      </c>
      <c r="R64" s="14">
        <v>2.42</v>
      </c>
      <c r="S64" s="21" t="s">
        <v>231</v>
      </c>
      <c r="T64" s="14">
        <v>0.46</v>
      </c>
      <c r="U64" s="14" t="s">
        <v>323</v>
      </c>
      <c r="V64" s="21" t="s">
        <v>231</v>
      </c>
      <c r="W64" s="14" t="s">
        <v>323</v>
      </c>
      <c r="X64" s="14">
        <v>0.124</v>
      </c>
      <c r="Y64" s="21" t="s">
        <v>231</v>
      </c>
      <c r="Z64" s="14">
        <v>1.7000000000000001E-2</v>
      </c>
      <c r="AA64" s="14">
        <v>401</v>
      </c>
      <c r="AB64" s="21" t="s">
        <v>231</v>
      </c>
      <c r="AC64" s="14">
        <v>27</v>
      </c>
      <c r="AD64" s="14">
        <v>396000</v>
      </c>
      <c r="AE64" s="21" t="s">
        <v>231</v>
      </c>
      <c r="AF64" s="14">
        <v>26000</v>
      </c>
      <c r="AG64" s="14">
        <v>2.65</v>
      </c>
      <c r="AH64" s="21" t="s">
        <v>231</v>
      </c>
      <c r="AI64" s="14">
        <v>0.15</v>
      </c>
      <c r="AJ64" s="14">
        <v>7.7999999999999996E-3</v>
      </c>
      <c r="AK64" s="21" t="s">
        <v>231</v>
      </c>
      <c r="AL64" s="14">
        <v>2.7000000000000001E-3</v>
      </c>
      <c r="AM64" s="14">
        <v>8.75</v>
      </c>
      <c r="AN64" s="21" t="s">
        <v>231</v>
      </c>
      <c r="AO64" s="14">
        <v>0.62</v>
      </c>
      <c r="AP64" s="14">
        <v>6.13E-2</v>
      </c>
      <c r="AQ64" s="21" t="s">
        <v>231</v>
      </c>
      <c r="AR64" s="14">
        <v>8.9999999999999993E-3</v>
      </c>
      <c r="AS64" s="14">
        <v>0.109</v>
      </c>
      <c r="AT64" s="21" t="s">
        <v>231</v>
      </c>
      <c r="AU64" s="14">
        <v>1.9E-2</v>
      </c>
      <c r="AV64" s="14">
        <v>1.64</v>
      </c>
      <c r="AW64" s="21" t="s">
        <v>231</v>
      </c>
      <c r="AX64" s="14">
        <v>0.12</v>
      </c>
      <c r="AY64" s="14">
        <v>7.04</v>
      </c>
      <c r="AZ64" s="21" t="s">
        <v>231</v>
      </c>
      <c r="BA64" s="14">
        <v>0.52</v>
      </c>
      <c r="BB64" s="14">
        <v>33.4</v>
      </c>
      <c r="BC64" s="21" t="s">
        <v>231</v>
      </c>
      <c r="BD64" s="14">
        <v>1.9</v>
      </c>
      <c r="BE64" s="14">
        <v>126.9</v>
      </c>
      <c r="BF64" s="21" t="s">
        <v>231</v>
      </c>
      <c r="BG64" s="14">
        <v>6.4</v>
      </c>
      <c r="BH64" s="14">
        <v>0.85399999999999998</v>
      </c>
      <c r="BI64" s="21" t="s">
        <v>231</v>
      </c>
      <c r="BJ64" s="14">
        <v>7.4999999999999997E-2</v>
      </c>
      <c r="BK64" s="14">
        <v>32.1</v>
      </c>
      <c r="BL64" s="21" t="s">
        <v>231</v>
      </c>
      <c r="BM64" s="14">
        <v>1.8</v>
      </c>
      <c r="BN64" s="14">
        <v>57.9</v>
      </c>
      <c r="BO64" s="21" t="s">
        <v>231</v>
      </c>
      <c r="BP64" s="14">
        <v>3.2</v>
      </c>
      <c r="BQ64" s="16">
        <f t="shared" si="38"/>
        <v>0.55440414507772029</v>
      </c>
      <c r="BR64" s="21" t="s">
        <v>231</v>
      </c>
      <c r="BS64" s="16">
        <f t="shared" si="39"/>
        <v>4.3649947749266255E-2</v>
      </c>
      <c r="BT64" s="18">
        <f t="shared" si="40"/>
        <v>628.03879061128248</v>
      </c>
      <c r="BU64" s="18">
        <f t="shared" si="41"/>
        <v>696.87876581458147</v>
      </c>
      <c r="BV64" s="21" t="s">
        <v>231</v>
      </c>
      <c r="BW64" s="18">
        <f t="shared" si="42"/>
        <v>13.986063439129014</v>
      </c>
      <c r="BX64" s="16">
        <f t="shared" si="43"/>
        <v>10.310567003290563</v>
      </c>
      <c r="BY64" s="16"/>
      <c r="BZ64" s="17">
        <f t="shared" si="44"/>
        <v>2.0882584712371945E-2</v>
      </c>
      <c r="CA64" s="22" t="s">
        <v>231</v>
      </c>
      <c r="CB64" s="17">
        <f t="shared" si="45"/>
        <v>1.5831583487675286E-3</v>
      </c>
      <c r="CC64" s="17">
        <f t="shared" si="46"/>
        <v>0.25295508274231676</v>
      </c>
      <c r="CD64" s="22" t="s">
        <v>231</v>
      </c>
      <c r="CE64" s="17">
        <f t="shared" si="47"/>
        <v>1.9077423042060171E-2</v>
      </c>
      <c r="CF64" s="17">
        <f t="shared" si="48"/>
        <v>0.2631993695823483</v>
      </c>
      <c r="CG64" s="22" t="s">
        <v>231</v>
      </c>
      <c r="CH64" s="17">
        <f t="shared" si="49"/>
        <v>2.0009336220408149E-2</v>
      </c>
      <c r="CI64" s="17">
        <f t="shared" si="50"/>
        <v>8.0049875311720697E-2</v>
      </c>
      <c r="CJ64" s="22" t="s">
        <v>231</v>
      </c>
      <c r="CK64" s="17">
        <f t="shared" si="51"/>
        <v>7.0142756306424553E-3</v>
      </c>
      <c r="CL64" s="17">
        <f t="shared" si="52"/>
        <v>8.2554517133956382E-2</v>
      </c>
      <c r="CM64" s="22" t="s">
        <v>231</v>
      </c>
      <c r="CN64" s="17">
        <f t="shared" si="53"/>
        <v>6.5776663577020444E-3</v>
      </c>
      <c r="CO64" s="17"/>
      <c r="CP64" s="17">
        <f t="shared" si="54"/>
        <v>0.67057529375243696</v>
      </c>
      <c r="CQ64" s="22" t="s">
        <v>231</v>
      </c>
      <c r="CR64" s="17">
        <f t="shared" si="55"/>
        <v>9.1055760637637956E-2</v>
      </c>
      <c r="CS64" s="17">
        <f t="shared" si="56"/>
        <v>11.819415613898583</v>
      </c>
      <c r="CT64" s="22" t="s">
        <v>231</v>
      </c>
      <c r="CU64" s="17">
        <f t="shared" si="57"/>
        <v>0.6135014018360706</v>
      </c>
      <c r="CV64" s="17">
        <f t="shared" si="58"/>
        <v>2.5090013831256308</v>
      </c>
      <c r="CW64" s="22" t="s">
        <v>231</v>
      </c>
      <c r="CX64" s="17">
        <f t="shared" si="59"/>
        <v>0.40377447464909738</v>
      </c>
      <c r="CY64" s="17">
        <f t="shared" si="60"/>
        <v>4.9352660086206086</v>
      </c>
      <c r="CZ64" s="22" t="s">
        <v>231</v>
      </c>
      <c r="DA64" s="17">
        <f t="shared" si="61"/>
        <v>0.74061672575544735</v>
      </c>
      <c r="DB64" s="17">
        <f t="shared" si="62"/>
        <v>6.4574638494330996</v>
      </c>
      <c r="DC64" s="22" t="s">
        <v>231</v>
      </c>
      <c r="DD64" s="17">
        <f t="shared" si="63"/>
        <v>1.5516090300244541</v>
      </c>
      <c r="DE64" s="17">
        <f t="shared" si="64"/>
        <v>0.20602586329908784</v>
      </c>
      <c r="DF64" s="22" t="s">
        <v>231</v>
      </c>
      <c r="DG64" s="17">
        <f t="shared" si="65"/>
        <v>6.2256538452573361E-2</v>
      </c>
      <c r="DH64" s="17">
        <f t="shared" si="66"/>
        <v>56.614344360560885</v>
      </c>
      <c r="DI64" s="22" t="s">
        <v>231</v>
      </c>
      <c r="DJ64" s="17">
        <f t="shared" si="67"/>
        <v>2.3143694592034705</v>
      </c>
      <c r="DK64" s="17">
        <f t="shared" si="68"/>
        <v>1.1916220033545681</v>
      </c>
      <c r="DL64" s="22" t="s">
        <v>231</v>
      </c>
      <c r="DM64" s="17">
        <f t="shared" si="69"/>
        <v>0.22062952701041505</v>
      </c>
      <c r="DN64" s="17">
        <f t="shared" si="70"/>
        <v>0.63033334636390703</v>
      </c>
      <c r="DO64" s="22" t="s">
        <v>231</v>
      </c>
      <c r="DP64" s="17">
        <f t="shared" si="71"/>
        <v>0.1109703611886691</v>
      </c>
      <c r="DQ64" s="17">
        <f t="shared" si="72"/>
        <v>0.36807193779359526</v>
      </c>
      <c r="DR64" s="22" t="s">
        <v>231</v>
      </c>
      <c r="DS64" s="17">
        <f t="shared" si="73"/>
        <v>6.0345869835916555E-2</v>
      </c>
      <c r="DT64" s="17">
        <f t="shared" si="74"/>
        <v>2.2064164631399666E-2</v>
      </c>
      <c r="DU64" s="22" t="s">
        <v>231</v>
      </c>
      <c r="DV64" s="17">
        <f t="shared" si="75"/>
        <v>4.9673877168932984E-3</v>
      </c>
    </row>
    <row r="65" spans="1:140" x14ac:dyDescent="0.3">
      <c r="A65" s="15" t="s">
        <v>251</v>
      </c>
      <c r="B65" s="133">
        <v>3919</v>
      </c>
      <c r="C65" s="63">
        <v>3.34</v>
      </c>
      <c r="D65" s="68" t="s">
        <v>231</v>
      </c>
      <c r="E65" s="63">
        <v>0.75</v>
      </c>
      <c r="I65" s="14" t="s">
        <v>323</v>
      </c>
      <c r="J65" s="21" t="s">
        <v>231</v>
      </c>
      <c r="K65" s="14" t="s">
        <v>323</v>
      </c>
      <c r="L65" s="14">
        <v>110.7</v>
      </c>
      <c r="M65" s="21" t="s">
        <v>231</v>
      </c>
      <c r="N65" s="14">
        <v>8.3000000000000007</v>
      </c>
      <c r="O65" s="14">
        <v>249</v>
      </c>
      <c r="P65" s="21" t="s">
        <v>231</v>
      </c>
      <c r="Q65" s="14">
        <v>16</v>
      </c>
      <c r="R65" s="14">
        <v>4.8600000000000003</v>
      </c>
      <c r="S65" s="21" t="s">
        <v>231</v>
      </c>
      <c r="T65" s="14">
        <v>0.64</v>
      </c>
      <c r="U65" s="14" t="s">
        <v>323</v>
      </c>
      <c r="V65" s="21" t="s">
        <v>231</v>
      </c>
      <c r="W65" s="14" t="s">
        <v>323</v>
      </c>
      <c r="X65" s="14">
        <v>0.115</v>
      </c>
      <c r="Y65" s="21" t="s">
        <v>231</v>
      </c>
      <c r="Z65" s="14">
        <v>0.02</v>
      </c>
      <c r="AA65" s="14">
        <v>371</v>
      </c>
      <c r="AB65" s="21" t="s">
        <v>231</v>
      </c>
      <c r="AC65" s="14">
        <v>24</v>
      </c>
      <c r="AD65" s="14">
        <v>388000</v>
      </c>
      <c r="AE65" s="21" t="s">
        <v>231</v>
      </c>
      <c r="AF65" s="14">
        <v>21000</v>
      </c>
      <c r="AG65" s="14">
        <v>1.7</v>
      </c>
      <c r="AH65" s="21" t="s">
        <v>231</v>
      </c>
      <c r="AI65" s="14">
        <v>0.14000000000000001</v>
      </c>
      <c r="AJ65" s="14">
        <v>6.7999999999999996E-3</v>
      </c>
      <c r="AK65" s="21" t="s">
        <v>231</v>
      </c>
      <c r="AL65" s="14">
        <v>3.3999999999999998E-3</v>
      </c>
      <c r="AM65" s="14">
        <v>8.26</v>
      </c>
      <c r="AN65" s="21" t="s">
        <v>231</v>
      </c>
      <c r="AO65" s="14">
        <v>0.57999999999999996</v>
      </c>
      <c r="AP65" s="14">
        <v>5.8999999999999997E-2</v>
      </c>
      <c r="AQ65" s="21" t="s">
        <v>231</v>
      </c>
      <c r="AR65" s="14">
        <v>1.6E-2</v>
      </c>
      <c r="AS65" s="14">
        <v>0.39100000000000001</v>
      </c>
      <c r="AT65" s="21" t="s">
        <v>231</v>
      </c>
      <c r="AU65" s="14">
        <v>4.7E-2</v>
      </c>
      <c r="AV65" s="14">
        <v>3.14</v>
      </c>
      <c r="AW65" s="21" t="s">
        <v>231</v>
      </c>
      <c r="AX65" s="14">
        <v>0.24</v>
      </c>
      <c r="AY65" s="14">
        <v>10.08</v>
      </c>
      <c r="AZ65" s="21" t="s">
        <v>231</v>
      </c>
      <c r="BA65" s="14">
        <v>0.71</v>
      </c>
      <c r="BB65" s="14">
        <v>34.799999999999997</v>
      </c>
      <c r="BC65" s="21" t="s">
        <v>231</v>
      </c>
      <c r="BD65" s="14">
        <v>2.1</v>
      </c>
      <c r="BE65" s="14">
        <v>110.4</v>
      </c>
      <c r="BF65" s="21" t="s">
        <v>231</v>
      </c>
      <c r="BG65" s="14">
        <v>6.6</v>
      </c>
      <c r="BH65" s="14">
        <v>0.47</v>
      </c>
      <c r="BI65" s="21" t="s">
        <v>231</v>
      </c>
      <c r="BJ65" s="14">
        <v>5.7000000000000002E-2</v>
      </c>
      <c r="BK65" s="14">
        <v>51.6</v>
      </c>
      <c r="BL65" s="21" t="s">
        <v>231</v>
      </c>
      <c r="BM65" s="14">
        <v>3.3</v>
      </c>
      <c r="BN65" s="14">
        <v>111.9</v>
      </c>
      <c r="BO65" s="21" t="s">
        <v>231</v>
      </c>
      <c r="BP65" s="14">
        <v>7</v>
      </c>
      <c r="BQ65" s="16">
        <f t="shared" si="38"/>
        <v>0.46112600536193027</v>
      </c>
      <c r="BR65" s="21" t="s">
        <v>231</v>
      </c>
      <c r="BS65" s="16">
        <f t="shared" si="39"/>
        <v>4.1252826950380968E-2</v>
      </c>
      <c r="BT65" s="18">
        <f t="shared" si="40"/>
        <v>682.34484707683282</v>
      </c>
      <c r="BU65" s="18">
        <f t="shared" si="41"/>
        <v>652.34516951778846</v>
      </c>
      <c r="BV65" s="21" t="s">
        <v>231</v>
      </c>
      <c r="BW65" s="18">
        <f t="shared" si="42"/>
        <v>17.393506573003268</v>
      </c>
      <c r="BX65" s="16">
        <f t="shared" si="43"/>
        <v>10.806778194142574</v>
      </c>
      <c r="BY65" s="16"/>
      <c r="BZ65" s="17">
        <f t="shared" si="44"/>
        <v>1.539855072463768E-2</v>
      </c>
      <c r="CA65" s="22" t="s">
        <v>231</v>
      </c>
      <c r="CB65" s="17">
        <f t="shared" si="45"/>
        <v>1.5670223169965255E-3</v>
      </c>
      <c r="CC65" s="17">
        <f t="shared" si="46"/>
        <v>0.46739130434782605</v>
      </c>
      <c r="CD65" s="22" t="s">
        <v>231</v>
      </c>
      <c r="CE65" s="17">
        <f t="shared" si="47"/>
        <v>4.0917456617614083E-2</v>
      </c>
      <c r="CF65" s="17">
        <f t="shared" si="48"/>
        <v>0.31521739130434778</v>
      </c>
      <c r="CG65" s="22" t="s">
        <v>231</v>
      </c>
      <c r="CH65" s="17">
        <f t="shared" si="49"/>
        <v>2.6775780411245342E-2</v>
      </c>
      <c r="CI65" s="17">
        <f t="shared" si="50"/>
        <v>0.13908355795148247</v>
      </c>
      <c r="CJ65" s="22" t="s">
        <v>231</v>
      </c>
      <c r="CK65" s="17">
        <f t="shared" si="51"/>
        <v>1.2651901770679201E-2</v>
      </c>
      <c r="CL65" s="17">
        <f t="shared" si="52"/>
        <v>3.2945736434108523E-2</v>
      </c>
      <c r="CM65" s="22" t="s">
        <v>231</v>
      </c>
      <c r="CN65" s="17">
        <f t="shared" si="53"/>
        <v>3.4352239267863051E-3</v>
      </c>
      <c r="CO65" s="17"/>
      <c r="CP65" s="17">
        <f t="shared" si="54"/>
        <v>1.0976488712457888</v>
      </c>
      <c r="CQ65" s="22" t="s">
        <v>231</v>
      </c>
      <c r="CR65" s="17">
        <f t="shared" si="55"/>
        <v>0.1490470254653142</v>
      </c>
      <c r="CS65" s="17">
        <f t="shared" si="56"/>
        <v>13.582662396360954</v>
      </c>
      <c r="CT65" s="22" t="s">
        <v>231</v>
      </c>
      <c r="CU65" s="17">
        <f t="shared" si="57"/>
        <v>0.70502490927171391</v>
      </c>
      <c r="CV65" s="17">
        <f t="shared" si="58"/>
        <v>3.1183861316396997</v>
      </c>
      <c r="CW65" s="22" t="s">
        <v>231</v>
      </c>
      <c r="CX65" s="17">
        <f t="shared" si="59"/>
        <v>0.50184297646232257</v>
      </c>
      <c r="CY65" s="17">
        <f t="shared" si="60"/>
        <v>5.8995482028302293</v>
      </c>
      <c r="CZ65" s="22" t="s">
        <v>231</v>
      </c>
      <c r="DA65" s="17">
        <f t="shared" si="61"/>
        <v>0.88532291183181133</v>
      </c>
      <c r="DB65" s="17">
        <f t="shared" si="62"/>
        <v>7.5715396757405298</v>
      </c>
      <c r="DC65" s="22" t="s">
        <v>231</v>
      </c>
      <c r="DD65" s="17">
        <f t="shared" si="63"/>
        <v>1.8193008286215642</v>
      </c>
      <c r="DE65" s="17">
        <f t="shared" si="64"/>
        <v>0.33769925622362917</v>
      </c>
      <c r="DF65" s="22" t="s">
        <v>231</v>
      </c>
      <c r="DG65" s="17">
        <f t="shared" si="65"/>
        <v>0.10237837397337353</v>
      </c>
      <c r="DH65" s="17">
        <f t="shared" si="66"/>
        <v>61.509266030618186</v>
      </c>
      <c r="DI65" s="22" t="s">
        <v>231</v>
      </c>
      <c r="DJ65" s="17">
        <f t="shared" si="67"/>
        <v>3.8058875083038486</v>
      </c>
      <c r="DK65" s="17">
        <f t="shared" si="68"/>
        <v>2.0358025035896405</v>
      </c>
      <c r="DL65" s="22" t="s">
        <v>231</v>
      </c>
      <c r="DM65" s="17">
        <f t="shared" si="69"/>
        <v>0.38764184025983101</v>
      </c>
      <c r="DN65" s="17">
        <f t="shared" si="70"/>
        <v>0.72573208326267635</v>
      </c>
      <c r="DO65" s="22" t="s">
        <v>231</v>
      </c>
      <c r="DP65" s="17">
        <f t="shared" si="71"/>
        <v>0.1306914067613843</v>
      </c>
      <c r="DQ65" s="17">
        <f t="shared" si="72"/>
        <v>0.19054665054099865</v>
      </c>
      <c r="DR65" s="22" t="s">
        <v>231</v>
      </c>
      <c r="DS65" s="17">
        <f t="shared" si="73"/>
        <v>3.381248955702388E-2</v>
      </c>
      <c r="DT65" s="17">
        <f t="shared" si="74"/>
        <v>1.1596655732382137E-2</v>
      </c>
      <c r="DU65" s="22" t="s">
        <v>231</v>
      </c>
      <c r="DV65" s="17">
        <f t="shared" si="75"/>
        <v>2.7248164772291131E-3</v>
      </c>
    </row>
    <row r="66" spans="1:140" x14ac:dyDescent="0.3">
      <c r="A66" s="100" t="s">
        <v>506</v>
      </c>
      <c r="B66" s="15" t="s">
        <v>516</v>
      </c>
      <c r="C66" s="63">
        <v>7.1</v>
      </c>
      <c r="D66" s="68" t="s">
        <v>231</v>
      </c>
      <c r="E66" s="63">
        <v>1</v>
      </c>
      <c r="I66" s="14">
        <v>2.42</v>
      </c>
      <c r="J66" s="21" t="s">
        <v>231</v>
      </c>
      <c r="K66" s="14">
        <v>0.82</v>
      </c>
      <c r="L66" s="14">
        <v>185</v>
      </c>
      <c r="M66" s="21" t="s">
        <v>231</v>
      </c>
      <c r="N66" s="14">
        <v>13</v>
      </c>
      <c r="O66" s="14">
        <v>229</v>
      </c>
      <c r="P66" s="21" t="s">
        <v>231</v>
      </c>
      <c r="Q66" s="14">
        <v>18</v>
      </c>
      <c r="R66" s="14">
        <v>3.24</v>
      </c>
      <c r="S66" s="21" t="s">
        <v>231</v>
      </c>
      <c r="T66" s="14">
        <v>0.43</v>
      </c>
      <c r="U66" s="14" t="s">
        <v>323</v>
      </c>
      <c r="V66" s="21" t="s">
        <v>231</v>
      </c>
      <c r="W66" s="14" t="s">
        <v>323</v>
      </c>
      <c r="X66" s="14">
        <v>0.129</v>
      </c>
      <c r="Y66" s="21" t="s">
        <v>231</v>
      </c>
      <c r="Z66" s="14">
        <v>0.02</v>
      </c>
      <c r="AA66" s="14">
        <v>487</v>
      </c>
      <c r="AB66" s="21" t="s">
        <v>231</v>
      </c>
      <c r="AC66" s="14">
        <v>34</v>
      </c>
      <c r="AD66" s="14">
        <v>358000</v>
      </c>
      <c r="AE66" s="21" t="s">
        <v>231</v>
      </c>
      <c r="AF66" s="14">
        <v>25000</v>
      </c>
      <c r="AG66" s="14">
        <v>2.6</v>
      </c>
      <c r="AH66" s="21" t="s">
        <v>231</v>
      </c>
      <c r="AI66" s="14">
        <v>0.17</v>
      </c>
      <c r="AJ66" s="14">
        <v>7.7000000000000002E-3</v>
      </c>
      <c r="AK66" s="21" t="s">
        <v>231</v>
      </c>
      <c r="AL66" s="14">
        <v>2.5999999999999999E-3</v>
      </c>
      <c r="AM66" s="14">
        <v>5.91</v>
      </c>
      <c r="AN66" s="21" t="s">
        <v>231</v>
      </c>
      <c r="AO66" s="14">
        <v>0.41</v>
      </c>
      <c r="AP66" s="14">
        <v>3.1E-2</v>
      </c>
      <c r="AQ66" s="21" t="s">
        <v>231</v>
      </c>
      <c r="AR66" s="14">
        <v>9.1000000000000004E-3</v>
      </c>
      <c r="AS66" s="14">
        <v>0.23300000000000001</v>
      </c>
      <c r="AT66" s="21" t="s">
        <v>231</v>
      </c>
      <c r="AU66" s="14">
        <v>3.5999999999999997E-2</v>
      </c>
      <c r="AV66" s="14">
        <v>2.35</v>
      </c>
      <c r="AW66" s="21" t="s">
        <v>231</v>
      </c>
      <c r="AX66" s="14">
        <v>0.23</v>
      </c>
      <c r="AY66" s="14">
        <v>11.07</v>
      </c>
      <c r="AZ66" s="21" t="s">
        <v>231</v>
      </c>
      <c r="BA66" s="14">
        <v>0.68</v>
      </c>
      <c r="BB66" s="14">
        <v>46.3</v>
      </c>
      <c r="BC66" s="21" t="s">
        <v>231</v>
      </c>
      <c r="BD66" s="14">
        <v>3</v>
      </c>
      <c r="BE66" s="14">
        <v>144</v>
      </c>
      <c r="BF66" s="21" t="s">
        <v>231</v>
      </c>
      <c r="BG66" s="14">
        <v>11</v>
      </c>
      <c r="BH66" s="14">
        <v>0.84299999999999997</v>
      </c>
      <c r="BI66" s="21" t="s">
        <v>231</v>
      </c>
      <c r="BJ66" s="14">
        <v>5.1999999999999998E-2</v>
      </c>
      <c r="BK66" s="14">
        <v>43.5</v>
      </c>
      <c r="BL66" s="21" t="s">
        <v>231</v>
      </c>
      <c r="BM66" s="14">
        <v>3</v>
      </c>
      <c r="BN66" s="14">
        <v>93.5</v>
      </c>
      <c r="BO66" s="21" t="s">
        <v>231</v>
      </c>
      <c r="BP66" s="14">
        <v>6.1</v>
      </c>
      <c r="BQ66" s="16">
        <f t="shared" si="38"/>
        <v>0.46524064171122997</v>
      </c>
      <c r="BR66" s="21" t="s">
        <v>231</v>
      </c>
      <c r="BS66" s="16">
        <f t="shared" si="39"/>
        <v>4.416744800056098E-2</v>
      </c>
      <c r="BT66" s="18">
        <f t="shared" si="40"/>
        <v>649.99616272435071</v>
      </c>
      <c r="BU66" s="18">
        <f t="shared" si="41"/>
        <v>714.70682567762049</v>
      </c>
      <c r="BV66" s="21" t="s">
        <v>231</v>
      </c>
      <c r="BW66" s="18">
        <f t="shared" si="42"/>
        <v>12.429755502240413</v>
      </c>
      <c r="BX66" s="16">
        <f t="shared" si="43"/>
        <v>10.124461773501928</v>
      </c>
      <c r="BY66" s="16"/>
      <c r="BZ66" s="17">
        <f t="shared" si="44"/>
        <v>1.8055555555555557E-2</v>
      </c>
      <c r="CA66" s="22" t="s">
        <v>231</v>
      </c>
      <c r="CB66" s="17">
        <f t="shared" si="45"/>
        <v>1.8154957875229053E-3</v>
      </c>
      <c r="CC66" s="17">
        <f t="shared" si="46"/>
        <v>0.30208333333333331</v>
      </c>
      <c r="CD66" s="22" t="s">
        <v>231</v>
      </c>
      <c r="CE66" s="17">
        <f t="shared" si="47"/>
        <v>3.1088917534717642E-2</v>
      </c>
      <c r="CF66" s="17">
        <f t="shared" si="48"/>
        <v>0.32152777777777775</v>
      </c>
      <c r="CG66" s="22" t="s">
        <v>231</v>
      </c>
      <c r="CH66" s="17">
        <f t="shared" si="49"/>
        <v>3.2206798225515594E-2</v>
      </c>
      <c r="CI66" s="17">
        <f t="shared" si="50"/>
        <v>8.932238193018481E-2</v>
      </c>
      <c r="CJ66" s="22" t="s">
        <v>231</v>
      </c>
      <c r="CK66" s="17">
        <f t="shared" si="51"/>
        <v>8.7656181851340133E-3</v>
      </c>
      <c r="CL66" s="17">
        <f t="shared" si="52"/>
        <v>5.9770114942528735E-2</v>
      </c>
      <c r="CM66" s="22" t="s">
        <v>231</v>
      </c>
      <c r="CN66" s="17">
        <f t="shared" si="53"/>
        <v>5.6801708835954243E-3</v>
      </c>
      <c r="CO66" s="17"/>
      <c r="CP66" s="17">
        <f t="shared" si="54"/>
        <v>0.55741719676031254</v>
      </c>
      <c r="CQ66" s="22" t="s">
        <v>231</v>
      </c>
      <c r="CR66" s="17">
        <f t="shared" si="55"/>
        <v>7.5690302515452168E-2</v>
      </c>
      <c r="CS66" s="17">
        <f t="shared" si="56"/>
        <v>11.218815292872936</v>
      </c>
      <c r="CT66" s="22" t="s">
        <v>231</v>
      </c>
      <c r="CU66" s="17">
        <f t="shared" si="57"/>
        <v>0.58232649853043328</v>
      </c>
      <c r="CV66" s="17">
        <f t="shared" si="58"/>
        <v>2.3125177531711616</v>
      </c>
      <c r="CW66" s="22" t="s">
        <v>231</v>
      </c>
      <c r="CX66" s="17">
        <f t="shared" si="59"/>
        <v>0.37215429500488351</v>
      </c>
      <c r="CY66" s="17">
        <f t="shared" si="60"/>
        <v>4.6157356590096139</v>
      </c>
      <c r="CZ66" s="22" t="s">
        <v>231</v>
      </c>
      <c r="DA66" s="17">
        <f t="shared" si="61"/>
        <v>0.69266601329232502</v>
      </c>
      <c r="DB66" s="17">
        <f t="shared" si="62"/>
        <v>6.0832760570380788</v>
      </c>
      <c r="DC66" s="22" t="s">
        <v>231</v>
      </c>
      <c r="DD66" s="17">
        <f t="shared" si="63"/>
        <v>1.4616986300373136</v>
      </c>
      <c r="DE66" s="17">
        <f t="shared" si="64"/>
        <v>0.23497017768117698</v>
      </c>
      <c r="DF66" s="22" t="s">
        <v>231</v>
      </c>
      <c r="DG66" s="17">
        <f t="shared" si="65"/>
        <v>7.1757974978363379E-2</v>
      </c>
      <c r="DH66" s="17">
        <f t="shared" si="66"/>
        <v>57.690341177738922</v>
      </c>
      <c r="DI66" s="22" t="s">
        <v>231</v>
      </c>
      <c r="DJ66" s="17">
        <f t="shared" si="67"/>
        <v>2.6675827129503116</v>
      </c>
      <c r="DK66" s="17">
        <f t="shared" si="68"/>
        <v>1.4655096658499873</v>
      </c>
      <c r="DL66" s="22" t="s">
        <v>231</v>
      </c>
      <c r="DM66" s="17">
        <f t="shared" si="69"/>
        <v>0.29009814929351896</v>
      </c>
      <c r="DN66" s="17">
        <f t="shared" si="70"/>
        <v>0.78149205606604499</v>
      </c>
      <c r="DO66" s="22" t="s">
        <v>231</v>
      </c>
      <c r="DP66" s="17">
        <f t="shared" si="71"/>
        <v>0.14672033981831201</v>
      </c>
      <c r="DQ66" s="17">
        <f t="shared" si="72"/>
        <v>0.36339378111272108</v>
      </c>
      <c r="DR66" s="22" t="s">
        <v>231</v>
      </c>
      <c r="DS66" s="17">
        <f t="shared" si="73"/>
        <v>6.4232274510785142E-2</v>
      </c>
      <c r="DT66" s="17">
        <f t="shared" si="74"/>
        <v>1.4407193145055211E-2</v>
      </c>
      <c r="DU66" s="22" t="s">
        <v>231</v>
      </c>
      <c r="DV66" s="17">
        <f t="shared" si="75"/>
        <v>3.3282867905426914E-3</v>
      </c>
    </row>
    <row r="67" spans="1:140" x14ac:dyDescent="0.3">
      <c r="A67" s="15" t="s">
        <v>244</v>
      </c>
      <c r="B67" s="133">
        <v>3897</v>
      </c>
      <c r="C67" s="63">
        <v>4.25</v>
      </c>
      <c r="D67" s="68" t="s">
        <v>231</v>
      </c>
      <c r="E67" s="63">
        <v>0.92</v>
      </c>
      <c r="I67" s="14">
        <v>8.5</v>
      </c>
      <c r="J67" s="21" t="s">
        <v>231</v>
      </c>
      <c r="K67" s="14">
        <v>3.2</v>
      </c>
      <c r="L67" s="14">
        <v>106.7</v>
      </c>
      <c r="M67" s="21" t="s">
        <v>231</v>
      </c>
      <c r="N67" s="14">
        <v>9.4</v>
      </c>
      <c r="O67" s="14">
        <v>222</v>
      </c>
      <c r="P67" s="21" t="s">
        <v>231</v>
      </c>
      <c r="Q67" s="14">
        <v>22</v>
      </c>
      <c r="R67" s="14">
        <v>3.62</v>
      </c>
      <c r="S67" s="21" t="s">
        <v>231</v>
      </c>
      <c r="T67" s="14">
        <v>0.95</v>
      </c>
      <c r="U67" s="14" t="s">
        <v>323</v>
      </c>
      <c r="V67" s="21" t="s">
        <v>231</v>
      </c>
      <c r="W67" s="14" t="s">
        <v>323</v>
      </c>
      <c r="X67" s="14">
        <v>0.14799999999999999</v>
      </c>
      <c r="Y67" s="21" t="s">
        <v>231</v>
      </c>
      <c r="Z67" s="14">
        <v>2.7E-2</v>
      </c>
      <c r="AA67" s="14">
        <v>496</v>
      </c>
      <c r="AB67" s="21" t="s">
        <v>231</v>
      </c>
      <c r="AC67" s="14">
        <v>32</v>
      </c>
      <c r="AD67" s="14">
        <v>332000</v>
      </c>
      <c r="AE67" s="21" t="s">
        <v>231</v>
      </c>
      <c r="AF67" s="14">
        <v>26000</v>
      </c>
      <c r="AG67" s="14">
        <v>2.0099999999999998</v>
      </c>
      <c r="AH67" s="21" t="s">
        <v>231</v>
      </c>
      <c r="AI67" s="14">
        <v>0.18</v>
      </c>
      <c r="AJ67" s="14">
        <v>7.7999999999999996E-3</v>
      </c>
      <c r="AK67" s="21" t="s">
        <v>231</v>
      </c>
      <c r="AL67" s="14">
        <v>4.3E-3</v>
      </c>
      <c r="AM67" s="14">
        <v>7.62</v>
      </c>
      <c r="AN67" s="21" t="s">
        <v>231</v>
      </c>
      <c r="AO67" s="14">
        <v>0.6</v>
      </c>
      <c r="AP67" s="14">
        <v>5.2999999999999999E-2</v>
      </c>
      <c r="AQ67" s="21" t="s">
        <v>231</v>
      </c>
      <c r="AR67" s="14">
        <v>1.6E-2</v>
      </c>
      <c r="AS67" s="14">
        <v>0.41199999999999998</v>
      </c>
      <c r="AT67" s="21" t="s">
        <v>231</v>
      </c>
      <c r="AU67" s="14">
        <v>7.8E-2</v>
      </c>
      <c r="AV67" s="14">
        <v>3</v>
      </c>
      <c r="AW67" s="21" t="s">
        <v>231</v>
      </c>
      <c r="AX67" s="14">
        <v>0.41</v>
      </c>
      <c r="AY67" s="14">
        <v>9.56</v>
      </c>
      <c r="AZ67" s="21" t="s">
        <v>231</v>
      </c>
      <c r="BA67" s="14">
        <v>0.95</v>
      </c>
      <c r="BB67" s="14">
        <v>39.1</v>
      </c>
      <c r="BC67" s="21" t="s">
        <v>231</v>
      </c>
      <c r="BD67" s="14">
        <v>3.4</v>
      </c>
      <c r="BE67" s="14">
        <v>149</v>
      </c>
      <c r="BF67" s="21" t="s">
        <v>231</v>
      </c>
      <c r="BG67" s="14">
        <v>16</v>
      </c>
      <c r="BH67" s="14">
        <v>0.318</v>
      </c>
      <c r="BI67" s="21" t="s">
        <v>231</v>
      </c>
      <c r="BJ67" s="14">
        <v>5.6000000000000001E-2</v>
      </c>
      <c r="BK67" s="14">
        <v>53</v>
      </c>
      <c r="BL67" s="21" t="s">
        <v>231</v>
      </c>
      <c r="BM67" s="14">
        <v>4</v>
      </c>
      <c r="BN67" s="14">
        <v>108.1</v>
      </c>
      <c r="BO67" s="21" t="s">
        <v>231</v>
      </c>
      <c r="BP67" s="14">
        <v>7.4</v>
      </c>
      <c r="BQ67" s="16">
        <f t="shared" si="38"/>
        <v>0.4902867715078631</v>
      </c>
      <c r="BR67" s="21" t="s">
        <v>231</v>
      </c>
      <c r="BS67" s="16">
        <f t="shared" si="39"/>
        <v>4.9956547390354454E-2</v>
      </c>
      <c r="BT67" s="18">
        <f t="shared" si="40"/>
        <v>658.624320112791</v>
      </c>
      <c r="BU67" s="18">
        <f t="shared" si="41"/>
        <v>671.39647927802469</v>
      </c>
      <c r="BV67" s="21" t="s">
        <v>231</v>
      </c>
      <c r="BW67" s="18">
        <f t="shared" si="42"/>
        <v>17.465154854854926</v>
      </c>
      <c r="BX67" s="16">
        <f t="shared" si="43"/>
        <v>10.588773062395184</v>
      </c>
      <c r="BY67" s="16"/>
      <c r="BZ67" s="17">
        <f t="shared" si="44"/>
        <v>1.3489932885906039E-2</v>
      </c>
      <c r="CA67" s="22" t="s">
        <v>231</v>
      </c>
      <c r="CB67" s="17">
        <f t="shared" si="45"/>
        <v>1.8862098450293382E-3</v>
      </c>
      <c r="CC67" s="17">
        <f t="shared" si="46"/>
        <v>0.35570469798657717</v>
      </c>
      <c r="CD67" s="22" t="s">
        <v>231</v>
      </c>
      <c r="CE67" s="17">
        <f t="shared" si="47"/>
        <v>4.6686819993377607E-2</v>
      </c>
      <c r="CF67" s="17">
        <f t="shared" si="48"/>
        <v>0.26241610738255033</v>
      </c>
      <c r="CG67" s="22" t="s">
        <v>231</v>
      </c>
      <c r="CH67" s="17">
        <f t="shared" si="49"/>
        <v>3.6259457843954172E-2</v>
      </c>
      <c r="CI67" s="17">
        <f t="shared" si="50"/>
        <v>0.10685483870967742</v>
      </c>
      <c r="CJ67" s="22" t="s">
        <v>231</v>
      </c>
      <c r="CK67" s="17">
        <f t="shared" si="51"/>
        <v>1.0609511479919511E-2</v>
      </c>
      <c r="CL67" s="17">
        <f t="shared" si="52"/>
        <v>3.7924528301886785E-2</v>
      </c>
      <c r="CM67" s="22" t="s">
        <v>231</v>
      </c>
      <c r="CN67" s="17">
        <f t="shared" si="53"/>
        <v>4.4414756715797999E-3</v>
      </c>
      <c r="CO67" s="17"/>
      <c r="CP67" s="17">
        <f t="shared" si="54"/>
        <v>0.88397060156455609</v>
      </c>
      <c r="CQ67" s="22" t="s">
        <v>231</v>
      </c>
      <c r="CR67" s="17">
        <f t="shared" si="55"/>
        <v>0.12003218170529047</v>
      </c>
      <c r="CS67" s="17">
        <f t="shared" si="56"/>
        <v>12.777729254626642</v>
      </c>
      <c r="CT67" s="22" t="s">
        <v>231</v>
      </c>
      <c r="CU67" s="17">
        <f t="shared" si="57"/>
        <v>0.66324385790927465</v>
      </c>
      <c r="CV67" s="17">
        <f t="shared" si="58"/>
        <v>2.8342849701043966</v>
      </c>
      <c r="CW67" s="22" t="s">
        <v>231</v>
      </c>
      <c r="CX67" s="17">
        <f t="shared" si="59"/>
        <v>0.45612247665804989</v>
      </c>
      <c r="CY67" s="17">
        <f t="shared" si="60"/>
        <v>5.4546432581935367</v>
      </c>
      <c r="CZ67" s="22" t="s">
        <v>231</v>
      </c>
      <c r="DA67" s="17">
        <f t="shared" si="61"/>
        <v>0.81855770752596857</v>
      </c>
      <c r="DB67" s="17">
        <f t="shared" si="62"/>
        <v>7.0601851048735504</v>
      </c>
      <c r="DC67" s="22" t="s">
        <v>231</v>
      </c>
      <c r="DD67" s="17">
        <f t="shared" si="63"/>
        <v>1.6964317908380788</v>
      </c>
      <c r="DE67" s="17">
        <f t="shared" si="64"/>
        <v>0.2661746961223671</v>
      </c>
      <c r="DF67" s="22" t="s">
        <v>231</v>
      </c>
      <c r="DG67" s="17">
        <f t="shared" si="65"/>
        <v>8.1386838489580435E-2</v>
      </c>
      <c r="DH67" s="17">
        <f t="shared" si="66"/>
        <v>58.850360450645617</v>
      </c>
      <c r="DI67" s="22" t="s">
        <v>231</v>
      </c>
      <c r="DJ67" s="17">
        <f t="shared" si="67"/>
        <v>3.0255330293524323</v>
      </c>
      <c r="DK67" s="17">
        <f t="shared" si="68"/>
        <v>1.6036137415299525</v>
      </c>
      <c r="DL67" s="22" t="s">
        <v>231</v>
      </c>
      <c r="DM67" s="17">
        <f t="shared" si="69"/>
        <v>0.34326259546147064</v>
      </c>
      <c r="DN67" s="17">
        <f t="shared" si="70"/>
        <v>0.61472067254820439</v>
      </c>
      <c r="DO67" s="22" t="s">
        <v>231</v>
      </c>
      <c r="DP67" s="17">
        <f t="shared" si="71"/>
        <v>0.1293933389540747</v>
      </c>
      <c r="DQ67" s="17">
        <f t="shared" si="72"/>
        <v>0.19499597585497691</v>
      </c>
      <c r="DR67" s="22" t="s">
        <v>231</v>
      </c>
      <c r="DS67" s="17">
        <f t="shared" si="73"/>
        <v>3.9330802201283536E-2</v>
      </c>
      <c r="DT67" s="17">
        <f t="shared" si="74"/>
        <v>1.1828086607620152E-2</v>
      </c>
      <c r="DU67" s="22" t="s">
        <v>231</v>
      </c>
      <c r="DV67" s="17">
        <f t="shared" si="75"/>
        <v>2.8498672275405522E-3</v>
      </c>
    </row>
    <row r="68" spans="1:140" x14ac:dyDescent="0.3">
      <c r="A68" s="15" t="s">
        <v>258</v>
      </c>
      <c r="B68" s="133">
        <v>3895</v>
      </c>
      <c r="C68" s="63">
        <v>5.2</v>
      </c>
      <c r="D68" s="68" t="s">
        <v>231</v>
      </c>
      <c r="E68" s="63">
        <v>1.4</v>
      </c>
      <c r="I68" s="14">
        <v>5.9</v>
      </c>
      <c r="J68" s="21" t="s">
        <v>231</v>
      </c>
      <c r="K68" s="14">
        <v>2</v>
      </c>
      <c r="L68" s="14">
        <v>282</v>
      </c>
      <c r="M68" s="21" t="s">
        <v>231</v>
      </c>
      <c r="N68" s="14">
        <v>19</v>
      </c>
      <c r="O68" s="14">
        <v>251</v>
      </c>
      <c r="P68" s="21" t="s">
        <v>231</v>
      </c>
      <c r="Q68" s="14">
        <v>16</v>
      </c>
      <c r="R68" s="14">
        <v>2.97</v>
      </c>
      <c r="S68" s="21" t="s">
        <v>231</v>
      </c>
      <c r="T68" s="14">
        <v>0.38</v>
      </c>
      <c r="U68" s="14">
        <v>0.24099999999999999</v>
      </c>
      <c r="V68" s="21" t="s">
        <v>231</v>
      </c>
      <c r="W68" s="14">
        <v>8.8999999999999996E-2</v>
      </c>
      <c r="X68" s="14">
        <v>0.26800000000000002</v>
      </c>
      <c r="Y68" s="21" t="s">
        <v>231</v>
      </c>
      <c r="Z68" s="14">
        <v>3.9E-2</v>
      </c>
      <c r="AA68" s="14">
        <v>1230</v>
      </c>
      <c r="AB68" s="21" t="s">
        <v>231</v>
      </c>
      <c r="AC68" s="14">
        <v>100</v>
      </c>
      <c r="AD68" s="14">
        <v>369000</v>
      </c>
      <c r="AE68" s="21" t="s">
        <v>231</v>
      </c>
      <c r="AF68" s="14">
        <v>34000</v>
      </c>
      <c r="AG68" s="14">
        <v>10</v>
      </c>
      <c r="AH68" s="21" t="s">
        <v>231</v>
      </c>
      <c r="AI68" s="14">
        <v>0.55000000000000004</v>
      </c>
      <c r="AJ68" s="14">
        <v>3.5000000000000003E-2</v>
      </c>
      <c r="AK68" s="21" t="s">
        <v>231</v>
      </c>
      <c r="AL68" s="14">
        <v>1.2E-2</v>
      </c>
      <c r="AM68" s="14">
        <v>19.7</v>
      </c>
      <c r="AN68" s="21" t="s">
        <v>231</v>
      </c>
      <c r="AO68" s="14">
        <v>1.6</v>
      </c>
      <c r="AP68" s="14">
        <v>6.8000000000000005E-2</v>
      </c>
      <c r="AQ68" s="21" t="s">
        <v>231</v>
      </c>
      <c r="AR68" s="14">
        <v>1.2E-2</v>
      </c>
      <c r="AS68" s="14">
        <v>0.79900000000000004</v>
      </c>
      <c r="AT68" s="21" t="s">
        <v>231</v>
      </c>
      <c r="AU68" s="14">
        <v>9.2999999999999999E-2</v>
      </c>
      <c r="AV68" s="14">
        <v>6.02</v>
      </c>
      <c r="AW68" s="21" t="s">
        <v>231</v>
      </c>
      <c r="AX68" s="14">
        <v>0.59</v>
      </c>
      <c r="AY68" s="14">
        <v>25</v>
      </c>
      <c r="AZ68" s="21" t="s">
        <v>231</v>
      </c>
      <c r="BA68" s="14">
        <v>1.9</v>
      </c>
      <c r="BB68" s="14">
        <v>108.8</v>
      </c>
      <c r="BC68" s="21" t="s">
        <v>231</v>
      </c>
      <c r="BD68" s="14">
        <v>6.6</v>
      </c>
      <c r="BE68" s="14">
        <v>363</v>
      </c>
      <c r="BF68" s="21" t="s">
        <v>231</v>
      </c>
      <c r="BG68" s="14">
        <v>31</v>
      </c>
      <c r="BH68" s="14">
        <v>2.1800000000000002</v>
      </c>
      <c r="BI68" s="21" t="s">
        <v>231</v>
      </c>
      <c r="BJ68" s="14">
        <v>0.16</v>
      </c>
      <c r="BK68" s="14">
        <v>87.6</v>
      </c>
      <c r="BL68" s="21" t="s">
        <v>231</v>
      </c>
      <c r="BM68" s="14">
        <v>7.1</v>
      </c>
      <c r="BN68" s="14">
        <v>142</v>
      </c>
      <c r="BO68" s="21" t="s">
        <v>231</v>
      </c>
      <c r="BP68" s="14">
        <v>11</v>
      </c>
      <c r="BQ68" s="16">
        <f t="shared" ref="BQ68:BQ80" si="76">BK68/BN68</f>
        <v>0.61690140845070418</v>
      </c>
      <c r="BR68" s="21" t="s">
        <v>231</v>
      </c>
      <c r="BS68" s="16">
        <f t="shared" ref="BS68:BS80" si="77">BQ68*SQRT((BM68/BK68)^2 + (BP68/BN68)^2)</f>
        <v>6.9164340986899817E-2</v>
      </c>
      <c r="BT68" s="18">
        <f t="shared" ref="BT68:BT80" si="78">(4800/(5.711-LOG10(R68)))-273</f>
        <v>643.33769097550567</v>
      </c>
      <c r="BU68" s="18">
        <f t="shared" ref="BU68:BU80" si="79">(4800/(5.711-LOG10(C68)))-273</f>
        <v>687.96160422515732</v>
      </c>
      <c r="BV68" s="21" t="s">
        <v>231</v>
      </c>
      <c r="BW68" s="18">
        <f t="shared" ref="BW68:BW80" si="80">(1/(C68*2.303))*(4800/((5.711-LOG10(C68))^2))*E68</f>
        <v>22.490628282942378</v>
      </c>
      <c r="BX68" s="16">
        <f t="shared" ref="BX68:BX81" si="81">10000/(BU68+273)</f>
        <v>10.406243034094167</v>
      </c>
      <c r="BY68" s="16"/>
      <c r="BZ68" s="17">
        <f t="shared" ref="BZ68:BZ80" si="82">AG68/BE68</f>
        <v>2.7548209366391185E-2</v>
      </c>
      <c r="CA68" s="22" t="s">
        <v>231</v>
      </c>
      <c r="CB68" s="17">
        <f t="shared" ref="CB68:CB80" si="83">BZ68*SQRT((BG68/BE68)^2 + (AI68/AG68)^2)</f>
        <v>2.7982887310426308E-3</v>
      </c>
      <c r="CC68" s="17">
        <f t="shared" ref="CC68:CC80" si="84">BK68/BE68</f>
        <v>0.24132231404958676</v>
      </c>
      <c r="CD68" s="22" t="s">
        <v>231</v>
      </c>
      <c r="CE68" s="17">
        <f t="shared" ref="CE68:CE80" si="85">CC68*SQRT((BM68/BK68)^2 + (BG68/BE68)^2)</f>
        <v>2.8412774596761538E-2</v>
      </c>
      <c r="CF68" s="17">
        <f t="shared" ref="CF68:CF80" si="86">BB68/BE68</f>
        <v>0.29972451790633609</v>
      </c>
      <c r="CG68" s="22" t="s">
        <v>231</v>
      </c>
      <c r="CH68" s="17">
        <f t="shared" ref="CH68:CH80" si="87">CF68*SQRT((BG68/BE68)^2 + (BD68/BB68)^2)</f>
        <v>3.1396648404547985E-2</v>
      </c>
      <c r="CI68" s="17">
        <f t="shared" ref="CI68:CI80" si="88">BK68/AA68</f>
        <v>7.1219512195121945E-2</v>
      </c>
      <c r="CJ68" s="22" t="s">
        <v>231</v>
      </c>
      <c r="CK68" s="17">
        <f t="shared" ref="CK68:CK80" si="89">CI68*SQRT((BM68/BK68)^2 + (AC68/AA68)^2)</f>
        <v>8.1759757136659165E-3</v>
      </c>
      <c r="CL68" s="17">
        <f t="shared" ref="CL68:CL80" si="90">AG68/BK68</f>
        <v>0.11415525114155252</v>
      </c>
      <c r="CM68" s="22" t="s">
        <v>231</v>
      </c>
      <c r="CN68" s="17">
        <f t="shared" ref="CN68:CN80" si="91">CL68*SQRT((BM68/BK68)^2 + (AI68/AG68)^2)</f>
        <v>1.1181470143117211E-2</v>
      </c>
      <c r="CO68" s="17"/>
      <c r="CP68" s="17">
        <f t="shared" ref="CP68:CP80" si="92">10^(0.4313*BX68-4.6205)</f>
        <v>0.73741610897058818</v>
      </c>
      <c r="CQ68" s="22" t="s">
        <v>231</v>
      </c>
      <c r="CR68" s="17">
        <f t="shared" ref="CR68:CR80" si="93">2.303*CP68*0.0589611492614049</f>
        <v>0.10013190962199865</v>
      </c>
      <c r="CS68" s="17">
        <f t="shared" ref="CS68:CS80" si="94">10^(0.1217*BX68-0.1822)</f>
        <v>12.140589565420234</v>
      </c>
      <c r="CT68" s="22" t="s">
        <v>231</v>
      </c>
      <c r="CU68" s="17">
        <f t="shared" ref="CU68:CU80" si="95">2.303*CS68*0.0225385315526879</f>
        <v>0.63017233345641743</v>
      </c>
      <c r="CV68" s="17">
        <f t="shared" ref="CV68:CV80" si="96">10^(0.1903*BX68-1.5626)</f>
        <v>2.6164235493799137</v>
      </c>
      <c r="CW68" s="22" t="s">
        <v>231</v>
      </c>
      <c r="CX68" s="17">
        <f t="shared" ref="CX68:CX80" si="97">2.303*CV68*0.0698785721056309</f>
        <v>0.42106196162965726</v>
      </c>
      <c r="CY68" s="17">
        <f t="shared" ref="CY68:CY80" si="98">10^(0.1562*BX68-0.9172)</f>
        <v>5.1080502615138919</v>
      </c>
      <c r="CZ68" s="22" t="s">
        <v>231</v>
      </c>
      <c r="DA68" s="17">
        <f t="shared" ref="DA68:DA80" si="99">2.303*CY68*0.0651611907332592</f>
        <v>0.76654580585293364</v>
      </c>
      <c r="DB68" s="17">
        <f t="shared" ref="DB68:DB80" si="100">10^(0.1393*BX68-0.6262)</f>
        <v>6.6587031576694438</v>
      </c>
      <c r="DC68" s="22" t="s">
        <v>231</v>
      </c>
      <c r="DD68" s="17">
        <f t="shared" ref="DD68:DD80" si="101">2.303*DB68*0.104334124695305</f>
        <v>1.599963110687685</v>
      </c>
      <c r="DE68" s="17">
        <f t="shared" ref="DE68:DE80" si="102">CI68*(DB68/CV68)</f>
        <v>0.18125107873063107</v>
      </c>
      <c r="DF68" s="22" t="s">
        <v>231</v>
      </c>
      <c r="DG68" s="17">
        <f t="shared" ref="DG68:DG80" si="103">SQRT((DB68/CV68*CK68)^2 + (CI68/CV68*DD68)^2 + (CI68*DB68*CX68/(CV68^2))^2)</f>
        <v>5.6395810419635331E-2</v>
      </c>
      <c r="DH68" s="17">
        <f t="shared" ref="DH68:DH80" si="104">(DE68+1.3169)/0.0269</f>
        <v>55.693348651696319</v>
      </c>
      <c r="DI68" s="22" t="s">
        <v>231</v>
      </c>
      <c r="DJ68" s="17">
        <f t="shared" ref="DJ68:DJ80" si="105">DG68/0.0269</f>
        <v>2.096498528610979</v>
      </c>
      <c r="DK68" s="17">
        <f t="shared" ref="DK68:DK80" si="106">CC68*(CS68/CV68)</f>
        <v>1.1197709822432351</v>
      </c>
      <c r="DL68" s="22" t="s">
        <v>231</v>
      </c>
      <c r="DM68" s="17">
        <f t="shared" ref="DM68:DM80" si="107">SQRT((CS68/CV68*CE68)^2 + (CC68/CV68*CU68)^2 + (CC68*CS68*CX68/(CV68^2))^2)</f>
        <v>0.23072456794545843</v>
      </c>
      <c r="DN68" s="17">
        <f t="shared" ref="DN68:DN80" si="108">CF68*(CS68/CY68)</f>
        <v>0.71237207315885331</v>
      </c>
      <c r="DO68" s="22" t="s">
        <v>231</v>
      </c>
      <c r="DP68" s="17">
        <f t="shared" ref="DP68:DP80" si="109">SQRT((CS68/CY68*CH68)^2 + (CF68/CY68*CU68)^2 + (CF68*CS68*DA68/(CY68^2))^2)</f>
        <v>0.13551377425695546</v>
      </c>
      <c r="DQ68" s="17">
        <f t="shared" ref="DQ68:DQ80" si="110">BZ68*(CS68/CP68)</f>
        <v>0.45354515464342854</v>
      </c>
      <c r="DR68" s="22" t="s">
        <v>231</v>
      </c>
      <c r="DS68" s="17">
        <f t="shared" ref="DS68:DS80" si="111">SQRT((CS68/CP68*CB68)^2 + (BZ68/CP68*CU68)^2 + (BZ68*CS68*CR68/(CP68^2))^2)</f>
        <v>8.0433104685192006E-2</v>
      </c>
      <c r="DT68" s="17">
        <f t="shared" ref="DT68:DT80" si="112">CL68*(CP68/CV68)</f>
        <v>3.2173659778943049E-2</v>
      </c>
      <c r="DU68" s="22" t="s">
        <v>231</v>
      </c>
      <c r="DV68" s="17">
        <f t="shared" ref="DV68:DV80" si="113">SQRT((CP68/CV68*CN68)^2 + (CL68/CV68*CR68)^2 + (CL68*CP68*CX68/(CV68^2))^2)</f>
        <v>7.4717026625950216E-3</v>
      </c>
    </row>
    <row r="69" spans="1:140" x14ac:dyDescent="0.3">
      <c r="A69" s="15" t="s">
        <v>259</v>
      </c>
      <c r="B69" s="133">
        <v>3883</v>
      </c>
      <c r="C69" s="63">
        <v>4.04</v>
      </c>
      <c r="D69" s="68" t="s">
        <v>231</v>
      </c>
      <c r="E69" s="63">
        <v>0.65</v>
      </c>
      <c r="I69" s="14">
        <v>0.83</v>
      </c>
      <c r="J69" s="21" t="s">
        <v>231</v>
      </c>
      <c r="K69" s="14">
        <v>0.33</v>
      </c>
      <c r="L69" s="14">
        <v>121.4</v>
      </c>
      <c r="M69" s="21" t="s">
        <v>231</v>
      </c>
      <c r="N69" s="14">
        <v>8.1999999999999993</v>
      </c>
      <c r="O69" s="14">
        <v>293</v>
      </c>
      <c r="P69" s="21" t="s">
        <v>231</v>
      </c>
      <c r="Q69" s="14">
        <v>32</v>
      </c>
      <c r="R69" s="14">
        <v>1.67</v>
      </c>
      <c r="S69" s="21" t="s">
        <v>231</v>
      </c>
      <c r="T69" s="14">
        <v>0.45</v>
      </c>
      <c r="U69" s="14" t="s">
        <v>323</v>
      </c>
      <c r="V69" s="21" t="s">
        <v>231</v>
      </c>
      <c r="W69" s="14" t="s">
        <v>323</v>
      </c>
      <c r="X69" s="14">
        <v>0.16400000000000001</v>
      </c>
      <c r="Y69" s="21" t="s">
        <v>231</v>
      </c>
      <c r="Z69" s="14">
        <v>2.5000000000000001E-2</v>
      </c>
      <c r="AA69" s="14">
        <v>550</v>
      </c>
      <c r="AB69" s="21" t="s">
        <v>231</v>
      </c>
      <c r="AC69" s="14">
        <v>33</v>
      </c>
      <c r="AD69" s="14">
        <v>396000</v>
      </c>
      <c r="AE69" s="21" t="s">
        <v>231</v>
      </c>
      <c r="AF69" s="14">
        <v>28000</v>
      </c>
      <c r="AG69" s="14">
        <v>2.62</v>
      </c>
      <c r="AH69" s="21" t="s">
        <v>231</v>
      </c>
      <c r="AI69" s="14">
        <v>0.18</v>
      </c>
      <c r="AJ69" s="14" t="s">
        <v>323</v>
      </c>
      <c r="AK69" s="21" t="s">
        <v>231</v>
      </c>
      <c r="AL69" s="14" t="s">
        <v>323</v>
      </c>
      <c r="AM69" s="14">
        <v>3.16</v>
      </c>
      <c r="AN69" s="21" t="s">
        <v>231</v>
      </c>
      <c r="AO69" s="14">
        <v>0.23</v>
      </c>
      <c r="AP69" s="14">
        <v>2.1299999999999999E-2</v>
      </c>
      <c r="AQ69" s="21" t="s">
        <v>231</v>
      </c>
      <c r="AR69" s="14">
        <v>7.4000000000000003E-3</v>
      </c>
      <c r="AS69" s="14">
        <v>0.25800000000000001</v>
      </c>
      <c r="AT69" s="21" t="s">
        <v>231</v>
      </c>
      <c r="AU69" s="14">
        <v>4.4999999999999998E-2</v>
      </c>
      <c r="AV69" s="14">
        <v>2.35</v>
      </c>
      <c r="AW69" s="21" t="s">
        <v>231</v>
      </c>
      <c r="AX69" s="14">
        <v>0.2</v>
      </c>
      <c r="AY69" s="14">
        <v>10.83</v>
      </c>
      <c r="AZ69" s="21" t="s">
        <v>231</v>
      </c>
      <c r="BA69" s="14">
        <v>0.79</v>
      </c>
      <c r="BB69" s="14">
        <v>49.5</v>
      </c>
      <c r="BC69" s="21" t="s">
        <v>231</v>
      </c>
      <c r="BD69" s="14">
        <v>3.2</v>
      </c>
      <c r="BE69" s="14">
        <v>153</v>
      </c>
      <c r="BF69" s="21" t="s">
        <v>231</v>
      </c>
      <c r="BG69" s="14">
        <v>15</v>
      </c>
      <c r="BH69" s="14">
        <v>1.462</v>
      </c>
      <c r="BI69" s="21" t="s">
        <v>231</v>
      </c>
      <c r="BJ69" s="14">
        <v>9.4E-2</v>
      </c>
      <c r="BK69" s="14">
        <v>76.2</v>
      </c>
      <c r="BL69" s="21" t="s">
        <v>231</v>
      </c>
      <c r="BM69" s="14">
        <v>5.9</v>
      </c>
      <c r="BN69" s="14">
        <v>244</v>
      </c>
      <c r="BO69" s="21" t="s">
        <v>231</v>
      </c>
      <c r="BP69" s="14">
        <v>16</v>
      </c>
      <c r="BQ69" s="16">
        <f t="shared" si="76"/>
        <v>0.31229508196721312</v>
      </c>
      <c r="BR69" s="21" t="s">
        <v>231</v>
      </c>
      <c r="BS69" s="16">
        <f t="shared" si="77"/>
        <v>3.1686775334987108E-2</v>
      </c>
      <c r="BT69" s="18">
        <f t="shared" si="78"/>
        <v>601.59038418222269</v>
      </c>
      <c r="BU69" s="18">
        <f t="shared" si="79"/>
        <v>667.32489855219205</v>
      </c>
      <c r="BV69" s="21" t="s">
        <v>231</v>
      </c>
      <c r="BW69" s="18">
        <f t="shared" si="80"/>
        <v>12.869233706953072</v>
      </c>
      <c r="BX69" s="16">
        <f t="shared" si="81"/>
        <v>10.634622156019574</v>
      </c>
      <c r="BY69" s="16"/>
      <c r="BZ69" s="17">
        <f t="shared" si="82"/>
        <v>1.712418300653595E-2</v>
      </c>
      <c r="CA69" s="22" t="s">
        <v>231</v>
      </c>
      <c r="CB69" s="17">
        <f t="shared" si="83"/>
        <v>2.0500223731708639E-3</v>
      </c>
      <c r="CC69" s="17">
        <f t="shared" si="84"/>
        <v>0.49803921568627452</v>
      </c>
      <c r="CD69" s="22" t="s">
        <v>231</v>
      </c>
      <c r="CE69" s="17">
        <f t="shared" si="85"/>
        <v>6.2218545155986058E-2</v>
      </c>
      <c r="CF69" s="17">
        <f t="shared" si="86"/>
        <v>0.3235294117647059</v>
      </c>
      <c r="CG69" s="22" t="s">
        <v>231</v>
      </c>
      <c r="CH69" s="17">
        <f t="shared" si="87"/>
        <v>3.7993502877958045E-2</v>
      </c>
      <c r="CI69" s="17">
        <f t="shared" si="88"/>
        <v>0.13854545454545455</v>
      </c>
      <c r="CJ69" s="22" t="s">
        <v>231</v>
      </c>
      <c r="CK69" s="17">
        <f t="shared" si="89"/>
        <v>1.3571139041216589E-2</v>
      </c>
      <c r="CL69" s="17">
        <f t="shared" si="90"/>
        <v>3.4383202099737532E-2</v>
      </c>
      <c r="CM69" s="22" t="s">
        <v>231</v>
      </c>
      <c r="CN69" s="17">
        <f t="shared" si="91"/>
        <v>3.5591301619500833E-3</v>
      </c>
      <c r="CO69" s="17"/>
      <c r="CP69" s="17">
        <f t="shared" si="92"/>
        <v>0.92515081530500232</v>
      </c>
      <c r="CQ69" s="22" t="s">
        <v>231</v>
      </c>
      <c r="CR69" s="17">
        <f t="shared" si="93"/>
        <v>0.12562394108010147</v>
      </c>
      <c r="CS69" s="17">
        <f t="shared" si="94"/>
        <v>12.942957240067921</v>
      </c>
      <c r="CT69" s="22" t="s">
        <v>231</v>
      </c>
      <c r="CU69" s="17">
        <f t="shared" si="95"/>
        <v>0.67182022107325168</v>
      </c>
      <c r="CV69" s="17">
        <f t="shared" si="96"/>
        <v>2.8918022832611028</v>
      </c>
      <c r="CW69" s="22" t="s">
        <v>231</v>
      </c>
      <c r="CX69" s="17">
        <f t="shared" si="97"/>
        <v>0.46537875808510315</v>
      </c>
      <c r="CY69" s="17">
        <f t="shared" si="98"/>
        <v>5.5453374677701595</v>
      </c>
      <c r="CZ69" s="22" t="s">
        <v>231</v>
      </c>
      <c r="DA69" s="17">
        <f t="shared" si="99"/>
        <v>0.83216784493787077</v>
      </c>
      <c r="DB69" s="17">
        <f t="shared" si="100"/>
        <v>7.1647801111379117</v>
      </c>
      <c r="DC69" s="22" t="s">
        <v>231</v>
      </c>
      <c r="DD69" s="17">
        <f t="shared" si="101"/>
        <v>1.7215640347033689</v>
      </c>
      <c r="DE69" s="17">
        <f t="shared" si="102"/>
        <v>0.3432626507564755</v>
      </c>
      <c r="DF69" s="22" t="s">
        <v>231</v>
      </c>
      <c r="DG69" s="17">
        <f t="shared" si="103"/>
        <v>0.10480975150685654</v>
      </c>
      <c r="DH69" s="17">
        <f t="shared" si="104"/>
        <v>61.716083671244441</v>
      </c>
      <c r="DI69" s="22" t="s">
        <v>231</v>
      </c>
      <c r="DJ69" s="17">
        <f t="shared" si="105"/>
        <v>3.8962732902177151</v>
      </c>
      <c r="DK69" s="17">
        <f t="shared" si="106"/>
        <v>2.2290943989556267</v>
      </c>
      <c r="DL69" s="22" t="s">
        <v>231</v>
      </c>
      <c r="DM69" s="17">
        <f t="shared" si="107"/>
        <v>0.46863809159975856</v>
      </c>
      <c r="DN69" s="17">
        <f t="shared" si="108"/>
        <v>0.75512579111956657</v>
      </c>
      <c r="DO69" s="22" t="s">
        <v>231</v>
      </c>
      <c r="DP69" s="17">
        <f t="shared" si="109"/>
        <v>0.14913491934667417</v>
      </c>
      <c r="DQ69" s="17">
        <f t="shared" si="110"/>
        <v>0.23956912187514356</v>
      </c>
      <c r="DR69" s="22" t="s">
        <v>231</v>
      </c>
      <c r="DS69" s="17">
        <f t="shared" si="111"/>
        <v>4.5115517131222263E-2</v>
      </c>
      <c r="DT69" s="17">
        <f t="shared" si="112"/>
        <v>1.0999938564090527E-2</v>
      </c>
      <c r="DU69" s="22" t="s">
        <v>231</v>
      </c>
      <c r="DV69" s="17">
        <f t="shared" si="113"/>
        <v>2.580931191839594E-3</v>
      </c>
    </row>
    <row r="70" spans="1:140" x14ac:dyDescent="0.3">
      <c r="A70" s="15" t="s">
        <v>265</v>
      </c>
      <c r="B70" s="133">
        <v>3882</v>
      </c>
      <c r="C70" s="63">
        <v>1.99</v>
      </c>
      <c r="D70" s="68" t="s">
        <v>231</v>
      </c>
      <c r="E70" s="63">
        <v>0.64</v>
      </c>
      <c r="I70" s="14">
        <v>2.6</v>
      </c>
      <c r="J70" s="21" t="s">
        <v>231</v>
      </c>
      <c r="K70" s="14">
        <v>1.8</v>
      </c>
      <c r="L70" s="14">
        <v>102</v>
      </c>
      <c r="M70" s="21" t="s">
        <v>231</v>
      </c>
      <c r="N70" s="14">
        <v>19</v>
      </c>
      <c r="O70" s="14">
        <v>350</v>
      </c>
      <c r="P70" s="21" t="s">
        <v>231</v>
      </c>
      <c r="Q70" s="14">
        <v>120</v>
      </c>
      <c r="R70" s="14">
        <v>2.2000000000000002</v>
      </c>
      <c r="S70" s="21" t="s">
        <v>231</v>
      </c>
      <c r="T70" s="14">
        <v>1.5</v>
      </c>
      <c r="U70" s="14" t="s">
        <v>323</v>
      </c>
      <c r="V70" s="21" t="s">
        <v>231</v>
      </c>
      <c r="W70" s="14" t="s">
        <v>323</v>
      </c>
      <c r="X70" s="14">
        <v>0.20599999999999999</v>
      </c>
      <c r="Y70" s="21" t="s">
        <v>231</v>
      </c>
      <c r="Z70" s="14">
        <v>5.8999999999999997E-2</v>
      </c>
      <c r="AA70" s="14">
        <v>710</v>
      </c>
      <c r="AB70" s="21" t="s">
        <v>231</v>
      </c>
      <c r="AC70" s="14">
        <v>170</v>
      </c>
      <c r="AD70" s="14">
        <v>534000</v>
      </c>
      <c r="AE70" s="21" t="s">
        <v>231</v>
      </c>
      <c r="AF70" s="14">
        <v>40000</v>
      </c>
      <c r="AG70" s="14">
        <v>2.81</v>
      </c>
      <c r="AH70" s="21" t="s">
        <v>231</v>
      </c>
      <c r="AI70" s="14">
        <v>0.26</v>
      </c>
      <c r="AJ70" s="14" t="s">
        <v>323</v>
      </c>
      <c r="AK70" s="21" t="s">
        <v>231</v>
      </c>
      <c r="AL70" s="14" t="s">
        <v>323</v>
      </c>
      <c r="AM70" s="14">
        <v>3.54</v>
      </c>
      <c r="AN70" s="21" t="s">
        <v>231</v>
      </c>
      <c r="AO70" s="14">
        <v>0.38</v>
      </c>
      <c r="AP70" s="14">
        <v>1.7000000000000001E-2</v>
      </c>
      <c r="AQ70" s="21" t="s">
        <v>231</v>
      </c>
      <c r="AR70" s="14">
        <v>0.01</v>
      </c>
      <c r="AS70" s="14">
        <v>0.39</v>
      </c>
      <c r="AT70" s="21" t="s">
        <v>231</v>
      </c>
      <c r="AU70" s="14">
        <v>0.13</v>
      </c>
      <c r="AV70" s="14">
        <v>3.12</v>
      </c>
      <c r="AW70" s="21" t="s">
        <v>231</v>
      </c>
      <c r="AX70" s="14">
        <v>0.75</v>
      </c>
      <c r="AY70" s="14">
        <v>15.5</v>
      </c>
      <c r="AZ70" s="21" t="s">
        <v>231</v>
      </c>
      <c r="BA70" s="14">
        <v>2.6</v>
      </c>
      <c r="BB70" s="14">
        <v>58.9</v>
      </c>
      <c r="BC70" s="21" t="s">
        <v>231</v>
      </c>
      <c r="BD70" s="14">
        <v>3.9</v>
      </c>
      <c r="BE70" s="14">
        <v>156</v>
      </c>
      <c r="BF70" s="21" t="s">
        <v>231</v>
      </c>
      <c r="BG70" s="14">
        <v>36</v>
      </c>
      <c r="BH70" s="14">
        <v>1.96</v>
      </c>
      <c r="BI70" s="21" t="s">
        <v>231</v>
      </c>
      <c r="BJ70" s="14">
        <v>0.43</v>
      </c>
      <c r="BK70" s="14">
        <v>103</v>
      </c>
      <c r="BL70" s="21" t="s">
        <v>231</v>
      </c>
      <c r="BM70" s="14">
        <v>14</v>
      </c>
      <c r="BN70" s="14">
        <v>309</v>
      </c>
      <c r="BO70" s="21" t="s">
        <v>231</v>
      </c>
      <c r="BP70" s="14">
        <v>41</v>
      </c>
      <c r="BQ70" s="16">
        <f t="shared" si="76"/>
        <v>0.33333333333333331</v>
      </c>
      <c r="BR70" s="21" t="s">
        <v>231</v>
      </c>
      <c r="BS70" s="16">
        <f t="shared" si="77"/>
        <v>6.3316205354171248E-2</v>
      </c>
      <c r="BT70" s="18">
        <f t="shared" si="78"/>
        <v>621.09162141584432</v>
      </c>
      <c r="BU70" s="18">
        <f t="shared" si="79"/>
        <v>613.89388292064143</v>
      </c>
      <c r="BV70" s="21" t="s">
        <v>231</v>
      </c>
      <c r="BW70" s="18">
        <f t="shared" si="80"/>
        <v>22.884163459126651</v>
      </c>
      <c r="BX70" s="16">
        <f t="shared" si="81"/>
        <v>11.275306090813112</v>
      </c>
      <c r="BY70" s="16"/>
      <c r="BZ70" s="17">
        <f t="shared" si="82"/>
        <v>1.8012820512820514E-2</v>
      </c>
      <c r="CA70" s="22" t="s">
        <v>231</v>
      </c>
      <c r="CB70" s="17">
        <f t="shared" si="83"/>
        <v>4.478482262119581E-3</v>
      </c>
      <c r="CC70" s="17">
        <f t="shared" si="84"/>
        <v>0.66025641025641024</v>
      </c>
      <c r="CD70" s="22" t="s">
        <v>231</v>
      </c>
      <c r="CE70" s="17">
        <f t="shared" si="85"/>
        <v>0.17683204776400038</v>
      </c>
      <c r="CF70" s="17">
        <f t="shared" si="86"/>
        <v>0.37756410256410255</v>
      </c>
      <c r="CG70" s="22" t="s">
        <v>231</v>
      </c>
      <c r="CH70" s="17">
        <f t="shared" si="87"/>
        <v>9.0645837376899574E-2</v>
      </c>
      <c r="CI70" s="17">
        <f t="shared" si="88"/>
        <v>0.14507042253521127</v>
      </c>
      <c r="CJ70" s="22" t="s">
        <v>231</v>
      </c>
      <c r="CK70" s="17">
        <f t="shared" si="89"/>
        <v>3.9941756211920469E-2</v>
      </c>
      <c r="CL70" s="17">
        <f t="shared" si="90"/>
        <v>2.7281553398058253E-2</v>
      </c>
      <c r="CM70" s="22" t="s">
        <v>231</v>
      </c>
      <c r="CN70" s="17">
        <f t="shared" si="91"/>
        <v>4.4858098712134958E-3</v>
      </c>
      <c r="CO70" s="17"/>
      <c r="CP70" s="17">
        <f t="shared" si="92"/>
        <v>1.7479923070662184</v>
      </c>
      <c r="CQ70" s="22" t="s">
        <v>231</v>
      </c>
      <c r="CR70" s="17">
        <f t="shared" si="93"/>
        <v>0.23735555215282741</v>
      </c>
      <c r="CS70" s="17">
        <f t="shared" si="94"/>
        <v>15.488335633097742</v>
      </c>
      <c r="CT70" s="22" t="s">
        <v>231</v>
      </c>
      <c r="CU70" s="17">
        <f t="shared" si="95"/>
        <v>0.80394123816404117</v>
      </c>
      <c r="CV70" s="17">
        <f t="shared" si="96"/>
        <v>3.8290474576980684</v>
      </c>
      <c r="CW70" s="22" t="s">
        <v>231</v>
      </c>
      <c r="CX70" s="17">
        <f t="shared" si="97"/>
        <v>0.61620995350447139</v>
      </c>
      <c r="CY70" s="17">
        <f t="shared" si="98"/>
        <v>6.9823692406659932</v>
      </c>
      <c r="CZ70" s="22" t="s">
        <v>231</v>
      </c>
      <c r="DA70" s="17">
        <f t="shared" si="99"/>
        <v>1.0478177743620649</v>
      </c>
      <c r="DB70" s="17">
        <f t="shared" si="100"/>
        <v>8.79934080250184</v>
      </c>
      <c r="DC70" s="22" t="s">
        <v>231</v>
      </c>
      <c r="DD70" s="17">
        <f t="shared" si="101"/>
        <v>2.1143187117684117</v>
      </c>
      <c r="DE70" s="17">
        <f t="shared" si="102"/>
        <v>0.33337901980919366</v>
      </c>
      <c r="DF70" s="22" t="s">
        <v>231</v>
      </c>
      <c r="DG70" s="17">
        <f t="shared" si="103"/>
        <v>0.13311743139903176</v>
      </c>
      <c r="DH70" s="17">
        <f t="shared" si="104"/>
        <v>61.348662446438425</v>
      </c>
      <c r="DI70" s="22" t="s">
        <v>231</v>
      </c>
      <c r="DJ70" s="17">
        <f t="shared" si="105"/>
        <v>4.9486033977335229</v>
      </c>
      <c r="DK70" s="17">
        <f t="shared" si="106"/>
        <v>2.6707093602081784</v>
      </c>
      <c r="DL70" s="22" t="s">
        <v>231</v>
      </c>
      <c r="DM70" s="17">
        <f t="shared" si="107"/>
        <v>0.84591173760686933</v>
      </c>
      <c r="DN70" s="17">
        <f t="shared" si="108"/>
        <v>0.83751508148033449</v>
      </c>
      <c r="DO70" s="22" t="s">
        <v>231</v>
      </c>
      <c r="DP70" s="17">
        <f t="shared" si="109"/>
        <v>0.24107177310400499</v>
      </c>
      <c r="DQ70" s="17">
        <f t="shared" si="110"/>
        <v>0.15960517027077689</v>
      </c>
      <c r="DR70" s="22" t="s">
        <v>231</v>
      </c>
      <c r="DS70" s="17">
        <f t="shared" si="111"/>
        <v>4.5967435156669935E-2</v>
      </c>
      <c r="DT70" s="17">
        <f t="shared" si="112"/>
        <v>1.2454258138991814E-2</v>
      </c>
      <c r="DU70" s="22" t="s">
        <v>231</v>
      </c>
      <c r="DV70" s="17">
        <f t="shared" si="113"/>
        <v>3.3272430825859673E-3</v>
      </c>
    </row>
    <row r="71" spans="1:140" x14ac:dyDescent="0.3">
      <c r="A71" s="15" t="s">
        <v>242</v>
      </c>
      <c r="B71" s="133">
        <v>3853</v>
      </c>
      <c r="C71" s="63">
        <v>2.9</v>
      </c>
      <c r="D71" s="68" t="s">
        <v>231</v>
      </c>
      <c r="E71" s="63">
        <v>2.2000000000000002</v>
      </c>
      <c r="I71" s="14">
        <v>0.81</v>
      </c>
      <c r="J71" s="21" t="s">
        <v>231</v>
      </c>
      <c r="K71" s="14">
        <v>0.6</v>
      </c>
      <c r="L71" s="14">
        <v>119.9</v>
      </c>
      <c r="M71" s="21" t="s">
        <v>231</v>
      </c>
      <c r="N71" s="14">
        <v>9.3000000000000007</v>
      </c>
      <c r="O71" s="14">
        <v>249</v>
      </c>
      <c r="P71" s="21" t="s">
        <v>231</v>
      </c>
      <c r="Q71" s="14">
        <v>22</v>
      </c>
      <c r="R71" s="14">
        <v>2.14</v>
      </c>
      <c r="S71" s="21" t="s">
        <v>231</v>
      </c>
      <c r="T71" s="14">
        <v>0.7</v>
      </c>
      <c r="U71" s="14" t="s">
        <v>323</v>
      </c>
      <c r="V71" s="21" t="s">
        <v>231</v>
      </c>
      <c r="W71" s="14" t="s">
        <v>323</v>
      </c>
      <c r="X71" s="14">
        <v>0.13400000000000001</v>
      </c>
      <c r="Y71" s="21" t="s">
        <v>231</v>
      </c>
      <c r="Z71" s="14">
        <v>2.1999999999999999E-2</v>
      </c>
      <c r="AA71" s="14">
        <v>303</v>
      </c>
      <c r="AB71" s="21" t="s">
        <v>231</v>
      </c>
      <c r="AC71" s="14">
        <v>32</v>
      </c>
      <c r="AD71" s="14">
        <v>389000</v>
      </c>
      <c r="AE71" s="21" t="s">
        <v>231</v>
      </c>
      <c r="AF71" s="14">
        <v>46000</v>
      </c>
      <c r="AG71" s="14">
        <v>0.93</v>
      </c>
      <c r="AH71" s="21" t="s">
        <v>231</v>
      </c>
      <c r="AI71" s="14">
        <v>0.11</v>
      </c>
      <c r="AJ71" s="14">
        <v>3.0000000000000001E-3</v>
      </c>
      <c r="AK71" s="21" t="s">
        <v>231</v>
      </c>
      <c r="AL71" s="14">
        <v>2.5999999999999999E-3</v>
      </c>
      <c r="AM71" s="14">
        <v>2.1</v>
      </c>
      <c r="AN71" s="21" t="s">
        <v>231</v>
      </c>
      <c r="AO71" s="14">
        <v>0.27</v>
      </c>
      <c r="AP71" s="14">
        <v>1.66E-2</v>
      </c>
      <c r="AQ71" s="21" t="s">
        <v>231</v>
      </c>
      <c r="AR71" s="14">
        <v>8.8999999999999999E-3</v>
      </c>
      <c r="AS71" s="14">
        <v>0.25600000000000001</v>
      </c>
      <c r="AT71" s="21" t="s">
        <v>231</v>
      </c>
      <c r="AU71" s="14">
        <v>6.3E-2</v>
      </c>
      <c r="AV71" s="14">
        <v>1.27</v>
      </c>
      <c r="AW71" s="21" t="s">
        <v>231</v>
      </c>
      <c r="AX71" s="14">
        <v>0.22</v>
      </c>
      <c r="AY71" s="14">
        <v>5.6</v>
      </c>
      <c r="AZ71" s="21" t="s">
        <v>231</v>
      </c>
      <c r="BA71" s="14">
        <v>0.63</v>
      </c>
      <c r="BB71" s="14">
        <v>26.6</v>
      </c>
      <c r="BC71" s="21" t="s">
        <v>231</v>
      </c>
      <c r="BD71" s="14">
        <v>2.2000000000000002</v>
      </c>
      <c r="BE71" s="14">
        <v>118</v>
      </c>
      <c r="BF71" s="21" t="s">
        <v>231</v>
      </c>
      <c r="BG71" s="14">
        <v>14</v>
      </c>
      <c r="BH71" s="14">
        <v>0.38700000000000001</v>
      </c>
      <c r="BI71" s="21" t="s">
        <v>231</v>
      </c>
      <c r="BJ71" s="14">
        <v>4.7E-2</v>
      </c>
      <c r="BK71" s="14">
        <v>18.3</v>
      </c>
      <c r="BL71" s="21" t="s">
        <v>231</v>
      </c>
      <c r="BM71" s="14">
        <v>2</v>
      </c>
      <c r="BN71" s="14">
        <v>73.599999999999994</v>
      </c>
      <c r="BO71" s="21" t="s">
        <v>231</v>
      </c>
      <c r="BP71" s="14">
        <v>6.4</v>
      </c>
      <c r="BQ71" s="16">
        <f t="shared" si="76"/>
        <v>0.24864130434782611</v>
      </c>
      <c r="BR71" s="21" t="s">
        <v>231</v>
      </c>
      <c r="BS71" s="16">
        <f t="shared" si="77"/>
        <v>3.4725904673724585E-2</v>
      </c>
      <c r="BT71" s="18">
        <f t="shared" si="78"/>
        <v>619.09610213565895</v>
      </c>
      <c r="BU71" s="18">
        <f t="shared" si="79"/>
        <v>641.52923999162692</v>
      </c>
      <c r="BV71" s="21" t="s">
        <v>231</v>
      </c>
      <c r="BW71" s="18">
        <f t="shared" si="80"/>
        <v>57.3964059796835</v>
      </c>
      <c r="BX71" s="16">
        <f t="shared" si="81"/>
        <v>10.934587504377177</v>
      </c>
      <c r="BY71" s="16"/>
      <c r="BZ71" s="17">
        <f t="shared" si="82"/>
        <v>7.8813559322033905E-3</v>
      </c>
      <c r="CA71" s="22" t="s">
        <v>231</v>
      </c>
      <c r="CB71" s="17">
        <f t="shared" si="83"/>
        <v>1.3203675716725862E-3</v>
      </c>
      <c r="CC71" s="17">
        <f t="shared" si="84"/>
        <v>0.15508474576271186</v>
      </c>
      <c r="CD71" s="22" t="s">
        <v>231</v>
      </c>
      <c r="CE71" s="17">
        <f t="shared" si="85"/>
        <v>2.501658536347251E-2</v>
      </c>
      <c r="CF71" s="17">
        <f t="shared" si="86"/>
        <v>0.22542372881355932</v>
      </c>
      <c r="CG71" s="22" t="s">
        <v>231</v>
      </c>
      <c r="CH71" s="17">
        <f t="shared" si="87"/>
        <v>3.2602244615202662E-2</v>
      </c>
      <c r="CI71" s="17">
        <f t="shared" si="88"/>
        <v>6.0396039603960401E-2</v>
      </c>
      <c r="CJ71" s="22" t="s">
        <v>231</v>
      </c>
      <c r="CK71" s="17">
        <f t="shared" si="89"/>
        <v>9.1789683807495109E-3</v>
      </c>
      <c r="CL71" s="17">
        <f t="shared" si="90"/>
        <v>5.0819672131147541E-2</v>
      </c>
      <c r="CM71" s="22" t="s">
        <v>231</v>
      </c>
      <c r="CN71" s="17">
        <f t="shared" si="91"/>
        <v>8.1840624110559278E-3</v>
      </c>
      <c r="CO71" s="17"/>
      <c r="CP71" s="17">
        <f t="shared" si="92"/>
        <v>1.2461995515550195</v>
      </c>
      <c r="CQ71" s="22" t="s">
        <v>231</v>
      </c>
      <c r="CR71" s="17">
        <f t="shared" si="93"/>
        <v>0.16921835494138832</v>
      </c>
      <c r="CS71" s="17">
        <f t="shared" si="94"/>
        <v>14.077946138523066</v>
      </c>
      <c r="CT71" s="22" t="s">
        <v>231</v>
      </c>
      <c r="CU71" s="17">
        <f t="shared" si="95"/>
        <v>0.73073322515204908</v>
      </c>
      <c r="CV71" s="17">
        <f t="shared" si="96"/>
        <v>3.2980102576968804</v>
      </c>
      <c r="CW71" s="22" t="s">
        <v>231</v>
      </c>
      <c r="CX71" s="17">
        <f t="shared" si="97"/>
        <v>0.53074995021723093</v>
      </c>
      <c r="CY71" s="17">
        <f t="shared" si="98"/>
        <v>6.1770706441932637</v>
      </c>
      <c r="CZ71" s="22" t="s">
        <v>231</v>
      </c>
      <c r="DA71" s="17">
        <f t="shared" si="99"/>
        <v>0.92696965619917226</v>
      </c>
      <c r="DB71" s="17">
        <f t="shared" si="100"/>
        <v>7.8883839240087275</v>
      </c>
      <c r="DC71" s="22" t="s">
        <v>231</v>
      </c>
      <c r="DD71" s="17">
        <f t="shared" si="101"/>
        <v>1.8954326364314371</v>
      </c>
      <c r="DE71" s="17">
        <f t="shared" si="102"/>
        <v>0.14445896484821183</v>
      </c>
      <c r="DF71" s="22" t="s">
        <v>231</v>
      </c>
      <c r="DG71" s="17">
        <f t="shared" si="103"/>
        <v>4.7194454894712926E-2</v>
      </c>
      <c r="DH71" s="17">
        <f t="shared" si="104"/>
        <v>54.325612076141695</v>
      </c>
      <c r="DI71" s="22" t="s">
        <v>231</v>
      </c>
      <c r="DJ71" s="17">
        <f t="shared" si="105"/>
        <v>1.7544407024056849</v>
      </c>
      <c r="DK71" s="17">
        <f t="shared" si="106"/>
        <v>0.66199754614428041</v>
      </c>
      <c r="DL71" s="22" t="s">
        <v>231</v>
      </c>
      <c r="DM71" s="17">
        <f t="shared" si="107"/>
        <v>0.15470568353926711</v>
      </c>
      <c r="DN71" s="17">
        <f t="shared" si="108"/>
        <v>0.51375535352919433</v>
      </c>
      <c r="DO71" s="22" t="s">
        <v>231</v>
      </c>
      <c r="DP71" s="17">
        <f t="shared" si="109"/>
        <v>0.11034497802277561</v>
      </c>
      <c r="DQ71" s="17">
        <f t="shared" si="110"/>
        <v>8.9033336734586369E-2</v>
      </c>
      <c r="DR71" s="22" t="s">
        <v>231</v>
      </c>
      <c r="DS71" s="17">
        <f t="shared" si="111"/>
        <v>1.9748345007915859E-2</v>
      </c>
      <c r="DT71" s="17">
        <f t="shared" si="112"/>
        <v>1.9202927726560751E-2</v>
      </c>
      <c r="DU71" s="22" t="s">
        <v>231</v>
      </c>
      <c r="DV71" s="17">
        <f t="shared" si="113"/>
        <v>5.0904461418201322E-3</v>
      </c>
    </row>
    <row r="72" spans="1:140" x14ac:dyDescent="0.3">
      <c r="A72" s="15" t="s">
        <v>268</v>
      </c>
      <c r="B72" s="133">
        <v>3825</v>
      </c>
      <c r="C72" s="63">
        <v>2.8</v>
      </c>
      <c r="D72" s="68" t="s">
        <v>231</v>
      </c>
      <c r="E72" s="63">
        <v>1</v>
      </c>
      <c r="I72" s="14" t="s">
        <v>323</v>
      </c>
      <c r="J72" s="21" t="s">
        <v>231</v>
      </c>
      <c r="K72" s="14" t="s">
        <v>323</v>
      </c>
      <c r="L72" s="14">
        <v>230</v>
      </c>
      <c r="M72" s="21" t="s">
        <v>231</v>
      </c>
      <c r="N72" s="14">
        <v>17</v>
      </c>
      <c r="O72" s="14">
        <v>230</v>
      </c>
      <c r="P72" s="21" t="s">
        <v>231</v>
      </c>
      <c r="Q72" s="14">
        <v>18</v>
      </c>
      <c r="R72" s="14">
        <v>2.34</v>
      </c>
      <c r="S72" s="21" t="s">
        <v>231</v>
      </c>
      <c r="T72" s="14">
        <v>0.43</v>
      </c>
      <c r="U72" s="14" t="s">
        <v>323</v>
      </c>
      <c r="V72" s="21" t="s">
        <v>231</v>
      </c>
      <c r="W72" s="14" t="s">
        <v>323</v>
      </c>
      <c r="X72" s="14">
        <v>0.16500000000000001</v>
      </c>
      <c r="Y72" s="21" t="s">
        <v>231</v>
      </c>
      <c r="Z72" s="14">
        <v>2.4E-2</v>
      </c>
      <c r="AA72" s="14">
        <v>660</v>
      </c>
      <c r="AB72" s="21" t="s">
        <v>231</v>
      </c>
      <c r="AC72" s="14">
        <v>65</v>
      </c>
      <c r="AD72" s="14">
        <v>361000</v>
      </c>
      <c r="AE72" s="21" t="s">
        <v>231</v>
      </c>
      <c r="AF72" s="14">
        <v>26000</v>
      </c>
      <c r="AG72" s="14">
        <v>3.56</v>
      </c>
      <c r="AH72" s="21" t="s">
        <v>231</v>
      </c>
      <c r="AI72" s="14">
        <v>0.25</v>
      </c>
      <c r="AJ72" s="14">
        <v>3.7000000000000002E-3</v>
      </c>
      <c r="AK72" s="21" t="s">
        <v>231</v>
      </c>
      <c r="AL72" s="14">
        <v>2.8E-3</v>
      </c>
      <c r="AM72" s="14">
        <v>13.05</v>
      </c>
      <c r="AN72" s="21" t="s">
        <v>231</v>
      </c>
      <c r="AO72" s="14">
        <v>0.93</v>
      </c>
      <c r="AP72" s="14">
        <v>5.1499999999999997E-2</v>
      </c>
      <c r="AQ72" s="21" t="s">
        <v>231</v>
      </c>
      <c r="AR72" s="14">
        <v>9.9000000000000008E-3</v>
      </c>
      <c r="AS72" s="14">
        <v>0.30299999999999999</v>
      </c>
      <c r="AT72" s="21" t="s">
        <v>231</v>
      </c>
      <c r="AU72" s="14">
        <v>5.6000000000000001E-2</v>
      </c>
      <c r="AV72" s="14">
        <v>3.45</v>
      </c>
      <c r="AW72" s="21" t="s">
        <v>231</v>
      </c>
      <c r="AX72" s="14">
        <v>0.41</v>
      </c>
      <c r="AY72" s="14">
        <v>14</v>
      </c>
      <c r="AZ72" s="21" t="s">
        <v>231</v>
      </c>
      <c r="BA72" s="14">
        <v>1.2</v>
      </c>
      <c r="BB72" s="14">
        <v>61.7</v>
      </c>
      <c r="BC72" s="21" t="s">
        <v>231</v>
      </c>
      <c r="BD72" s="14">
        <v>4.9000000000000004</v>
      </c>
      <c r="BE72" s="14">
        <v>182</v>
      </c>
      <c r="BF72" s="21" t="s">
        <v>231</v>
      </c>
      <c r="BG72" s="14">
        <v>14</v>
      </c>
      <c r="BH72" s="14">
        <v>1.1299999999999999</v>
      </c>
      <c r="BI72" s="21" t="s">
        <v>231</v>
      </c>
      <c r="BJ72" s="14">
        <v>0.14000000000000001</v>
      </c>
      <c r="BK72" s="14">
        <v>55.3</v>
      </c>
      <c r="BL72" s="21" t="s">
        <v>231</v>
      </c>
      <c r="BM72" s="14">
        <v>3.9</v>
      </c>
      <c r="BN72" s="14">
        <v>92.2</v>
      </c>
      <c r="BO72" s="21" t="s">
        <v>231</v>
      </c>
      <c r="BP72" s="14">
        <v>5.6</v>
      </c>
      <c r="BQ72" s="16">
        <f t="shared" si="76"/>
        <v>0.59978308026030369</v>
      </c>
      <c r="BR72" s="21" t="s">
        <v>231</v>
      </c>
      <c r="BS72" s="16">
        <f t="shared" si="77"/>
        <v>5.5824115212007558E-2</v>
      </c>
      <c r="BT72" s="18">
        <f t="shared" si="78"/>
        <v>625.57618201562434</v>
      </c>
      <c r="BU72" s="18">
        <f t="shared" si="79"/>
        <v>638.8814790756237</v>
      </c>
      <c r="BV72" s="21" t="s">
        <v>231</v>
      </c>
      <c r="BW72" s="18">
        <f t="shared" si="80"/>
        <v>26.864798240685904</v>
      </c>
      <c r="BX72" s="16">
        <f t="shared" si="81"/>
        <v>10.966337434703711</v>
      </c>
      <c r="BY72" s="16"/>
      <c r="BZ72" s="17">
        <f t="shared" si="82"/>
        <v>1.9560439560439562E-2</v>
      </c>
      <c r="CA72" s="22" t="s">
        <v>231</v>
      </c>
      <c r="CB72" s="17">
        <f t="shared" si="83"/>
        <v>2.0373557912708702E-3</v>
      </c>
      <c r="CC72" s="17">
        <f t="shared" si="84"/>
        <v>0.30384615384615382</v>
      </c>
      <c r="CD72" s="22" t="s">
        <v>231</v>
      </c>
      <c r="CE72" s="17">
        <f t="shared" si="85"/>
        <v>3.1709155904658816E-2</v>
      </c>
      <c r="CF72" s="17">
        <f t="shared" si="86"/>
        <v>0.33901098901098903</v>
      </c>
      <c r="CG72" s="22" t="s">
        <v>231</v>
      </c>
      <c r="CH72" s="17">
        <f t="shared" si="87"/>
        <v>3.7482023357492997E-2</v>
      </c>
      <c r="CI72" s="17">
        <f t="shared" si="88"/>
        <v>8.3787878787878786E-2</v>
      </c>
      <c r="CJ72" s="22" t="s">
        <v>231</v>
      </c>
      <c r="CK72" s="17">
        <f t="shared" si="89"/>
        <v>1.0149392187471613E-2</v>
      </c>
      <c r="CL72" s="17">
        <f t="shared" si="90"/>
        <v>6.4376130198915013E-2</v>
      </c>
      <c r="CM72" s="22" t="s">
        <v>231</v>
      </c>
      <c r="CN72" s="17">
        <f t="shared" si="91"/>
        <v>6.4070273326547276E-3</v>
      </c>
      <c r="CO72" s="17"/>
      <c r="CP72" s="17">
        <f t="shared" si="92"/>
        <v>1.2861195372637064</v>
      </c>
      <c r="CQ72" s="22" t="s">
        <v>231</v>
      </c>
      <c r="CR72" s="17">
        <f t="shared" si="93"/>
        <v>0.17463899106862696</v>
      </c>
      <c r="CS72" s="17">
        <f t="shared" si="94"/>
        <v>14.203758049360845</v>
      </c>
      <c r="CT72" s="22" t="s">
        <v>231</v>
      </c>
      <c r="CU72" s="17">
        <f t="shared" si="95"/>
        <v>0.73726364816009426</v>
      </c>
      <c r="CV72" s="17">
        <f t="shared" si="96"/>
        <v>3.3442136394511595</v>
      </c>
      <c r="CW72" s="22" t="s">
        <v>231</v>
      </c>
      <c r="CX72" s="17">
        <f t="shared" si="97"/>
        <v>0.53818547668617411</v>
      </c>
      <c r="CY72" s="17">
        <f t="shared" si="98"/>
        <v>6.248012752705236</v>
      </c>
      <c r="CZ72" s="22" t="s">
        <v>231</v>
      </c>
      <c r="DA72" s="17">
        <f t="shared" si="99"/>
        <v>0.9376156704226305</v>
      </c>
      <c r="DB72" s="17">
        <f t="shared" si="100"/>
        <v>7.9691280393100481</v>
      </c>
      <c r="DC72" s="22" t="s">
        <v>231</v>
      </c>
      <c r="DD72" s="17">
        <f t="shared" si="101"/>
        <v>1.9148339526980183</v>
      </c>
      <c r="DE72" s="17">
        <f t="shared" si="102"/>
        <v>0.19966318130093499</v>
      </c>
      <c r="DF72" s="22" t="s">
        <v>231</v>
      </c>
      <c r="DG72" s="17">
        <f t="shared" si="103"/>
        <v>6.2602202379183236E-2</v>
      </c>
      <c r="DH72" s="17">
        <f t="shared" si="104"/>
        <v>56.377813431261522</v>
      </c>
      <c r="DI72" s="22" t="s">
        <v>231</v>
      </c>
      <c r="DJ72" s="17">
        <f t="shared" si="105"/>
        <v>2.327219419300492</v>
      </c>
      <c r="DK72" s="17">
        <f t="shared" si="106"/>
        <v>1.2905148171598055</v>
      </c>
      <c r="DL72" s="22" t="s">
        <v>231</v>
      </c>
      <c r="DM72" s="17">
        <f t="shared" si="107"/>
        <v>0.25643178272919043</v>
      </c>
      <c r="DN72" s="17">
        <f t="shared" si="108"/>
        <v>0.77068185590718274</v>
      </c>
      <c r="DO72" s="22" t="s">
        <v>231</v>
      </c>
      <c r="DP72" s="17">
        <f t="shared" si="109"/>
        <v>0.14911902075700631</v>
      </c>
      <c r="DQ72" s="17">
        <f t="shared" si="110"/>
        <v>0.216023272181008</v>
      </c>
      <c r="DR72" s="22" t="s">
        <v>231</v>
      </c>
      <c r="DS72" s="17">
        <f t="shared" si="111"/>
        <v>3.8632053008207025E-2</v>
      </c>
      <c r="DT72" s="17">
        <f t="shared" si="112"/>
        <v>2.4757807876127431E-2</v>
      </c>
      <c r="DU72" s="22" t="s">
        <v>231</v>
      </c>
      <c r="DV72" s="17">
        <f t="shared" si="113"/>
        <v>5.7660734894774178E-3</v>
      </c>
    </row>
    <row r="73" spans="1:140" x14ac:dyDescent="0.3">
      <c r="A73" s="15" t="s">
        <v>272</v>
      </c>
      <c r="B73" s="133">
        <v>3800</v>
      </c>
      <c r="C73" s="63">
        <v>3.39</v>
      </c>
      <c r="D73" s="68" t="s">
        <v>231</v>
      </c>
      <c r="E73" s="63">
        <v>0.63</v>
      </c>
      <c r="I73" s="14">
        <v>1.01</v>
      </c>
      <c r="J73" s="21" t="s">
        <v>231</v>
      </c>
      <c r="K73" s="14">
        <v>0.38</v>
      </c>
      <c r="L73" s="14">
        <v>245</v>
      </c>
      <c r="M73" s="21" t="s">
        <v>231</v>
      </c>
      <c r="N73" s="14">
        <v>16</v>
      </c>
      <c r="O73" s="14">
        <v>251</v>
      </c>
      <c r="P73" s="21" t="s">
        <v>231</v>
      </c>
      <c r="Q73" s="14">
        <v>17</v>
      </c>
      <c r="R73" s="14">
        <v>3.19</v>
      </c>
      <c r="S73" s="21" t="s">
        <v>231</v>
      </c>
      <c r="T73" s="14">
        <v>0.42</v>
      </c>
      <c r="U73" s="14" t="s">
        <v>323</v>
      </c>
      <c r="V73" s="21" t="s">
        <v>231</v>
      </c>
      <c r="W73" s="14" t="s">
        <v>323</v>
      </c>
      <c r="X73" s="14">
        <v>0.14299999999999999</v>
      </c>
      <c r="Y73" s="21" t="s">
        <v>231</v>
      </c>
      <c r="Z73" s="14">
        <v>2.1000000000000001E-2</v>
      </c>
      <c r="AA73" s="14">
        <v>527</v>
      </c>
      <c r="AB73" s="21" t="s">
        <v>231</v>
      </c>
      <c r="AC73" s="14">
        <v>52</v>
      </c>
      <c r="AD73" s="14">
        <v>386000</v>
      </c>
      <c r="AE73" s="21" t="s">
        <v>231</v>
      </c>
      <c r="AF73" s="14">
        <v>32000</v>
      </c>
      <c r="AG73" s="14">
        <v>4.7</v>
      </c>
      <c r="AH73" s="21" t="s">
        <v>231</v>
      </c>
      <c r="AI73" s="14">
        <v>0.28999999999999998</v>
      </c>
      <c r="AJ73" s="14">
        <v>1.09E-2</v>
      </c>
      <c r="AK73" s="21" t="s">
        <v>231</v>
      </c>
      <c r="AL73" s="14">
        <v>4.1999999999999997E-3</v>
      </c>
      <c r="AM73" s="14">
        <v>6.77</v>
      </c>
      <c r="AN73" s="21" t="s">
        <v>231</v>
      </c>
      <c r="AO73" s="14">
        <v>0.56000000000000005</v>
      </c>
      <c r="AP73" s="14">
        <v>1.7600000000000001E-2</v>
      </c>
      <c r="AQ73" s="21" t="s">
        <v>231</v>
      </c>
      <c r="AR73" s="14">
        <v>5.4999999999999997E-3</v>
      </c>
      <c r="AS73" s="14">
        <v>0.10299999999999999</v>
      </c>
      <c r="AT73" s="21" t="s">
        <v>231</v>
      </c>
      <c r="AU73" s="14">
        <v>2.4E-2</v>
      </c>
      <c r="AV73" s="14">
        <v>1.73</v>
      </c>
      <c r="AW73" s="21" t="s">
        <v>231</v>
      </c>
      <c r="AX73" s="14">
        <v>0.16</v>
      </c>
      <c r="AY73" s="14">
        <v>8.23</v>
      </c>
      <c r="AZ73" s="21" t="s">
        <v>231</v>
      </c>
      <c r="BA73" s="14">
        <v>0.86</v>
      </c>
      <c r="BB73" s="14">
        <v>46.3</v>
      </c>
      <c r="BC73" s="21" t="s">
        <v>231</v>
      </c>
      <c r="BD73" s="14">
        <v>3.4</v>
      </c>
      <c r="BE73" s="14">
        <v>155</v>
      </c>
      <c r="BF73" s="21" t="s">
        <v>231</v>
      </c>
      <c r="BG73" s="14">
        <v>14</v>
      </c>
      <c r="BH73" s="14">
        <v>2.0099999999999998</v>
      </c>
      <c r="BI73" s="21" t="s">
        <v>231</v>
      </c>
      <c r="BJ73" s="14">
        <v>0.21</v>
      </c>
      <c r="BK73" s="14">
        <v>47.9</v>
      </c>
      <c r="BL73" s="21" t="s">
        <v>231</v>
      </c>
      <c r="BM73" s="14">
        <v>4.8</v>
      </c>
      <c r="BN73" s="14">
        <v>111.4</v>
      </c>
      <c r="BO73" s="21" t="s">
        <v>231</v>
      </c>
      <c r="BP73" s="14">
        <v>6.8</v>
      </c>
      <c r="BQ73" s="16">
        <f t="shared" si="76"/>
        <v>0.42998204667863549</v>
      </c>
      <c r="BR73" s="21" t="s">
        <v>231</v>
      </c>
      <c r="BS73" s="16">
        <f t="shared" si="77"/>
        <v>5.0452556195109376E-2</v>
      </c>
      <c r="BT73" s="18">
        <f t="shared" si="78"/>
        <v>648.79893448533505</v>
      </c>
      <c r="BU73" s="18">
        <f t="shared" si="79"/>
        <v>653.49778420047573</v>
      </c>
      <c r="BV73" s="21" t="s">
        <v>231</v>
      </c>
      <c r="BW73" s="18">
        <f t="shared" si="80"/>
        <v>14.430934181893226</v>
      </c>
      <c r="BX73" s="16">
        <f t="shared" si="81"/>
        <v>10.793333962076911</v>
      </c>
      <c r="BY73" s="16"/>
      <c r="BZ73" s="17">
        <f t="shared" si="82"/>
        <v>3.0322580645161291E-2</v>
      </c>
      <c r="CA73" s="22" t="s">
        <v>231</v>
      </c>
      <c r="CB73" s="17">
        <f t="shared" si="83"/>
        <v>3.3168691518023832E-3</v>
      </c>
      <c r="CC73" s="17">
        <f t="shared" si="84"/>
        <v>0.30903225806451612</v>
      </c>
      <c r="CD73" s="22" t="s">
        <v>231</v>
      </c>
      <c r="CE73" s="17">
        <f t="shared" si="85"/>
        <v>4.1690691764019135E-2</v>
      </c>
      <c r="CF73" s="17">
        <f t="shared" si="86"/>
        <v>0.29870967741935484</v>
      </c>
      <c r="CG73" s="22" t="s">
        <v>231</v>
      </c>
      <c r="CH73" s="17">
        <f t="shared" si="87"/>
        <v>3.4772089463699973E-2</v>
      </c>
      <c r="CI73" s="17">
        <f t="shared" si="88"/>
        <v>9.0891840607210617E-2</v>
      </c>
      <c r="CJ73" s="22" t="s">
        <v>231</v>
      </c>
      <c r="CK73" s="17">
        <f t="shared" si="89"/>
        <v>1.2782478246114719E-2</v>
      </c>
      <c r="CL73" s="17">
        <f t="shared" si="90"/>
        <v>9.8121085594989568E-2</v>
      </c>
      <c r="CM73" s="22" t="s">
        <v>231</v>
      </c>
      <c r="CN73" s="17">
        <f t="shared" si="91"/>
        <v>1.1547042518146982E-2</v>
      </c>
      <c r="CO73" s="17"/>
      <c r="CP73" s="17">
        <f t="shared" si="92"/>
        <v>1.0830909770229242</v>
      </c>
      <c r="CQ73" s="22" t="s">
        <v>231</v>
      </c>
      <c r="CR73" s="17">
        <f t="shared" si="93"/>
        <v>0.14707024501411764</v>
      </c>
      <c r="CS73" s="17">
        <f t="shared" si="94"/>
        <v>13.531587281867948</v>
      </c>
      <c r="CT73" s="22" t="s">
        <v>231</v>
      </c>
      <c r="CU73" s="17">
        <f t="shared" si="95"/>
        <v>0.70237379221449237</v>
      </c>
      <c r="CV73" s="17">
        <f t="shared" si="96"/>
        <v>3.1000696617225532</v>
      </c>
      <c r="CW73" s="22" t="s">
        <v>231</v>
      </c>
      <c r="CX73" s="17">
        <f t="shared" si="97"/>
        <v>0.49889530051923142</v>
      </c>
      <c r="CY73" s="17">
        <f t="shared" si="98"/>
        <v>5.8710903649385795</v>
      </c>
      <c r="CZ73" s="22" t="s">
        <v>231</v>
      </c>
      <c r="DA73" s="17">
        <f t="shared" si="99"/>
        <v>0.88105235160576101</v>
      </c>
      <c r="DB73" s="17">
        <f t="shared" si="100"/>
        <v>7.5389596852153273</v>
      </c>
      <c r="DC73" s="22" t="s">
        <v>231</v>
      </c>
      <c r="DD73" s="17">
        <f t="shared" si="101"/>
        <v>1.8114724599809169</v>
      </c>
      <c r="DE73" s="17">
        <f t="shared" si="102"/>
        <v>0.22103694330276127</v>
      </c>
      <c r="DF73" s="22" t="s">
        <v>231</v>
      </c>
      <c r="DG73" s="17">
        <f t="shared" si="103"/>
        <v>7.1080366894173436E-2</v>
      </c>
      <c r="DH73" s="17">
        <f t="shared" si="104"/>
        <v>57.172377074452086</v>
      </c>
      <c r="DI73" s="22" t="s">
        <v>231</v>
      </c>
      <c r="DJ73" s="17">
        <f t="shared" si="105"/>
        <v>2.6423928213447372</v>
      </c>
      <c r="DK73" s="17">
        <f t="shared" si="106"/>
        <v>1.3489041954590082</v>
      </c>
      <c r="DL73" s="22" t="s">
        <v>231</v>
      </c>
      <c r="DM73" s="17">
        <f t="shared" si="107"/>
        <v>0.29179015100361216</v>
      </c>
      <c r="DN73" s="17">
        <f t="shared" si="108"/>
        <v>0.688460885575367</v>
      </c>
      <c r="DO73" s="22" t="s">
        <v>231</v>
      </c>
      <c r="DP73" s="17">
        <f t="shared" si="109"/>
        <v>0.13554965783059031</v>
      </c>
      <c r="DQ73" s="17">
        <f t="shared" si="110"/>
        <v>0.37883488581845626</v>
      </c>
      <c r="DR73" s="22" t="s">
        <v>231</v>
      </c>
      <c r="DS73" s="17">
        <f t="shared" si="111"/>
        <v>6.8920708433203082E-2</v>
      </c>
      <c r="DT73" s="17">
        <f t="shared" si="112"/>
        <v>3.4281185282970729E-2</v>
      </c>
      <c r="DU73" s="22" t="s">
        <v>231</v>
      </c>
      <c r="DV73" s="17">
        <f t="shared" si="113"/>
        <v>8.2692145603583435E-3</v>
      </c>
    </row>
    <row r="74" spans="1:140" x14ac:dyDescent="0.3">
      <c r="A74" s="15" t="s">
        <v>281</v>
      </c>
      <c r="B74" s="133">
        <v>3757</v>
      </c>
      <c r="C74" s="63">
        <v>4.42</v>
      </c>
      <c r="D74" s="68" t="s">
        <v>231</v>
      </c>
      <c r="E74" s="63">
        <v>0.61</v>
      </c>
      <c r="I74" s="14">
        <v>3.6</v>
      </c>
      <c r="J74" s="21" t="s">
        <v>231</v>
      </c>
      <c r="K74" s="14">
        <v>1</v>
      </c>
      <c r="L74" s="14">
        <v>700</v>
      </c>
      <c r="M74" s="21" t="s">
        <v>231</v>
      </c>
      <c r="N74" s="14">
        <v>120</v>
      </c>
      <c r="O74" s="14">
        <v>450</v>
      </c>
      <c r="P74" s="21" t="s">
        <v>231</v>
      </c>
      <c r="Q74" s="14">
        <v>94</v>
      </c>
      <c r="R74" s="14">
        <v>9</v>
      </c>
      <c r="S74" s="21" t="s">
        <v>231</v>
      </c>
      <c r="T74" s="14">
        <v>1.3</v>
      </c>
      <c r="U74" s="14">
        <v>0.56999999999999995</v>
      </c>
      <c r="V74" s="21" t="s">
        <v>231</v>
      </c>
      <c r="W74" s="14">
        <v>0.1</v>
      </c>
      <c r="X74" s="14">
        <v>0.32400000000000001</v>
      </c>
      <c r="Y74" s="21" t="s">
        <v>231</v>
      </c>
      <c r="Z74" s="14">
        <v>4.8000000000000001E-2</v>
      </c>
      <c r="AA74" s="14">
        <v>1440</v>
      </c>
      <c r="AB74" s="21" t="s">
        <v>231</v>
      </c>
      <c r="AC74" s="14">
        <v>310</v>
      </c>
      <c r="AD74" s="14">
        <v>395000</v>
      </c>
      <c r="AE74" s="21" t="s">
        <v>231</v>
      </c>
      <c r="AF74" s="14">
        <v>76000</v>
      </c>
      <c r="AG74" s="14">
        <v>2.67</v>
      </c>
      <c r="AH74" s="21" t="s">
        <v>231</v>
      </c>
      <c r="AI74" s="14">
        <v>0.28000000000000003</v>
      </c>
      <c r="AJ74" s="14">
        <v>0.245</v>
      </c>
      <c r="AK74" s="21" t="s">
        <v>231</v>
      </c>
      <c r="AL74" s="14">
        <v>8.4000000000000005E-2</v>
      </c>
      <c r="AM74" s="14">
        <v>7.3</v>
      </c>
      <c r="AN74" s="21" t="s">
        <v>231</v>
      </c>
      <c r="AO74" s="14">
        <v>1.1000000000000001</v>
      </c>
      <c r="AP74" s="14">
        <v>0.219</v>
      </c>
      <c r="AQ74" s="21" t="s">
        <v>231</v>
      </c>
      <c r="AR74" s="14">
        <v>9.4E-2</v>
      </c>
      <c r="AS74" s="14">
        <v>0.88</v>
      </c>
      <c r="AT74" s="21" t="s">
        <v>231</v>
      </c>
      <c r="AU74" s="14">
        <v>0.1</v>
      </c>
      <c r="AV74" s="14">
        <v>5.66</v>
      </c>
      <c r="AW74" s="21" t="s">
        <v>231</v>
      </c>
      <c r="AX74" s="14">
        <v>0.77</v>
      </c>
      <c r="AY74" s="14">
        <v>25</v>
      </c>
      <c r="AZ74" s="21" t="s">
        <v>231</v>
      </c>
      <c r="BA74" s="14">
        <v>3.3</v>
      </c>
      <c r="BB74" s="14">
        <v>127</v>
      </c>
      <c r="BC74" s="21" t="s">
        <v>231</v>
      </c>
      <c r="BD74" s="14">
        <v>18</v>
      </c>
      <c r="BE74" s="14">
        <v>477</v>
      </c>
      <c r="BF74" s="21" t="s">
        <v>231</v>
      </c>
      <c r="BG74" s="14">
        <v>62</v>
      </c>
      <c r="BH74" s="14">
        <v>1.01</v>
      </c>
      <c r="BI74" s="21" t="s">
        <v>231</v>
      </c>
      <c r="BJ74" s="14">
        <v>0.2</v>
      </c>
      <c r="BK74" s="14">
        <v>105</v>
      </c>
      <c r="BL74" s="21" t="s">
        <v>231</v>
      </c>
      <c r="BM74" s="14">
        <v>17</v>
      </c>
      <c r="BN74" s="14">
        <v>217</v>
      </c>
      <c r="BO74" s="21" t="s">
        <v>231</v>
      </c>
      <c r="BP74" s="14">
        <v>20</v>
      </c>
      <c r="BQ74" s="16">
        <f t="shared" si="76"/>
        <v>0.4838709677419355</v>
      </c>
      <c r="BR74" s="21" t="s">
        <v>231</v>
      </c>
      <c r="BS74" s="16">
        <f t="shared" si="77"/>
        <v>9.014518050414197E-2</v>
      </c>
      <c r="BT74" s="18">
        <f t="shared" si="78"/>
        <v>736.09075342292215</v>
      </c>
      <c r="BU74" s="18">
        <f t="shared" si="79"/>
        <v>674.57207474204881</v>
      </c>
      <c r="BV74" s="21" t="s">
        <v>231</v>
      </c>
      <c r="BW74" s="18">
        <f t="shared" si="80"/>
        <v>11.209775040680757</v>
      </c>
      <c r="BX74" s="16">
        <f t="shared" si="81"/>
        <v>10.553286938856058</v>
      </c>
      <c r="BY74" s="16"/>
      <c r="BZ74" s="17">
        <f t="shared" si="82"/>
        <v>5.5974842767295592E-3</v>
      </c>
      <c r="CA74" s="22" t="s">
        <v>231</v>
      </c>
      <c r="CB74" s="17">
        <f t="shared" si="83"/>
        <v>9.3483079986883956E-4</v>
      </c>
      <c r="CC74" s="17">
        <f t="shared" si="84"/>
        <v>0.22012578616352202</v>
      </c>
      <c r="CD74" s="22" t="s">
        <v>231</v>
      </c>
      <c r="CE74" s="17">
        <f t="shared" si="85"/>
        <v>4.570338364018816E-2</v>
      </c>
      <c r="CF74" s="17">
        <f t="shared" si="86"/>
        <v>0.2662473794549266</v>
      </c>
      <c r="CG74" s="22" t="s">
        <v>231</v>
      </c>
      <c r="CH74" s="17">
        <f t="shared" si="87"/>
        <v>5.1201655430313055E-2</v>
      </c>
      <c r="CI74" s="17">
        <f t="shared" si="88"/>
        <v>7.2916666666666671E-2</v>
      </c>
      <c r="CJ74" s="22" t="s">
        <v>231</v>
      </c>
      <c r="CK74" s="17">
        <f t="shared" si="89"/>
        <v>1.9641220967617744E-2</v>
      </c>
      <c r="CL74" s="17">
        <f t="shared" si="90"/>
        <v>2.5428571428571429E-2</v>
      </c>
      <c r="CM74" s="22" t="s">
        <v>231</v>
      </c>
      <c r="CN74" s="17">
        <f t="shared" si="91"/>
        <v>4.9051866554457261E-3</v>
      </c>
      <c r="CO74" s="17"/>
      <c r="CP74" s="17">
        <f t="shared" si="92"/>
        <v>0.85336073615483876</v>
      </c>
      <c r="CQ74" s="22" t="s">
        <v>231</v>
      </c>
      <c r="CR74" s="17">
        <f t="shared" si="93"/>
        <v>0.11587574378718472</v>
      </c>
      <c r="CS74" s="17">
        <f t="shared" si="94"/>
        <v>12.65129610192351</v>
      </c>
      <c r="CT74" s="22" t="s">
        <v>231</v>
      </c>
      <c r="CU74" s="17">
        <f t="shared" si="95"/>
        <v>0.65668118857300783</v>
      </c>
      <c r="CV74" s="17">
        <f t="shared" si="96"/>
        <v>2.7905544722696973</v>
      </c>
      <c r="CW74" s="22" t="s">
        <v>231</v>
      </c>
      <c r="CX74" s="17">
        <f t="shared" si="97"/>
        <v>0.44908491226764991</v>
      </c>
      <c r="CY74" s="17">
        <f t="shared" si="98"/>
        <v>5.3854676299273674</v>
      </c>
      <c r="CZ74" s="22" t="s">
        <v>231</v>
      </c>
      <c r="DA74" s="17">
        <f t="shared" si="99"/>
        <v>0.8081767823196927</v>
      </c>
      <c r="DB74" s="17">
        <f t="shared" si="100"/>
        <v>6.9802804300048695</v>
      </c>
      <c r="DC74" s="22" t="s">
        <v>231</v>
      </c>
      <c r="DD74" s="17">
        <f t="shared" si="101"/>
        <v>1.677232176568725</v>
      </c>
      <c r="DE74" s="17">
        <f t="shared" si="102"/>
        <v>0.18239342267364661</v>
      </c>
      <c r="DF74" s="22" t="s">
        <v>231</v>
      </c>
      <c r="DG74" s="17">
        <f t="shared" si="103"/>
        <v>7.2083820304125953E-2</v>
      </c>
      <c r="DH74" s="17">
        <f t="shared" si="104"/>
        <v>55.73581496928054</v>
      </c>
      <c r="DI74" s="22" t="s">
        <v>231</v>
      </c>
      <c r="DJ74" s="17">
        <f t="shared" si="105"/>
        <v>2.6796959220864665</v>
      </c>
      <c r="DK74" s="17">
        <f t="shared" si="106"/>
        <v>0.99796528901237858</v>
      </c>
      <c r="DL74" s="22" t="s">
        <v>231</v>
      </c>
      <c r="DM74" s="17">
        <f t="shared" si="107"/>
        <v>0.26722472630451488</v>
      </c>
      <c r="DN74" s="17">
        <f t="shared" si="108"/>
        <v>0.62545625845510677</v>
      </c>
      <c r="DO74" s="22" t="s">
        <v>231</v>
      </c>
      <c r="DP74" s="17">
        <f t="shared" si="109"/>
        <v>0.15598422464188214</v>
      </c>
      <c r="DQ74" s="17">
        <f t="shared" si="110"/>
        <v>8.2984168371577904E-2</v>
      </c>
      <c r="DR74" s="22" t="s">
        <v>231</v>
      </c>
      <c r="DS74" s="17">
        <f t="shared" si="111"/>
        <v>1.8373929624769039E-2</v>
      </c>
      <c r="DT74" s="17">
        <f t="shared" si="112"/>
        <v>7.7761407810835997E-3</v>
      </c>
      <c r="DU74" s="22" t="s">
        <v>231</v>
      </c>
      <c r="DV74" s="17">
        <f t="shared" si="113"/>
        <v>2.2205950345889447E-3</v>
      </c>
    </row>
    <row r="75" spans="1:140" x14ac:dyDescent="0.3">
      <c r="A75" s="100" t="s">
        <v>321</v>
      </c>
      <c r="B75" s="133">
        <v>3741</v>
      </c>
      <c r="C75" s="63">
        <v>17.8</v>
      </c>
      <c r="D75" s="68" t="s">
        <v>231</v>
      </c>
      <c r="E75" s="63">
        <v>7.3</v>
      </c>
      <c r="F75" s="15"/>
      <c r="I75" s="14">
        <v>4.16</v>
      </c>
      <c r="J75" s="21" t="s">
        <v>231</v>
      </c>
      <c r="K75" s="14">
        <v>0.55000000000000004</v>
      </c>
      <c r="L75" s="14">
        <v>741</v>
      </c>
      <c r="M75" s="21" t="s">
        <v>231</v>
      </c>
      <c r="N75" s="14">
        <v>56</v>
      </c>
      <c r="O75" s="14">
        <v>274</v>
      </c>
      <c r="P75" s="21" t="s">
        <v>231</v>
      </c>
      <c r="Q75" s="14">
        <v>28</v>
      </c>
      <c r="R75" s="14">
        <v>2.0099999999999998</v>
      </c>
      <c r="S75" s="21" t="s">
        <v>231</v>
      </c>
      <c r="T75" s="14">
        <v>0.41</v>
      </c>
      <c r="U75" s="14" t="s">
        <v>323</v>
      </c>
      <c r="V75" s="21" t="s">
        <v>231</v>
      </c>
      <c r="W75" s="14" t="s">
        <v>323</v>
      </c>
      <c r="X75" s="14">
        <v>0.35599999999999998</v>
      </c>
      <c r="Y75" s="21" t="s">
        <v>231</v>
      </c>
      <c r="Z75" s="14">
        <v>0.05</v>
      </c>
      <c r="AA75" s="14">
        <v>1440</v>
      </c>
      <c r="AB75" s="21" t="s">
        <v>231</v>
      </c>
      <c r="AC75" s="14">
        <v>110</v>
      </c>
      <c r="AD75" s="14">
        <v>369000</v>
      </c>
      <c r="AE75" s="21" t="s">
        <v>231</v>
      </c>
      <c r="AF75" s="14">
        <v>27000</v>
      </c>
      <c r="AG75" s="14">
        <v>6.58</v>
      </c>
      <c r="AH75" s="21" t="s">
        <v>231</v>
      </c>
      <c r="AI75" s="14">
        <v>0.48</v>
      </c>
      <c r="AJ75" s="14">
        <v>2.5999999999999999E-3</v>
      </c>
      <c r="AK75" s="21" t="s">
        <v>231</v>
      </c>
      <c r="AL75" s="14">
        <v>2.8999999999999998E-3</v>
      </c>
      <c r="AM75" s="14">
        <v>5.21</v>
      </c>
      <c r="AN75" s="21" t="s">
        <v>231</v>
      </c>
      <c r="AO75" s="14">
        <v>0.41</v>
      </c>
      <c r="AP75" s="14">
        <v>2.5700000000000001E-2</v>
      </c>
      <c r="AQ75" s="21" t="s">
        <v>231</v>
      </c>
      <c r="AR75" s="14">
        <v>6.7999999999999996E-3</v>
      </c>
      <c r="AS75" s="14">
        <v>9.9000000000000005E-2</v>
      </c>
      <c r="AT75" s="21" t="s">
        <v>231</v>
      </c>
      <c r="AU75" s="14">
        <v>1.7999999999999999E-2</v>
      </c>
      <c r="AV75" s="14">
        <v>3.53</v>
      </c>
      <c r="AW75" s="21" t="s">
        <v>231</v>
      </c>
      <c r="AX75" s="14">
        <v>0.43</v>
      </c>
      <c r="AY75" s="14">
        <v>18</v>
      </c>
      <c r="AZ75" s="21" t="s">
        <v>231</v>
      </c>
      <c r="BA75" s="14">
        <v>2.1</v>
      </c>
      <c r="BB75" s="14">
        <v>109</v>
      </c>
      <c r="BC75" s="21" t="s">
        <v>231</v>
      </c>
      <c r="BD75" s="14">
        <v>10</v>
      </c>
      <c r="BE75" s="14">
        <v>494</v>
      </c>
      <c r="BF75" s="21" t="s">
        <v>231</v>
      </c>
      <c r="BG75" s="14">
        <v>41</v>
      </c>
      <c r="BH75" s="14">
        <v>1.99</v>
      </c>
      <c r="BI75" s="21" t="s">
        <v>231</v>
      </c>
      <c r="BJ75" s="14">
        <v>0.2</v>
      </c>
      <c r="BK75" s="14">
        <v>88.8</v>
      </c>
      <c r="BL75" s="21" t="s">
        <v>231</v>
      </c>
      <c r="BM75" s="14">
        <v>7.7</v>
      </c>
      <c r="BN75" s="14">
        <v>231</v>
      </c>
      <c r="BO75" s="21" t="s">
        <v>231</v>
      </c>
      <c r="BP75" s="14">
        <v>20</v>
      </c>
      <c r="BQ75" s="16">
        <f t="shared" si="76"/>
        <v>0.38441558441558438</v>
      </c>
      <c r="BR75" s="21" t="s">
        <v>231</v>
      </c>
      <c r="BS75" s="16">
        <f t="shared" si="77"/>
        <v>4.7104686946517524E-2</v>
      </c>
      <c r="BT75" s="18">
        <f t="shared" si="78"/>
        <v>614.60614307892411</v>
      </c>
      <c r="BU75" s="18">
        <f t="shared" si="79"/>
        <v>803.09324403655705</v>
      </c>
      <c r="BV75" s="21" t="s">
        <v>231</v>
      </c>
      <c r="BW75" s="18">
        <f t="shared" si="80"/>
        <v>42.960318459730622</v>
      </c>
      <c r="BX75" s="16">
        <f t="shared" si="81"/>
        <v>9.2928749951898038</v>
      </c>
      <c r="BY75" s="16"/>
      <c r="BZ75" s="17">
        <f t="shared" si="82"/>
        <v>1.3319838056680163E-2</v>
      </c>
      <c r="CA75" s="22" t="s">
        <v>231</v>
      </c>
      <c r="CB75" s="17">
        <f t="shared" si="83"/>
        <v>1.4718141724318051E-3</v>
      </c>
      <c r="CC75" s="17">
        <f t="shared" si="84"/>
        <v>0.1797570850202429</v>
      </c>
      <c r="CD75" s="22" t="s">
        <v>231</v>
      </c>
      <c r="CE75" s="17">
        <f t="shared" si="85"/>
        <v>2.1576278857073233E-2</v>
      </c>
      <c r="CF75" s="17">
        <f t="shared" si="86"/>
        <v>0.22064777327935223</v>
      </c>
      <c r="CG75" s="22" t="s">
        <v>231</v>
      </c>
      <c r="CH75" s="17">
        <f t="shared" si="87"/>
        <v>2.729719551629143E-2</v>
      </c>
      <c r="CI75" s="17">
        <f t="shared" si="88"/>
        <v>6.1666666666666661E-2</v>
      </c>
      <c r="CJ75" s="22" t="s">
        <v>231</v>
      </c>
      <c r="CK75" s="17">
        <f t="shared" si="89"/>
        <v>7.126218595403788E-3</v>
      </c>
      <c r="CL75" s="17">
        <f t="shared" si="90"/>
        <v>7.4099099099099106E-2</v>
      </c>
      <c r="CM75" s="22" t="s">
        <v>231</v>
      </c>
      <c r="CN75" s="17">
        <f t="shared" si="91"/>
        <v>8.3965689454494168E-3</v>
      </c>
      <c r="CO75" s="17"/>
      <c r="CP75" s="17">
        <f t="shared" si="92"/>
        <v>0.24407145234654676</v>
      </c>
      <c r="CQ75" s="22" t="s">
        <v>231</v>
      </c>
      <c r="CR75" s="17">
        <f t="shared" si="93"/>
        <v>3.3141858864177774E-2</v>
      </c>
      <c r="CS75" s="17">
        <f t="shared" si="94"/>
        <v>8.8867484458041588</v>
      </c>
      <c r="CT75" s="22" t="s">
        <v>231</v>
      </c>
      <c r="CU75" s="17">
        <f t="shared" si="95"/>
        <v>0.46127768134782121</v>
      </c>
      <c r="CV75" s="17">
        <f t="shared" si="96"/>
        <v>1.606327563353132</v>
      </c>
      <c r="CW75" s="22" t="s">
        <v>231</v>
      </c>
      <c r="CX75" s="17">
        <f t="shared" si="97"/>
        <v>0.25850685948976182</v>
      </c>
      <c r="CY75" s="17">
        <f t="shared" si="98"/>
        <v>3.4225285077279235</v>
      </c>
      <c r="CZ75" s="22" t="s">
        <v>231</v>
      </c>
      <c r="DA75" s="17">
        <f t="shared" si="99"/>
        <v>0.51360592372742142</v>
      </c>
      <c r="DB75" s="17">
        <f t="shared" si="100"/>
        <v>4.6590512400818476</v>
      </c>
      <c r="DC75" s="22" t="s">
        <v>231</v>
      </c>
      <c r="DD75" s="17">
        <f t="shared" si="101"/>
        <v>1.1194837701015177</v>
      </c>
      <c r="DE75" s="17">
        <f t="shared" si="102"/>
        <v>0.17886025637591949</v>
      </c>
      <c r="DF75" s="22" t="s">
        <v>231</v>
      </c>
      <c r="DG75" s="17">
        <f t="shared" si="103"/>
        <v>5.5702251642198532E-2</v>
      </c>
      <c r="DH75" s="17">
        <f t="shared" si="104"/>
        <v>55.604470497246069</v>
      </c>
      <c r="DI75" s="22" t="s">
        <v>231</v>
      </c>
      <c r="DJ75" s="17">
        <f t="shared" si="105"/>
        <v>2.0707156744311721</v>
      </c>
      <c r="DK75" s="17">
        <f t="shared" si="106"/>
        <v>0.99447711187331977</v>
      </c>
      <c r="DL75" s="22" t="s">
        <v>231</v>
      </c>
      <c r="DM75" s="17">
        <f t="shared" si="107"/>
        <v>0.20621936572952559</v>
      </c>
      <c r="DN75" s="17">
        <f t="shared" si="108"/>
        <v>0.57292181842545231</v>
      </c>
      <c r="DO75" s="22" t="s">
        <v>231</v>
      </c>
      <c r="DP75" s="17">
        <f t="shared" si="109"/>
        <v>0.11532569900456711</v>
      </c>
      <c r="DQ75" s="17">
        <f t="shared" si="110"/>
        <v>0.48498113569012113</v>
      </c>
      <c r="DR75" s="22" t="s">
        <v>231</v>
      </c>
      <c r="DS75" s="17">
        <f t="shared" si="111"/>
        <v>8.8556939892086503E-2</v>
      </c>
      <c r="DT75" s="17">
        <f t="shared" si="112"/>
        <v>1.1258895848699282E-2</v>
      </c>
      <c r="DU75" s="22" t="s">
        <v>231</v>
      </c>
      <c r="DV75" s="17">
        <f t="shared" si="113"/>
        <v>2.6921997629211283E-3</v>
      </c>
    </row>
    <row r="76" spans="1:140" x14ac:dyDescent="0.3">
      <c r="A76" s="100" t="s">
        <v>320</v>
      </c>
      <c r="B76" s="133">
        <v>3732</v>
      </c>
      <c r="C76" s="63">
        <v>2.77</v>
      </c>
      <c r="D76" s="68" t="s">
        <v>231</v>
      </c>
      <c r="E76" s="63">
        <v>0.46</v>
      </c>
      <c r="F76" s="15"/>
      <c r="I76" s="14" t="s">
        <v>323</v>
      </c>
      <c r="J76" s="21" t="s">
        <v>231</v>
      </c>
      <c r="K76" s="14" t="s">
        <v>323</v>
      </c>
      <c r="L76" s="14">
        <v>227</v>
      </c>
      <c r="M76" s="21" t="s">
        <v>231</v>
      </c>
      <c r="N76" s="14">
        <v>20</v>
      </c>
      <c r="O76" s="14">
        <v>250</v>
      </c>
      <c r="P76" s="21" t="s">
        <v>231</v>
      </c>
      <c r="Q76" s="14">
        <v>36</v>
      </c>
      <c r="R76" s="14">
        <v>3.14</v>
      </c>
      <c r="S76" s="21" t="s">
        <v>231</v>
      </c>
      <c r="T76" s="14">
        <v>0.82</v>
      </c>
      <c r="U76" s="14" t="s">
        <v>323</v>
      </c>
      <c r="V76" s="21" t="s">
        <v>231</v>
      </c>
      <c r="W76" s="14" t="s">
        <v>323</v>
      </c>
      <c r="X76" s="14">
        <v>0.182</v>
      </c>
      <c r="Y76" s="21" t="s">
        <v>231</v>
      </c>
      <c r="Z76" s="14">
        <v>5.3999999999999999E-2</v>
      </c>
      <c r="AA76" s="14">
        <v>659</v>
      </c>
      <c r="AB76" s="21" t="s">
        <v>231</v>
      </c>
      <c r="AC76" s="14">
        <v>54</v>
      </c>
      <c r="AD76" s="14">
        <v>371000</v>
      </c>
      <c r="AE76" s="21" t="s">
        <v>231</v>
      </c>
      <c r="AF76" s="14">
        <v>47000</v>
      </c>
      <c r="AG76" s="14">
        <v>4.58</v>
      </c>
      <c r="AH76" s="21" t="s">
        <v>231</v>
      </c>
      <c r="AI76" s="14">
        <v>0.46</v>
      </c>
      <c r="AJ76" s="14">
        <v>3.3999999999999998E-3</v>
      </c>
      <c r="AK76" s="21" t="s">
        <v>231</v>
      </c>
      <c r="AL76" s="14">
        <v>2.7000000000000001E-3</v>
      </c>
      <c r="AM76" s="14">
        <v>5.92</v>
      </c>
      <c r="AN76" s="21" t="s">
        <v>231</v>
      </c>
      <c r="AO76" s="14">
        <v>0.66</v>
      </c>
      <c r="AP76" s="14">
        <v>3.7999999999999999E-2</v>
      </c>
      <c r="AQ76" s="21" t="s">
        <v>231</v>
      </c>
      <c r="AR76" s="14">
        <v>1.4E-2</v>
      </c>
      <c r="AS76" s="14">
        <v>0.159</v>
      </c>
      <c r="AT76" s="21" t="s">
        <v>231</v>
      </c>
      <c r="AU76" s="14">
        <v>4.3999999999999997E-2</v>
      </c>
      <c r="AV76" s="14">
        <v>2.76</v>
      </c>
      <c r="AW76" s="21" t="s">
        <v>231</v>
      </c>
      <c r="AX76" s="14">
        <v>0.44</v>
      </c>
      <c r="AY76" s="14">
        <v>12.2</v>
      </c>
      <c r="AZ76" s="21" t="s">
        <v>231</v>
      </c>
      <c r="BA76" s="14">
        <v>1.3</v>
      </c>
      <c r="BB76" s="14">
        <v>57.2</v>
      </c>
      <c r="BC76" s="21" t="s">
        <v>231</v>
      </c>
      <c r="BD76" s="14">
        <v>6.8</v>
      </c>
      <c r="BE76" s="14">
        <v>217</v>
      </c>
      <c r="BF76" s="21" t="s">
        <v>231</v>
      </c>
      <c r="BG76" s="14">
        <v>24</v>
      </c>
      <c r="BH76" s="14">
        <v>1.24</v>
      </c>
      <c r="BI76" s="21" t="s">
        <v>231</v>
      </c>
      <c r="BJ76" s="14">
        <v>0.11</v>
      </c>
      <c r="BK76" s="14">
        <v>44.8</v>
      </c>
      <c r="BL76" s="21" t="s">
        <v>231</v>
      </c>
      <c r="BM76" s="14">
        <v>4</v>
      </c>
      <c r="BN76" s="14">
        <v>78</v>
      </c>
      <c r="BO76" s="21" t="s">
        <v>231</v>
      </c>
      <c r="BP76" s="14">
        <v>9.6999999999999993</v>
      </c>
      <c r="BQ76" s="16">
        <f t="shared" si="76"/>
        <v>0.57435897435897432</v>
      </c>
      <c r="BR76" s="21" t="s">
        <v>231</v>
      </c>
      <c r="BS76" s="16">
        <f t="shared" si="77"/>
        <v>8.7929638072912528E-2</v>
      </c>
      <c r="BT76" s="18">
        <f t="shared" si="78"/>
        <v>647.58596758791884</v>
      </c>
      <c r="BU76" s="18">
        <f t="shared" si="79"/>
        <v>638.07176011501144</v>
      </c>
      <c r="BV76" s="21" t="s">
        <v>231</v>
      </c>
      <c r="BW76" s="18">
        <f t="shared" si="80"/>
        <v>12.469471814492538</v>
      </c>
      <c r="BX76" s="16">
        <f t="shared" si="81"/>
        <v>10.976083814449067</v>
      </c>
      <c r="BY76" s="16"/>
      <c r="BZ76" s="17">
        <f t="shared" si="82"/>
        <v>2.1105990783410137E-2</v>
      </c>
      <c r="CA76" s="22" t="s">
        <v>231</v>
      </c>
      <c r="CB76" s="17">
        <f t="shared" si="83"/>
        <v>3.153187206796406E-3</v>
      </c>
      <c r="CC76" s="17">
        <f t="shared" si="84"/>
        <v>0.20645161290322581</v>
      </c>
      <c r="CD76" s="22" t="s">
        <v>231</v>
      </c>
      <c r="CE76" s="17">
        <f t="shared" si="85"/>
        <v>2.9345261240239652E-2</v>
      </c>
      <c r="CF76" s="17">
        <f t="shared" si="86"/>
        <v>0.26359447004608294</v>
      </c>
      <c r="CG76" s="22" t="s">
        <v>231</v>
      </c>
      <c r="CH76" s="17">
        <f t="shared" si="87"/>
        <v>4.2800531886693416E-2</v>
      </c>
      <c r="CI76" s="17">
        <f t="shared" si="88"/>
        <v>6.7981790591805757E-2</v>
      </c>
      <c r="CJ76" s="22" t="s">
        <v>231</v>
      </c>
      <c r="CK76" s="17">
        <f t="shared" si="89"/>
        <v>8.2385643372086519E-3</v>
      </c>
      <c r="CL76" s="17">
        <f t="shared" si="90"/>
        <v>0.10223214285714287</v>
      </c>
      <c r="CM76" s="22" t="s">
        <v>231</v>
      </c>
      <c r="CN76" s="17">
        <f t="shared" si="91"/>
        <v>1.3738518813183316E-2</v>
      </c>
      <c r="CO76" s="17"/>
      <c r="CP76" s="17">
        <f t="shared" si="92"/>
        <v>1.2986285580215506</v>
      </c>
      <c r="CQ76" s="22" t="s">
        <v>231</v>
      </c>
      <c r="CR76" s="17">
        <f t="shared" si="93"/>
        <v>0.17633756005938672</v>
      </c>
      <c r="CS76" s="17">
        <f t="shared" si="94"/>
        <v>14.242604027692993</v>
      </c>
      <c r="CT76" s="22" t="s">
        <v>231</v>
      </c>
      <c r="CU76" s="17">
        <f t="shared" si="95"/>
        <v>0.73927999676318779</v>
      </c>
      <c r="CV76" s="17">
        <f t="shared" si="96"/>
        <v>3.3585262718635329</v>
      </c>
      <c r="CW76" s="22" t="s">
        <v>231</v>
      </c>
      <c r="CX76" s="17">
        <f t="shared" si="97"/>
        <v>0.54048881365203594</v>
      </c>
      <c r="CY76" s="17">
        <f t="shared" si="98"/>
        <v>6.2699530934861043</v>
      </c>
      <c r="CZ76" s="22" t="s">
        <v>231</v>
      </c>
      <c r="DA76" s="17">
        <f t="shared" si="99"/>
        <v>0.9409081744786838</v>
      </c>
      <c r="DB76" s="17">
        <f t="shared" si="100"/>
        <v>7.9940797284213696</v>
      </c>
      <c r="DC76" s="22" t="s">
        <v>231</v>
      </c>
      <c r="DD76" s="17">
        <f t="shared" si="101"/>
        <v>1.9208293817150757</v>
      </c>
      <c r="DE76" s="17">
        <f t="shared" si="102"/>
        <v>0.16181259578779411</v>
      </c>
      <c r="DF76" s="22" t="s">
        <v>231</v>
      </c>
      <c r="DG76" s="17">
        <f t="shared" si="103"/>
        <v>5.0738056575469183E-2</v>
      </c>
      <c r="DH76" s="17">
        <f t="shared" si="104"/>
        <v>54.97072846794773</v>
      </c>
      <c r="DI76" s="22" t="s">
        <v>231</v>
      </c>
      <c r="DJ76" s="17">
        <f t="shared" si="105"/>
        <v>1.8861731068947651</v>
      </c>
      <c r="DK76" s="17">
        <f t="shared" si="106"/>
        <v>0.87550560437559555</v>
      </c>
      <c r="DL76" s="22" t="s">
        <v>231</v>
      </c>
      <c r="DM76" s="17">
        <f t="shared" si="107"/>
        <v>0.19339942683616701</v>
      </c>
      <c r="DN76" s="17">
        <f t="shared" si="108"/>
        <v>0.59877188948291793</v>
      </c>
      <c r="DO76" s="22" t="s">
        <v>231</v>
      </c>
      <c r="DP76" s="17">
        <f t="shared" si="109"/>
        <v>0.13598715379251455</v>
      </c>
      <c r="DQ76" s="17">
        <f t="shared" si="110"/>
        <v>0.23147825256377882</v>
      </c>
      <c r="DR76" s="22" t="s">
        <v>231</v>
      </c>
      <c r="DS76" s="17">
        <f t="shared" si="111"/>
        <v>4.8252080685244267E-2</v>
      </c>
      <c r="DT76" s="17">
        <f t="shared" si="112"/>
        <v>3.9529713188266855E-2</v>
      </c>
      <c r="DU76" s="22" t="s">
        <v>231</v>
      </c>
      <c r="DV76" s="17">
        <f t="shared" si="113"/>
        <v>9.8742261290752399E-3</v>
      </c>
      <c r="DX76" s="21"/>
      <c r="EA76" s="21"/>
      <c r="ED76" s="21"/>
      <c r="EG76" s="21"/>
      <c r="EJ76" s="21"/>
    </row>
    <row r="77" spans="1:140" x14ac:dyDescent="0.3">
      <c r="A77" s="15" t="s">
        <v>287</v>
      </c>
      <c r="B77" s="133">
        <v>3717</v>
      </c>
      <c r="C77" s="63">
        <v>4.95</v>
      </c>
      <c r="D77" s="68" t="s">
        <v>231</v>
      </c>
      <c r="E77" s="63">
        <v>0.66</v>
      </c>
      <c r="I77" s="14">
        <v>3.32</v>
      </c>
      <c r="J77" s="21" t="s">
        <v>231</v>
      </c>
      <c r="K77" s="14">
        <v>0.57999999999999996</v>
      </c>
      <c r="L77" s="14">
        <v>173</v>
      </c>
      <c r="M77" s="21" t="s">
        <v>231</v>
      </c>
      <c r="N77" s="14">
        <v>17</v>
      </c>
      <c r="O77" s="14">
        <v>230</v>
      </c>
      <c r="P77" s="21" t="s">
        <v>231</v>
      </c>
      <c r="Q77" s="14">
        <v>24</v>
      </c>
      <c r="R77" s="14">
        <v>7.3</v>
      </c>
      <c r="S77" s="21" t="s">
        <v>231</v>
      </c>
      <c r="T77" s="14">
        <v>1</v>
      </c>
      <c r="U77" s="14">
        <v>0.5</v>
      </c>
      <c r="V77" s="21" t="s">
        <v>231</v>
      </c>
      <c r="W77" s="14">
        <v>0.22</v>
      </c>
      <c r="X77" s="14">
        <v>0.33400000000000002</v>
      </c>
      <c r="Y77" s="21" t="s">
        <v>231</v>
      </c>
      <c r="Z77" s="14">
        <v>6.3E-2</v>
      </c>
      <c r="AA77" s="14">
        <v>580</v>
      </c>
      <c r="AB77" s="21" t="s">
        <v>231</v>
      </c>
      <c r="AC77" s="14">
        <v>55</v>
      </c>
      <c r="AD77" s="14">
        <v>407000</v>
      </c>
      <c r="AE77" s="21" t="s">
        <v>231</v>
      </c>
      <c r="AF77" s="14">
        <v>49000</v>
      </c>
      <c r="AG77" s="14">
        <v>1.9</v>
      </c>
      <c r="AH77" s="21" t="s">
        <v>231</v>
      </c>
      <c r="AI77" s="14">
        <v>0.22</v>
      </c>
      <c r="AJ77" s="14">
        <v>4.3999999999999997E-2</v>
      </c>
      <c r="AK77" s="21" t="s">
        <v>231</v>
      </c>
      <c r="AL77" s="14">
        <v>2.3E-2</v>
      </c>
      <c r="AM77" s="14">
        <v>9.6</v>
      </c>
      <c r="AN77" s="21" t="s">
        <v>231</v>
      </c>
      <c r="AO77" s="14">
        <v>1.2</v>
      </c>
      <c r="AP77" s="14">
        <v>7.4999999999999997E-2</v>
      </c>
      <c r="AQ77" s="21" t="s">
        <v>231</v>
      </c>
      <c r="AR77" s="14">
        <v>2.1000000000000001E-2</v>
      </c>
      <c r="AS77" s="14">
        <v>0.23300000000000001</v>
      </c>
      <c r="AT77" s="21" t="s">
        <v>231</v>
      </c>
      <c r="AU77" s="14">
        <v>3.5999999999999997E-2</v>
      </c>
      <c r="AV77" s="14">
        <v>2.97</v>
      </c>
      <c r="AW77" s="21" t="s">
        <v>231</v>
      </c>
      <c r="AX77" s="14">
        <v>0.38</v>
      </c>
      <c r="AY77" s="14">
        <v>12.6</v>
      </c>
      <c r="AZ77" s="21" t="s">
        <v>231</v>
      </c>
      <c r="BA77" s="14">
        <v>1.5</v>
      </c>
      <c r="BB77" s="14">
        <v>45.3</v>
      </c>
      <c r="BC77" s="21" t="s">
        <v>231</v>
      </c>
      <c r="BD77" s="14">
        <v>4</v>
      </c>
      <c r="BE77" s="14">
        <v>148</v>
      </c>
      <c r="BF77" s="21" t="s">
        <v>231</v>
      </c>
      <c r="BG77" s="14">
        <v>20</v>
      </c>
      <c r="BH77" s="14">
        <v>0.92</v>
      </c>
      <c r="BI77" s="21" t="s">
        <v>231</v>
      </c>
      <c r="BJ77" s="14">
        <v>0.12</v>
      </c>
      <c r="BK77" s="14">
        <v>88</v>
      </c>
      <c r="BL77" s="21" t="s">
        <v>231</v>
      </c>
      <c r="BM77" s="14">
        <v>11</v>
      </c>
      <c r="BN77" s="14">
        <v>161</v>
      </c>
      <c r="BO77" s="21" t="s">
        <v>231</v>
      </c>
      <c r="BP77" s="14">
        <v>13</v>
      </c>
      <c r="BQ77" s="16">
        <f t="shared" si="76"/>
        <v>0.54658385093167705</v>
      </c>
      <c r="BR77" s="21" t="s">
        <v>231</v>
      </c>
      <c r="BS77" s="16">
        <f t="shared" si="77"/>
        <v>8.1337866611064971E-2</v>
      </c>
      <c r="BT77" s="18">
        <f t="shared" si="78"/>
        <v>717.16495148009608</v>
      </c>
      <c r="BU77" s="18">
        <f t="shared" si="79"/>
        <v>683.86248597888891</v>
      </c>
      <c r="BV77" s="21" t="s">
        <v>231</v>
      </c>
      <c r="BW77" s="18">
        <f t="shared" si="80"/>
        <v>11.043395294467354</v>
      </c>
      <c r="BX77" s="16">
        <f t="shared" si="81"/>
        <v>10.450822502221733</v>
      </c>
      <c r="BY77" s="16"/>
      <c r="BZ77" s="17">
        <f t="shared" si="82"/>
        <v>1.2837837837837837E-2</v>
      </c>
      <c r="CA77" s="22" t="s">
        <v>231</v>
      </c>
      <c r="CB77" s="17">
        <f t="shared" si="83"/>
        <v>2.2845835811689226E-3</v>
      </c>
      <c r="CC77" s="17">
        <f t="shared" si="84"/>
        <v>0.59459459459459463</v>
      </c>
      <c r="CD77" s="22" t="s">
        <v>231</v>
      </c>
      <c r="CE77" s="17">
        <f t="shared" si="85"/>
        <v>0.10945468223818704</v>
      </c>
      <c r="CF77" s="17">
        <f t="shared" si="86"/>
        <v>0.30608108108108106</v>
      </c>
      <c r="CG77" s="22" t="s">
        <v>231</v>
      </c>
      <c r="CH77" s="17">
        <f t="shared" si="87"/>
        <v>4.9409520682102581E-2</v>
      </c>
      <c r="CI77" s="17">
        <f t="shared" si="88"/>
        <v>0.15172413793103448</v>
      </c>
      <c r="CJ77" s="22" t="s">
        <v>231</v>
      </c>
      <c r="CK77" s="17">
        <f t="shared" si="89"/>
        <v>2.380535338349753E-2</v>
      </c>
      <c r="CL77" s="17">
        <f t="shared" si="90"/>
        <v>2.1590909090909091E-2</v>
      </c>
      <c r="CM77" s="22" t="s">
        <v>231</v>
      </c>
      <c r="CN77" s="17">
        <f t="shared" si="91"/>
        <v>3.6788401606601437E-3</v>
      </c>
      <c r="CO77" s="17"/>
      <c r="CP77" s="17">
        <f t="shared" si="92"/>
        <v>0.77079651996016252</v>
      </c>
      <c r="CQ77" s="22" t="s">
        <v>231</v>
      </c>
      <c r="CR77" s="17">
        <f t="shared" si="93"/>
        <v>0.10466455307213862</v>
      </c>
      <c r="CS77" s="17">
        <f t="shared" si="94"/>
        <v>12.293204280916447</v>
      </c>
      <c r="CT77" s="22" t="s">
        <v>231</v>
      </c>
      <c r="CU77" s="17">
        <f t="shared" si="95"/>
        <v>0.63809398922657579</v>
      </c>
      <c r="CV77" s="17">
        <f t="shared" si="96"/>
        <v>2.6680349981521463</v>
      </c>
      <c r="CW77" s="22" t="s">
        <v>231</v>
      </c>
      <c r="CX77" s="17">
        <f t="shared" si="97"/>
        <v>0.42936781022505577</v>
      </c>
      <c r="CY77" s="17">
        <f t="shared" si="98"/>
        <v>5.1906109053814591</v>
      </c>
      <c r="CZ77" s="22" t="s">
        <v>231</v>
      </c>
      <c r="DA77" s="17">
        <f t="shared" si="99"/>
        <v>0.77893536978538491</v>
      </c>
      <c r="DB77" s="17">
        <f t="shared" si="100"/>
        <v>6.7545990494388546</v>
      </c>
      <c r="DC77" s="22" t="s">
        <v>231</v>
      </c>
      <c r="DD77" s="17">
        <f t="shared" si="101"/>
        <v>1.6230051183676395</v>
      </c>
      <c r="DE77" s="17">
        <f t="shared" si="102"/>
        <v>0.38411629478462084</v>
      </c>
      <c r="DF77" s="22" t="s">
        <v>231</v>
      </c>
      <c r="DG77" s="17">
        <f t="shared" si="103"/>
        <v>0.1263801236993056</v>
      </c>
      <c r="DH77" s="17">
        <f t="shared" si="104"/>
        <v>63.234806497569544</v>
      </c>
      <c r="DI77" s="22" t="s">
        <v>231</v>
      </c>
      <c r="DJ77" s="17">
        <f t="shared" si="105"/>
        <v>4.698145862427717</v>
      </c>
      <c r="DK77" s="17">
        <f t="shared" si="106"/>
        <v>2.7396465266544543</v>
      </c>
      <c r="DL77" s="22" t="s">
        <v>231</v>
      </c>
      <c r="DM77" s="17">
        <f t="shared" si="107"/>
        <v>0.68479842209370156</v>
      </c>
      <c r="DN77" s="17">
        <f t="shared" si="108"/>
        <v>0.72490836335900555</v>
      </c>
      <c r="DO77" s="22" t="s">
        <v>231</v>
      </c>
      <c r="DP77" s="17">
        <f t="shared" si="109"/>
        <v>0.1641442300940448</v>
      </c>
      <c r="DQ77" s="17">
        <f t="shared" si="110"/>
        <v>0.20474685468737694</v>
      </c>
      <c r="DR77" s="22" t="s">
        <v>231</v>
      </c>
      <c r="DS77" s="17">
        <f t="shared" si="111"/>
        <v>4.704778751147367E-2</v>
      </c>
      <c r="DT77" s="17">
        <f t="shared" si="112"/>
        <v>6.2376234200732673E-3</v>
      </c>
      <c r="DU77" s="22" t="s">
        <v>231</v>
      </c>
      <c r="DV77" s="17">
        <f t="shared" si="113"/>
        <v>1.6895675058646053E-3</v>
      </c>
      <c r="DX77" s="21"/>
      <c r="EA77" s="21"/>
      <c r="ED77" s="21"/>
      <c r="EG77" s="21"/>
      <c r="EJ77" s="21"/>
    </row>
    <row r="78" spans="1:140" x14ac:dyDescent="0.3">
      <c r="A78" s="15" t="s">
        <v>507</v>
      </c>
      <c r="B78" s="15" t="s">
        <v>517</v>
      </c>
      <c r="C78" s="63">
        <v>10.1</v>
      </c>
      <c r="D78" s="68" t="s">
        <v>231</v>
      </c>
      <c r="E78" s="63">
        <v>1.2</v>
      </c>
      <c r="I78" s="14">
        <v>2</v>
      </c>
      <c r="J78" s="21" t="s">
        <v>231</v>
      </c>
      <c r="K78" s="14">
        <v>1.1000000000000001</v>
      </c>
      <c r="L78" s="14">
        <v>255</v>
      </c>
      <c r="M78" s="21" t="s">
        <v>231</v>
      </c>
      <c r="N78" s="14">
        <v>42</v>
      </c>
      <c r="O78" s="14">
        <v>275</v>
      </c>
      <c r="P78" s="21" t="s">
        <v>231</v>
      </c>
      <c r="Q78" s="14">
        <v>54</v>
      </c>
      <c r="R78" s="14">
        <v>4.9000000000000004</v>
      </c>
      <c r="S78" s="21" t="s">
        <v>231</v>
      </c>
      <c r="T78" s="14">
        <v>0.95</v>
      </c>
      <c r="U78" s="14" t="s">
        <v>323</v>
      </c>
      <c r="V78" s="21" t="s">
        <v>231</v>
      </c>
      <c r="W78" s="14" t="s">
        <v>323</v>
      </c>
      <c r="X78" s="14">
        <v>0.23499999999999999</v>
      </c>
      <c r="Y78" s="21" t="s">
        <v>231</v>
      </c>
      <c r="Z78" s="14">
        <v>9.6000000000000002E-2</v>
      </c>
      <c r="AA78" s="14">
        <v>890</v>
      </c>
      <c r="AB78" s="21" t="s">
        <v>231</v>
      </c>
      <c r="AC78" s="14">
        <v>150</v>
      </c>
      <c r="AD78" s="14">
        <v>451000</v>
      </c>
      <c r="AE78" s="21" t="s">
        <v>231</v>
      </c>
      <c r="AF78" s="14">
        <v>46000</v>
      </c>
      <c r="AG78" s="14">
        <v>3.2</v>
      </c>
      <c r="AH78" s="21" t="s">
        <v>231</v>
      </c>
      <c r="AI78" s="14">
        <v>0.41</v>
      </c>
      <c r="AJ78" s="14">
        <v>1.21E-2</v>
      </c>
      <c r="AK78" s="21" t="s">
        <v>231</v>
      </c>
      <c r="AL78" s="14">
        <v>6.8999999999999999E-3</v>
      </c>
      <c r="AM78" s="14">
        <v>13.9</v>
      </c>
      <c r="AN78" s="21" t="s">
        <v>231</v>
      </c>
      <c r="AO78" s="14">
        <v>1.5</v>
      </c>
      <c r="AP78" s="14">
        <v>0.13400000000000001</v>
      </c>
      <c r="AQ78" s="21" t="s">
        <v>231</v>
      </c>
      <c r="AR78" s="14">
        <v>4.5999999999999999E-2</v>
      </c>
      <c r="AS78" s="14">
        <v>0.65</v>
      </c>
      <c r="AT78" s="21" t="s">
        <v>231</v>
      </c>
      <c r="AU78" s="14">
        <v>0.23</v>
      </c>
      <c r="AV78" s="14">
        <v>5.6</v>
      </c>
      <c r="AW78" s="21" t="s">
        <v>231</v>
      </c>
      <c r="AX78" s="14">
        <v>1.2</v>
      </c>
      <c r="AY78" s="14">
        <v>20.9</v>
      </c>
      <c r="AZ78" s="21" t="s">
        <v>231</v>
      </c>
      <c r="BA78" s="14">
        <v>1.8</v>
      </c>
      <c r="BB78" s="14">
        <v>83</v>
      </c>
      <c r="BC78" s="21" t="s">
        <v>231</v>
      </c>
      <c r="BD78" s="14">
        <v>12</v>
      </c>
      <c r="BE78" s="14">
        <v>284</v>
      </c>
      <c r="BF78" s="21" t="s">
        <v>231</v>
      </c>
      <c r="BG78" s="14">
        <v>74</v>
      </c>
      <c r="BH78" s="14">
        <v>1.1299999999999999</v>
      </c>
      <c r="BI78" s="21" t="s">
        <v>231</v>
      </c>
      <c r="BJ78" s="14">
        <v>0.2</v>
      </c>
      <c r="BK78" s="14">
        <v>88.9</v>
      </c>
      <c r="BL78" s="21" t="s">
        <v>231</v>
      </c>
      <c r="BM78" s="14">
        <v>9.8000000000000007</v>
      </c>
      <c r="BN78" s="14">
        <v>216</v>
      </c>
      <c r="BO78" s="21" t="s">
        <v>231</v>
      </c>
      <c r="BP78" s="14">
        <v>36</v>
      </c>
      <c r="BQ78" s="16">
        <f t="shared" si="76"/>
        <v>0.41157407407407409</v>
      </c>
      <c r="BR78" s="21" t="s">
        <v>231</v>
      </c>
      <c r="BS78" s="16">
        <f t="shared" si="77"/>
        <v>8.2242553989460621E-2</v>
      </c>
      <c r="BT78" s="18">
        <f t="shared" si="78"/>
        <v>683.02219813978706</v>
      </c>
      <c r="BU78" s="18">
        <f t="shared" si="79"/>
        <v>746.82743696644593</v>
      </c>
      <c r="BV78" s="21" t="s">
        <v>231</v>
      </c>
      <c r="BW78" s="18">
        <f t="shared" si="80"/>
        <v>11.178359707200144</v>
      </c>
      <c r="BX78" s="16">
        <f t="shared" si="81"/>
        <v>9.8055804712861612</v>
      </c>
      <c r="BY78" s="16"/>
      <c r="BZ78" s="17">
        <f t="shared" si="82"/>
        <v>1.1267605633802818E-2</v>
      </c>
      <c r="CA78" s="22" t="s">
        <v>231</v>
      </c>
      <c r="CB78" s="17">
        <f t="shared" si="83"/>
        <v>3.2716689795171004E-3</v>
      </c>
      <c r="CC78" s="17">
        <f t="shared" si="84"/>
        <v>0.31302816901408453</v>
      </c>
      <c r="CD78" s="22" t="s">
        <v>231</v>
      </c>
      <c r="CE78" s="17">
        <f t="shared" si="85"/>
        <v>8.8562799798507966E-2</v>
      </c>
      <c r="CF78" s="17">
        <f t="shared" si="86"/>
        <v>0.29225352112676056</v>
      </c>
      <c r="CG78" s="22" t="s">
        <v>231</v>
      </c>
      <c r="CH78" s="17">
        <f t="shared" si="87"/>
        <v>8.7087706669016912E-2</v>
      </c>
      <c r="CI78" s="17">
        <f t="shared" si="88"/>
        <v>9.9887640449438209E-2</v>
      </c>
      <c r="CJ78" s="22" t="s">
        <v>231</v>
      </c>
      <c r="CK78" s="17">
        <f t="shared" si="89"/>
        <v>2.0116271858436754E-2</v>
      </c>
      <c r="CL78" s="17">
        <f t="shared" si="90"/>
        <v>3.5995500562429693E-2</v>
      </c>
      <c r="CM78" s="22" t="s">
        <v>231</v>
      </c>
      <c r="CN78" s="17">
        <f t="shared" si="91"/>
        <v>6.0839892700701899E-3</v>
      </c>
      <c r="CO78" s="17"/>
      <c r="CP78" s="17">
        <f t="shared" si="92"/>
        <v>0.40611296768403987</v>
      </c>
      <c r="CQ78" s="22" t="s">
        <v>231</v>
      </c>
      <c r="CR78" s="17">
        <f t="shared" si="93"/>
        <v>5.5145075462518629E-2</v>
      </c>
      <c r="CS78" s="17">
        <f t="shared" si="94"/>
        <v>10.259805869201964</v>
      </c>
      <c r="CT78" s="22" t="s">
        <v>231</v>
      </c>
      <c r="CU78" s="17">
        <f t="shared" si="95"/>
        <v>0.53254792698208264</v>
      </c>
      <c r="CV78" s="17">
        <f t="shared" si="96"/>
        <v>2.0109532005071711</v>
      </c>
      <c r="CW78" s="22" t="s">
        <v>231</v>
      </c>
      <c r="CX78" s="17">
        <f t="shared" si="97"/>
        <v>0.32362340552685415</v>
      </c>
      <c r="CY78" s="17">
        <f t="shared" si="98"/>
        <v>4.1155858900978117</v>
      </c>
      <c r="CZ78" s="22" t="s">
        <v>231</v>
      </c>
      <c r="DA78" s="17">
        <f t="shared" si="99"/>
        <v>0.61761042690817103</v>
      </c>
      <c r="DB78" s="17">
        <f t="shared" si="100"/>
        <v>5.491833471100275</v>
      </c>
      <c r="DC78" s="22" t="s">
        <v>231</v>
      </c>
      <c r="DD78" s="17">
        <f t="shared" si="101"/>
        <v>1.319585924727678</v>
      </c>
      <c r="DE78" s="17">
        <f t="shared" si="102"/>
        <v>0.27278918625809079</v>
      </c>
      <c r="DF78" s="22" t="s">
        <v>231</v>
      </c>
      <c r="DG78" s="17">
        <f t="shared" si="103"/>
        <v>9.6133053732723434E-2</v>
      </c>
      <c r="DH78" s="17">
        <f t="shared" si="104"/>
        <v>59.096252277252439</v>
      </c>
      <c r="DI78" s="22" t="s">
        <v>231</v>
      </c>
      <c r="DJ78" s="17">
        <f t="shared" si="105"/>
        <v>3.5737194696179713</v>
      </c>
      <c r="DK78" s="17">
        <f t="shared" si="106"/>
        <v>1.5970576763627653</v>
      </c>
      <c r="DL78" s="22" t="s">
        <v>231</v>
      </c>
      <c r="DM78" s="17">
        <f t="shared" si="107"/>
        <v>0.52639499513009902</v>
      </c>
      <c r="DN78" s="17">
        <f t="shared" si="108"/>
        <v>0.72856319158971938</v>
      </c>
      <c r="DO78" s="22" t="s">
        <v>231</v>
      </c>
      <c r="DP78" s="17">
        <f t="shared" si="109"/>
        <v>0.24600235002631704</v>
      </c>
      <c r="DQ78" s="17">
        <f t="shared" si="110"/>
        <v>0.28465834783065569</v>
      </c>
      <c r="DR78" s="22" t="s">
        <v>231</v>
      </c>
      <c r="DS78" s="17">
        <f t="shared" si="111"/>
        <v>9.243369869455928E-2</v>
      </c>
      <c r="DT78" s="17">
        <f t="shared" si="112"/>
        <v>7.2693086805769858E-3</v>
      </c>
      <c r="DU78" s="22" t="s">
        <v>231</v>
      </c>
      <c r="DV78" s="17">
        <f t="shared" si="113"/>
        <v>1.96277890647609E-3</v>
      </c>
      <c r="DX78" s="21"/>
      <c r="EA78" s="21"/>
      <c r="ED78" s="21"/>
      <c r="EG78" s="21"/>
      <c r="EJ78" s="21"/>
    </row>
    <row r="79" spans="1:140" x14ac:dyDescent="0.3">
      <c r="A79" s="14" t="s">
        <v>509</v>
      </c>
      <c r="B79" s="227" t="s">
        <v>520</v>
      </c>
      <c r="C79" s="63">
        <v>3.5</v>
      </c>
      <c r="D79" s="68" t="s">
        <v>231</v>
      </c>
      <c r="E79" s="63">
        <v>1.4</v>
      </c>
      <c r="I79" s="14">
        <v>1.36</v>
      </c>
      <c r="J79" s="21" t="s">
        <v>231</v>
      </c>
      <c r="K79" s="14">
        <v>0.68</v>
      </c>
      <c r="L79" s="14">
        <v>126</v>
      </c>
      <c r="M79" s="21" t="s">
        <v>231</v>
      </c>
      <c r="N79" s="14">
        <v>12</v>
      </c>
      <c r="O79" s="14">
        <v>228</v>
      </c>
      <c r="P79" s="21" t="s">
        <v>231</v>
      </c>
      <c r="Q79" s="14">
        <v>15</v>
      </c>
      <c r="R79" s="14">
        <v>3.2</v>
      </c>
      <c r="S79" s="21" t="s">
        <v>231</v>
      </c>
      <c r="T79" s="14">
        <v>1</v>
      </c>
      <c r="U79" s="14" t="s">
        <v>323</v>
      </c>
      <c r="V79" s="21" t="s">
        <v>231</v>
      </c>
      <c r="W79" s="14" t="s">
        <v>323</v>
      </c>
      <c r="X79" s="14">
        <v>0.158</v>
      </c>
      <c r="Y79" s="21" t="s">
        <v>231</v>
      </c>
      <c r="Z79" s="14">
        <v>2.1999999999999999E-2</v>
      </c>
      <c r="AA79" s="14">
        <v>692</v>
      </c>
      <c r="AB79" s="21" t="s">
        <v>231</v>
      </c>
      <c r="AC79" s="14">
        <v>40</v>
      </c>
      <c r="AD79" s="14">
        <v>373000</v>
      </c>
      <c r="AE79" s="21" t="s">
        <v>231</v>
      </c>
      <c r="AF79" s="14">
        <v>28000</v>
      </c>
      <c r="AG79" s="14">
        <v>0.88</v>
      </c>
      <c r="AH79" s="21" t="s">
        <v>231</v>
      </c>
      <c r="AI79" s="14">
        <v>0.1</v>
      </c>
      <c r="AJ79" s="14">
        <v>4.3E-3</v>
      </c>
      <c r="AK79" s="21" t="s">
        <v>231</v>
      </c>
      <c r="AL79" s="14">
        <v>2.3999999999999998E-3</v>
      </c>
      <c r="AM79" s="14">
        <v>1.87</v>
      </c>
      <c r="AN79" s="21" t="s">
        <v>231</v>
      </c>
      <c r="AO79" s="14">
        <v>0.12</v>
      </c>
      <c r="AP79" s="14">
        <v>3.3799999999999997E-2</v>
      </c>
      <c r="AQ79" s="21" t="s">
        <v>231</v>
      </c>
      <c r="AR79" s="14">
        <v>7.1000000000000004E-3</v>
      </c>
      <c r="AS79" s="14">
        <v>0.38</v>
      </c>
      <c r="AT79" s="21" t="s">
        <v>231</v>
      </c>
      <c r="AU79" s="14">
        <v>4.9000000000000002E-2</v>
      </c>
      <c r="AV79" s="14">
        <v>2.5499999999999998</v>
      </c>
      <c r="AW79" s="21" t="s">
        <v>231</v>
      </c>
      <c r="AX79" s="14">
        <v>0.27</v>
      </c>
      <c r="AY79" s="14">
        <v>12.7</v>
      </c>
      <c r="AZ79" s="21" t="s">
        <v>231</v>
      </c>
      <c r="BA79" s="14">
        <v>1.1000000000000001</v>
      </c>
      <c r="BB79" s="14">
        <v>58.7</v>
      </c>
      <c r="BC79" s="21" t="s">
        <v>231</v>
      </c>
      <c r="BD79" s="14">
        <v>4.5999999999999996</v>
      </c>
      <c r="BE79" s="14">
        <v>200</v>
      </c>
      <c r="BF79" s="21" t="s">
        <v>231</v>
      </c>
      <c r="BG79" s="14">
        <v>16</v>
      </c>
      <c r="BH79" s="14">
        <v>0.38400000000000001</v>
      </c>
      <c r="BI79" s="21" t="s">
        <v>231</v>
      </c>
      <c r="BJ79" s="14">
        <v>4.2000000000000003E-2</v>
      </c>
      <c r="BK79" s="14">
        <v>20.8</v>
      </c>
      <c r="BL79" s="21" t="s">
        <v>231</v>
      </c>
      <c r="BM79" s="14">
        <v>1.3</v>
      </c>
      <c r="BN79" s="14">
        <v>43.8</v>
      </c>
      <c r="BO79" s="21" t="s">
        <v>231</v>
      </c>
      <c r="BP79" s="14">
        <v>2.9</v>
      </c>
      <c r="BQ79" s="16">
        <f t="shared" si="76"/>
        <v>0.47488584474885848</v>
      </c>
      <c r="BR79" s="21" t="s">
        <v>231</v>
      </c>
      <c r="BS79" s="16">
        <f t="shared" si="77"/>
        <v>4.3238141400123414E-2</v>
      </c>
      <c r="BT79" s="18">
        <f t="shared" si="78"/>
        <v>649.03962465497364</v>
      </c>
      <c r="BU79" s="18">
        <f t="shared" si="79"/>
        <v>655.98455818669981</v>
      </c>
      <c r="BV79" s="21" t="s">
        <v>231</v>
      </c>
      <c r="BW79" s="18">
        <f t="shared" si="80"/>
        <v>31.227829980798155</v>
      </c>
      <c r="BX79" s="16">
        <f t="shared" si="81"/>
        <v>10.764441574270259</v>
      </c>
      <c r="BZ79" s="17">
        <f t="shared" si="82"/>
        <v>4.4000000000000003E-3</v>
      </c>
      <c r="CA79" s="22" t="s">
        <v>231</v>
      </c>
      <c r="CB79" s="17">
        <f t="shared" si="83"/>
        <v>6.1147690062667123E-4</v>
      </c>
      <c r="CC79" s="17">
        <f t="shared" si="84"/>
        <v>0.10400000000000001</v>
      </c>
      <c r="CD79" s="22" t="s">
        <v>231</v>
      </c>
      <c r="CE79" s="17">
        <f t="shared" si="85"/>
        <v>1.0558049062208417E-2</v>
      </c>
      <c r="CF79" s="17">
        <f t="shared" si="86"/>
        <v>0.29350000000000004</v>
      </c>
      <c r="CG79" s="22" t="s">
        <v>231</v>
      </c>
      <c r="CH79" s="17">
        <f t="shared" si="87"/>
        <v>3.2868075696639139E-2</v>
      </c>
      <c r="CI79" s="17">
        <f t="shared" si="88"/>
        <v>3.0057803468208095E-2</v>
      </c>
      <c r="CJ79" s="22" t="s">
        <v>231</v>
      </c>
      <c r="CK79" s="17">
        <f t="shared" si="89"/>
        <v>2.5588868410944803E-3</v>
      </c>
      <c r="CL79" s="17">
        <f t="shared" si="90"/>
        <v>4.2307692307692303E-2</v>
      </c>
      <c r="CM79" s="22" t="s">
        <v>231</v>
      </c>
      <c r="CN79" s="17">
        <f t="shared" si="91"/>
        <v>5.4868808704390988E-3</v>
      </c>
      <c r="CO79" s="17"/>
      <c r="CP79" s="17">
        <f t="shared" si="92"/>
        <v>1.0524552793710669</v>
      </c>
      <c r="CQ79" s="22" t="s">
        <v>231</v>
      </c>
      <c r="CR79" s="17">
        <f t="shared" si="93"/>
        <v>0.14291029939974131</v>
      </c>
      <c r="CS79" s="17">
        <f t="shared" si="94"/>
        <v>13.422473017257897</v>
      </c>
      <c r="CT79" s="22" t="s">
        <v>231</v>
      </c>
      <c r="CU79" s="17">
        <f t="shared" si="95"/>
        <v>0.69671008120835243</v>
      </c>
      <c r="CV79" s="17">
        <f t="shared" si="96"/>
        <v>3.061069792103869</v>
      </c>
      <c r="CW79" s="22" t="s">
        <v>231</v>
      </c>
      <c r="CX79" s="17">
        <f t="shared" si="97"/>
        <v>0.49261903779073096</v>
      </c>
      <c r="CY79" s="17">
        <f t="shared" si="98"/>
        <v>5.8103965582375006</v>
      </c>
      <c r="CZ79" s="22" t="s">
        <v>231</v>
      </c>
      <c r="DA79" s="17">
        <f t="shared" si="99"/>
        <v>0.87194426131963065</v>
      </c>
      <c r="DB79" s="17">
        <f t="shared" si="100"/>
        <v>7.4694170952798231</v>
      </c>
      <c r="DC79" s="22" t="s">
        <v>231</v>
      </c>
      <c r="DD79" s="17">
        <f t="shared" si="101"/>
        <v>1.7947626629102464</v>
      </c>
      <c r="DE79" s="17">
        <f t="shared" si="102"/>
        <v>7.3345035010680487E-2</v>
      </c>
      <c r="DF79" s="22" t="s">
        <v>231</v>
      </c>
      <c r="DG79" s="17">
        <f t="shared" si="103"/>
        <v>2.2110975188450784E-2</v>
      </c>
      <c r="DH79" s="17">
        <f t="shared" si="104"/>
        <v>51.681971561735338</v>
      </c>
      <c r="DI79" s="22" t="s">
        <v>231</v>
      </c>
      <c r="DJ79" s="17">
        <f t="shared" si="105"/>
        <v>0.82196933786062398</v>
      </c>
      <c r="DK79" s="17">
        <f t="shared" si="106"/>
        <v>0.45602919521655066</v>
      </c>
      <c r="DL79" s="22" t="s">
        <v>231</v>
      </c>
      <c r="DM79" s="17">
        <f t="shared" si="107"/>
        <v>8.9941959217045467E-2</v>
      </c>
      <c r="DN79" s="17">
        <f t="shared" si="108"/>
        <v>0.67800808276676072</v>
      </c>
      <c r="DO79" s="22" t="s">
        <v>231</v>
      </c>
      <c r="DP79" s="17">
        <f t="shared" si="109"/>
        <v>0.13174158309478801</v>
      </c>
      <c r="DQ79" s="17">
        <f t="shared" si="110"/>
        <v>5.6115335666544947E-2</v>
      </c>
      <c r="DR79" s="22" t="s">
        <v>231</v>
      </c>
      <c r="DS79" s="17">
        <f t="shared" si="111"/>
        <v>1.128542505523355E-2</v>
      </c>
      <c r="DT79" s="17">
        <f t="shared" si="112"/>
        <v>1.4546206768005158E-2</v>
      </c>
      <c r="DU79" s="22" t="s">
        <v>231</v>
      </c>
      <c r="DV79" s="17">
        <f t="shared" si="113"/>
        <v>3.5972479239599676E-3</v>
      </c>
      <c r="DX79" s="21"/>
      <c r="EA79" s="21"/>
      <c r="ED79" s="21"/>
      <c r="EG79" s="21"/>
      <c r="EJ79" s="21"/>
    </row>
    <row r="80" spans="1:140" x14ac:dyDescent="0.3">
      <c r="A80" s="14" t="s">
        <v>508</v>
      </c>
      <c r="B80" s="227"/>
      <c r="C80" s="63">
        <v>5.13</v>
      </c>
      <c r="D80" s="68" t="s">
        <v>231</v>
      </c>
      <c r="E80" s="63">
        <v>0.81</v>
      </c>
      <c r="I80" s="14">
        <v>1.55</v>
      </c>
      <c r="J80" s="21" t="s">
        <v>231</v>
      </c>
      <c r="K80" s="14">
        <v>0.66</v>
      </c>
      <c r="L80" s="14">
        <v>346</v>
      </c>
      <c r="M80" s="21" t="s">
        <v>231</v>
      </c>
      <c r="N80" s="14">
        <v>42</v>
      </c>
      <c r="O80" s="14">
        <v>259</v>
      </c>
      <c r="P80" s="21" t="s">
        <v>231</v>
      </c>
      <c r="Q80" s="14">
        <v>31</v>
      </c>
      <c r="R80" s="14">
        <v>3.5</v>
      </c>
      <c r="S80" s="21" t="s">
        <v>231</v>
      </c>
      <c r="T80" s="14">
        <v>1.1000000000000001</v>
      </c>
      <c r="U80" s="14" t="s">
        <v>323</v>
      </c>
      <c r="V80" s="21" t="s">
        <v>231</v>
      </c>
      <c r="W80" s="14" t="s">
        <v>323</v>
      </c>
      <c r="X80" s="14">
        <v>0.215</v>
      </c>
      <c r="Y80" s="21" t="s">
        <v>231</v>
      </c>
      <c r="Z80" s="14">
        <v>4.2999999999999997E-2</v>
      </c>
      <c r="AA80" s="14">
        <v>784</v>
      </c>
      <c r="AB80" s="21" t="s">
        <v>231</v>
      </c>
      <c r="AC80" s="14">
        <v>89</v>
      </c>
      <c r="AD80" s="14">
        <v>390000</v>
      </c>
      <c r="AE80" s="21" t="s">
        <v>231</v>
      </c>
      <c r="AF80" s="14">
        <v>43000</v>
      </c>
      <c r="AG80" s="14">
        <v>3.54</v>
      </c>
      <c r="AH80" s="21" t="s">
        <v>231</v>
      </c>
      <c r="AI80" s="14">
        <v>0.4</v>
      </c>
      <c r="AJ80" s="14">
        <v>6.4000000000000003E-3</v>
      </c>
      <c r="AK80" s="21" t="s">
        <v>231</v>
      </c>
      <c r="AL80" s="14">
        <v>3.5999999999999999E-3</v>
      </c>
      <c r="AM80" s="14">
        <v>8.8000000000000007</v>
      </c>
      <c r="AN80" s="21" t="s">
        <v>231</v>
      </c>
      <c r="AO80" s="14">
        <v>1.3</v>
      </c>
      <c r="AP80" s="14">
        <v>5.2999999999999999E-2</v>
      </c>
      <c r="AQ80" s="21" t="s">
        <v>231</v>
      </c>
      <c r="AR80" s="14">
        <v>1.6E-2</v>
      </c>
      <c r="AS80" s="14">
        <v>0.29599999999999999</v>
      </c>
      <c r="AT80" s="21" t="s">
        <v>231</v>
      </c>
      <c r="AU80" s="14">
        <v>8.3000000000000004E-2</v>
      </c>
      <c r="AV80" s="14">
        <v>3.49</v>
      </c>
      <c r="AW80" s="21" t="s">
        <v>231</v>
      </c>
      <c r="AX80" s="14">
        <v>0.54</v>
      </c>
      <c r="AY80" s="14">
        <v>16</v>
      </c>
      <c r="AZ80" s="21" t="s">
        <v>231</v>
      </c>
      <c r="BA80" s="14">
        <v>2.4</v>
      </c>
      <c r="BB80" s="14">
        <v>71.7</v>
      </c>
      <c r="BC80" s="21" t="s">
        <v>231</v>
      </c>
      <c r="BD80" s="14">
        <v>6.1</v>
      </c>
      <c r="BE80" s="14">
        <v>264</v>
      </c>
      <c r="BF80" s="21" t="s">
        <v>231</v>
      </c>
      <c r="BG80" s="14">
        <v>36</v>
      </c>
      <c r="BH80" s="14">
        <v>0.74099999999999999</v>
      </c>
      <c r="BI80" s="21" t="s">
        <v>231</v>
      </c>
      <c r="BJ80" s="14">
        <v>9.1999999999999998E-2</v>
      </c>
      <c r="BK80" s="14">
        <v>75.8</v>
      </c>
      <c r="BL80" s="21" t="s">
        <v>231</v>
      </c>
      <c r="BM80" s="14">
        <v>8</v>
      </c>
      <c r="BN80" s="14">
        <v>192</v>
      </c>
      <c r="BO80" s="21" t="s">
        <v>231</v>
      </c>
      <c r="BP80" s="14">
        <v>29</v>
      </c>
      <c r="BQ80" s="16">
        <f t="shared" si="76"/>
        <v>0.39479166666666665</v>
      </c>
      <c r="BR80" s="21" t="s">
        <v>231</v>
      </c>
      <c r="BS80" s="16">
        <f t="shared" si="77"/>
        <v>7.2745082142149864E-2</v>
      </c>
      <c r="BT80" s="18">
        <f t="shared" si="78"/>
        <v>655.98455818669981</v>
      </c>
      <c r="BU80" s="18">
        <f t="shared" si="79"/>
        <v>686.83056401149167</v>
      </c>
      <c r="BV80" s="21" t="s">
        <v>231</v>
      </c>
      <c r="BW80" s="18">
        <f t="shared" si="80"/>
        <v>13.158961874823149</v>
      </c>
      <c r="BX80" s="16">
        <f t="shared" si="81"/>
        <v>10.418505489350382</v>
      </c>
      <c r="BZ80" s="17">
        <f t="shared" si="82"/>
        <v>1.3409090909090909E-2</v>
      </c>
      <c r="CA80" s="22" t="s">
        <v>231</v>
      </c>
      <c r="CB80" s="17">
        <f t="shared" si="83"/>
        <v>2.3746877055163176E-3</v>
      </c>
      <c r="CC80" s="17">
        <f t="shared" si="84"/>
        <v>0.28712121212121211</v>
      </c>
      <c r="CD80" s="22" t="s">
        <v>231</v>
      </c>
      <c r="CE80" s="17">
        <f t="shared" si="85"/>
        <v>4.9509823686987552E-2</v>
      </c>
      <c r="CF80" s="17">
        <f t="shared" si="86"/>
        <v>0.27159090909090911</v>
      </c>
      <c r="CG80" s="22" t="s">
        <v>231</v>
      </c>
      <c r="CH80" s="17">
        <f t="shared" si="87"/>
        <v>4.3651923714513645E-2</v>
      </c>
      <c r="CI80" s="17">
        <f t="shared" si="88"/>
        <v>9.6683673469387749E-2</v>
      </c>
      <c r="CJ80" s="22" t="s">
        <v>231</v>
      </c>
      <c r="CK80" s="17">
        <f t="shared" si="89"/>
        <v>1.4986207673604332E-2</v>
      </c>
      <c r="CL80" s="17">
        <f t="shared" si="90"/>
        <v>4.6701846965699213E-2</v>
      </c>
      <c r="CM80" s="22" t="s">
        <v>231</v>
      </c>
      <c r="CN80" s="17">
        <f t="shared" si="91"/>
        <v>7.2209277843014279E-3</v>
      </c>
      <c r="CO80" s="17"/>
      <c r="CP80" s="17">
        <f t="shared" si="92"/>
        <v>0.74645119485653244</v>
      </c>
      <c r="CQ80" s="22" t="s">
        <v>231</v>
      </c>
      <c r="CR80" s="17">
        <f t="shared" si="93"/>
        <v>0.10135876158841597</v>
      </c>
      <c r="CS80" s="17">
        <f t="shared" si="94"/>
        <v>12.182379324167856</v>
      </c>
      <c r="CT80" s="22" t="s">
        <v>231</v>
      </c>
      <c r="CU80" s="17">
        <f t="shared" si="95"/>
        <v>0.63234148262686452</v>
      </c>
      <c r="CV80" s="17">
        <f t="shared" si="96"/>
        <v>2.6305199182964136</v>
      </c>
      <c r="CW80" s="22" t="s">
        <v>231</v>
      </c>
      <c r="CX80" s="17">
        <f t="shared" si="97"/>
        <v>0.42333049523509869</v>
      </c>
      <c r="CY80" s="17">
        <f t="shared" si="98"/>
        <v>5.1306283601306921</v>
      </c>
      <c r="CZ80" s="22" t="s">
        <v>231</v>
      </c>
      <c r="DA80" s="17">
        <f t="shared" si="99"/>
        <v>0.76993401581814103</v>
      </c>
      <c r="DB80" s="17">
        <f t="shared" si="100"/>
        <v>6.6849446334492617</v>
      </c>
      <c r="DC80" s="22" t="s">
        <v>231</v>
      </c>
      <c r="DD80" s="17">
        <f t="shared" si="101"/>
        <v>1.6062684515661645</v>
      </c>
      <c r="DE80" s="17">
        <f t="shared" si="102"/>
        <v>0.24570237982456322</v>
      </c>
      <c r="DF80" s="22" t="s">
        <v>231</v>
      </c>
      <c r="DG80" s="17">
        <f t="shared" si="103"/>
        <v>8.0618667394031923E-2</v>
      </c>
      <c r="DH80" s="17">
        <f t="shared" si="104"/>
        <v>58.089307800169635</v>
      </c>
      <c r="DI80" s="22" t="s">
        <v>231</v>
      </c>
      <c r="DJ80" s="17">
        <f t="shared" si="105"/>
        <v>2.9969764830495138</v>
      </c>
      <c r="DK80" s="17">
        <f t="shared" si="106"/>
        <v>1.3297065320610604</v>
      </c>
      <c r="DL80" s="22" t="s">
        <v>231</v>
      </c>
      <c r="DM80" s="17">
        <f t="shared" si="107"/>
        <v>0.32113653756094507</v>
      </c>
      <c r="DN80" s="17">
        <f t="shared" si="108"/>
        <v>0.64487685392530802</v>
      </c>
      <c r="DO80" s="22" t="s">
        <v>231</v>
      </c>
      <c r="DP80" s="17">
        <f t="shared" si="109"/>
        <v>0.14570109692289446</v>
      </c>
      <c r="DQ80" s="17">
        <f t="shared" si="110"/>
        <v>0.21884167775790475</v>
      </c>
      <c r="DR80" s="22" t="s">
        <v>231</v>
      </c>
      <c r="DS80" s="17">
        <f t="shared" si="111"/>
        <v>5.0140670955159436E-2</v>
      </c>
      <c r="DT80" s="17">
        <f t="shared" si="112"/>
        <v>1.3252379967580582E-2</v>
      </c>
      <c r="DU80" s="22" t="s">
        <v>231</v>
      </c>
      <c r="DV80" s="17">
        <f t="shared" si="113"/>
        <v>3.461978109908957E-3</v>
      </c>
    </row>
    <row r="81" spans="1:126" x14ac:dyDescent="0.3">
      <c r="B81" s="15"/>
      <c r="C81" s="63"/>
      <c r="D81" s="63"/>
      <c r="E81" s="63"/>
      <c r="BU81" s="18"/>
      <c r="BX81" s="16">
        <f t="shared" si="81"/>
        <v>36.630036630036628</v>
      </c>
      <c r="DH81" s="17"/>
    </row>
    <row r="82" spans="1:126" x14ac:dyDescent="0.3">
      <c r="A82" s="159" t="s">
        <v>325</v>
      </c>
      <c r="B82" s="14"/>
      <c r="C82" s="63"/>
      <c r="D82" s="68"/>
      <c r="E82" s="63"/>
    </row>
    <row r="83" spans="1:126" ht="43.2" customHeight="1" x14ac:dyDescent="0.3">
      <c r="A83" s="126" t="s">
        <v>235</v>
      </c>
      <c r="B83" s="126" t="s">
        <v>238</v>
      </c>
      <c r="C83" s="226" t="s">
        <v>326</v>
      </c>
      <c r="D83" s="226"/>
      <c r="E83" s="226"/>
      <c r="I83" s="224" t="s">
        <v>1503</v>
      </c>
      <c r="J83" s="224"/>
      <c r="K83" s="224"/>
      <c r="L83" s="224" t="s">
        <v>1505</v>
      </c>
      <c r="M83" s="224"/>
      <c r="N83" s="224"/>
      <c r="O83" s="224" t="s">
        <v>1506</v>
      </c>
      <c r="P83" s="224"/>
      <c r="Q83" s="224"/>
      <c r="R83" s="224" t="s">
        <v>1507</v>
      </c>
      <c r="S83" s="224"/>
      <c r="T83" s="224"/>
      <c r="U83" s="224" t="s">
        <v>1508</v>
      </c>
      <c r="V83" s="224"/>
      <c r="W83" s="224"/>
      <c r="X83" s="224" t="s">
        <v>1509</v>
      </c>
      <c r="Y83" s="224"/>
      <c r="Z83" s="224"/>
      <c r="AA83" s="224" t="s">
        <v>1510</v>
      </c>
      <c r="AB83" s="224"/>
      <c r="AC83" s="224"/>
      <c r="AD83" s="224" t="s">
        <v>1511</v>
      </c>
      <c r="AE83" s="224"/>
      <c r="AF83" s="224"/>
      <c r="AG83" s="224" t="s">
        <v>1512</v>
      </c>
      <c r="AH83" s="224"/>
      <c r="AI83" s="224"/>
      <c r="AJ83" s="224" t="s">
        <v>1513</v>
      </c>
      <c r="AK83" s="224"/>
      <c r="AL83" s="224"/>
      <c r="AM83" s="224" t="s">
        <v>1514</v>
      </c>
      <c r="AN83" s="224"/>
      <c r="AO83" s="224"/>
      <c r="AP83" s="224" t="s">
        <v>1515</v>
      </c>
      <c r="AQ83" s="224"/>
      <c r="AR83" s="224"/>
      <c r="AS83" s="224" t="s">
        <v>1516</v>
      </c>
      <c r="AT83" s="224"/>
      <c r="AU83" s="224"/>
      <c r="AV83" s="224" t="s">
        <v>1517</v>
      </c>
      <c r="AW83" s="224"/>
      <c r="AX83" s="224"/>
      <c r="AY83" s="224" t="s">
        <v>1518</v>
      </c>
      <c r="AZ83" s="224"/>
      <c r="BA83" s="224"/>
      <c r="BB83" s="224" t="s">
        <v>1519</v>
      </c>
      <c r="BC83" s="224"/>
      <c r="BD83" s="224"/>
      <c r="BE83" s="224" t="s">
        <v>1520</v>
      </c>
      <c r="BF83" s="224"/>
      <c r="BG83" s="224"/>
      <c r="BH83" s="224" t="s">
        <v>1521</v>
      </c>
      <c r="BI83" s="224"/>
      <c r="BJ83" s="224"/>
      <c r="BK83" s="224" t="s">
        <v>1522</v>
      </c>
      <c r="BL83" s="224"/>
      <c r="BM83" s="224"/>
      <c r="BN83" s="224" t="s">
        <v>1523</v>
      </c>
      <c r="BO83" s="224"/>
      <c r="BP83" s="224"/>
      <c r="BQ83" s="224" t="s">
        <v>327</v>
      </c>
      <c r="BR83" s="224"/>
      <c r="BS83" s="224"/>
      <c r="BT83" s="185" t="s">
        <v>324</v>
      </c>
      <c r="BU83" s="224" t="s">
        <v>328</v>
      </c>
      <c r="BV83" s="224"/>
      <c r="BW83" s="224"/>
      <c r="BX83" s="185" t="s">
        <v>519</v>
      </c>
      <c r="BZ83" s="224" t="s">
        <v>329</v>
      </c>
      <c r="CA83" s="224"/>
      <c r="CB83" s="224"/>
      <c r="CC83" s="224" t="s">
        <v>330</v>
      </c>
      <c r="CD83" s="224"/>
      <c r="CE83" s="224"/>
      <c r="CF83" s="224" t="s">
        <v>331</v>
      </c>
      <c r="CG83" s="224"/>
      <c r="CH83" s="224"/>
      <c r="CI83" s="224" t="s">
        <v>332</v>
      </c>
      <c r="CJ83" s="224"/>
      <c r="CK83" s="224"/>
      <c r="CL83" s="224" t="s">
        <v>518</v>
      </c>
      <c r="CM83" s="224"/>
      <c r="CN83" s="224"/>
      <c r="CO83" s="185"/>
      <c r="CP83" s="224" t="s">
        <v>1455</v>
      </c>
      <c r="CQ83" s="224"/>
      <c r="CR83" s="224"/>
      <c r="CS83" s="224" t="s">
        <v>1456</v>
      </c>
      <c r="CT83" s="224"/>
      <c r="CU83" s="224"/>
      <c r="CV83" s="224" t="s">
        <v>1457</v>
      </c>
      <c r="CW83" s="224"/>
      <c r="CX83" s="224"/>
      <c r="CY83" s="224" t="s">
        <v>1458</v>
      </c>
      <c r="CZ83" s="224"/>
      <c r="DA83" s="224"/>
      <c r="DB83" s="224" t="s">
        <v>1459</v>
      </c>
      <c r="DC83" s="224"/>
      <c r="DD83" s="224"/>
      <c r="DE83" s="224" t="s">
        <v>333</v>
      </c>
      <c r="DF83" s="224"/>
      <c r="DG83" s="224"/>
      <c r="DH83" s="224" t="s">
        <v>382</v>
      </c>
      <c r="DI83" s="224"/>
      <c r="DJ83" s="224"/>
      <c r="DK83" s="224" t="s">
        <v>334</v>
      </c>
      <c r="DL83" s="224"/>
      <c r="DM83" s="224"/>
      <c r="DN83" s="224" t="s">
        <v>335</v>
      </c>
      <c r="DO83" s="224"/>
      <c r="DP83" s="224"/>
      <c r="DQ83" s="224" t="s">
        <v>336</v>
      </c>
      <c r="DR83" s="224"/>
      <c r="DS83" s="224"/>
      <c r="DT83" s="224" t="s">
        <v>337</v>
      </c>
      <c r="DU83" s="224"/>
      <c r="DV83" s="224"/>
    </row>
    <row r="84" spans="1:126" x14ac:dyDescent="0.3">
      <c r="A84" s="15" t="s">
        <v>257</v>
      </c>
      <c r="B84" s="14">
        <v>4129</v>
      </c>
      <c r="C84" s="63">
        <v>11.8</v>
      </c>
      <c r="D84" s="68" t="s">
        <v>231</v>
      </c>
      <c r="E84" s="63">
        <v>1.8</v>
      </c>
      <c r="I84" s="63">
        <v>10.6</v>
      </c>
      <c r="J84" s="21" t="s">
        <v>231</v>
      </c>
      <c r="K84" s="14">
        <v>2.1</v>
      </c>
      <c r="L84" s="14">
        <v>165</v>
      </c>
      <c r="M84" s="21" t="s">
        <v>231</v>
      </c>
      <c r="N84" s="133">
        <v>61</v>
      </c>
      <c r="O84" s="14">
        <v>242</v>
      </c>
      <c r="P84" s="21" t="s">
        <v>231</v>
      </c>
      <c r="Q84" s="14">
        <v>42</v>
      </c>
      <c r="R84" s="14">
        <v>8.4</v>
      </c>
      <c r="S84" s="21" t="s">
        <v>231</v>
      </c>
      <c r="T84" s="14">
        <v>1.9</v>
      </c>
      <c r="U84" s="14" t="s">
        <v>323</v>
      </c>
      <c r="V84" s="21" t="s">
        <v>231</v>
      </c>
      <c r="W84" s="14" t="s">
        <v>323</v>
      </c>
      <c r="X84" s="14">
        <v>0.47</v>
      </c>
      <c r="Y84" s="21" t="s">
        <v>231</v>
      </c>
      <c r="Z84" s="14">
        <v>0.14000000000000001</v>
      </c>
      <c r="AA84" s="14">
        <v>1590</v>
      </c>
      <c r="AB84" s="21" t="s">
        <v>231</v>
      </c>
      <c r="AC84" s="14">
        <v>490</v>
      </c>
      <c r="AD84" s="14">
        <v>450000</v>
      </c>
      <c r="AE84" s="21" t="s">
        <v>231</v>
      </c>
      <c r="AF84" s="14">
        <v>130000</v>
      </c>
      <c r="AG84" s="14">
        <v>8.8000000000000007</v>
      </c>
      <c r="AH84" s="21" t="s">
        <v>231</v>
      </c>
      <c r="AI84" s="14">
        <v>1.5</v>
      </c>
      <c r="AJ84" s="63">
        <v>0.55000000000000004</v>
      </c>
      <c r="AK84" s="21" t="s">
        <v>231</v>
      </c>
      <c r="AL84" s="14">
        <v>0.35</v>
      </c>
      <c r="AM84" s="14">
        <v>18.2</v>
      </c>
      <c r="AN84" s="21" t="s">
        <v>231</v>
      </c>
      <c r="AO84" s="14">
        <v>5.9</v>
      </c>
      <c r="AP84" s="14">
        <v>0.76</v>
      </c>
      <c r="AQ84" s="21" t="s">
        <v>231</v>
      </c>
      <c r="AR84" s="14">
        <v>0.51</v>
      </c>
      <c r="AS84" s="14">
        <v>8.4</v>
      </c>
      <c r="AT84" s="21" t="s">
        <v>231</v>
      </c>
      <c r="AU84" s="14">
        <v>2.5</v>
      </c>
      <c r="AV84" s="14">
        <v>1.21</v>
      </c>
      <c r="AW84" s="21" t="s">
        <v>231</v>
      </c>
      <c r="AX84" s="14">
        <v>0.49</v>
      </c>
      <c r="AY84" s="14">
        <v>33.5</v>
      </c>
      <c r="AZ84" s="21" t="s">
        <v>231</v>
      </c>
      <c r="BA84" s="14">
        <v>9.4</v>
      </c>
      <c r="BB84" s="14">
        <v>139</v>
      </c>
      <c r="BC84" s="21" t="s">
        <v>231</v>
      </c>
      <c r="BD84" s="14">
        <v>20</v>
      </c>
      <c r="BE84" s="14">
        <v>420</v>
      </c>
      <c r="BF84" s="21" t="s">
        <v>231</v>
      </c>
      <c r="BG84" s="14">
        <v>100</v>
      </c>
      <c r="BH84" s="14">
        <v>2.88</v>
      </c>
      <c r="BI84" s="21" t="s">
        <v>231</v>
      </c>
      <c r="BJ84" s="14">
        <v>0.71</v>
      </c>
      <c r="BK84" s="14">
        <v>307</v>
      </c>
      <c r="BL84" s="21" t="s">
        <v>231</v>
      </c>
      <c r="BM84" s="14">
        <v>96</v>
      </c>
      <c r="BN84" s="14">
        <v>214</v>
      </c>
      <c r="BO84" s="21" t="s">
        <v>231</v>
      </c>
      <c r="BP84" s="14">
        <v>33</v>
      </c>
      <c r="BQ84" s="64">
        <f t="shared" ref="BQ84:BQ100" si="114">BK84/BN84</f>
        <v>1.4345794392523366</v>
      </c>
      <c r="BR84" s="68" t="s">
        <v>231</v>
      </c>
      <c r="BS84" s="16">
        <f t="shared" ref="BS84:BS100" si="115">BQ84*SQRT((BM84/BK84)^2 + (BP84/BN84)^2)</f>
        <v>0.50017862527781498</v>
      </c>
      <c r="BT84" s="101">
        <f t="shared" ref="BT84:BT100" si="116">(4800/(5.711-LOG10(R84)))-273</f>
        <v>729.7741927836347</v>
      </c>
      <c r="BU84" s="101">
        <f t="shared" ref="BU84:BU100" si="117">(4800/(5.711-LOG10(C84)))-273</f>
        <v>761.67943853971769</v>
      </c>
      <c r="BV84" s="68" t="s">
        <v>231</v>
      </c>
      <c r="BW84" s="101">
        <f t="shared" ref="BW84:BW100" si="118">(1/(C84*2.303))*(4800/((5.711-LOG10(C84))^2))*E84</f>
        <v>14.772940884083564</v>
      </c>
      <c r="BX84" s="65">
        <f t="shared" ref="BX84:BX90" si="119">10000/(BU84+273)</f>
        <v>9.6648291514455718</v>
      </c>
      <c r="BZ84" s="136">
        <f t="shared" ref="BZ84:BZ100" si="120">AG84/BE84</f>
        <v>2.0952380952380955E-2</v>
      </c>
      <c r="CA84" s="137" t="s">
        <v>231</v>
      </c>
      <c r="CB84" s="136">
        <f t="shared" ref="CB84:CB100" si="121">BZ84*SQRT((BG84/BE84)^2 + (AI84/AG84)^2)</f>
        <v>6.1352955840179996E-3</v>
      </c>
      <c r="CC84" s="136">
        <f t="shared" ref="CC84:CC100" si="122">BK84/BE84</f>
        <v>0.73095238095238091</v>
      </c>
      <c r="CD84" s="137" t="s">
        <v>231</v>
      </c>
      <c r="CE84" s="136">
        <f t="shared" ref="CE84:CE100" si="123">CC84*SQRT((BM84/BK84)^2 + (BG84/BE84)^2)</f>
        <v>0.28728648615249508</v>
      </c>
      <c r="CF84" s="136">
        <f t="shared" ref="CF84:CF100" si="124">BB84/BE84</f>
        <v>0.33095238095238094</v>
      </c>
      <c r="CG84" s="137" t="s">
        <v>231</v>
      </c>
      <c r="CH84" s="136">
        <f t="shared" ref="CH84:CH100" si="125">CF84*SQRT((BG84/BE84)^2 + (BD84/BB84)^2)</f>
        <v>9.2069146861173429E-2</v>
      </c>
      <c r="CI84" s="136">
        <f t="shared" ref="CI84:CI100" si="126">BK84/AA84</f>
        <v>0.19308176100628932</v>
      </c>
      <c r="CJ84" s="137" t="s">
        <v>231</v>
      </c>
      <c r="CK84" s="136">
        <f t="shared" ref="CK84:CK100" si="127">CI84*SQRT((BM84/BK84)^2 + (AC84/AA84)^2)</f>
        <v>8.4770598378012388E-2</v>
      </c>
      <c r="CL84" s="136">
        <f t="shared" ref="CL84:CL100" si="128">AG84/BK84</f>
        <v>2.8664495114006518E-2</v>
      </c>
      <c r="CM84" s="137" t="s">
        <v>231</v>
      </c>
      <c r="CN84" s="136">
        <f t="shared" ref="CN84:CN100" si="129">CL84*SQRT((BM84/BK84)^2 + (AI84/AG84)^2)</f>
        <v>1.0208677250921026E-2</v>
      </c>
      <c r="CO84" s="138"/>
      <c r="CP84" s="72">
        <f>10^(0.4313*BX84-4.6205)</f>
        <v>0.35313504018805686</v>
      </c>
      <c r="CQ84" s="71" t="s">
        <v>231</v>
      </c>
      <c r="CR84" s="72">
        <f t="shared" ref="CR84:CR100" si="130">2.303*CP84*0.0589611492614049</f>
        <v>4.795133371555043E-2</v>
      </c>
      <c r="CS84" s="72">
        <f t="shared" ref="CS84:CS90" si="131">10^(0.1217*BX84-0.1822)</f>
        <v>9.8630153206116393</v>
      </c>
      <c r="CT84" s="71" t="s">
        <v>231</v>
      </c>
      <c r="CU84" s="72">
        <f t="shared" ref="CU84:CU100" si="132">2.303*CS84*0.0225385315526879</f>
        <v>0.51195202226499881</v>
      </c>
      <c r="CV84" s="72">
        <f t="shared" ref="CV84:CV90" si="133">10^(0.1903*BX84-1.5626)</f>
        <v>1.8906754608791627</v>
      </c>
      <c r="CW84" s="71" t="s">
        <v>231</v>
      </c>
      <c r="CX84" s="72">
        <f t="shared" ref="CX84:CX100" si="134">2.303*CV84*0.0698785721056309</f>
        <v>0.30426706660376468</v>
      </c>
      <c r="CY84" s="72">
        <f t="shared" ref="CY84:CY90" si="135">10^(0.1562*BX84-0.9172)</f>
        <v>3.9124275955393468</v>
      </c>
      <c r="CZ84" s="71" t="s">
        <v>231</v>
      </c>
      <c r="DA84" s="72">
        <f t="shared" ref="DA84:DA100" si="136">2.303*CY84*0.0651611907332592</f>
        <v>0.58712322912326298</v>
      </c>
      <c r="DB84" s="72">
        <f t="shared" ref="DB84:DB90" si="137">10^(0.1393*BX84-0.6262)</f>
        <v>5.2494124967421651</v>
      </c>
      <c r="DC84" s="71" t="s">
        <v>231</v>
      </c>
      <c r="DD84" s="72">
        <f t="shared" ref="DD84:DD100" si="138">2.303*DB84*0.104334124695305</f>
        <v>1.2613366520020721</v>
      </c>
      <c r="DE84" s="72">
        <f t="shared" ref="DE84:DE90" si="139">CI84*(DB84/CV84)</f>
        <v>0.53608661565221338</v>
      </c>
      <c r="DF84" s="71" t="s">
        <v>231</v>
      </c>
      <c r="DG84" s="72">
        <f t="shared" ref="DG84:DG90" si="140">SQRT((DB84/CV84*CK84)^2 + (CI84/CV84*DD84)^2 + (CI84*DB84*CX84/(CV84^2))^2)</f>
        <v>0.28183568409423493</v>
      </c>
      <c r="DH84" s="72">
        <f t="shared" ref="DH84:DH100" si="141">(DE84+1.3169)/0.0269</f>
        <v>68.884260804914987</v>
      </c>
      <c r="DI84" s="71" t="s">
        <v>231</v>
      </c>
      <c r="DJ84" s="72">
        <f t="shared" ref="DJ84:DJ100" si="142">DG84/0.0269</f>
        <v>10.477162977480852</v>
      </c>
      <c r="DK84" s="72">
        <f t="shared" ref="DK84:DK90" si="143">CC84*(CS84/CV84)</f>
        <v>3.8131316987731596</v>
      </c>
      <c r="DL84" s="71" t="s">
        <v>231</v>
      </c>
      <c r="DM84" s="72">
        <f t="shared" ref="DM84:DM90" si="144">SQRT((CS84/CV84*CE84)^2 + (CC84/CV84*CU84)^2 + (CC84*CS84*CX84/(CV84^2))^2)</f>
        <v>1.6314933431581995</v>
      </c>
      <c r="DN84" s="72">
        <f t="shared" ref="DN84:DN90" si="145">CF84*(CS84/CY84)</f>
        <v>0.83431279532119984</v>
      </c>
      <c r="DO84" s="71" t="s">
        <v>231</v>
      </c>
      <c r="DP84" s="72">
        <f t="shared" ref="DP84:DP90" si="146">SQRT((CS84/CY84*CH84)^2 + (CF84/CY84*CU84)^2 + (CF84*CS84*DA84/(CY84^2))^2)</f>
        <v>0.26724893793518467</v>
      </c>
      <c r="DQ84" s="72">
        <f t="shared" ref="DQ84:DQ90" si="147">BZ84*(CS84/CP84)</f>
        <v>0.58519724982990784</v>
      </c>
      <c r="DR84" s="71" t="s">
        <v>231</v>
      </c>
      <c r="DS84" s="72">
        <f t="shared" ref="DS84:DS90" si="148">SQRT((CS84/CP84*CB84)^2 + (BZ84/CP84*CU84)^2 + (BZ84*CS84*CR84/(CP84^2))^2)</f>
        <v>0.19131261156861384</v>
      </c>
      <c r="DT84" s="72">
        <f t="shared" ref="DT84:DT90" si="149">CL84*(CP84/CV84)</f>
        <v>5.3538737046643246E-3</v>
      </c>
      <c r="DU84" s="71" t="s">
        <v>231</v>
      </c>
      <c r="DV84" s="72">
        <f t="shared" ref="DV84:DV90" si="150">SQRT((CP84/CV84*CN84)^2 + (CL84/CV84*CR84)^2 + (CL84*CP84*CX84/(CV84^2))^2)</f>
        <v>2.2150749936505312E-3</v>
      </c>
    </row>
    <row r="85" spans="1:126" x14ac:dyDescent="0.3">
      <c r="A85" s="66" t="s">
        <v>263</v>
      </c>
      <c r="B85" s="9">
        <v>4050</v>
      </c>
      <c r="C85" s="67">
        <v>1.17</v>
      </c>
      <c r="D85" s="68" t="s">
        <v>231</v>
      </c>
      <c r="E85" s="69">
        <v>0.6</v>
      </c>
      <c r="I85" s="67">
        <v>1.81</v>
      </c>
      <c r="J85" s="68" t="s">
        <v>231</v>
      </c>
      <c r="K85" s="9">
        <v>0.42</v>
      </c>
      <c r="L85" s="9">
        <v>25.7</v>
      </c>
      <c r="M85" s="68" t="s">
        <v>231</v>
      </c>
      <c r="N85" s="9">
        <v>4.4000000000000004</v>
      </c>
      <c r="O85" s="9">
        <v>257</v>
      </c>
      <c r="P85" s="68" t="s">
        <v>231</v>
      </c>
      <c r="Q85" s="9">
        <v>56</v>
      </c>
      <c r="R85" s="9" t="s">
        <v>323</v>
      </c>
      <c r="S85" s="68" t="s">
        <v>231</v>
      </c>
      <c r="T85" s="9" t="s">
        <v>323</v>
      </c>
      <c r="U85" s="9" t="s">
        <v>323</v>
      </c>
      <c r="V85" s="68" t="s">
        <v>231</v>
      </c>
      <c r="W85" s="9" t="s">
        <v>323</v>
      </c>
      <c r="X85" s="9">
        <v>8.3000000000000004E-2</v>
      </c>
      <c r="Y85" s="68" t="s">
        <v>231</v>
      </c>
      <c r="Z85" s="9">
        <v>0.05</v>
      </c>
      <c r="AA85" s="9">
        <v>53</v>
      </c>
      <c r="AB85" s="68" t="s">
        <v>231</v>
      </c>
      <c r="AC85" s="9">
        <v>11</v>
      </c>
      <c r="AD85" s="9">
        <v>435000</v>
      </c>
      <c r="AE85" s="68" t="s">
        <v>231</v>
      </c>
      <c r="AF85" s="9">
        <v>46000</v>
      </c>
      <c r="AG85" s="9">
        <v>1.31</v>
      </c>
      <c r="AH85" s="68" t="s">
        <v>231</v>
      </c>
      <c r="AI85" s="9">
        <v>0.22</v>
      </c>
      <c r="AJ85" s="69" t="s">
        <v>323</v>
      </c>
      <c r="AK85" s="68" t="s">
        <v>231</v>
      </c>
      <c r="AL85" s="69" t="s">
        <v>323</v>
      </c>
      <c r="AM85" s="9">
        <v>0.443</v>
      </c>
      <c r="AN85" s="68" t="s">
        <v>231</v>
      </c>
      <c r="AO85" s="9">
        <v>5.8999999999999997E-2</v>
      </c>
      <c r="AP85" s="9" t="s">
        <v>323</v>
      </c>
      <c r="AQ85" s="68" t="s">
        <v>231</v>
      </c>
      <c r="AR85" s="9" t="s">
        <v>323</v>
      </c>
      <c r="AS85" s="9">
        <v>9.1999999999999998E-2</v>
      </c>
      <c r="AT85" s="68" t="s">
        <v>231</v>
      </c>
      <c r="AU85" s="9">
        <v>6.6000000000000003E-2</v>
      </c>
      <c r="AV85" s="9">
        <v>5.8000000000000003E-2</v>
      </c>
      <c r="AW85" s="68" t="s">
        <v>231</v>
      </c>
      <c r="AX85" s="9">
        <v>0.05</v>
      </c>
      <c r="AY85" s="9">
        <v>0.61</v>
      </c>
      <c r="AZ85" s="68" t="s">
        <v>231</v>
      </c>
      <c r="BA85" s="9">
        <v>0.33</v>
      </c>
      <c r="BB85" s="9">
        <v>3.08</v>
      </c>
      <c r="BC85" s="68" t="s">
        <v>231</v>
      </c>
      <c r="BD85" s="9">
        <v>0.56999999999999995</v>
      </c>
      <c r="BE85" s="9">
        <v>29.9</v>
      </c>
      <c r="BF85" s="68" t="s">
        <v>231</v>
      </c>
      <c r="BG85" s="9">
        <v>5</v>
      </c>
      <c r="BH85" s="9">
        <v>0.96</v>
      </c>
      <c r="BI85" s="68" t="s">
        <v>231</v>
      </c>
      <c r="BJ85" s="9">
        <v>0.27</v>
      </c>
      <c r="BK85" s="9">
        <v>0.89</v>
      </c>
      <c r="BL85" s="68" t="s">
        <v>231</v>
      </c>
      <c r="BM85" s="9">
        <v>0.16</v>
      </c>
      <c r="BN85" s="9">
        <v>23.1</v>
      </c>
      <c r="BO85" s="68" t="s">
        <v>231</v>
      </c>
      <c r="BP85" s="9">
        <v>3.1</v>
      </c>
      <c r="BQ85" s="64">
        <f t="shared" si="114"/>
        <v>3.8528138528138529E-2</v>
      </c>
      <c r="BR85" s="68" t="s">
        <v>231</v>
      </c>
      <c r="BS85" s="16">
        <f t="shared" si="115"/>
        <v>8.6434132145367798E-3</v>
      </c>
      <c r="BT85" s="101" t="s">
        <v>323</v>
      </c>
      <c r="BU85" s="101">
        <f t="shared" si="117"/>
        <v>577.6393941738711</v>
      </c>
      <c r="BV85" s="68" t="s">
        <v>231</v>
      </c>
      <c r="BW85" s="101">
        <f t="shared" si="118"/>
        <v>33.567669953001214</v>
      </c>
      <c r="BX85" s="65">
        <f t="shared" si="119"/>
        <v>11.75586278802883</v>
      </c>
      <c r="BZ85" s="136">
        <f t="shared" si="120"/>
        <v>4.3812709030100337E-2</v>
      </c>
      <c r="CA85" s="137" t="s">
        <v>231</v>
      </c>
      <c r="CB85" s="136">
        <f t="shared" si="121"/>
        <v>1.0383462083745637E-2</v>
      </c>
      <c r="CC85" s="136">
        <f t="shared" si="122"/>
        <v>2.9765886287625418E-2</v>
      </c>
      <c r="CD85" s="137" t="s">
        <v>231</v>
      </c>
      <c r="CE85" s="136">
        <f t="shared" si="123"/>
        <v>7.3083006919552581E-3</v>
      </c>
      <c r="CF85" s="136">
        <f t="shared" si="124"/>
        <v>0.10301003344481606</v>
      </c>
      <c r="CG85" s="137" t="s">
        <v>231</v>
      </c>
      <c r="CH85" s="136">
        <f t="shared" si="125"/>
        <v>2.5693296710702571E-2</v>
      </c>
      <c r="CI85" s="136">
        <f t="shared" si="126"/>
        <v>1.6792452830188681E-2</v>
      </c>
      <c r="CJ85" s="137" t="s">
        <v>231</v>
      </c>
      <c r="CK85" s="136">
        <f t="shared" si="127"/>
        <v>4.6108962500522616E-3</v>
      </c>
      <c r="CL85" s="136">
        <f t="shared" si="128"/>
        <v>1.4719101123595506</v>
      </c>
      <c r="CM85" s="137" t="s">
        <v>231</v>
      </c>
      <c r="CN85" s="136">
        <f t="shared" si="129"/>
        <v>0.36210974073341384</v>
      </c>
      <c r="CO85" s="138"/>
      <c r="CP85" s="72">
        <f t="shared" ref="CP85:CP90" si="151">10^(0.4313*BX85-4.6205)</f>
        <v>2.8171088013750394</v>
      </c>
      <c r="CQ85" s="71" t="s">
        <v>231</v>
      </c>
      <c r="CR85" s="72">
        <f t="shared" si="130"/>
        <v>0.38252823672160013</v>
      </c>
      <c r="CS85" s="72">
        <f t="shared" si="131"/>
        <v>17.721011250744091</v>
      </c>
      <c r="CT85" s="71" t="s">
        <v>231</v>
      </c>
      <c r="CU85" s="72">
        <f t="shared" si="132"/>
        <v>0.91983103052065696</v>
      </c>
      <c r="CV85" s="72">
        <f t="shared" si="133"/>
        <v>4.7265111697594673</v>
      </c>
      <c r="CW85" s="71" t="s">
        <v>231</v>
      </c>
      <c r="CX85" s="72">
        <f t="shared" si="134"/>
        <v>0.76063910419819802</v>
      </c>
      <c r="CY85" s="72">
        <f t="shared" si="135"/>
        <v>8.2997644568229862</v>
      </c>
      <c r="CZ85" s="71" t="s">
        <v>231</v>
      </c>
      <c r="DA85" s="72">
        <f t="shared" si="136"/>
        <v>1.2455142976724229</v>
      </c>
      <c r="DB85" s="72">
        <f t="shared" si="137"/>
        <v>10.265773699623089</v>
      </c>
      <c r="DC85" s="71" t="s">
        <v>231</v>
      </c>
      <c r="DD85" s="72">
        <f t="shared" si="138"/>
        <v>2.4666753920614037</v>
      </c>
      <c r="DE85" s="72">
        <f t="shared" si="139"/>
        <v>3.6472466566726661E-2</v>
      </c>
      <c r="DF85" s="71" t="s">
        <v>231</v>
      </c>
      <c r="DG85" s="72">
        <f t="shared" si="140"/>
        <v>1.4544639434415144E-2</v>
      </c>
      <c r="DH85" s="72">
        <f t="shared" si="141"/>
        <v>50.311244110287234</v>
      </c>
      <c r="DI85" s="71" t="s">
        <v>231</v>
      </c>
      <c r="DJ85" s="72">
        <f t="shared" si="142"/>
        <v>0.54069291577751466</v>
      </c>
      <c r="DK85" s="72">
        <f t="shared" si="143"/>
        <v>0.11160062609525641</v>
      </c>
      <c r="DL85" s="71" t="s">
        <v>231</v>
      </c>
      <c r="DM85" s="72">
        <f t="shared" si="144"/>
        <v>3.3270443386915503E-2</v>
      </c>
      <c r="DN85" s="72">
        <f t="shared" si="145"/>
        <v>0.21993900804190528</v>
      </c>
      <c r="DO85" s="71" t="s">
        <v>231</v>
      </c>
      <c r="DP85" s="72">
        <f t="shared" si="146"/>
        <v>6.50317107367612E-2</v>
      </c>
      <c r="DQ85" s="72">
        <f t="shared" si="147"/>
        <v>0.27560366474628861</v>
      </c>
      <c r="DR85" s="71" t="s">
        <v>231</v>
      </c>
      <c r="DS85" s="72">
        <f t="shared" si="148"/>
        <v>7.662569374365677E-2</v>
      </c>
      <c r="DT85" s="72">
        <f t="shared" si="149"/>
        <v>0.87729210477503861</v>
      </c>
      <c r="DU85" s="71" t="s">
        <v>231</v>
      </c>
      <c r="DV85" s="72">
        <f t="shared" si="150"/>
        <v>0.28408483007082869</v>
      </c>
    </row>
    <row r="86" spans="1:126" x14ac:dyDescent="0.3">
      <c r="A86" s="15" t="s">
        <v>260</v>
      </c>
      <c r="B86" s="14">
        <v>3938</v>
      </c>
      <c r="C86" s="63">
        <v>12.2</v>
      </c>
      <c r="D86" s="68" t="s">
        <v>231</v>
      </c>
      <c r="E86" s="63">
        <v>2.5</v>
      </c>
      <c r="I86" s="62">
        <v>20</v>
      </c>
      <c r="J86" s="21" t="s">
        <v>231</v>
      </c>
      <c r="K86" s="14">
        <v>6.1</v>
      </c>
      <c r="L86" s="14">
        <v>291</v>
      </c>
      <c r="M86" s="21" t="s">
        <v>231</v>
      </c>
      <c r="N86" s="133">
        <v>25</v>
      </c>
      <c r="O86" s="14">
        <v>238</v>
      </c>
      <c r="P86" s="21" t="s">
        <v>231</v>
      </c>
      <c r="Q86" s="14">
        <v>18</v>
      </c>
      <c r="R86" s="14">
        <v>8.5</v>
      </c>
      <c r="S86" s="21" t="s">
        <v>231</v>
      </c>
      <c r="T86" s="14">
        <v>1.4</v>
      </c>
      <c r="U86" s="62">
        <v>1.07</v>
      </c>
      <c r="V86" s="21" t="s">
        <v>231</v>
      </c>
      <c r="W86" s="14">
        <v>0.16</v>
      </c>
      <c r="X86" s="14">
        <v>0.38500000000000001</v>
      </c>
      <c r="Y86" s="21" t="s">
        <v>231</v>
      </c>
      <c r="Z86" s="14">
        <v>3.6999999999999998E-2</v>
      </c>
      <c r="AA86" s="14">
        <v>1420</v>
      </c>
      <c r="AB86" s="21" t="s">
        <v>231</v>
      </c>
      <c r="AC86" s="14">
        <v>140</v>
      </c>
      <c r="AD86" s="14">
        <v>365000</v>
      </c>
      <c r="AE86" s="21" t="s">
        <v>231</v>
      </c>
      <c r="AF86" s="14">
        <v>32000</v>
      </c>
      <c r="AG86" s="14">
        <v>4.43</v>
      </c>
      <c r="AH86" s="21" t="s">
        <v>231</v>
      </c>
      <c r="AI86" s="14">
        <v>0.3</v>
      </c>
      <c r="AJ86" s="14">
        <v>2.6200000000000001E-2</v>
      </c>
      <c r="AK86" s="21" t="s">
        <v>231</v>
      </c>
      <c r="AL86" s="14">
        <v>6.7999999999999996E-3</v>
      </c>
      <c r="AM86" s="14">
        <v>14.2</v>
      </c>
      <c r="AN86" s="21" t="s">
        <v>231</v>
      </c>
      <c r="AO86" s="14">
        <v>1.4</v>
      </c>
      <c r="AP86" s="14">
        <v>0.108</v>
      </c>
      <c r="AQ86" s="21" t="s">
        <v>231</v>
      </c>
      <c r="AR86" s="14">
        <v>2.1000000000000001E-2</v>
      </c>
      <c r="AS86" s="14">
        <v>7</v>
      </c>
      <c r="AT86" s="21" t="s">
        <v>231</v>
      </c>
      <c r="AU86" s="14">
        <v>0.96</v>
      </c>
      <c r="AV86" s="14">
        <v>0.29099999999999998</v>
      </c>
      <c r="AW86" s="21" t="s">
        <v>231</v>
      </c>
      <c r="AX86" s="14">
        <v>4.2000000000000003E-2</v>
      </c>
      <c r="AY86" s="14">
        <v>29.6</v>
      </c>
      <c r="AZ86" s="21" t="s">
        <v>231</v>
      </c>
      <c r="BA86" s="14">
        <v>4</v>
      </c>
      <c r="BB86" s="14">
        <v>130</v>
      </c>
      <c r="BC86" s="21" t="s">
        <v>231</v>
      </c>
      <c r="BD86" s="14">
        <v>12</v>
      </c>
      <c r="BE86" s="14">
        <v>435</v>
      </c>
      <c r="BF86" s="21" t="s">
        <v>231</v>
      </c>
      <c r="BG86" s="14">
        <v>39</v>
      </c>
      <c r="BH86" s="14">
        <v>1.34</v>
      </c>
      <c r="BI86" s="21" t="s">
        <v>231</v>
      </c>
      <c r="BJ86" s="14">
        <v>0.15</v>
      </c>
      <c r="BK86" s="14">
        <v>177</v>
      </c>
      <c r="BL86" s="21" t="s">
        <v>231</v>
      </c>
      <c r="BM86" s="14">
        <v>18</v>
      </c>
      <c r="BN86" s="14">
        <v>335</v>
      </c>
      <c r="BO86" s="21" t="s">
        <v>231</v>
      </c>
      <c r="BP86" s="14">
        <v>25</v>
      </c>
      <c r="BQ86" s="16">
        <f t="shared" si="114"/>
        <v>0.5283582089552239</v>
      </c>
      <c r="BR86" s="68" t="s">
        <v>231</v>
      </c>
      <c r="BS86" s="16">
        <f t="shared" si="115"/>
        <v>6.6646529096095933E-2</v>
      </c>
      <c r="BT86" s="101">
        <f t="shared" si="116"/>
        <v>730.8520575993881</v>
      </c>
      <c r="BU86" s="101">
        <f t="shared" si="117"/>
        <v>764.91858917757349</v>
      </c>
      <c r="BV86" s="68" t="s">
        <v>231</v>
      </c>
      <c r="BW86" s="101">
        <f t="shared" si="118"/>
        <v>19.969701956827155</v>
      </c>
      <c r="BX86" s="65">
        <f t="shared" si="119"/>
        <v>9.6346670194276083</v>
      </c>
      <c r="BZ86" s="136">
        <f t="shared" si="120"/>
        <v>1.0183908045977011E-2</v>
      </c>
      <c r="CA86" s="137" t="s">
        <v>231</v>
      </c>
      <c r="CB86" s="136">
        <f t="shared" si="121"/>
        <v>1.1442317756202029E-3</v>
      </c>
      <c r="CC86" s="136">
        <f t="shared" si="122"/>
        <v>0.40689655172413791</v>
      </c>
      <c r="CD86" s="137" t="s">
        <v>231</v>
      </c>
      <c r="CE86" s="136">
        <f t="shared" si="123"/>
        <v>5.5163987219878863E-2</v>
      </c>
      <c r="CF86" s="136">
        <f t="shared" si="124"/>
        <v>0.2988505747126437</v>
      </c>
      <c r="CG86" s="137" t="s">
        <v>231</v>
      </c>
      <c r="CH86" s="136">
        <f t="shared" si="125"/>
        <v>3.8456344633488751E-2</v>
      </c>
      <c r="CI86" s="136">
        <f t="shared" si="126"/>
        <v>0.12464788732394366</v>
      </c>
      <c r="CJ86" s="137" t="s">
        <v>231</v>
      </c>
      <c r="CK86" s="136">
        <f t="shared" si="127"/>
        <v>1.7655241068179211E-2</v>
      </c>
      <c r="CL86" s="136">
        <f t="shared" si="128"/>
        <v>2.502824858757062E-2</v>
      </c>
      <c r="CM86" s="137" t="s">
        <v>231</v>
      </c>
      <c r="CN86" s="136">
        <f t="shared" si="129"/>
        <v>3.0579426058163065E-3</v>
      </c>
      <c r="CO86" s="138"/>
      <c r="CP86" s="72">
        <f t="shared" si="151"/>
        <v>0.3427140312405057</v>
      </c>
      <c r="CQ86" s="71" t="s">
        <v>231</v>
      </c>
      <c r="CR86" s="72">
        <f t="shared" si="130"/>
        <v>4.6536290684333098E-2</v>
      </c>
      <c r="CS86" s="72">
        <f t="shared" si="131"/>
        <v>9.7800027355693384</v>
      </c>
      <c r="CT86" s="71" t="s">
        <v>231</v>
      </c>
      <c r="CU86" s="72">
        <f t="shared" si="132"/>
        <v>0.50764315125503112</v>
      </c>
      <c r="CV86" s="72">
        <f t="shared" si="133"/>
        <v>1.8658517482503045</v>
      </c>
      <c r="CW86" s="71" t="s">
        <v>231</v>
      </c>
      <c r="CX86" s="72">
        <f t="shared" si="134"/>
        <v>0.30027217780339627</v>
      </c>
      <c r="CY86" s="72">
        <f t="shared" si="135"/>
        <v>3.8702140786816006</v>
      </c>
      <c r="CZ86" s="71" t="s">
        <v>231</v>
      </c>
      <c r="DA86" s="72">
        <f t="shared" si="136"/>
        <v>0.58078840612016724</v>
      </c>
      <c r="DB86" s="72">
        <f t="shared" si="137"/>
        <v>5.1988718909006897</v>
      </c>
      <c r="DC86" s="71" t="s">
        <v>231</v>
      </c>
      <c r="DD86" s="72">
        <f t="shared" si="138"/>
        <v>1.2491926799667623</v>
      </c>
      <c r="DE86" s="72">
        <f t="shared" si="139"/>
        <v>0.34730969289296071</v>
      </c>
      <c r="DF86" s="71" t="s">
        <v>231</v>
      </c>
      <c r="DG86" s="72">
        <f t="shared" si="140"/>
        <v>0.11184015018648163</v>
      </c>
      <c r="DH86" s="72">
        <f t="shared" si="141"/>
        <v>61.8665313343108</v>
      </c>
      <c r="DI86" s="71" t="s">
        <v>231</v>
      </c>
      <c r="DJ86" s="72">
        <f t="shared" si="142"/>
        <v>4.157626400984447</v>
      </c>
      <c r="DK86" s="72">
        <f t="shared" si="143"/>
        <v>2.1327789802633106</v>
      </c>
      <c r="DL86" s="71" t="s">
        <v>231</v>
      </c>
      <c r="DM86" s="72">
        <f t="shared" si="144"/>
        <v>0.46224136301628543</v>
      </c>
      <c r="DN86" s="72">
        <f t="shared" si="145"/>
        <v>0.75519322156250601</v>
      </c>
      <c r="DO86" s="71" t="s">
        <v>231</v>
      </c>
      <c r="DP86" s="72">
        <f t="shared" si="146"/>
        <v>0.15434953918130384</v>
      </c>
      <c r="DQ86" s="72">
        <f t="shared" si="147"/>
        <v>0.29061736453546783</v>
      </c>
      <c r="DR86" s="71" t="s">
        <v>231</v>
      </c>
      <c r="DS86" s="72">
        <f t="shared" si="148"/>
        <v>5.3395015804808189E-2</v>
      </c>
      <c r="DT86" s="72">
        <f t="shared" si="149"/>
        <v>4.597113343211414E-3</v>
      </c>
      <c r="DU86" s="71" t="s">
        <v>231</v>
      </c>
      <c r="DV86" s="72">
        <f t="shared" si="150"/>
        <v>1.1191369769337457E-3</v>
      </c>
    </row>
    <row r="87" spans="1:126" x14ac:dyDescent="0.3">
      <c r="A87" s="15" t="s">
        <v>261</v>
      </c>
      <c r="B87" s="14">
        <v>4034</v>
      </c>
      <c r="C87" s="63">
        <v>47</v>
      </c>
      <c r="D87" s="68" t="s">
        <v>231</v>
      </c>
      <c r="E87" s="63">
        <v>17</v>
      </c>
      <c r="I87" s="62">
        <v>180</v>
      </c>
      <c r="J87" s="21" t="s">
        <v>231</v>
      </c>
      <c r="K87" s="14">
        <v>90</v>
      </c>
      <c r="L87" s="14">
        <v>400</v>
      </c>
      <c r="M87" s="21" t="s">
        <v>231</v>
      </c>
      <c r="N87" s="133">
        <v>33</v>
      </c>
      <c r="O87" s="14">
        <v>225</v>
      </c>
      <c r="P87" s="21" t="s">
        <v>231</v>
      </c>
      <c r="Q87" s="14">
        <v>20</v>
      </c>
      <c r="R87" s="14">
        <v>29</v>
      </c>
      <c r="S87" s="21" t="s">
        <v>231</v>
      </c>
      <c r="T87" s="14">
        <v>11</v>
      </c>
      <c r="U87" s="62">
        <v>34</v>
      </c>
      <c r="V87" s="21" t="s">
        <v>231</v>
      </c>
      <c r="W87" s="14">
        <v>15</v>
      </c>
      <c r="X87" s="14">
        <v>2.58</v>
      </c>
      <c r="Y87" s="21" t="s">
        <v>231</v>
      </c>
      <c r="Z87" s="14">
        <v>0.38</v>
      </c>
      <c r="AA87" s="14">
        <v>2030</v>
      </c>
      <c r="AB87" s="21" t="s">
        <v>231</v>
      </c>
      <c r="AC87" s="14">
        <v>160</v>
      </c>
      <c r="AD87" s="14">
        <v>387000</v>
      </c>
      <c r="AE87" s="21" t="s">
        <v>231</v>
      </c>
      <c r="AF87" s="14">
        <v>29000</v>
      </c>
      <c r="AG87" s="14">
        <v>7.32</v>
      </c>
      <c r="AH87" s="21" t="s">
        <v>231</v>
      </c>
      <c r="AI87" s="14">
        <v>0.74</v>
      </c>
      <c r="AJ87" s="62">
        <v>27.5</v>
      </c>
      <c r="AK87" s="21" t="s">
        <v>231</v>
      </c>
      <c r="AL87" s="14">
        <v>7.1</v>
      </c>
      <c r="AM87" s="14">
        <v>122</v>
      </c>
      <c r="AN87" s="21" t="s">
        <v>231</v>
      </c>
      <c r="AO87" s="14">
        <v>28</v>
      </c>
      <c r="AP87" s="14">
        <v>11.1</v>
      </c>
      <c r="AQ87" s="21" t="s">
        <v>231</v>
      </c>
      <c r="AR87" s="14">
        <v>2.8</v>
      </c>
      <c r="AS87" s="14">
        <v>33.9</v>
      </c>
      <c r="AT87" s="21" t="s">
        <v>231</v>
      </c>
      <c r="AU87" s="14">
        <v>6.9</v>
      </c>
      <c r="AV87" s="14">
        <v>6</v>
      </c>
      <c r="AW87" s="21" t="s">
        <v>231</v>
      </c>
      <c r="AX87" s="14">
        <v>1.5</v>
      </c>
      <c r="AY87" s="14">
        <v>77</v>
      </c>
      <c r="AZ87" s="21" t="s">
        <v>231</v>
      </c>
      <c r="BA87" s="14">
        <v>12</v>
      </c>
      <c r="BB87" s="14">
        <v>217</v>
      </c>
      <c r="BC87" s="21" t="s">
        <v>231</v>
      </c>
      <c r="BD87" s="14">
        <v>24</v>
      </c>
      <c r="BE87" s="14">
        <v>524</v>
      </c>
      <c r="BF87" s="21" t="s">
        <v>231</v>
      </c>
      <c r="BG87" s="14">
        <v>46</v>
      </c>
      <c r="BH87" s="14">
        <v>2.33</v>
      </c>
      <c r="BI87" s="21" t="s">
        <v>231</v>
      </c>
      <c r="BJ87" s="14">
        <v>0.24</v>
      </c>
      <c r="BK87" s="14">
        <v>1850</v>
      </c>
      <c r="BL87" s="21" t="s">
        <v>231</v>
      </c>
      <c r="BM87" s="14">
        <v>470</v>
      </c>
      <c r="BN87" s="14">
        <v>244</v>
      </c>
      <c r="BO87" s="21" t="s">
        <v>231</v>
      </c>
      <c r="BP87" s="14">
        <v>20</v>
      </c>
      <c r="BQ87" s="64">
        <f t="shared" si="114"/>
        <v>7.581967213114754</v>
      </c>
      <c r="BR87" s="68" t="s">
        <v>231</v>
      </c>
      <c r="BS87" s="16">
        <f t="shared" si="115"/>
        <v>2.0240030787818024</v>
      </c>
      <c r="BT87" s="101">
        <f t="shared" si="116"/>
        <v>856.78339642693641</v>
      </c>
      <c r="BU87" s="101">
        <f t="shared" si="117"/>
        <v>915.44176738253941</v>
      </c>
      <c r="BV87" s="68" t="s">
        <v>231</v>
      </c>
      <c r="BW87" s="101">
        <f t="shared" si="118"/>
        <v>46.213802197966956</v>
      </c>
      <c r="BX87" s="65">
        <f t="shared" si="119"/>
        <v>8.4143794626339208</v>
      </c>
      <c r="BZ87" s="136">
        <f t="shared" si="120"/>
        <v>1.3969465648854963E-2</v>
      </c>
      <c r="CA87" s="137" t="s">
        <v>231</v>
      </c>
      <c r="CB87" s="136">
        <f t="shared" si="121"/>
        <v>1.8703544840373788E-3</v>
      </c>
      <c r="CC87" s="136">
        <f t="shared" si="122"/>
        <v>3.5305343511450382</v>
      </c>
      <c r="CD87" s="137" t="s">
        <v>231</v>
      </c>
      <c r="CE87" s="136">
        <f t="shared" si="123"/>
        <v>0.94898431802076155</v>
      </c>
      <c r="CF87" s="136">
        <f t="shared" si="124"/>
        <v>0.41412213740458015</v>
      </c>
      <c r="CG87" s="137" t="s">
        <v>231</v>
      </c>
      <c r="CH87" s="136">
        <f t="shared" si="125"/>
        <v>5.8475722641098203E-2</v>
      </c>
      <c r="CI87" s="136">
        <f t="shared" si="126"/>
        <v>0.91133004926108374</v>
      </c>
      <c r="CJ87" s="137" t="s">
        <v>231</v>
      </c>
      <c r="CK87" s="136">
        <f t="shared" si="127"/>
        <v>0.24241327503684368</v>
      </c>
      <c r="CL87" s="136">
        <f t="shared" si="128"/>
        <v>3.9567567567567567E-3</v>
      </c>
      <c r="CM87" s="137" t="s">
        <v>231</v>
      </c>
      <c r="CN87" s="136">
        <f t="shared" si="129"/>
        <v>1.081890726373481E-3</v>
      </c>
      <c r="CO87" s="138"/>
      <c r="CP87" s="72">
        <f t="shared" si="151"/>
        <v>0.1020050944313029</v>
      </c>
      <c r="CQ87" s="71" t="s">
        <v>231</v>
      </c>
      <c r="CR87" s="72">
        <f t="shared" si="130"/>
        <v>1.3851019488626394E-2</v>
      </c>
      <c r="CS87" s="72">
        <f t="shared" si="131"/>
        <v>6.9475227985113532</v>
      </c>
      <c r="CT87" s="71" t="s">
        <v>231</v>
      </c>
      <c r="CU87" s="72">
        <f t="shared" si="132"/>
        <v>0.36061977304213511</v>
      </c>
      <c r="CV87" s="72">
        <f t="shared" si="133"/>
        <v>1.0930912345774677</v>
      </c>
      <c r="CW87" s="71" t="s">
        <v>231</v>
      </c>
      <c r="CX87" s="72">
        <f t="shared" si="134"/>
        <v>0.17591155666690614</v>
      </c>
      <c r="CY87" s="72">
        <f t="shared" si="135"/>
        <v>2.4953189920909531</v>
      </c>
      <c r="CZ87" s="71" t="s">
        <v>231</v>
      </c>
      <c r="DA87" s="72">
        <f t="shared" si="136"/>
        <v>0.3744630944734661</v>
      </c>
      <c r="DB87" s="72">
        <f t="shared" si="137"/>
        <v>3.514981625899197</v>
      </c>
      <c r="DC87" s="71" t="s">
        <v>231</v>
      </c>
      <c r="DD87" s="72">
        <f t="shared" si="138"/>
        <v>0.84458501948780196</v>
      </c>
      <c r="DE87" s="72">
        <f t="shared" si="139"/>
        <v>2.9305041308109585</v>
      </c>
      <c r="DF87" s="71" t="s">
        <v>231</v>
      </c>
      <c r="DG87" s="72">
        <f t="shared" si="140"/>
        <v>1.1514661505000412</v>
      </c>
      <c r="DH87" s="72">
        <f t="shared" si="141"/>
        <v>157.8960643424148</v>
      </c>
      <c r="DI87" s="71" t="s">
        <v>231</v>
      </c>
      <c r="DJ87" s="72">
        <f t="shared" si="142"/>
        <v>42.805433104090753</v>
      </c>
      <c r="DK87" s="72">
        <f t="shared" si="143"/>
        <v>22.439543122847446</v>
      </c>
      <c r="DL87" s="71" t="s">
        <v>231</v>
      </c>
      <c r="DM87" s="72">
        <f t="shared" si="144"/>
        <v>7.1258437861796677</v>
      </c>
      <c r="DN87" s="72">
        <f t="shared" si="145"/>
        <v>1.1530080923945063</v>
      </c>
      <c r="DO87" s="71" t="s">
        <v>231</v>
      </c>
      <c r="DP87" s="72">
        <f t="shared" si="146"/>
        <v>0.24500462131211004</v>
      </c>
      <c r="DQ87" s="72">
        <f t="shared" si="147"/>
        <v>0.95145425451081955</v>
      </c>
      <c r="DR87" s="71" t="s">
        <v>231</v>
      </c>
      <c r="DS87" s="72">
        <f t="shared" si="148"/>
        <v>0.18803853798092873</v>
      </c>
      <c r="DT87" s="72">
        <f t="shared" si="149"/>
        <v>3.6923665092848646E-4</v>
      </c>
      <c r="DU87" s="71" t="s">
        <v>231</v>
      </c>
      <c r="DV87" s="72">
        <f t="shared" si="150"/>
        <v>1.2742680824954572E-4</v>
      </c>
    </row>
    <row r="88" spans="1:126" x14ac:dyDescent="0.3">
      <c r="A88" s="15" t="s">
        <v>315</v>
      </c>
      <c r="B88" s="14">
        <v>3989</v>
      </c>
      <c r="C88" s="63">
        <v>10.1</v>
      </c>
      <c r="D88" s="68" t="s">
        <v>231</v>
      </c>
      <c r="E88" s="63">
        <v>1.3</v>
      </c>
      <c r="I88" s="14">
        <v>1.67</v>
      </c>
      <c r="J88" s="21" t="s">
        <v>231</v>
      </c>
      <c r="K88" s="14">
        <v>0.55000000000000004</v>
      </c>
      <c r="L88" s="14">
        <v>396</v>
      </c>
      <c r="M88" s="21" t="s">
        <v>231</v>
      </c>
      <c r="N88" s="133">
        <v>30</v>
      </c>
      <c r="O88" s="14">
        <v>261</v>
      </c>
      <c r="P88" s="21" t="s">
        <v>231</v>
      </c>
      <c r="Q88" s="14">
        <v>27</v>
      </c>
      <c r="R88" s="14">
        <v>7.18</v>
      </c>
      <c r="S88" s="21" t="s">
        <v>231</v>
      </c>
      <c r="T88" s="14">
        <v>0.85</v>
      </c>
      <c r="U88" s="14" t="s">
        <v>323</v>
      </c>
      <c r="V88" s="21" t="s">
        <v>231</v>
      </c>
      <c r="W88" s="9" t="s">
        <v>323</v>
      </c>
      <c r="X88" s="14">
        <v>0.23300000000000001</v>
      </c>
      <c r="Y88" s="21" t="s">
        <v>231</v>
      </c>
      <c r="Z88" s="14">
        <v>3.7999999999999999E-2</v>
      </c>
      <c r="AA88" s="14">
        <v>1127</v>
      </c>
      <c r="AB88" s="21" t="s">
        <v>231</v>
      </c>
      <c r="AC88" s="14">
        <v>92</v>
      </c>
      <c r="AD88" s="14">
        <v>405000</v>
      </c>
      <c r="AE88" s="21" t="s">
        <v>231</v>
      </c>
      <c r="AF88" s="14">
        <v>31000</v>
      </c>
      <c r="AG88" s="14">
        <v>3.42</v>
      </c>
      <c r="AH88" s="21" t="s">
        <v>231</v>
      </c>
      <c r="AI88" s="14">
        <v>0.22</v>
      </c>
      <c r="AJ88" s="14">
        <v>5.7000000000000002E-2</v>
      </c>
      <c r="AK88" s="21" t="s">
        <v>231</v>
      </c>
      <c r="AL88" s="14">
        <v>4.9000000000000002E-2</v>
      </c>
      <c r="AM88" s="14">
        <v>17</v>
      </c>
      <c r="AN88" s="21" t="s">
        <v>231</v>
      </c>
      <c r="AO88" s="14">
        <v>1.2</v>
      </c>
      <c r="AP88" s="14">
        <v>0.13300000000000001</v>
      </c>
      <c r="AQ88" s="21" t="s">
        <v>231</v>
      </c>
      <c r="AR88" s="14">
        <v>2.4E-2</v>
      </c>
      <c r="AS88" s="14">
        <v>6.45</v>
      </c>
      <c r="AT88" s="21" t="s">
        <v>231</v>
      </c>
      <c r="AU88" s="14">
        <v>0.69</v>
      </c>
      <c r="AV88" s="14">
        <v>0.32800000000000001</v>
      </c>
      <c r="AW88" s="21" t="s">
        <v>231</v>
      </c>
      <c r="AX88" s="14">
        <v>5.1999999999999998E-2</v>
      </c>
      <c r="AY88" s="14">
        <v>24.4</v>
      </c>
      <c r="AZ88" s="21" t="s">
        <v>231</v>
      </c>
      <c r="BA88" s="14">
        <v>1.9</v>
      </c>
      <c r="BB88" s="14">
        <v>103</v>
      </c>
      <c r="BC88" s="21" t="s">
        <v>231</v>
      </c>
      <c r="BD88" s="14">
        <v>7.1</v>
      </c>
      <c r="BE88" s="14">
        <v>294</v>
      </c>
      <c r="BF88" s="21" t="s">
        <v>231</v>
      </c>
      <c r="BG88" s="14">
        <v>32</v>
      </c>
      <c r="BH88" s="14">
        <v>1.27</v>
      </c>
      <c r="BI88" s="21" t="s">
        <v>231</v>
      </c>
      <c r="BJ88" s="14">
        <v>0.16</v>
      </c>
      <c r="BK88" s="14">
        <v>184</v>
      </c>
      <c r="BL88" s="21" t="s">
        <v>231</v>
      </c>
      <c r="BM88" s="14">
        <v>12</v>
      </c>
      <c r="BN88" s="14">
        <v>150</v>
      </c>
      <c r="BO88" s="21" t="s">
        <v>231</v>
      </c>
      <c r="BP88" s="14">
        <v>14</v>
      </c>
      <c r="BQ88" s="64">
        <f t="shared" si="114"/>
        <v>1.2266666666666666</v>
      </c>
      <c r="BR88" s="68" t="s">
        <v>231</v>
      </c>
      <c r="BS88" s="16">
        <f t="shared" si="115"/>
        <v>0.13966998846929266</v>
      </c>
      <c r="BT88" s="101">
        <f t="shared" si="116"/>
        <v>715.6968151649902</v>
      </c>
      <c r="BU88" s="101">
        <f t="shared" si="117"/>
        <v>746.82743696644593</v>
      </c>
      <c r="BV88" s="68" t="s">
        <v>231</v>
      </c>
      <c r="BW88" s="101">
        <f t="shared" si="118"/>
        <v>12.109889682800157</v>
      </c>
      <c r="BX88" s="65">
        <f t="shared" si="119"/>
        <v>9.8055804712861612</v>
      </c>
      <c r="BZ88" s="136">
        <f t="shared" si="120"/>
        <v>1.1632653061224489E-2</v>
      </c>
      <c r="CA88" s="137" t="s">
        <v>231</v>
      </c>
      <c r="CB88" s="136">
        <f t="shared" si="121"/>
        <v>1.4707345492973136E-3</v>
      </c>
      <c r="CC88" s="136">
        <f t="shared" si="122"/>
        <v>0.62585034013605445</v>
      </c>
      <c r="CD88" s="137" t="s">
        <v>231</v>
      </c>
      <c r="CE88" s="136">
        <f t="shared" si="123"/>
        <v>7.9412057543072873E-2</v>
      </c>
      <c r="CF88" s="136">
        <f t="shared" si="124"/>
        <v>0.35034013605442177</v>
      </c>
      <c r="CG88" s="137" t="s">
        <v>231</v>
      </c>
      <c r="CH88" s="136">
        <f t="shared" si="125"/>
        <v>4.5136186168928116E-2</v>
      </c>
      <c r="CI88" s="136">
        <f t="shared" si="126"/>
        <v>0.16326530612244897</v>
      </c>
      <c r="CJ88" s="137" t="s">
        <v>231</v>
      </c>
      <c r="CK88" s="136">
        <f t="shared" si="127"/>
        <v>1.7058840317241985E-2</v>
      </c>
      <c r="CL88" s="136">
        <f t="shared" si="128"/>
        <v>1.8586956521739129E-2</v>
      </c>
      <c r="CM88" s="137" t="s">
        <v>231</v>
      </c>
      <c r="CN88" s="136">
        <f t="shared" si="129"/>
        <v>1.7026436931092985E-3</v>
      </c>
      <c r="CO88" s="138"/>
      <c r="CP88" s="72">
        <f t="shared" si="151"/>
        <v>0.40611296768403987</v>
      </c>
      <c r="CQ88" s="71" t="s">
        <v>231</v>
      </c>
      <c r="CR88" s="72">
        <f t="shared" si="130"/>
        <v>5.5145075462518629E-2</v>
      </c>
      <c r="CS88" s="72">
        <f t="shared" si="131"/>
        <v>10.259805869201964</v>
      </c>
      <c r="CT88" s="71" t="s">
        <v>231</v>
      </c>
      <c r="CU88" s="72">
        <f t="shared" si="132"/>
        <v>0.53254792698208264</v>
      </c>
      <c r="CV88" s="72">
        <f t="shared" si="133"/>
        <v>2.0109532005071711</v>
      </c>
      <c r="CW88" s="71" t="s">
        <v>231</v>
      </c>
      <c r="CX88" s="72">
        <f t="shared" si="134"/>
        <v>0.32362340552685415</v>
      </c>
      <c r="CY88" s="72">
        <f t="shared" si="135"/>
        <v>4.1155858900978117</v>
      </c>
      <c r="CZ88" s="71" t="s">
        <v>231</v>
      </c>
      <c r="DA88" s="72">
        <f t="shared" si="136"/>
        <v>0.61761042690817103</v>
      </c>
      <c r="DB88" s="72">
        <f t="shared" si="137"/>
        <v>5.491833471100275</v>
      </c>
      <c r="DC88" s="71" t="s">
        <v>231</v>
      </c>
      <c r="DD88" s="72">
        <f t="shared" si="138"/>
        <v>1.319585924727678</v>
      </c>
      <c r="DE88" s="72">
        <f t="shared" si="139"/>
        <v>0.44587107875338172</v>
      </c>
      <c r="DF88" s="71" t="s">
        <v>231</v>
      </c>
      <c r="DG88" s="72">
        <f t="shared" si="140"/>
        <v>0.13710152889023786</v>
      </c>
      <c r="DH88" s="72">
        <f t="shared" si="141"/>
        <v>65.530523373731654</v>
      </c>
      <c r="DI88" s="71" t="s">
        <v>231</v>
      </c>
      <c r="DJ88" s="72">
        <f t="shared" si="142"/>
        <v>5.0967111111612589</v>
      </c>
      <c r="DK88" s="72">
        <f t="shared" si="143"/>
        <v>3.1930643594045383</v>
      </c>
      <c r="DL88" s="71" t="s">
        <v>231</v>
      </c>
      <c r="DM88" s="72">
        <f t="shared" si="144"/>
        <v>0.67503721226035673</v>
      </c>
      <c r="DN88" s="72">
        <f t="shared" si="145"/>
        <v>0.87336818622991852</v>
      </c>
      <c r="DO88" s="71" t="s">
        <v>231</v>
      </c>
      <c r="DP88" s="72">
        <f t="shared" si="146"/>
        <v>0.17858760772078056</v>
      </c>
      <c r="DQ88" s="72">
        <f t="shared" si="147"/>
        <v>0.29388069736496519</v>
      </c>
      <c r="DR88" s="71" t="s">
        <v>231</v>
      </c>
      <c r="DS88" s="72">
        <f t="shared" si="148"/>
        <v>5.6618731309170937E-2</v>
      </c>
      <c r="DT88" s="72">
        <f t="shared" si="149"/>
        <v>3.753644824431497E-3</v>
      </c>
      <c r="DU88" s="71" t="s">
        <v>231</v>
      </c>
      <c r="DV88" s="72">
        <f t="shared" si="150"/>
        <v>8.619349703810023E-4</v>
      </c>
    </row>
    <row r="89" spans="1:126" x14ac:dyDescent="0.3">
      <c r="A89" s="15" t="s">
        <v>243</v>
      </c>
      <c r="B89" s="14">
        <v>3902</v>
      </c>
      <c r="C89" s="63">
        <v>8.7899999999999991</v>
      </c>
      <c r="D89" s="68" t="s">
        <v>231</v>
      </c>
      <c r="E89" s="63">
        <v>0.99</v>
      </c>
      <c r="I89" s="62">
        <v>25</v>
      </c>
      <c r="J89" s="21" t="s">
        <v>231</v>
      </c>
      <c r="K89" s="14">
        <v>0.31</v>
      </c>
      <c r="L89" s="14">
        <v>183</v>
      </c>
      <c r="M89" s="21" t="s">
        <v>231</v>
      </c>
      <c r="N89" s="133">
        <v>33</v>
      </c>
      <c r="O89" s="14">
        <v>250</v>
      </c>
      <c r="P89" s="21" t="s">
        <v>231</v>
      </c>
      <c r="Q89" s="14">
        <v>17</v>
      </c>
      <c r="R89" s="14">
        <v>6.27</v>
      </c>
      <c r="S89" s="21" t="s">
        <v>231</v>
      </c>
      <c r="T89" s="14">
        <v>0.35</v>
      </c>
      <c r="U89" s="14" t="s">
        <v>323</v>
      </c>
      <c r="V89" s="21" t="s">
        <v>231</v>
      </c>
      <c r="W89" s="14" t="s">
        <v>323</v>
      </c>
      <c r="X89" s="14">
        <v>0.246</v>
      </c>
      <c r="Y89" s="21" t="s">
        <v>231</v>
      </c>
      <c r="Z89" s="14">
        <v>5.5E-2</v>
      </c>
      <c r="AA89" s="14">
        <v>525</v>
      </c>
      <c r="AB89" s="21" t="s">
        <v>231</v>
      </c>
      <c r="AC89" s="14">
        <v>98</v>
      </c>
      <c r="AD89" s="14">
        <v>447000</v>
      </c>
      <c r="AE89" s="21" t="s">
        <v>231</v>
      </c>
      <c r="AF89" s="14">
        <v>21000</v>
      </c>
      <c r="AG89" s="14">
        <v>8.8000000000000007</v>
      </c>
      <c r="AH89" s="21" t="s">
        <v>231</v>
      </c>
      <c r="AI89" s="14">
        <v>0.42</v>
      </c>
      <c r="AJ89" s="14">
        <v>0.17199999999999999</v>
      </c>
      <c r="AK89" s="21" t="s">
        <v>231</v>
      </c>
      <c r="AL89" s="14">
        <v>2.5999999999999999E-3</v>
      </c>
      <c r="AM89" s="14">
        <v>9.1999999999999993</v>
      </c>
      <c r="AN89" s="21" t="s">
        <v>231</v>
      </c>
      <c r="AO89" s="14">
        <v>0.38</v>
      </c>
      <c r="AP89" s="14">
        <v>0.22500000000000001</v>
      </c>
      <c r="AQ89" s="21" t="s">
        <v>231</v>
      </c>
      <c r="AR89" s="14">
        <v>9.2999999999999992E-3</v>
      </c>
      <c r="AS89" s="14">
        <v>2.46</v>
      </c>
      <c r="AT89" s="21" t="s">
        <v>231</v>
      </c>
      <c r="AU89" s="14">
        <v>0.33</v>
      </c>
      <c r="AV89" s="14">
        <v>0.23300000000000001</v>
      </c>
      <c r="AW89" s="21" t="s">
        <v>231</v>
      </c>
      <c r="AX89" s="14">
        <v>7.1999999999999995E-2</v>
      </c>
      <c r="AY89" s="14">
        <v>8.5299999999999994</v>
      </c>
      <c r="AZ89" s="21" t="s">
        <v>231</v>
      </c>
      <c r="BA89" s="14">
        <v>1.1000000000000001</v>
      </c>
      <c r="BB89" s="14">
        <v>47.6</v>
      </c>
      <c r="BC89" s="21" t="s">
        <v>231</v>
      </c>
      <c r="BD89" s="14">
        <v>7.4</v>
      </c>
      <c r="BE89" s="14">
        <v>161</v>
      </c>
      <c r="BF89" s="21" t="s">
        <v>231</v>
      </c>
      <c r="BG89" s="14">
        <v>26</v>
      </c>
      <c r="BH89" s="14">
        <v>2.67</v>
      </c>
      <c r="BI89" s="21" t="s">
        <v>231</v>
      </c>
      <c r="BJ89" s="14">
        <v>0.14000000000000001</v>
      </c>
      <c r="BK89" s="14">
        <v>165</v>
      </c>
      <c r="BL89" s="21" t="s">
        <v>231</v>
      </c>
      <c r="BM89" s="14">
        <v>3.3</v>
      </c>
      <c r="BN89" s="14">
        <v>68.3</v>
      </c>
      <c r="BO89" s="21" t="s">
        <v>231</v>
      </c>
      <c r="BP89" s="14">
        <v>11</v>
      </c>
      <c r="BQ89" s="64">
        <f t="shared" si="114"/>
        <v>2.4158125915080526</v>
      </c>
      <c r="BR89" s="68" t="s">
        <v>231</v>
      </c>
      <c r="BS89" s="16">
        <f t="shared" si="115"/>
        <v>0.39206522097174318</v>
      </c>
      <c r="BT89" s="101">
        <f t="shared" si="116"/>
        <v>703.85416124822734</v>
      </c>
      <c r="BU89" s="101">
        <f t="shared" si="117"/>
        <v>733.92024293823772</v>
      </c>
      <c r="BV89" s="68" t="s">
        <v>231</v>
      </c>
      <c r="BW89" s="101">
        <f t="shared" si="118"/>
        <v>10.330022989033074</v>
      </c>
      <c r="BX89" s="65">
        <f t="shared" si="119"/>
        <v>9.9312731769296434</v>
      </c>
      <c r="BZ89" s="136">
        <f t="shared" si="120"/>
        <v>5.4658385093167706E-2</v>
      </c>
      <c r="CA89" s="137" t="s">
        <v>231</v>
      </c>
      <c r="CB89" s="136">
        <f t="shared" si="121"/>
        <v>9.204240516587088E-3</v>
      </c>
      <c r="CC89" s="136">
        <f t="shared" si="122"/>
        <v>1.0248447204968945</v>
      </c>
      <c r="CD89" s="137" t="s">
        <v>231</v>
      </c>
      <c r="CE89" s="136">
        <f t="shared" si="123"/>
        <v>0.1667672750320302</v>
      </c>
      <c r="CF89" s="136">
        <f t="shared" si="124"/>
        <v>0.29565217391304349</v>
      </c>
      <c r="CG89" s="137" t="s">
        <v>231</v>
      </c>
      <c r="CH89" s="136">
        <f t="shared" si="125"/>
        <v>6.6273408513669668E-2</v>
      </c>
      <c r="CI89" s="136">
        <f t="shared" si="126"/>
        <v>0.31428571428571428</v>
      </c>
      <c r="CJ89" s="137" t="s">
        <v>231</v>
      </c>
      <c r="CK89" s="136">
        <f t="shared" si="127"/>
        <v>5.9002440473758459E-2</v>
      </c>
      <c r="CL89" s="136">
        <f t="shared" si="128"/>
        <v>5.3333333333333337E-2</v>
      </c>
      <c r="CM89" s="137" t="s">
        <v>231</v>
      </c>
      <c r="CN89" s="136">
        <f t="shared" si="129"/>
        <v>2.7599124299066058E-3</v>
      </c>
      <c r="CO89" s="138"/>
      <c r="CP89" s="72">
        <f t="shared" si="151"/>
        <v>0.46010623784540877</v>
      </c>
      <c r="CQ89" s="71" t="s">
        <v>231</v>
      </c>
      <c r="CR89" s="72">
        <f t="shared" si="130"/>
        <v>6.2476688078822326E-2</v>
      </c>
      <c r="CS89" s="72">
        <f t="shared" si="131"/>
        <v>10.627618243024735</v>
      </c>
      <c r="CT89" s="71" t="s">
        <v>231</v>
      </c>
      <c r="CU89" s="72">
        <f t="shared" si="132"/>
        <v>0.55163968365807037</v>
      </c>
      <c r="CV89" s="72">
        <f t="shared" si="133"/>
        <v>2.1248157925762281</v>
      </c>
      <c r="CW89" s="71" t="s">
        <v>231</v>
      </c>
      <c r="CX89" s="72">
        <f t="shared" si="134"/>
        <v>0.34194735249797698</v>
      </c>
      <c r="CY89" s="72">
        <f t="shared" si="135"/>
        <v>4.3059092272704955</v>
      </c>
      <c r="CZ89" s="71" t="s">
        <v>231</v>
      </c>
      <c r="DA89" s="72">
        <f t="shared" si="136"/>
        <v>0.64617153112534387</v>
      </c>
      <c r="DB89" s="72">
        <f t="shared" si="137"/>
        <v>5.7177656800052539</v>
      </c>
      <c r="DC89" s="71" t="s">
        <v>231</v>
      </c>
      <c r="DD89" s="72">
        <f t="shared" si="138"/>
        <v>1.3738732523355768</v>
      </c>
      <c r="DE89" s="72">
        <f t="shared" si="139"/>
        <v>0.84572605170635096</v>
      </c>
      <c r="DF89" s="71" t="s">
        <v>231</v>
      </c>
      <c r="DG89" s="72">
        <f t="shared" si="140"/>
        <v>0.29159552132442818</v>
      </c>
      <c r="DH89" s="72">
        <f t="shared" si="141"/>
        <v>80.395020509529758</v>
      </c>
      <c r="DI89" s="71" t="s">
        <v>231</v>
      </c>
      <c r="DJ89" s="72">
        <f t="shared" si="142"/>
        <v>10.839982205369077</v>
      </c>
      <c r="DK89" s="72">
        <f t="shared" si="143"/>
        <v>5.1259306740255415</v>
      </c>
      <c r="DL89" s="71" t="s">
        <v>231</v>
      </c>
      <c r="DM89" s="72">
        <f t="shared" si="144"/>
        <v>1.2029247312324181</v>
      </c>
      <c r="DN89" s="72">
        <f t="shared" si="145"/>
        <v>0.72971311544807871</v>
      </c>
      <c r="DO89" s="71" t="s">
        <v>231</v>
      </c>
      <c r="DP89" s="72">
        <f t="shared" si="146"/>
        <v>0.20045454413805736</v>
      </c>
      <c r="DQ89" s="72">
        <f t="shared" si="147"/>
        <v>1.2625094005910722</v>
      </c>
      <c r="DR89" s="71" t="s">
        <v>231</v>
      </c>
      <c r="DS89" s="72">
        <f t="shared" si="148"/>
        <v>0.28086122285220066</v>
      </c>
      <c r="DT89" s="72">
        <f t="shared" si="149"/>
        <v>1.1548765515340453E-2</v>
      </c>
      <c r="DU89" s="71" t="s">
        <v>231</v>
      </c>
      <c r="DV89" s="72">
        <f t="shared" si="150"/>
        <v>2.5041048223981076E-3</v>
      </c>
    </row>
    <row r="90" spans="1:126" x14ac:dyDescent="0.3">
      <c r="A90" s="15" t="s">
        <v>316</v>
      </c>
      <c r="B90" s="14">
        <v>3449</v>
      </c>
      <c r="C90" s="63">
        <v>68</v>
      </c>
      <c r="D90" s="68" t="s">
        <v>231</v>
      </c>
      <c r="E90" s="63">
        <v>53</v>
      </c>
      <c r="I90" s="62">
        <v>550</v>
      </c>
      <c r="J90" s="21" t="s">
        <v>231</v>
      </c>
      <c r="K90" s="14">
        <v>230</v>
      </c>
      <c r="L90" s="14">
        <v>323</v>
      </c>
      <c r="M90" s="21" t="s">
        <v>231</v>
      </c>
      <c r="N90" s="133">
        <v>28</v>
      </c>
      <c r="O90" s="14">
        <v>205</v>
      </c>
      <c r="P90" s="21" t="s">
        <v>231</v>
      </c>
      <c r="Q90" s="14">
        <v>49</v>
      </c>
      <c r="R90" s="14">
        <v>57</v>
      </c>
      <c r="S90" s="21" t="s">
        <v>231</v>
      </c>
      <c r="T90" s="14">
        <v>11</v>
      </c>
      <c r="U90" s="62">
        <v>5.8</v>
      </c>
      <c r="V90" s="21" t="s">
        <v>231</v>
      </c>
      <c r="W90" s="14">
        <v>4.0999999999999996</v>
      </c>
      <c r="X90" s="14">
        <v>2.13</v>
      </c>
      <c r="Y90" s="21" t="s">
        <v>231</v>
      </c>
      <c r="Z90" s="14">
        <v>0.5</v>
      </c>
      <c r="AA90" s="14">
        <v>810</v>
      </c>
      <c r="AB90" s="21" t="s">
        <v>231</v>
      </c>
      <c r="AC90" s="14">
        <v>170</v>
      </c>
      <c r="AD90" s="14">
        <v>294000</v>
      </c>
      <c r="AE90" s="21" t="s">
        <v>231</v>
      </c>
      <c r="AF90" s="14">
        <v>75000</v>
      </c>
      <c r="AG90" s="14">
        <v>3.17</v>
      </c>
      <c r="AH90" s="21" t="s">
        <v>231</v>
      </c>
      <c r="AI90" s="14">
        <v>0.72</v>
      </c>
      <c r="AJ90" s="62">
        <v>31.2</v>
      </c>
      <c r="AK90" s="21" t="s">
        <v>231</v>
      </c>
      <c r="AL90" s="14">
        <v>9.5</v>
      </c>
      <c r="AM90" s="14">
        <v>93</v>
      </c>
      <c r="AN90" s="21" t="s">
        <v>231</v>
      </c>
      <c r="AO90" s="14">
        <v>26</v>
      </c>
      <c r="AP90" s="14">
        <v>8.8000000000000007</v>
      </c>
      <c r="AQ90" s="21" t="s">
        <v>231</v>
      </c>
      <c r="AR90" s="14">
        <v>3.1</v>
      </c>
      <c r="AS90" s="14">
        <v>16.7</v>
      </c>
      <c r="AT90" s="21" t="s">
        <v>231</v>
      </c>
      <c r="AU90" s="14">
        <v>2.6</v>
      </c>
      <c r="AV90" s="14">
        <v>3.9</v>
      </c>
      <c r="AW90" s="21" t="s">
        <v>231</v>
      </c>
      <c r="AX90" s="14">
        <v>1.1000000000000001</v>
      </c>
      <c r="AY90" s="14">
        <v>34</v>
      </c>
      <c r="AZ90" s="21" t="s">
        <v>231</v>
      </c>
      <c r="BA90" s="14">
        <v>7.1</v>
      </c>
      <c r="BB90" s="14">
        <v>98</v>
      </c>
      <c r="BC90" s="21" t="s">
        <v>231</v>
      </c>
      <c r="BD90" s="14">
        <v>25</v>
      </c>
      <c r="BE90" s="14">
        <v>245</v>
      </c>
      <c r="BF90" s="21" t="s">
        <v>231</v>
      </c>
      <c r="BG90" s="14">
        <v>49</v>
      </c>
      <c r="BH90" s="14">
        <v>1.1399999999999999</v>
      </c>
      <c r="BI90" s="21" t="s">
        <v>231</v>
      </c>
      <c r="BJ90" s="14">
        <v>0.27</v>
      </c>
      <c r="BK90" s="14">
        <v>1070</v>
      </c>
      <c r="BL90" s="21" t="s">
        <v>231</v>
      </c>
      <c r="BM90" s="14">
        <v>290</v>
      </c>
      <c r="BN90" s="14">
        <v>309</v>
      </c>
      <c r="BO90" s="21" t="s">
        <v>231</v>
      </c>
      <c r="BP90" s="14">
        <v>57</v>
      </c>
      <c r="BQ90" s="64">
        <f t="shared" si="114"/>
        <v>3.4627831715210355</v>
      </c>
      <c r="BR90" s="68" t="s">
        <v>231</v>
      </c>
      <c r="BS90" s="16">
        <f t="shared" si="115"/>
        <v>1.1352644156121947</v>
      </c>
      <c r="BT90" s="101">
        <f t="shared" si="116"/>
        <v>940.61520175517626</v>
      </c>
      <c r="BU90" s="101">
        <f t="shared" si="117"/>
        <v>964.59469648523122</v>
      </c>
      <c r="BV90" s="68" t="s">
        <v>231</v>
      </c>
      <c r="BW90" s="101">
        <f t="shared" si="118"/>
        <v>107.99127302080899</v>
      </c>
      <c r="BX90" s="65">
        <f t="shared" si="119"/>
        <v>8.0801897651953407</v>
      </c>
      <c r="BZ90" s="136">
        <f t="shared" si="120"/>
        <v>1.2938775510204082E-2</v>
      </c>
      <c r="CA90" s="137" t="s">
        <v>231</v>
      </c>
      <c r="CB90" s="136">
        <f t="shared" si="121"/>
        <v>3.9157218960893447E-3</v>
      </c>
      <c r="CC90" s="136">
        <f t="shared" si="122"/>
        <v>4.3673469387755102</v>
      </c>
      <c r="CD90" s="137" t="s">
        <v>231</v>
      </c>
      <c r="CE90" s="136">
        <f t="shared" si="123"/>
        <v>1.4710648026099047</v>
      </c>
      <c r="CF90" s="136">
        <f t="shared" si="124"/>
        <v>0.4</v>
      </c>
      <c r="CG90" s="137" t="s">
        <v>231</v>
      </c>
      <c r="CH90" s="136">
        <f t="shared" si="125"/>
        <v>0.12966236229756406</v>
      </c>
      <c r="CI90" s="136">
        <f t="shared" si="126"/>
        <v>1.3209876543209877</v>
      </c>
      <c r="CJ90" s="137" t="s">
        <v>231</v>
      </c>
      <c r="CK90" s="136">
        <f t="shared" si="127"/>
        <v>0.45282015633918349</v>
      </c>
      <c r="CL90" s="136">
        <f t="shared" si="128"/>
        <v>2.9626168224299067E-3</v>
      </c>
      <c r="CM90" s="137" t="s">
        <v>231</v>
      </c>
      <c r="CN90" s="136">
        <f t="shared" si="129"/>
        <v>1.0476272757996496E-3</v>
      </c>
      <c r="CO90" s="138"/>
      <c r="CP90" s="72">
        <f t="shared" si="151"/>
        <v>7.3195746728222821E-2</v>
      </c>
      <c r="CQ90" s="71" t="s">
        <v>231</v>
      </c>
      <c r="CR90" s="72">
        <f t="shared" si="130"/>
        <v>9.9390694167727205E-3</v>
      </c>
      <c r="CS90" s="72">
        <f t="shared" si="131"/>
        <v>6.3264356426823296</v>
      </c>
      <c r="CT90" s="71" t="s">
        <v>231</v>
      </c>
      <c r="CU90" s="72">
        <f t="shared" si="132"/>
        <v>0.3283814752099295</v>
      </c>
      <c r="CV90" s="72">
        <f t="shared" si="133"/>
        <v>0.94419155631150042</v>
      </c>
      <c r="CW90" s="71" t="s">
        <v>231</v>
      </c>
      <c r="CX90" s="72">
        <f t="shared" si="134"/>
        <v>0.15194907909650213</v>
      </c>
      <c r="CY90" s="72">
        <f t="shared" si="135"/>
        <v>2.2127158222072936</v>
      </c>
      <c r="CZ90" s="71" t="s">
        <v>231</v>
      </c>
      <c r="DA90" s="72">
        <f t="shared" si="136"/>
        <v>0.33205390437069282</v>
      </c>
      <c r="DB90" s="72">
        <f t="shared" si="137"/>
        <v>3.1576968530204761</v>
      </c>
      <c r="DC90" s="71" t="s">
        <v>231</v>
      </c>
      <c r="DD90" s="72">
        <f t="shared" si="138"/>
        <v>0.75873610220156318</v>
      </c>
      <c r="DE90" s="72">
        <f t="shared" si="139"/>
        <v>4.4178308215585522</v>
      </c>
      <c r="DF90" s="71" t="s">
        <v>231</v>
      </c>
      <c r="DG90" s="72">
        <f t="shared" si="140"/>
        <v>1.9813275920429265</v>
      </c>
      <c r="DH90" s="72">
        <f t="shared" si="141"/>
        <v>213.18701938879374</v>
      </c>
      <c r="DI90" s="71" t="s">
        <v>231</v>
      </c>
      <c r="DJ90" s="72">
        <f t="shared" si="142"/>
        <v>73.655300819439645</v>
      </c>
      <c r="DK90" s="72">
        <f t="shared" si="143"/>
        <v>29.262853657964254</v>
      </c>
      <c r="DL90" s="71" t="s">
        <v>231</v>
      </c>
      <c r="DM90" s="72">
        <f t="shared" si="144"/>
        <v>11.028991847916377</v>
      </c>
      <c r="DN90" s="72">
        <f t="shared" si="145"/>
        <v>1.143650816646016</v>
      </c>
      <c r="DO90" s="71" t="s">
        <v>231</v>
      </c>
      <c r="DP90" s="72">
        <f t="shared" si="146"/>
        <v>0.41281070687632204</v>
      </c>
      <c r="DQ90" s="72">
        <f t="shared" si="147"/>
        <v>1.1183208617893392</v>
      </c>
      <c r="DR90" s="71" t="s">
        <v>231</v>
      </c>
      <c r="DS90" s="72">
        <f t="shared" si="148"/>
        <v>0.37546321138604011</v>
      </c>
      <c r="DT90" s="72">
        <f t="shared" si="149"/>
        <v>2.2966838576113038E-4</v>
      </c>
      <c r="DU90" s="71" t="s">
        <v>231</v>
      </c>
      <c r="DV90" s="72">
        <f t="shared" si="150"/>
        <v>9.4522078064613775E-5</v>
      </c>
    </row>
    <row r="91" spans="1:126" x14ac:dyDescent="0.3">
      <c r="A91" s="15" t="s">
        <v>245</v>
      </c>
      <c r="B91" s="14">
        <v>4063</v>
      </c>
      <c r="C91" s="63" t="s">
        <v>323</v>
      </c>
      <c r="D91" s="68" t="s">
        <v>231</v>
      </c>
      <c r="E91" s="63" t="s">
        <v>323</v>
      </c>
      <c r="I91" s="62">
        <v>770</v>
      </c>
      <c r="J91" s="21" t="s">
        <v>231</v>
      </c>
      <c r="K91" s="14">
        <v>600</v>
      </c>
      <c r="L91" s="14">
        <v>249</v>
      </c>
      <c r="M91" s="21" t="s">
        <v>231</v>
      </c>
      <c r="N91" s="133">
        <v>28</v>
      </c>
      <c r="O91" s="14">
        <v>329</v>
      </c>
      <c r="P91" s="21" t="s">
        <v>231</v>
      </c>
      <c r="Q91" s="14">
        <v>41</v>
      </c>
      <c r="R91" s="14">
        <v>8.8000000000000007</v>
      </c>
      <c r="S91" s="21" t="s">
        <v>231</v>
      </c>
      <c r="T91" s="14">
        <v>2.2999999999999998</v>
      </c>
      <c r="U91" s="62">
        <v>4.5</v>
      </c>
      <c r="V91" s="21" t="s">
        <v>231</v>
      </c>
      <c r="W91" s="14">
        <v>5.3</v>
      </c>
      <c r="X91" s="14">
        <v>0.42</v>
      </c>
      <c r="Y91" s="21" t="s">
        <v>231</v>
      </c>
      <c r="Z91" s="14">
        <v>0.13</v>
      </c>
      <c r="AA91" s="14">
        <v>920</v>
      </c>
      <c r="AB91" s="21" t="s">
        <v>231</v>
      </c>
      <c r="AC91" s="14">
        <v>130</v>
      </c>
      <c r="AD91" s="14">
        <v>418000</v>
      </c>
      <c r="AE91" s="21" t="s">
        <v>231</v>
      </c>
      <c r="AF91" s="14">
        <v>50000</v>
      </c>
      <c r="AG91" s="14">
        <v>1.84</v>
      </c>
      <c r="AH91" s="21" t="s">
        <v>231</v>
      </c>
      <c r="AI91" s="14">
        <v>0.45</v>
      </c>
      <c r="AJ91" s="62">
        <v>2.21</v>
      </c>
      <c r="AK91" s="21" t="s">
        <v>231</v>
      </c>
      <c r="AL91" s="14">
        <v>0.37</v>
      </c>
      <c r="AM91" s="14">
        <v>18.399999999999999</v>
      </c>
      <c r="AN91" s="21" t="s">
        <v>231</v>
      </c>
      <c r="AO91" s="14">
        <v>4</v>
      </c>
      <c r="AP91" s="14">
        <v>1.42</v>
      </c>
      <c r="AQ91" s="21" t="s">
        <v>231</v>
      </c>
      <c r="AR91" s="14">
        <v>0.52</v>
      </c>
      <c r="AS91" s="14">
        <v>7.5</v>
      </c>
      <c r="AT91" s="21" t="s">
        <v>231</v>
      </c>
      <c r="AU91" s="14">
        <v>1.1000000000000001</v>
      </c>
      <c r="AV91" s="14">
        <v>1.63</v>
      </c>
      <c r="AW91" s="21" t="s">
        <v>231</v>
      </c>
      <c r="AX91" s="14">
        <v>0.39</v>
      </c>
      <c r="AY91" s="14">
        <v>24.7</v>
      </c>
      <c r="AZ91" s="21" t="s">
        <v>231</v>
      </c>
      <c r="BA91" s="14">
        <v>4.2</v>
      </c>
      <c r="BB91" s="14">
        <v>87</v>
      </c>
      <c r="BC91" s="21" t="s">
        <v>231</v>
      </c>
      <c r="BD91" s="14">
        <v>16</v>
      </c>
      <c r="BE91" s="14">
        <v>251</v>
      </c>
      <c r="BF91" s="21" t="s">
        <v>231</v>
      </c>
      <c r="BG91" s="14">
        <v>38</v>
      </c>
      <c r="BH91" s="14">
        <v>0.54</v>
      </c>
      <c r="BI91" s="21" t="s">
        <v>231</v>
      </c>
      <c r="BJ91" s="14">
        <v>0.15</v>
      </c>
      <c r="BK91" s="14">
        <v>233</v>
      </c>
      <c r="BL91" s="21" t="s">
        <v>231</v>
      </c>
      <c r="BM91" s="14">
        <v>39</v>
      </c>
      <c r="BN91" s="14">
        <v>213</v>
      </c>
      <c r="BO91" s="21" t="s">
        <v>231</v>
      </c>
      <c r="BP91" s="14">
        <v>32</v>
      </c>
      <c r="BQ91" s="64">
        <f t="shared" si="114"/>
        <v>1.0938967136150235</v>
      </c>
      <c r="BR91" s="68" t="s">
        <v>231</v>
      </c>
      <c r="BS91" s="16">
        <f t="shared" si="115"/>
        <v>0.24603486323599064</v>
      </c>
      <c r="BT91" s="101">
        <f t="shared" si="116"/>
        <v>734.02455689283579</v>
      </c>
      <c r="BU91" s="101" t="s">
        <v>323</v>
      </c>
      <c r="BV91" s="68" t="s">
        <v>231</v>
      </c>
      <c r="BW91" s="101" t="s">
        <v>323</v>
      </c>
      <c r="BX91" s="65"/>
      <c r="BZ91" s="136">
        <f t="shared" si="120"/>
        <v>7.3306772908366541E-3</v>
      </c>
      <c r="CA91" s="137" t="s">
        <v>231</v>
      </c>
      <c r="CB91" s="136">
        <f t="shared" si="121"/>
        <v>2.1085405466249535E-3</v>
      </c>
      <c r="CC91" s="136">
        <f t="shared" si="122"/>
        <v>0.92828685258964139</v>
      </c>
      <c r="CD91" s="137" t="s">
        <v>231</v>
      </c>
      <c r="CE91" s="136">
        <f t="shared" si="123"/>
        <v>0.20950715807251627</v>
      </c>
      <c r="CF91" s="136">
        <f t="shared" si="124"/>
        <v>0.34661354581673309</v>
      </c>
      <c r="CG91" s="137" t="s">
        <v>231</v>
      </c>
      <c r="CH91" s="136">
        <f t="shared" si="125"/>
        <v>8.2565675149929824E-2</v>
      </c>
      <c r="CI91" s="136">
        <f t="shared" si="126"/>
        <v>0.25326086956521737</v>
      </c>
      <c r="CJ91" s="137" t="s">
        <v>231</v>
      </c>
      <c r="CK91" s="136">
        <f t="shared" si="127"/>
        <v>5.5477222140151015E-2</v>
      </c>
      <c r="CL91" s="136">
        <f t="shared" si="128"/>
        <v>7.8969957081545059E-3</v>
      </c>
      <c r="CM91" s="137" t="s">
        <v>231</v>
      </c>
      <c r="CN91" s="136">
        <f t="shared" si="129"/>
        <v>2.3403486020056054E-3</v>
      </c>
      <c r="CO91" s="138"/>
      <c r="CP91" s="72" t="s">
        <v>323</v>
      </c>
      <c r="CQ91" s="72" t="s">
        <v>323</v>
      </c>
      <c r="CR91" s="72" t="s">
        <v>323</v>
      </c>
      <c r="CS91" s="72" t="s">
        <v>323</v>
      </c>
      <c r="CT91" s="72" t="s">
        <v>323</v>
      </c>
      <c r="CU91" s="72" t="s">
        <v>323</v>
      </c>
      <c r="CV91" s="72" t="s">
        <v>323</v>
      </c>
      <c r="CW91" s="72" t="s">
        <v>323</v>
      </c>
      <c r="CX91" s="72" t="s">
        <v>323</v>
      </c>
      <c r="CY91" s="72" t="s">
        <v>323</v>
      </c>
      <c r="CZ91" s="72" t="s">
        <v>323</v>
      </c>
      <c r="DA91" s="72" t="s">
        <v>323</v>
      </c>
      <c r="DB91" s="72" t="s">
        <v>323</v>
      </c>
      <c r="DC91" s="72" t="s">
        <v>323</v>
      </c>
      <c r="DD91" s="72" t="s">
        <v>323</v>
      </c>
      <c r="DE91" s="72" t="s">
        <v>323</v>
      </c>
      <c r="DF91" s="72" t="s">
        <v>323</v>
      </c>
      <c r="DG91" s="72" t="s">
        <v>323</v>
      </c>
      <c r="DH91" s="72" t="s">
        <v>323</v>
      </c>
      <c r="DI91" s="72" t="s">
        <v>323</v>
      </c>
      <c r="DJ91" s="72" t="s">
        <v>323</v>
      </c>
      <c r="DK91" s="72" t="s">
        <v>323</v>
      </c>
      <c r="DL91" s="72" t="s">
        <v>323</v>
      </c>
      <c r="DM91" s="72" t="s">
        <v>323</v>
      </c>
      <c r="DN91" s="72" t="s">
        <v>323</v>
      </c>
      <c r="DO91" s="72" t="s">
        <v>323</v>
      </c>
      <c r="DP91" s="72" t="s">
        <v>323</v>
      </c>
      <c r="DQ91" s="72" t="s">
        <v>323</v>
      </c>
      <c r="DR91" s="72" t="s">
        <v>323</v>
      </c>
      <c r="DS91" s="72" t="s">
        <v>323</v>
      </c>
      <c r="DT91" s="72" t="s">
        <v>323</v>
      </c>
      <c r="DU91" s="72" t="s">
        <v>323</v>
      </c>
      <c r="DV91" s="72" t="s">
        <v>323</v>
      </c>
    </row>
    <row r="92" spans="1:126" x14ac:dyDescent="0.3">
      <c r="A92" s="15" t="s">
        <v>317</v>
      </c>
      <c r="B92" s="14">
        <v>3924</v>
      </c>
      <c r="C92" s="63">
        <v>9.3000000000000007</v>
      </c>
      <c r="D92" s="68" t="s">
        <v>231</v>
      </c>
      <c r="E92" s="63">
        <v>1.8</v>
      </c>
      <c r="I92" s="62">
        <v>420</v>
      </c>
      <c r="J92" s="21" t="s">
        <v>231</v>
      </c>
      <c r="K92" s="14">
        <v>820</v>
      </c>
      <c r="L92" s="14">
        <v>66</v>
      </c>
      <c r="M92" s="21" t="s">
        <v>231</v>
      </c>
      <c r="N92" s="133">
        <v>13</v>
      </c>
      <c r="O92" s="14">
        <v>280</v>
      </c>
      <c r="P92" s="21" t="s">
        <v>231</v>
      </c>
      <c r="Q92" s="14">
        <v>100</v>
      </c>
      <c r="R92" s="14">
        <v>5.5</v>
      </c>
      <c r="S92" s="21" t="s">
        <v>231</v>
      </c>
      <c r="T92" s="14">
        <v>2.1</v>
      </c>
      <c r="U92" s="14">
        <v>0.27</v>
      </c>
      <c r="V92" s="21" t="s">
        <v>231</v>
      </c>
      <c r="W92" s="14">
        <v>0.11</v>
      </c>
      <c r="X92" s="14">
        <v>0.20499999999999999</v>
      </c>
      <c r="Y92" s="21" t="s">
        <v>231</v>
      </c>
      <c r="Z92" s="14">
        <v>6.6000000000000003E-2</v>
      </c>
      <c r="AA92" s="14">
        <v>630</v>
      </c>
      <c r="AB92" s="21" t="s">
        <v>231</v>
      </c>
      <c r="AC92" s="14">
        <v>170</v>
      </c>
      <c r="AD92" s="14">
        <v>363000</v>
      </c>
      <c r="AE92" s="21" t="s">
        <v>231</v>
      </c>
      <c r="AF92" s="14">
        <v>71000</v>
      </c>
      <c r="AG92" s="14">
        <v>3.3</v>
      </c>
      <c r="AH92" s="21" t="s">
        <v>231</v>
      </c>
      <c r="AI92" s="14">
        <v>0.64</v>
      </c>
      <c r="AJ92" s="14">
        <v>2.1999999999999999E-2</v>
      </c>
      <c r="AK92" s="21" t="s">
        <v>231</v>
      </c>
      <c r="AL92" s="14">
        <v>1.2E-2</v>
      </c>
      <c r="AM92" s="14">
        <v>3.35</v>
      </c>
      <c r="AN92" s="21" t="s">
        <v>231</v>
      </c>
      <c r="AO92" s="14">
        <v>0.87</v>
      </c>
      <c r="AP92" s="14">
        <v>3.7999999999999999E-2</v>
      </c>
      <c r="AQ92" s="21" t="s">
        <v>231</v>
      </c>
      <c r="AR92" s="14">
        <v>1.7000000000000001E-2</v>
      </c>
      <c r="AS92" s="14">
        <v>1.67</v>
      </c>
      <c r="AT92" s="21" t="s">
        <v>231</v>
      </c>
      <c r="AU92" s="14">
        <v>0.69</v>
      </c>
      <c r="AV92" s="14">
        <v>0.28000000000000003</v>
      </c>
      <c r="AW92" s="21" t="s">
        <v>231</v>
      </c>
      <c r="AX92" s="14">
        <v>0.12</v>
      </c>
      <c r="AY92" s="14">
        <v>9</v>
      </c>
      <c r="AZ92" s="21" t="s">
        <v>231</v>
      </c>
      <c r="BA92" s="14">
        <v>1.8</v>
      </c>
      <c r="BB92" s="14">
        <v>46</v>
      </c>
      <c r="BC92" s="21" t="s">
        <v>231</v>
      </c>
      <c r="BD92" s="14">
        <v>5.8</v>
      </c>
      <c r="BE92" s="14">
        <v>247</v>
      </c>
      <c r="BF92" s="21" t="s">
        <v>231</v>
      </c>
      <c r="BG92" s="14">
        <v>78</v>
      </c>
      <c r="BH92" s="14">
        <v>1.53</v>
      </c>
      <c r="BI92" s="21" t="s">
        <v>231</v>
      </c>
      <c r="BJ92" s="14">
        <v>0.32</v>
      </c>
      <c r="BK92" s="14">
        <v>89</v>
      </c>
      <c r="BL92" s="21" t="s">
        <v>231</v>
      </c>
      <c r="BM92" s="14">
        <v>57</v>
      </c>
      <c r="BN92" s="14">
        <v>194</v>
      </c>
      <c r="BO92" s="21" t="s">
        <v>231</v>
      </c>
      <c r="BP92" s="14">
        <v>30</v>
      </c>
      <c r="BQ92" s="16">
        <f t="shared" si="114"/>
        <v>0.45876288659793812</v>
      </c>
      <c r="BR92" s="68" t="s">
        <v>231</v>
      </c>
      <c r="BS92" s="16">
        <f t="shared" si="115"/>
        <v>0.30225782001904633</v>
      </c>
      <c r="BT92" s="101">
        <f t="shared" si="116"/>
        <v>692.67093918819955</v>
      </c>
      <c r="BU92" s="101">
        <f t="shared" si="117"/>
        <v>739.12076792352434</v>
      </c>
      <c r="BV92" s="68" t="s">
        <v>231</v>
      </c>
      <c r="BW92" s="101">
        <f t="shared" si="118"/>
        <v>17.935729848551411</v>
      </c>
      <c r="BX92" s="65">
        <f>10000/(BU92+273)</f>
        <v>9.8802438571793019</v>
      </c>
      <c r="BZ92" s="136">
        <f t="shared" si="120"/>
        <v>1.3360323886639675E-2</v>
      </c>
      <c r="CA92" s="137" t="s">
        <v>231</v>
      </c>
      <c r="CB92" s="136">
        <f t="shared" si="121"/>
        <v>4.9511759692878717E-3</v>
      </c>
      <c r="CC92" s="136">
        <f t="shared" si="122"/>
        <v>0.36032388663967613</v>
      </c>
      <c r="CD92" s="137" t="s">
        <v>231</v>
      </c>
      <c r="CE92" s="136">
        <f t="shared" si="123"/>
        <v>0.25729711093243579</v>
      </c>
      <c r="CF92" s="136">
        <f t="shared" si="124"/>
        <v>0.18623481781376519</v>
      </c>
      <c r="CG92" s="137" t="s">
        <v>231</v>
      </c>
      <c r="CH92" s="136">
        <f t="shared" si="125"/>
        <v>6.3325565146779769E-2</v>
      </c>
      <c r="CI92" s="136">
        <f t="shared" si="126"/>
        <v>0.14126984126984127</v>
      </c>
      <c r="CJ92" s="137" t="s">
        <v>231</v>
      </c>
      <c r="CK92" s="136">
        <f t="shared" si="127"/>
        <v>9.8178961506658433E-2</v>
      </c>
      <c r="CL92" s="136">
        <f t="shared" si="128"/>
        <v>3.7078651685393253E-2</v>
      </c>
      <c r="CM92" s="137" t="s">
        <v>231</v>
      </c>
      <c r="CN92" s="136">
        <f t="shared" si="129"/>
        <v>2.4811907011415221E-2</v>
      </c>
      <c r="CO92" s="138"/>
      <c r="CP92" s="72">
        <f t="shared" ref="CP92:CP101" si="152">10^(0.4313*BX92-4.6205)</f>
        <v>0.43737018623246315</v>
      </c>
      <c r="CQ92" s="71" t="s">
        <v>231</v>
      </c>
      <c r="CR92" s="72">
        <f t="shared" si="130"/>
        <v>5.9389415862262478E-2</v>
      </c>
      <c r="CS92" s="72">
        <f t="shared" ref="CS92:CS101" si="153">10^(0.1217*BX92-0.1822)</f>
        <v>10.476728208597084</v>
      </c>
      <c r="CT92" s="71" t="s">
        <v>231</v>
      </c>
      <c r="CU92" s="72">
        <f t="shared" si="132"/>
        <v>0.54380754959421695</v>
      </c>
      <c r="CV92" s="72">
        <f t="shared" ref="CV92:CV101" si="154">10^(0.1903*BX92-1.5626)</f>
        <v>2.07783188331674</v>
      </c>
      <c r="CW92" s="71" t="s">
        <v>231</v>
      </c>
      <c r="CX92" s="72">
        <f t="shared" si="134"/>
        <v>0.33438621546321884</v>
      </c>
      <c r="CY92" s="72">
        <f t="shared" ref="CY92:CY101" si="155">10^(0.1562*BX92-0.9172)</f>
        <v>4.2276019591722793</v>
      </c>
      <c r="CZ92" s="71" t="s">
        <v>231</v>
      </c>
      <c r="DA92" s="72">
        <f t="shared" si="136"/>
        <v>0.63442025522644563</v>
      </c>
      <c r="DB92" s="72">
        <f t="shared" ref="DB92:DB101" si="156">10^(0.1393*BX92-0.6262)</f>
        <v>5.6249409716629488</v>
      </c>
      <c r="DC92" s="71" t="s">
        <v>231</v>
      </c>
      <c r="DD92" s="72">
        <f t="shared" si="138"/>
        <v>1.3515691931830116</v>
      </c>
      <c r="DE92" s="72">
        <f t="shared" ref="DE92:DE101" si="157">CI92*(DB92/CV92)</f>
        <v>0.38243446190199748</v>
      </c>
      <c r="DF92" s="71" t="s">
        <v>231</v>
      </c>
      <c r="DG92" s="72">
        <f t="shared" ref="DG92:DG101" si="158">SQRT((DB92/CV92*CK92)^2 + (CI92/CV92*DD92)^2 + (CI92*DB92*CX92/(CV92^2))^2)</f>
        <v>0.28787525582623447</v>
      </c>
      <c r="DH92" s="72">
        <f t="shared" si="141"/>
        <v>63.172284829070534</v>
      </c>
      <c r="DI92" s="71" t="s">
        <v>231</v>
      </c>
      <c r="DJ92" s="72">
        <f t="shared" si="142"/>
        <v>10.701682372722471</v>
      </c>
      <c r="DK92" s="72">
        <f t="shared" ref="DK92:DK101" si="159">CC92*(CS92/CV92)</f>
        <v>1.8168050349498743</v>
      </c>
      <c r="DL92" s="71" t="s">
        <v>231</v>
      </c>
      <c r="DM92" s="72">
        <f t="shared" ref="DM92:DM101" si="160">SQRT((CS92/CV92*CE92)^2 + (CC92/CV92*CU92)^2 + (CC92*CS92*CX92/(CV92^2))^2)</f>
        <v>1.3332072738230669</v>
      </c>
      <c r="DN92" s="72">
        <f t="shared" ref="DN92:DN101" si="161">CF92*(CS92/CY92)</f>
        <v>0.46152206098287069</v>
      </c>
      <c r="DO92" s="71" t="s">
        <v>231</v>
      </c>
      <c r="DP92" s="72">
        <f t="shared" ref="DP92:DP101" si="162">SQRT((CS92/CY92*CH92)^2 + (CF92/CY92*CU92)^2 + (CF92*CS92*DA92/(CY92^2))^2)</f>
        <v>0.17319997599795006</v>
      </c>
      <c r="DQ92" s="72">
        <f t="shared" ref="DQ92:DQ101" si="163">BZ92*(CS92/CP92)</f>
        <v>0.32003206104394971</v>
      </c>
      <c r="DR92" s="71" t="s">
        <v>231</v>
      </c>
      <c r="DS92" s="72">
        <f t="shared" ref="DS92:DS101" si="164">SQRT((CS92/CP92*CB92)^2 + (BZ92/CP92*CU92)^2 + (BZ92*CS92*CR92/(CP92^2))^2)</f>
        <v>0.12739848497563486</v>
      </c>
      <c r="DT92" s="72">
        <f t="shared" ref="DT92:DT101" si="165">CL92*(CP92/CV92)</f>
        <v>7.8048166086481137E-3</v>
      </c>
      <c r="DU92" s="71" t="s">
        <v>231</v>
      </c>
      <c r="DV92" s="72">
        <f t="shared" ref="DV92:DV101" si="166">SQRT((CP92/CV92*CN92)^2 + (CL92/CV92*CR92)^2 + (CL92*CP92*CX92/(CV92^2))^2)</f>
        <v>5.4752043045228948E-3</v>
      </c>
    </row>
    <row r="93" spans="1:126" x14ac:dyDescent="0.3">
      <c r="A93" s="15" t="s">
        <v>322</v>
      </c>
      <c r="B93" s="14">
        <v>3963</v>
      </c>
      <c r="C93" s="63">
        <v>22.2</v>
      </c>
      <c r="D93" s="68" t="s">
        <v>231</v>
      </c>
      <c r="E93" s="63">
        <v>3.8</v>
      </c>
      <c r="I93" s="14">
        <v>5.3</v>
      </c>
      <c r="J93" s="21" t="s">
        <v>231</v>
      </c>
      <c r="K93" s="14">
        <v>1.2</v>
      </c>
      <c r="L93" s="14">
        <v>462</v>
      </c>
      <c r="M93" s="21" t="s">
        <v>231</v>
      </c>
      <c r="N93" s="133">
        <v>37</v>
      </c>
      <c r="O93" s="14">
        <v>294</v>
      </c>
      <c r="P93" s="21" t="s">
        <v>231</v>
      </c>
      <c r="Q93" s="14">
        <v>31</v>
      </c>
      <c r="R93" s="14">
        <v>14.9</v>
      </c>
      <c r="S93" s="21" t="s">
        <v>231</v>
      </c>
      <c r="T93" s="14">
        <v>3.7</v>
      </c>
      <c r="U93" s="14">
        <v>0.26</v>
      </c>
      <c r="V93" s="21" t="s">
        <v>231</v>
      </c>
      <c r="W93" s="14">
        <v>0.14000000000000001</v>
      </c>
      <c r="X93" s="14">
        <v>0.28299999999999997</v>
      </c>
      <c r="Y93" s="21" t="s">
        <v>231</v>
      </c>
      <c r="Z93" s="14">
        <v>4.2000000000000003E-2</v>
      </c>
      <c r="AA93" s="14">
        <v>909</v>
      </c>
      <c r="AB93" s="21" t="s">
        <v>231</v>
      </c>
      <c r="AC93" s="14">
        <v>87</v>
      </c>
      <c r="AD93" s="14">
        <v>355000</v>
      </c>
      <c r="AE93" s="21" t="s">
        <v>231</v>
      </c>
      <c r="AF93" s="14">
        <v>44000</v>
      </c>
      <c r="AG93" s="14">
        <v>3.82</v>
      </c>
      <c r="AH93" s="21" t="s">
        <v>231</v>
      </c>
      <c r="AI93" s="14">
        <v>0.35</v>
      </c>
      <c r="AJ93" s="63">
        <v>0.19800000000000001</v>
      </c>
      <c r="AK93" s="21" t="s">
        <v>231</v>
      </c>
      <c r="AL93" s="14">
        <v>3.3000000000000002E-2</v>
      </c>
      <c r="AM93" s="14">
        <v>27.2</v>
      </c>
      <c r="AN93" s="21" t="s">
        <v>231</v>
      </c>
      <c r="AO93" s="14">
        <v>1.8</v>
      </c>
      <c r="AP93" s="14">
        <v>0.35399999999999998</v>
      </c>
      <c r="AQ93" s="21" t="s">
        <v>231</v>
      </c>
      <c r="AR93" s="14">
        <v>8.2000000000000003E-2</v>
      </c>
      <c r="AS93" s="14">
        <v>5.7</v>
      </c>
      <c r="AT93" s="21" t="s">
        <v>231</v>
      </c>
      <c r="AU93" s="14">
        <v>0.52</v>
      </c>
      <c r="AV93" s="14">
        <v>0.94</v>
      </c>
      <c r="AW93" s="21" t="s">
        <v>231</v>
      </c>
      <c r="AX93" s="14">
        <v>0.1</v>
      </c>
      <c r="AY93" s="14">
        <v>18.899999999999999</v>
      </c>
      <c r="AZ93" s="21" t="s">
        <v>231</v>
      </c>
      <c r="BA93" s="14">
        <v>1</v>
      </c>
      <c r="BB93" s="14">
        <v>315</v>
      </c>
      <c r="BC93" s="21" t="s">
        <v>231</v>
      </c>
      <c r="BD93" s="14">
        <v>5.9</v>
      </c>
      <c r="BE93" s="14">
        <v>1.21</v>
      </c>
      <c r="BF93" s="21" t="s">
        <v>231</v>
      </c>
      <c r="BG93" s="14">
        <v>29</v>
      </c>
      <c r="BH93" s="14">
        <v>165</v>
      </c>
      <c r="BI93" s="21" t="s">
        <v>231</v>
      </c>
      <c r="BJ93" s="14">
        <v>0.17</v>
      </c>
      <c r="BK93" s="14">
        <v>81</v>
      </c>
      <c r="BL93" s="21" t="s">
        <v>231</v>
      </c>
      <c r="BM93" s="14">
        <v>20</v>
      </c>
      <c r="BN93" s="14">
        <v>2.0369999999999999</v>
      </c>
      <c r="BO93" s="21" t="s">
        <v>231</v>
      </c>
      <c r="BP93" s="14">
        <v>6.4</v>
      </c>
      <c r="BQ93" s="64">
        <f t="shared" si="114"/>
        <v>39.764359351988219</v>
      </c>
      <c r="BR93" s="68" t="s">
        <v>231</v>
      </c>
      <c r="BS93" s="16">
        <f>BQ93*SQRT((BM93/BK93)^2 + (BP93/BN93)^2)</f>
        <v>125.31986735567781</v>
      </c>
      <c r="BT93" s="101">
        <f t="shared" si="116"/>
        <v>784.77810283114854</v>
      </c>
      <c r="BU93" s="101">
        <f t="shared" si="117"/>
        <v>826.74528796995719</v>
      </c>
      <c r="BV93" s="68" t="s">
        <v>231</v>
      </c>
      <c r="BW93" s="101">
        <f t="shared" si="118"/>
        <v>18.727493996789637</v>
      </c>
      <c r="BX93" s="65">
        <f>10000/(BU93+273)</f>
        <v>9.0930146365611701</v>
      </c>
      <c r="BZ93" s="136">
        <f t="shared" si="120"/>
        <v>3.1570247933884299</v>
      </c>
      <c r="CA93" s="137" t="s">
        <v>231</v>
      </c>
      <c r="CB93" s="136">
        <f t="shared" si="121"/>
        <v>75.664783480957425</v>
      </c>
      <c r="CC93" s="136">
        <f t="shared" si="122"/>
        <v>66.942148760330582</v>
      </c>
      <c r="CD93" s="137" t="s">
        <v>231</v>
      </c>
      <c r="CE93" s="136">
        <f t="shared" si="123"/>
        <v>1604.4837470073649</v>
      </c>
      <c r="CF93" s="136">
        <f t="shared" si="124"/>
        <v>260.3305785123967</v>
      </c>
      <c r="CG93" s="137" t="s">
        <v>231</v>
      </c>
      <c r="CH93" s="136">
        <f t="shared" si="125"/>
        <v>6239.3298200688805</v>
      </c>
      <c r="CI93" s="136">
        <f t="shared" si="126"/>
        <v>8.9108910891089105E-2</v>
      </c>
      <c r="CJ93" s="137" t="s">
        <v>231</v>
      </c>
      <c r="CK93" s="136">
        <f t="shared" si="127"/>
        <v>2.3597318000057564E-2</v>
      </c>
      <c r="CL93" s="136">
        <f t="shared" si="128"/>
        <v>4.7160493827160491E-2</v>
      </c>
      <c r="CM93" s="137" t="s">
        <v>231</v>
      </c>
      <c r="CN93" s="136">
        <f t="shared" si="129"/>
        <v>1.2420421104734682E-2</v>
      </c>
      <c r="CO93" s="138"/>
      <c r="CP93" s="72">
        <f t="shared" si="152"/>
        <v>0.20013231210254456</v>
      </c>
      <c r="CQ93" s="71" t="s">
        <v>231</v>
      </c>
      <c r="CR93" s="72">
        <f t="shared" si="130"/>
        <v>2.7175471682966586E-2</v>
      </c>
      <c r="CS93" s="72">
        <f t="shared" si="153"/>
        <v>8.402719792624028</v>
      </c>
      <c r="CT93" s="71" t="s">
        <v>231</v>
      </c>
      <c r="CU93" s="72">
        <f t="shared" si="132"/>
        <v>0.43615357479676242</v>
      </c>
      <c r="CV93" s="72">
        <f t="shared" si="154"/>
        <v>1.4716369558778066</v>
      </c>
      <c r="CW93" s="71" t="s">
        <v>231</v>
      </c>
      <c r="CX93" s="72">
        <f t="shared" si="134"/>
        <v>0.23683105267702637</v>
      </c>
      <c r="CY93" s="72">
        <f t="shared" si="155"/>
        <v>3.1851426410803856</v>
      </c>
      <c r="CZ93" s="71" t="s">
        <v>231</v>
      </c>
      <c r="DA93" s="72">
        <f t="shared" si="136"/>
        <v>0.47798232350201891</v>
      </c>
      <c r="DB93" s="72">
        <f t="shared" si="156"/>
        <v>4.369753499823509</v>
      </c>
      <c r="DC93" s="71" t="s">
        <v>231</v>
      </c>
      <c r="DD93" s="72">
        <f t="shared" si="138"/>
        <v>1.049970878257777</v>
      </c>
      <c r="DE93" s="72">
        <f t="shared" si="157"/>
        <v>0.26459241436998082</v>
      </c>
      <c r="DF93" s="71" t="s">
        <v>231</v>
      </c>
      <c r="DG93" s="72">
        <f t="shared" si="158"/>
        <v>0.10375275883244993</v>
      </c>
      <c r="DH93" s="72">
        <f t="shared" si="141"/>
        <v>58.791539567657281</v>
      </c>
      <c r="DI93" s="71" t="s">
        <v>231</v>
      </c>
      <c r="DJ93" s="72">
        <f t="shared" si="142"/>
        <v>3.856979882247209</v>
      </c>
      <c r="DK93" s="72">
        <f t="shared" si="159"/>
        <v>382.22478451806234</v>
      </c>
      <c r="DL93" s="71" t="s">
        <v>231</v>
      </c>
      <c r="DM93" s="72">
        <f t="shared" si="160"/>
        <v>9161.4734151919638</v>
      </c>
      <c r="DN93" s="72">
        <f t="shared" si="161"/>
        <v>686.77768978955191</v>
      </c>
      <c r="DO93" s="71" t="s">
        <v>231</v>
      </c>
      <c r="DP93" s="101">
        <f t="shared" si="162"/>
        <v>16460.327440601643</v>
      </c>
      <c r="DQ93" s="101">
        <f t="shared" si="163"/>
        <v>132.55028355250016</v>
      </c>
      <c r="DR93" s="71" t="s">
        <v>231</v>
      </c>
      <c r="DS93" s="101">
        <f t="shared" si="164"/>
        <v>3176.9066276799922</v>
      </c>
      <c r="DT93" s="72">
        <f t="shared" si="165"/>
        <v>6.4134966384406938E-3</v>
      </c>
      <c r="DU93" s="71" t="s">
        <v>231</v>
      </c>
      <c r="DV93" s="72">
        <f t="shared" si="166"/>
        <v>2.1625748376141118E-3</v>
      </c>
    </row>
    <row r="94" spans="1:126" x14ac:dyDescent="0.3">
      <c r="A94" s="15" t="s">
        <v>250</v>
      </c>
      <c r="B94" s="14">
        <v>4003</v>
      </c>
      <c r="C94" s="63">
        <v>16</v>
      </c>
      <c r="D94" s="68" t="s">
        <v>231</v>
      </c>
      <c r="E94" s="63">
        <v>1.7</v>
      </c>
      <c r="I94" s="14">
        <v>3.58</v>
      </c>
      <c r="J94" s="21" t="s">
        <v>231</v>
      </c>
      <c r="K94" s="14">
        <v>0.94</v>
      </c>
      <c r="L94" s="14">
        <v>226</v>
      </c>
      <c r="M94" s="21" t="s">
        <v>231</v>
      </c>
      <c r="N94" s="133">
        <v>11</v>
      </c>
      <c r="O94" s="14">
        <v>224</v>
      </c>
      <c r="P94" s="21" t="s">
        <v>231</v>
      </c>
      <c r="Q94" s="14">
        <v>16</v>
      </c>
      <c r="R94" s="14">
        <v>170</v>
      </c>
      <c r="S94" s="21" t="s">
        <v>231</v>
      </c>
      <c r="T94" s="14">
        <v>330</v>
      </c>
      <c r="U94" s="62">
        <v>1.06</v>
      </c>
      <c r="V94" s="21" t="s">
        <v>231</v>
      </c>
      <c r="W94" s="14">
        <v>0.31</v>
      </c>
      <c r="X94" s="14">
        <v>0.35399999999999998</v>
      </c>
      <c r="Y94" s="21" t="s">
        <v>231</v>
      </c>
      <c r="Z94" s="14">
        <v>3.2000000000000001E-2</v>
      </c>
      <c r="AA94" s="14">
        <v>1480</v>
      </c>
      <c r="AB94" s="21" t="s">
        <v>231</v>
      </c>
      <c r="AC94" s="14">
        <v>120</v>
      </c>
      <c r="AD94" s="14">
        <v>339000</v>
      </c>
      <c r="AE94" s="21" t="s">
        <v>231</v>
      </c>
      <c r="AF94" s="14">
        <v>34000</v>
      </c>
      <c r="AG94" s="14">
        <v>1.6</v>
      </c>
      <c r="AH94" s="21" t="s">
        <v>231</v>
      </c>
      <c r="AI94" s="14">
        <v>0.15</v>
      </c>
      <c r="AJ94" s="14">
        <v>0.45</v>
      </c>
      <c r="AK94" s="21" t="s">
        <v>231</v>
      </c>
      <c r="AL94" s="14">
        <v>0.11</v>
      </c>
      <c r="AM94" s="14">
        <v>11.9</v>
      </c>
      <c r="AN94" s="21" t="s">
        <v>231</v>
      </c>
      <c r="AO94" s="14">
        <v>1.3</v>
      </c>
      <c r="AP94" s="14">
        <v>0.40200000000000002</v>
      </c>
      <c r="AQ94" s="21" t="s">
        <v>231</v>
      </c>
      <c r="AR94" s="14">
        <v>5.3999999999999999E-2</v>
      </c>
      <c r="AS94" s="14">
        <v>8.5</v>
      </c>
      <c r="AT94" s="21" t="s">
        <v>231</v>
      </c>
      <c r="AU94" s="14">
        <v>1</v>
      </c>
      <c r="AV94" s="14">
        <v>0.83</v>
      </c>
      <c r="AW94" s="21" t="s">
        <v>231</v>
      </c>
      <c r="AX94" s="14">
        <v>0.12</v>
      </c>
      <c r="AY94" s="14">
        <v>34.700000000000003</v>
      </c>
      <c r="AZ94" s="21" t="s">
        <v>231</v>
      </c>
      <c r="BA94" s="14">
        <v>3</v>
      </c>
      <c r="BB94" s="14">
        <v>132</v>
      </c>
      <c r="BC94" s="21" t="s">
        <v>231</v>
      </c>
      <c r="BD94" s="14">
        <v>5.3</v>
      </c>
      <c r="BE94" s="14">
        <v>379</v>
      </c>
      <c r="BF94" s="21" t="s">
        <v>231</v>
      </c>
      <c r="BG94" s="14">
        <v>33</v>
      </c>
      <c r="BH94" s="14">
        <v>0.74</v>
      </c>
      <c r="BI94" s="21" t="s">
        <v>231</v>
      </c>
      <c r="BJ94" s="14">
        <v>0.14000000000000001</v>
      </c>
      <c r="BK94" s="14">
        <v>173</v>
      </c>
      <c r="BL94" s="21" t="s">
        <v>231</v>
      </c>
      <c r="BM94" s="14">
        <v>18</v>
      </c>
      <c r="BN94" s="14">
        <v>160</v>
      </c>
      <c r="BO94" s="21" t="s">
        <v>231</v>
      </c>
      <c r="BP94" s="14">
        <v>16</v>
      </c>
      <c r="BQ94" s="64">
        <f t="shared" si="114"/>
        <v>1.08125</v>
      </c>
      <c r="BR94" s="68" t="s">
        <v>231</v>
      </c>
      <c r="BS94" s="16">
        <f t="shared" si="115"/>
        <v>0.1560361035946489</v>
      </c>
      <c r="BT94" s="101">
        <f t="shared" si="116"/>
        <v>1106.0919574439247</v>
      </c>
      <c r="BU94" s="101">
        <f t="shared" si="117"/>
        <v>792.03833728164386</v>
      </c>
      <c r="BV94" s="68" t="s">
        <v>231</v>
      </c>
      <c r="BW94" s="101">
        <f t="shared" si="118"/>
        <v>10.902453558059475</v>
      </c>
      <c r="BX94" s="65">
        <f>10000/(BU94+273)</f>
        <v>9.389333369466824</v>
      </c>
      <c r="BZ94" s="136">
        <f t="shared" si="120"/>
        <v>4.221635883905013E-3</v>
      </c>
      <c r="CA94" s="137" t="s">
        <v>231</v>
      </c>
      <c r="CB94" s="136">
        <f t="shared" si="121"/>
        <v>5.4014611735370068E-4</v>
      </c>
      <c r="CC94" s="136">
        <f t="shared" si="122"/>
        <v>0.45646437994722955</v>
      </c>
      <c r="CD94" s="137" t="s">
        <v>231</v>
      </c>
      <c r="CE94" s="136">
        <f t="shared" si="123"/>
        <v>6.1929653886590524E-2</v>
      </c>
      <c r="CF94" s="136">
        <f t="shared" si="124"/>
        <v>0.34828496042216361</v>
      </c>
      <c r="CG94" s="137" t="s">
        <v>231</v>
      </c>
      <c r="CH94" s="136">
        <f t="shared" si="125"/>
        <v>3.3394598384832913E-2</v>
      </c>
      <c r="CI94" s="136">
        <f t="shared" si="126"/>
        <v>0.11689189189189189</v>
      </c>
      <c r="CJ94" s="137" t="s">
        <v>231</v>
      </c>
      <c r="CK94" s="136">
        <f t="shared" si="127"/>
        <v>1.5418994232248304E-2</v>
      </c>
      <c r="CL94" s="136">
        <f t="shared" si="128"/>
        <v>9.2485549132947983E-3</v>
      </c>
      <c r="CM94" s="137" t="s">
        <v>231</v>
      </c>
      <c r="CN94" s="136">
        <f t="shared" si="129"/>
        <v>1.2952825891529034E-3</v>
      </c>
      <c r="CO94" s="138"/>
      <c r="CP94" s="72">
        <f t="shared" si="152"/>
        <v>0.26860833340224161</v>
      </c>
      <c r="CQ94" s="71" t="s">
        <v>231</v>
      </c>
      <c r="CR94" s="72">
        <f t="shared" si="130"/>
        <v>3.6473661256865353E-2</v>
      </c>
      <c r="CS94" s="72">
        <f t="shared" si="153"/>
        <v>9.130233217839546</v>
      </c>
      <c r="CT94" s="71" t="s">
        <v>231</v>
      </c>
      <c r="CU94" s="72">
        <f t="shared" si="132"/>
        <v>0.47391605991484531</v>
      </c>
      <c r="CV94" s="72">
        <f t="shared" si="154"/>
        <v>1.6756763500378415</v>
      </c>
      <c r="CW94" s="71" t="s">
        <v>231</v>
      </c>
      <c r="CX94" s="72">
        <f t="shared" si="134"/>
        <v>0.26966718411114082</v>
      </c>
      <c r="CY94" s="72">
        <f t="shared" si="155"/>
        <v>3.5433485292380933</v>
      </c>
      <c r="CZ94" s="71" t="s">
        <v>231</v>
      </c>
      <c r="DA94" s="72">
        <f t="shared" si="136"/>
        <v>0.53173692792866711</v>
      </c>
      <c r="DB94" s="72">
        <f t="shared" si="156"/>
        <v>4.8054508356959929</v>
      </c>
      <c r="DC94" s="71" t="s">
        <v>231</v>
      </c>
      <c r="DD94" s="72">
        <f t="shared" si="138"/>
        <v>1.1546608829500515</v>
      </c>
      <c r="DE94" s="72">
        <f t="shared" si="157"/>
        <v>0.33521881451945795</v>
      </c>
      <c r="DF94" s="71" t="s">
        <v>231</v>
      </c>
      <c r="DG94" s="72">
        <f t="shared" si="158"/>
        <v>0.10655189033771756</v>
      </c>
      <c r="DH94" s="72">
        <f t="shared" si="141"/>
        <v>61.417056301838585</v>
      </c>
      <c r="DI94" s="71" t="s">
        <v>231</v>
      </c>
      <c r="DJ94" s="72">
        <f t="shared" si="142"/>
        <v>3.9610368155285336</v>
      </c>
      <c r="DK94" s="72">
        <f t="shared" si="159"/>
        <v>2.4871307901795059</v>
      </c>
      <c r="DL94" s="71" t="s">
        <v>231</v>
      </c>
      <c r="DM94" s="72">
        <f t="shared" si="160"/>
        <v>0.53919628683129972</v>
      </c>
      <c r="DN94" s="72">
        <f t="shared" si="161"/>
        <v>0.89743441512487365</v>
      </c>
      <c r="DO94" s="71" t="s">
        <v>231</v>
      </c>
      <c r="DP94" s="72">
        <f t="shared" si="162"/>
        <v>0.16646785178997481</v>
      </c>
      <c r="DQ94" s="72">
        <f t="shared" si="163"/>
        <v>0.14349711229224021</v>
      </c>
      <c r="DR94" s="71" t="s">
        <v>231</v>
      </c>
      <c r="DS94" s="72">
        <f t="shared" si="164"/>
        <v>2.7789197929130816E-2</v>
      </c>
      <c r="DT94" s="72">
        <f t="shared" si="165"/>
        <v>1.4825290824108889E-3</v>
      </c>
      <c r="DU94" s="71" t="s">
        <v>231</v>
      </c>
      <c r="DV94" s="72">
        <f t="shared" si="166"/>
        <v>3.7491139067583404E-4</v>
      </c>
    </row>
    <row r="95" spans="1:126" x14ac:dyDescent="0.3">
      <c r="A95" s="15" t="s">
        <v>318</v>
      </c>
      <c r="B95" s="14">
        <v>4083</v>
      </c>
      <c r="C95" s="63">
        <v>7.8</v>
      </c>
      <c r="D95" s="68" t="s">
        <v>231</v>
      </c>
      <c r="E95" s="63">
        <v>1.8</v>
      </c>
      <c r="I95" s="62">
        <v>14</v>
      </c>
      <c r="J95" s="21" t="s">
        <v>231</v>
      </c>
      <c r="K95" s="14">
        <v>8.3000000000000007</v>
      </c>
      <c r="L95" s="14">
        <v>126</v>
      </c>
      <c r="M95" s="21" t="s">
        <v>231</v>
      </c>
      <c r="N95" s="133">
        <v>13</v>
      </c>
      <c r="O95" s="14">
        <v>241</v>
      </c>
      <c r="P95" s="21" t="s">
        <v>231</v>
      </c>
      <c r="Q95" s="14">
        <v>31</v>
      </c>
      <c r="R95" s="14">
        <v>6.9</v>
      </c>
      <c r="S95" s="21" t="s">
        <v>231</v>
      </c>
      <c r="T95" s="14">
        <v>2.2999999999999998</v>
      </c>
      <c r="U95" s="62">
        <v>2.4</v>
      </c>
      <c r="V95" s="21" t="s">
        <v>231</v>
      </c>
      <c r="W95" s="14">
        <v>2.6</v>
      </c>
      <c r="X95" s="14">
        <v>0.246</v>
      </c>
      <c r="Y95" s="21" t="s">
        <v>231</v>
      </c>
      <c r="Z95" s="14">
        <v>5.8000000000000003E-2</v>
      </c>
      <c r="AA95" s="14">
        <v>523</v>
      </c>
      <c r="AB95" s="21" t="s">
        <v>231</v>
      </c>
      <c r="AC95" s="14">
        <v>82</v>
      </c>
      <c r="AD95" s="14">
        <v>385000</v>
      </c>
      <c r="AE95" s="21" t="s">
        <v>231</v>
      </c>
      <c r="AF95" s="14">
        <v>66000</v>
      </c>
      <c r="AG95" s="14">
        <v>1.68</v>
      </c>
      <c r="AH95" s="21" t="s">
        <v>231</v>
      </c>
      <c r="AI95" s="14">
        <v>0.15</v>
      </c>
      <c r="AJ95" s="62">
        <v>5.5</v>
      </c>
      <c r="AK95" s="21" t="s">
        <v>231</v>
      </c>
      <c r="AL95" s="14">
        <v>3.4</v>
      </c>
      <c r="AM95" s="14">
        <v>16.100000000000001</v>
      </c>
      <c r="AN95" s="21" t="s">
        <v>231</v>
      </c>
      <c r="AO95" s="14">
        <v>3.8</v>
      </c>
      <c r="AP95" s="14">
        <v>1.07</v>
      </c>
      <c r="AQ95" s="21" t="s">
        <v>231</v>
      </c>
      <c r="AR95" s="14">
        <v>0.53</v>
      </c>
      <c r="AS95" s="14">
        <v>3.37</v>
      </c>
      <c r="AT95" s="21" t="s">
        <v>231</v>
      </c>
      <c r="AU95" s="14">
        <v>0.22</v>
      </c>
      <c r="AV95" s="14">
        <v>0.433</v>
      </c>
      <c r="AW95" s="21" t="s">
        <v>231</v>
      </c>
      <c r="AX95" s="14">
        <v>4.2999999999999997E-2</v>
      </c>
      <c r="AY95" s="14">
        <v>11.9</v>
      </c>
      <c r="AZ95" s="21" t="s">
        <v>231</v>
      </c>
      <c r="BA95" s="14">
        <v>1.5</v>
      </c>
      <c r="BB95" s="14">
        <v>47.5</v>
      </c>
      <c r="BC95" s="21" t="s">
        <v>231</v>
      </c>
      <c r="BD95" s="14">
        <v>6.1</v>
      </c>
      <c r="BE95" s="14">
        <v>138</v>
      </c>
      <c r="BF95" s="21" t="s">
        <v>231</v>
      </c>
      <c r="BG95" s="14">
        <v>13</v>
      </c>
      <c r="BH95" s="14">
        <v>0.51</v>
      </c>
      <c r="BI95" s="21" t="s">
        <v>231</v>
      </c>
      <c r="BJ95" s="14">
        <v>0.11</v>
      </c>
      <c r="BK95" s="14">
        <v>38.1</v>
      </c>
      <c r="BL95" s="21" t="s">
        <v>231</v>
      </c>
      <c r="BM95" s="14">
        <v>6</v>
      </c>
      <c r="BN95" s="14">
        <v>43</v>
      </c>
      <c r="BO95" s="21" t="s">
        <v>231</v>
      </c>
      <c r="BP95" s="14">
        <v>4.7</v>
      </c>
      <c r="BQ95" s="16">
        <f t="shared" si="114"/>
        <v>0.88604651162790704</v>
      </c>
      <c r="BR95" s="68" t="s">
        <v>231</v>
      </c>
      <c r="BS95" s="16">
        <f t="shared" si="115"/>
        <v>0.1698508592681825</v>
      </c>
      <c r="BT95" s="101">
        <f t="shared" si="116"/>
        <v>712.19115877023137</v>
      </c>
      <c r="BU95" s="101">
        <f t="shared" si="117"/>
        <v>723.07682746374837</v>
      </c>
      <c r="BV95" s="68" t="s">
        <v>231</v>
      </c>
      <c r="BW95" s="101">
        <f t="shared" si="118"/>
        <v>20.712303479789025</v>
      </c>
      <c r="BX95" s="65">
        <f>10000/(BU95+273)</f>
        <v>10.039386244394832</v>
      </c>
      <c r="BZ95" s="136">
        <f t="shared" si="120"/>
        <v>1.2173913043478261E-2</v>
      </c>
      <c r="CA95" s="137" t="s">
        <v>231</v>
      </c>
      <c r="CB95" s="136">
        <f t="shared" si="121"/>
        <v>1.5800841007241365E-3</v>
      </c>
      <c r="CC95" s="136">
        <f t="shared" si="122"/>
        <v>0.27608695652173915</v>
      </c>
      <c r="CD95" s="137" t="s">
        <v>231</v>
      </c>
      <c r="CE95" s="136">
        <f t="shared" si="123"/>
        <v>5.0663450299758897E-2</v>
      </c>
      <c r="CF95" s="136">
        <f t="shared" si="124"/>
        <v>0.34420289855072461</v>
      </c>
      <c r="CG95" s="137" t="s">
        <v>231</v>
      </c>
      <c r="CH95" s="136">
        <f t="shared" si="125"/>
        <v>5.4820352756355183E-2</v>
      </c>
      <c r="CI95" s="136">
        <f t="shared" si="126"/>
        <v>7.2848948374760997E-2</v>
      </c>
      <c r="CJ95" s="137" t="s">
        <v>231</v>
      </c>
      <c r="CK95" s="136">
        <f t="shared" si="127"/>
        <v>1.6188611946297535E-2</v>
      </c>
      <c r="CL95" s="136">
        <f t="shared" si="128"/>
        <v>4.4094488188976377E-2</v>
      </c>
      <c r="CM95" s="137" t="s">
        <v>231</v>
      </c>
      <c r="CN95" s="136">
        <f t="shared" si="129"/>
        <v>7.9824407218083756E-3</v>
      </c>
      <c r="CO95" s="138"/>
      <c r="CP95" s="72">
        <f t="shared" si="152"/>
        <v>0.51225627513261074</v>
      </c>
      <c r="CQ95" s="71" t="s">
        <v>231</v>
      </c>
      <c r="CR95" s="72">
        <f t="shared" si="130"/>
        <v>6.955801266192041E-2</v>
      </c>
      <c r="CS95" s="72">
        <f t="shared" si="153"/>
        <v>10.954518823070757</v>
      </c>
      <c r="CT95" s="71" t="s">
        <v>231</v>
      </c>
      <c r="CU95" s="72">
        <f t="shared" si="132"/>
        <v>0.56860786302249056</v>
      </c>
      <c r="CV95" s="72">
        <f t="shared" si="154"/>
        <v>2.2278974802576248</v>
      </c>
      <c r="CW95" s="71" t="s">
        <v>231</v>
      </c>
      <c r="CX95" s="72">
        <f t="shared" si="134"/>
        <v>0.35853632473586683</v>
      </c>
      <c r="CY95" s="72">
        <f t="shared" si="155"/>
        <v>4.4766395922648412</v>
      </c>
      <c r="CZ95" s="71" t="s">
        <v>231</v>
      </c>
      <c r="DA95" s="72">
        <f t="shared" si="136"/>
        <v>0.67179239202489349</v>
      </c>
      <c r="DB95" s="72">
        <f t="shared" si="156"/>
        <v>5.9195201583149579</v>
      </c>
      <c r="DC95" s="71" t="s">
        <v>231</v>
      </c>
      <c r="DD95" s="72">
        <f t="shared" si="138"/>
        <v>1.4223511188312119</v>
      </c>
      <c r="DE95" s="72">
        <f t="shared" si="157"/>
        <v>0.19355954312878781</v>
      </c>
      <c r="DF95" s="71" t="s">
        <v>231</v>
      </c>
      <c r="DG95" s="72">
        <f t="shared" si="158"/>
        <v>7.0593854645724152E-2</v>
      </c>
      <c r="DH95" s="72">
        <f t="shared" si="141"/>
        <v>56.150912383969803</v>
      </c>
      <c r="DI95" s="71" t="s">
        <v>231</v>
      </c>
      <c r="DJ95" s="72">
        <f t="shared" si="142"/>
        <v>2.624306864153314</v>
      </c>
      <c r="DK95" s="72">
        <f t="shared" si="159"/>
        <v>1.3575129864916318</v>
      </c>
      <c r="DL95" s="71" t="s">
        <v>231</v>
      </c>
      <c r="DM95" s="72">
        <f t="shared" si="160"/>
        <v>0.33874524885302959</v>
      </c>
      <c r="DN95" s="72">
        <f t="shared" si="161"/>
        <v>0.84227846656330896</v>
      </c>
      <c r="DO95" s="71" t="s">
        <v>231</v>
      </c>
      <c r="DP95" s="72">
        <f t="shared" si="162"/>
        <v>0.18942893548862713</v>
      </c>
      <c r="DQ95" s="72">
        <f t="shared" si="163"/>
        <v>0.26033719069753847</v>
      </c>
      <c r="DR95" s="71" t="s">
        <v>231</v>
      </c>
      <c r="DS95" s="72">
        <f t="shared" si="164"/>
        <v>5.0734792560042687E-2</v>
      </c>
      <c r="DT95" s="72">
        <f t="shared" si="165"/>
        <v>1.0138562691382007E-2</v>
      </c>
      <c r="DU95" s="71" t="s">
        <v>231</v>
      </c>
      <c r="DV95" s="72">
        <f t="shared" si="166"/>
        <v>2.8153242183236479E-3</v>
      </c>
    </row>
    <row r="96" spans="1:126" x14ac:dyDescent="0.3">
      <c r="A96" s="15" t="s">
        <v>319</v>
      </c>
      <c r="B96" s="14">
        <v>4027</v>
      </c>
      <c r="C96" s="63">
        <v>66</v>
      </c>
      <c r="D96" s="68" t="s">
        <v>231</v>
      </c>
      <c r="E96" s="63">
        <v>12</v>
      </c>
      <c r="I96" s="62">
        <v>107</v>
      </c>
      <c r="J96" s="21" t="s">
        <v>231</v>
      </c>
      <c r="K96" s="14">
        <v>64</v>
      </c>
      <c r="L96" s="14">
        <v>69</v>
      </c>
      <c r="M96" s="21" t="s">
        <v>231</v>
      </c>
      <c r="N96" s="133">
        <v>11</v>
      </c>
      <c r="O96" s="14">
        <v>227</v>
      </c>
      <c r="P96" s="21" t="s">
        <v>231</v>
      </c>
      <c r="Q96" s="14">
        <v>33</v>
      </c>
      <c r="R96" s="14">
        <v>17.899999999999999</v>
      </c>
      <c r="S96" s="21" t="s">
        <v>231</v>
      </c>
      <c r="T96" s="14">
        <v>4.3</v>
      </c>
      <c r="U96" s="62">
        <v>5.4</v>
      </c>
      <c r="V96" s="21" t="s">
        <v>231</v>
      </c>
      <c r="W96" s="14">
        <v>8.4</v>
      </c>
      <c r="X96" s="14">
        <v>0.36</v>
      </c>
      <c r="Y96" s="21" t="s">
        <v>231</v>
      </c>
      <c r="Z96" s="14">
        <v>0.18</v>
      </c>
      <c r="AA96" s="14">
        <v>175</v>
      </c>
      <c r="AB96" s="21" t="s">
        <v>231</v>
      </c>
      <c r="AC96" s="14">
        <v>48</v>
      </c>
      <c r="AD96" s="14">
        <v>404000</v>
      </c>
      <c r="AE96" s="21" t="s">
        <v>231</v>
      </c>
      <c r="AF96" s="14">
        <v>63000</v>
      </c>
      <c r="AG96" s="14">
        <v>1.78</v>
      </c>
      <c r="AH96" s="21" t="s">
        <v>231</v>
      </c>
      <c r="AI96" s="14">
        <v>0.33</v>
      </c>
      <c r="AJ96" s="62">
        <v>3.4</v>
      </c>
      <c r="AK96" s="21" t="s">
        <v>231</v>
      </c>
      <c r="AL96" s="14">
        <v>1.8</v>
      </c>
      <c r="AM96" s="14">
        <v>11.1</v>
      </c>
      <c r="AN96" s="21" t="s">
        <v>231</v>
      </c>
      <c r="AO96" s="14">
        <v>5.8</v>
      </c>
      <c r="AP96" s="14">
        <v>1.05</v>
      </c>
      <c r="AQ96" s="21" t="s">
        <v>231</v>
      </c>
      <c r="AR96" s="14">
        <v>0.61</v>
      </c>
      <c r="AS96" s="14">
        <v>2.9</v>
      </c>
      <c r="AT96" s="21" t="s">
        <v>231</v>
      </c>
      <c r="AU96" s="14">
        <v>1.5</v>
      </c>
      <c r="AV96" s="14">
        <v>0.57999999999999996</v>
      </c>
      <c r="AW96" s="21" t="s">
        <v>231</v>
      </c>
      <c r="AX96" s="14">
        <v>0.28000000000000003</v>
      </c>
      <c r="AY96" s="14">
        <v>6.2</v>
      </c>
      <c r="AZ96" s="21" t="s">
        <v>231</v>
      </c>
      <c r="BA96" s="14">
        <v>3.1</v>
      </c>
      <c r="BB96" s="14">
        <v>16.7</v>
      </c>
      <c r="BC96" s="21" t="s">
        <v>231</v>
      </c>
      <c r="BD96" s="14">
        <v>4.7</v>
      </c>
      <c r="BE96" s="14">
        <v>70</v>
      </c>
      <c r="BF96" s="21" t="s">
        <v>231</v>
      </c>
      <c r="BG96" s="14">
        <v>13</v>
      </c>
      <c r="BH96" s="14">
        <v>0.89</v>
      </c>
      <c r="BI96" s="21" t="s">
        <v>231</v>
      </c>
      <c r="BJ96" s="14">
        <v>0.26</v>
      </c>
      <c r="BK96" s="14">
        <v>108</v>
      </c>
      <c r="BL96" s="21" t="s">
        <v>231</v>
      </c>
      <c r="BM96" s="14">
        <v>56</v>
      </c>
      <c r="BN96" s="14">
        <v>60.7</v>
      </c>
      <c r="BO96" s="21" t="s">
        <v>231</v>
      </c>
      <c r="BP96" s="14">
        <v>5.3</v>
      </c>
      <c r="BQ96" s="64">
        <f t="shared" si="114"/>
        <v>1.7792421746293245</v>
      </c>
      <c r="BR96" s="68" t="s">
        <v>231</v>
      </c>
      <c r="BS96" s="16">
        <f t="shared" si="115"/>
        <v>0.93555880559898108</v>
      </c>
      <c r="BT96" s="101">
        <f t="shared" si="116"/>
        <v>803.68052070859198</v>
      </c>
      <c r="BU96" s="101">
        <f t="shared" si="117"/>
        <v>960.47146170809447</v>
      </c>
      <c r="BV96" s="68" t="s">
        <v>231</v>
      </c>
      <c r="BW96" s="101">
        <f t="shared" si="118"/>
        <v>25.024208325904009</v>
      </c>
      <c r="BX96" s="65">
        <f>10000/(BU96+273)</f>
        <v>8.1072001342877744</v>
      </c>
      <c r="BZ96" s="136">
        <f t="shared" si="120"/>
        <v>2.5428571428571429E-2</v>
      </c>
      <c r="CA96" s="137" t="s">
        <v>231</v>
      </c>
      <c r="CB96" s="136">
        <f t="shared" si="121"/>
        <v>6.672781590968368E-3</v>
      </c>
      <c r="CC96" s="136">
        <f t="shared" si="122"/>
        <v>1.5428571428571429</v>
      </c>
      <c r="CD96" s="137" t="s">
        <v>231</v>
      </c>
      <c r="CE96" s="136">
        <f t="shared" si="123"/>
        <v>0.84976455077476387</v>
      </c>
      <c r="CF96" s="136">
        <f t="shared" si="124"/>
        <v>0.23857142857142857</v>
      </c>
      <c r="CG96" s="137" t="s">
        <v>231</v>
      </c>
      <c r="CH96" s="136">
        <f t="shared" si="125"/>
        <v>8.044374277574419E-2</v>
      </c>
      <c r="CI96" s="136">
        <f t="shared" si="126"/>
        <v>0.6171428571428571</v>
      </c>
      <c r="CJ96" s="137" t="s">
        <v>231</v>
      </c>
      <c r="CK96" s="136">
        <f t="shared" si="127"/>
        <v>0.36201313158305076</v>
      </c>
      <c r="CL96" s="136">
        <f t="shared" si="128"/>
        <v>1.6481481481481482E-2</v>
      </c>
      <c r="CM96" s="137" t="s">
        <v>231</v>
      </c>
      <c r="CN96" s="136">
        <f t="shared" si="129"/>
        <v>9.0757775753657205E-3</v>
      </c>
      <c r="CO96" s="138"/>
      <c r="CP96" s="72">
        <f t="shared" si="152"/>
        <v>7.5185729505744286E-2</v>
      </c>
      <c r="CQ96" s="71" t="s">
        <v>231</v>
      </c>
      <c r="CR96" s="72">
        <f t="shared" si="130"/>
        <v>1.0209284256405495E-2</v>
      </c>
      <c r="CS96" s="72">
        <f t="shared" si="153"/>
        <v>6.3745019211076377</v>
      </c>
      <c r="CT96" s="71" t="s">
        <v>231</v>
      </c>
      <c r="CU96" s="72">
        <f t="shared" si="132"/>
        <v>0.33087641490561914</v>
      </c>
      <c r="CV96" s="72">
        <f t="shared" si="154"/>
        <v>0.95543288585538311</v>
      </c>
      <c r="CW96" s="71" t="s">
        <v>231</v>
      </c>
      <c r="CX96" s="72">
        <f t="shared" si="134"/>
        <v>0.15375815021199277</v>
      </c>
      <c r="CY96" s="72">
        <f t="shared" si="155"/>
        <v>2.2343163367204442</v>
      </c>
      <c r="CZ96" s="71" t="s">
        <v>231</v>
      </c>
      <c r="DA96" s="72">
        <f t="shared" si="136"/>
        <v>0.33529541198252549</v>
      </c>
      <c r="DB96" s="72">
        <f t="shared" si="156"/>
        <v>3.1851726556902129</v>
      </c>
      <c r="DC96" s="71" t="s">
        <v>231</v>
      </c>
      <c r="DD96" s="72">
        <f t="shared" si="138"/>
        <v>0.76533802898327896</v>
      </c>
      <c r="DE96" s="72">
        <f t="shared" si="157"/>
        <v>2.0573988841362683</v>
      </c>
      <c r="DF96" s="71" t="s">
        <v>231</v>
      </c>
      <c r="DG96" s="72">
        <f t="shared" si="158"/>
        <v>1.3455575553042562</v>
      </c>
      <c r="DH96" s="72">
        <f t="shared" si="141"/>
        <v>125.43862022811406</v>
      </c>
      <c r="DI96" s="71" t="s">
        <v>231</v>
      </c>
      <c r="DJ96" s="72">
        <f t="shared" si="142"/>
        <v>50.020726962983503</v>
      </c>
      <c r="DK96" s="72">
        <f t="shared" si="159"/>
        <v>10.293706618997561</v>
      </c>
      <c r="DL96" s="71" t="s">
        <v>231</v>
      </c>
      <c r="DM96" s="72">
        <f t="shared" si="160"/>
        <v>5.930676752598715</v>
      </c>
      <c r="DN96" s="72">
        <f t="shared" si="161"/>
        <v>0.68064400942535064</v>
      </c>
      <c r="DO96" s="71" t="s">
        <v>231</v>
      </c>
      <c r="DP96" s="72">
        <f t="shared" si="162"/>
        <v>0.25368103559036331</v>
      </c>
      <c r="DQ96" s="72">
        <f t="shared" si="163"/>
        <v>2.1559207909270488</v>
      </c>
      <c r="DR96" s="71" t="s">
        <v>231</v>
      </c>
      <c r="DS96" s="72">
        <f t="shared" si="164"/>
        <v>0.64675096281589961</v>
      </c>
      <c r="DT96" s="72">
        <f t="shared" si="165"/>
        <v>1.2969746246605173E-3</v>
      </c>
      <c r="DU96" s="71" t="s">
        <v>231</v>
      </c>
      <c r="DV96" s="72">
        <f t="shared" si="166"/>
        <v>7.6463110649573952E-4</v>
      </c>
    </row>
    <row r="97" spans="1:136" x14ac:dyDescent="0.3">
      <c r="A97" s="15" t="s">
        <v>503</v>
      </c>
      <c r="B97" s="15" t="s">
        <v>513</v>
      </c>
      <c r="C97" s="63">
        <v>3.3</v>
      </c>
      <c r="D97" s="68" t="s">
        <v>231</v>
      </c>
      <c r="E97" s="63">
        <v>1</v>
      </c>
      <c r="I97" s="14">
        <v>3.2</v>
      </c>
      <c r="J97" s="21" t="s">
        <v>231</v>
      </c>
      <c r="K97" s="14">
        <v>1.5</v>
      </c>
      <c r="L97" s="14">
        <v>331</v>
      </c>
      <c r="M97" s="21" t="s">
        <v>231</v>
      </c>
      <c r="N97" s="14">
        <v>24</v>
      </c>
      <c r="O97" s="14">
        <v>268</v>
      </c>
      <c r="P97" s="21" t="s">
        <v>231</v>
      </c>
      <c r="Q97" s="14">
        <v>40</v>
      </c>
      <c r="R97" s="14">
        <v>7.4</v>
      </c>
      <c r="S97" s="21" t="s">
        <v>231</v>
      </c>
      <c r="T97" s="14">
        <v>1.4</v>
      </c>
      <c r="U97" s="9" t="s">
        <v>323</v>
      </c>
      <c r="V97" s="21" t="s">
        <v>231</v>
      </c>
      <c r="W97" s="9" t="s">
        <v>323</v>
      </c>
      <c r="X97" s="14">
        <v>0.18</v>
      </c>
      <c r="Y97" s="21" t="s">
        <v>231</v>
      </c>
      <c r="Z97" s="14">
        <v>3.7999999999999999E-2</v>
      </c>
      <c r="AA97" s="14">
        <v>678</v>
      </c>
      <c r="AB97" s="21" t="s">
        <v>231</v>
      </c>
      <c r="AC97" s="14">
        <v>71</v>
      </c>
      <c r="AD97" s="14">
        <v>348000</v>
      </c>
      <c r="AE97" s="21" t="s">
        <v>231</v>
      </c>
      <c r="AF97" s="14">
        <v>42000</v>
      </c>
      <c r="AG97" s="14">
        <v>1.33</v>
      </c>
      <c r="AH97" s="21" t="s">
        <v>231</v>
      </c>
      <c r="AI97" s="14">
        <v>0.23</v>
      </c>
      <c r="AJ97" s="14">
        <v>2.1999999999999999E-2</v>
      </c>
      <c r="AK97" s="21" t="s">
        <v>231</v>
      </c>
      <c r="AL97" s="14">
        <v>1.7999999999999999E-2</v>
      </c>
      <c r="AM97" s="14">
        <v>7.39</v>
      </c>
      <c r="AN97" s="21" t="s">
        <v>231</v>
      </c>
      <c r="AO97" s="14">
        <v>0.9</v>
      </c>
      <c r="AP97" s="14">
        <v>7.3999999999999996E-2</v>
      </c>
      <c r="AQ97" s="21" t="s">
        <v>231</v>
      </c>
      <c r="AR97" s="14">
        <v>1.9E-2</v>
      </c>
      <c r="AS97" s="14">
        <v>0.39</v>
      </c>
      <c r="AT97" s="21" t="s">
        <v>231</v>
      </c>
      <c r="AU97" s="14">
        <v>0.22</v>
      </c>
      <c r="AV97" s="14">
        <v>4.3600000000000003</v>
      </c>
      <c r="AW97" s="21" t="s">
        <v>231</v>
      </c>
      <c r="AX97" s="14">
        <v>0.52</v>
      </c>
      <c r="AY97" s="14">
        <v>17.5</v>
      </c>
      <c r="AZ97" s="21" t="s">
        <v>231</v>
      </c>
      <c r="BA97" s="14">
        <v>2.4</v>
      </c>
      <c r="BB97" s="14">
        <v>59</v>
      </c>
      <c r="BC97" s="21" t="s">
        <v>231</v>
      </c>
      <c r="BD97" s="14">
        <v>6.1</v>
      </c>
      <c r="BE97" s="14">
        <v>182</v>
      </c>
      <c r="BF97" s="21" t="s">
        <v>231</v>
      </c>
      <c r="BG97" s="14">
        <v>17</v>
      </c>
      <c r="BH97" s="14">
        <v>0.42599999999999999</v>
      </c>
      <c r="BI97" s="21" t="s">
        <v>231</v>
      </c>
      <c r="BJ97" s="14">
        <v>6.2E-2</v>
      </c>
      <c r="BK97" s="14">
        <v>41.3</v>
      </c>
      <c r="BL97" s="21" t="s">
        <v>231</v>
      </c>
      <c r="BM97" s="14">
        <v>5</v>
      </c>
      <c r="BN97" s="14">
        <v>39.6</v>
      </c>
      <c r="BO97" s="21" t="s">
        <v>231</v>
      </c>
      <c r="BP97" s="14">
        <v>5.9</v>
      </c>
      <c r="BQ97" s="64">
        <f t="shared" si="114"/>
        <v>1.0429292929292928</v>
      </c>
      <c r="BR97" s="21" t="s">
        <v>231</v>
      </c>
      <c r="BS97" s="16">
        <f t="shared" si="115"/>
        <v>0.20021747684685298</v>
      </c>
      <c r="BT97" s="101">
        <f t="shared" si="116"/>
        <v>718.37334175217836</v>
      </c>
      <c r="BU97" s="101">
        <f t="shared" si="117"/>
        <v>651.41268872412093</v>
      </c>
      <c r="BV97" s="68" t="s">
        <v>231</v>
      </c>
      <c r="BW97" s="101">
        <f t="shared" si="118"/>
        <v>23.425166204877655</v>
      </c>
      <c r="BX97" s="16">
        <v>10.817679291921069</v>
      </c>
      <c r="BY97" s="16"/>
      <c r="BZ97" s="136">
        <f t="shared" si="120"/>
        <v>7.3076923076923084E-3</v>
      </c>
      <c r="CA97" s="137" t="s">
        <v>231</v>
      </c>
      <c r="CB97" s="136">
        <f t="shared" si="121"/>
        <v>1.4362986705487356E-3</v>
      </c>
      <c r="CC97" s="136">
        <f t="shared" si="122"/>
        <v>0.22692307692307689</v>
      </c>
      <c r="CD97" s="137" t="s">
        <v>231</v>
      </c>
      <c r="CE97" s="136">
        <f t="shared" si="123"/>
        <v>3.4698918021624316E-2</v>
      </c>
      <c r="CF97" s="136">
        <f t="shared" si="124"/>
        <v>0.32417582417582419</v>
      </c>
      <c r="CG97" s="137" t="s">
        <v>231</v>
      </c>
      <c r="CH97" s="136">
        <f t="shared" si="125"/>
        <v>4.5169046045527822E-2</v>
      </c>
      <c r="CI97" s="136">
        <f t="shared" si="126"/>
        <v>6.0914454277286131E-2</v>
      </c>
      <c r="CJ97" s="137" t="s">
        <v>231</v>
      </c>
      <c r="CK97" s="136">
        <f t="shared" si="127"/>
        <v>9.7507002161852426E-3</v>
      </c>
      <c r="CL97" s="136">
        <f t="shared" si="128"/>
        <v>3.220338983050848E-2</v>
      </c>
      <c r="CM97" s="137" t="s">
        <v>231</v>
      </c>
      <c r="CN97" s="136">
        <f t="shared" si="129"/>
        <v>6.7980750413070799E-3</v>
      </c>
      <c r="CO97" s="138"/>
      <c r="CP97" s="72">
        <f t="shared" si="152"/>
        <v>1.1095965011066951</v>
      </c>
      <c r="CQ97" s="71" t="s">
        <v>231</v>
      </c>
      <c r="CR97" s="72">
        <f t="shared" si="130"/>
        <v>0.15066936457463934</v>
      </c>
      <c r="CS97" s="72">
        <f t="shared" si="153"/>
        <v>13.624217551587256</v>
      </c>
      <c r="CT97" s="71" t="s">
        <v>231</v>
      </c>
      <c r="CU97" s="72">
        <f t="shared" si="132"/>
        <v>0.70718188105590873</v>
      </c>
      <c r="CV97" s="72">
        <f t="shared" si="154"/>
        <v>3.1333172471328661</v>
      </c>
      <c r="CW97" s="71" t="s">
        <v>231</v>
      </c>
      <c r="CX97" s="72">
        <f t="shared" si="134"/>
        <v>0.50424584612780987</v>
      </c>
      <c r="CY97" s="72">
        <f t="shared" si="155"/>
        <v>5.9227241430075885</v>
      </c>
      <c r="CZ97" s="71" t="s">
        <v>231</v>
      </c>
      <c r="DA97" s="72">
        <f t="shared" si="136"/>
        <v>0.88880083762152118</v>
      </c>
      <c r="DB97" s="72">
        <f t="shared" si="156"/>
        <v>7.5980601157531256</v>
      </c>
      <c r="DC97" s="71" t="s">
        <v>231</v>
      </c>
      <c r="DD97" s="72">
        <f t="shared" si="138"/>
        <v>1.8256731994413213</v>
      </c>
      <c r="DE97" s="72">
        <f t="shared" si="157"/>
        <v>0.14771299840149546</v>
      </c>
      <c r="DF97" s="71" t="s">
        <v>231</v>
      </c>
      <c r="DG97" s="72">
        <f t="shared" si="158"/>
        <v>4.8825084558903505E-2</v>
      </c>
      <c r="DH97" s="72">
        <f t="shared" si="141"/>
        <v>54.4465798662266</v>
      </c>
      <c r="DI97" s="71" t="s">
        <v>231</v>
      </c>
      <c r="DJ97" s="72">
        <f t="shared" si="142"/>
        <v>1.8150589055354462</v>
      </c>
      <c r="DK97" s="72">
        <f t="shared" si="159"/>
        <v>0.98670167226270333</v>
      </c>
      <c r="DL97" s="71" t="s">
        <v>231</v>
      </c>
      <c r="DM97" s="72">
        <f t="shared" si="160"/>
        <v>0.22494732105002049</v>
      </c>
      <c r="DN97" s="72">
        <f t="shared" si="161"/>
        <v>0.7457112380881098</v>
      </c>
      <c r="DO97" s="71" t="s">
        <v>231</v>
      </c>
      <c r="DP97" s="72">
        <f t="shared" si="162"/>
        <v>0.15753470225000665</v>
      </c>
      <c r="DQ97" s="72">
        <f t="shared" si="163"/>
        <v>8.9727743103695329E-2</v>
      </c>
      <c r="DR97" s="71" t="s">
        <v>231</v>
      </c>
      <c r="DS97" s="72">
        <f t="shared" si="164"/>
        <v>2.1935248029784592E-2</v>
      </c>
      <c r="DT97" s="72">
        <f t="shared" si="165"/>
        <v>1.1404133658155527E-2</v>
      </c>
      <c r="DU97" s="71" t="s">
        <v>231</v>
      </c>
      <c r="DV97" s="72">
        <f t="shared" si="166"/>
        <v>3.4002538335601369E-3</v>
      </c>
    </row>
    <row r="98" spans="1:136" x14ac:dyDescent="0.3">
      <c r="A98" s="15" t="s">
        <v>293</v>
      </c>
      <c r="B98" s="133">
        <v>3999</v>
      </c>
      <c r="C98" s="63">
        <v>5.5</v>
      </c>
      <c r="D98" s="68" t="s">
        <v>231</v>
      </c>
      <c r="E98" s="63">
        <v>1.1000000000000001</v>
      </c>
      <c r="I98" s="9" t="s">
        <v>323</v>
      </c>
      <c r="J98" s="21" t="s">
        <v>231</v>
      </c>
      <c r="K98" s="9" t="s">
        <v>323</v>
      </c>
      <c r="L98" s="14">
        <v>225</v>
      </c>
      <c r="M98" s="21" t="s">
        <v>231</v>
      </c>
      <c r="N98" s="14">
        <v>28</v>
      </c>
      <c r="O98" s="14">
        <v>221</v>
      </c>
      <c r="P98" s="21" t="s">
        <v>231</v>
      </c>
      <c r="Q98" s="14">
        <v>19</v>
      </c>
      <c r="R98" s="14">
        <v>4.3899999999999997</v>
      </c>
      <c r="S98" s="21" t="s">
        <v>231</v>
      </c>
      <c r="T98" s="14">
        <v>0.28000000000000003</v>
      </c>
      <c r="U98" s="9" t="s">
        <v>323</v>
      </c>
      <c r="V98" s="21" t="s">
        <v>231</v>
      </c>
      <c r="W98" s="9" t="s">
        <v>323</v>
      </c>
      <c r="X98" s="14">
        <v>0.21299999999999999</v>
      </c>
      <c r="Y98" s="21" t="s">
        <v>231</v>
      </c>
      <c r="Z98" s="14">
        <v>4.9000000000000002E-2</v>
      </c>
      <c r="AA98" s="14">
        <v>1180</v>
      </c>
      <c r="AB98" s="21" t="s">
        <v>231</v>
      </c>
      <c r="AC98" s="14">
        <v>110</v>
      </c>
      <c r="AD98" s="14">
        <v>363000</v>
      </c>
      <c r="AE98" s="21" t="s">
        <v>231</v>
      </c>
      <c r="AF98" s="14">
        <v>39000</v>
      </c>
      <c r="AG98" s="14">
        <v>1.41</v>
      </c>
      <c r="AH98" s="21" t="s">
        <v>231</v>
      </c>
      <c r="AI98" s="14">
        <v>0.15</v>
      </c>
      <c r="AJ98" s="14">
        <v>7.3000000000000001E-3</v>
      </c>
      <c r="AK98" s="21" t="s">
        <v>231</v>
      </c>
      <c r="AL98" s="14">
        <v>4.4000000000000003E-3</v>
      </c>
      <c r="AM98" s="14">
        <v>8.77</v>
      </c>
      <c r="AN98" s="21" t="s">
        <v>231</v>
      </c>
      <c r="AO98" s="14">
        <v>0.92</v>
      </c>
      <c r="AP98" s="14">
        <v>0.14199999999999999</v>
      </c>
      <c r="AQ98" s="21" t="s">
        <v>231</v>
      </c>
      <c r="AR98" s="14">
        <v>0.03</v>
      </c>
      <c r="AS98" s="14">
        <v>0.36899999999999999</v>
      </c>
      <c r="AT98" s="21" t="s">
        <v>231</v>
      </c>
      <c r="AU98" s="14">
        <v>0.05</v>
      </c>
      <c r="AV98" s="14">
        <v>7.4</v>
      </c>
      <c r="AW98" s="21" t="s">
        <v>231</v>
      </c>
      <c r="AX98" s="14">
        <v>1.3</v>
      </c>
      <c r="AY98" s="14">
        <v>29.3</v>
      </c>
      <c r="AZ98" s="21" t="s">
        <v>231</v>
      </c>
      <c r="BA98" s="14">
        <v>2.2000000000000002</v>
      </c>
      <c r="BB98" s="14">
        <v>112.6</v>
      </c>
      <c r="BC98" s="21" t="s">
        <v>231</v>
      </c>
      <c r="BD98" s="14">
        <v>7.6</v>
      </c>
      <c r="BE98" s="14">
        <v>325</v>
      </c>
      <c r="BF98" s="21" t="s">
        <v>231</v>
      </c>
      <c r="BG98" s="14">
        <v>24</v>
      </c>
      <c r="BH98" s="14">
        <v>0.54700000000000004</v>
      </c>
      <c r="BI98" s="21" t="s">
        <v>231</v>
      </c>
      <c r="BJ98" s="14">
        <v>7.9000000000000001E-2</v>
      </c>
      <c r="BK98" s="14">
        <v>104.1</v>
      </c>
      <c r="BL98" s="21" t="s">
        <v>231</v>
      </c>
      <c r="BM98" s="14">
        <v>9.1999999999999993</v>
      </c>
      <c r="BN98" s="14">
        <v>78.099999999999994</v>
      </c>
      <c r="BO98" s="21" t="s">
        <v>231</v>
      </c>
      <c r="BP98" s="14">
        <v>7.8</v>
      </c>
      <c r="BQ98" s="64">
        <f t="shared" si="114"/>
        <v>1.3329065300896288</v>
      </c>
      <c r="BR98" s="21" t="s">
        <v>231</v>
      </c>
      <c r="BS98" s="16">
        <f t="shared" si="115"/>
        <v>0.17775609069053594</v>
      </c>
      <c r="BT98" s="101">
        <f t="shared" si="116"/>
        <v>674.01911808049408</v>
      </c>
      <c r="BU98" s="101">
        <f t="shared" si="117"/>
        <v>692.67093918819955</v>
      </c>
      <c r="BV98" s="68" t="s">
        <v>231</v>
      </c>
      <c r="BW98" s="101">
        <f t="shared" si="118"/>
        <v>16.871478556821167</v>
      </c>
      <c r="BX98" s="16">
        <v>10.355494396886993</v>
      </c>
      <c r="BY98" s="16"/>
      <c r="BZ98" s="136">
        <f t="shared" si="120"/>
        <v>4.3384615384615384E-3</v>
      </c>
      <c r="CA98" s="137" t="s">
        <v>231</v>
      </c>
      <c r="CB98" s="136">
        <f t="shared" si="121"/>
        <v>5.6183650803017491E-4</v>
      </c>
      <c r="CC98" s="136">
        <f t="shared" si="122"/>
        <v>0.32030769230769229</v>
      </c>
      <c r="CD98" s="137" t="s">
        <v>231</v>
      </c>
      <c r="CE98" s="136">
        <f t="shared" si="123"/>
        <v>3.6889200128932667E-2</v>
      </c>
      <c r="CF98" s="136">
        <f t="shared" si="124"/>
        <v>0.34646153846153843</v>
      </c>
      <c r="CG98" s="137" t="s">
        <v>231</v>
      </c>
      <c r="CH98" s="136">
        <f t="shared" si="125"/>
        <v>3.4661576596883847E-2</v>
      </c>
      <c r="CI98" s="136">
        <f t="shared" si="126"/>
        <v>8.8220338983050844E-2</v>
      </c>
      <c r="CJ98" s="137" t="s">
        <v>231</v>
      </c>
      <c r="CK98" s="136">
        <f t="shared" si="127"/>
        <v>1.1332261611022571E-2</v>
      </c>
      <c r="CL98" s="136">
        <f t="shared" si="128"/>
        <v>1.3544668587896254E-2</v>
      </c>
      <c r="CM98" s="137" t="s">
        <v>231</v>
      </c>
      <c r="CN98" s="136">
        <f t="shared" si="129"/>
        <v>1.8732700080396807E-3</v>
      </c>
      <c r="CO98" s="138"/>
      <c r="CP98" s="72">
        <f t="shared" si="152"/>
        <v>0.70117227180558594</v>
      </c>
      <c r="CQ98" s="71" t="s">
        <v>231</v>
      </c>
      <c r="CR98" s="72">
        <f t="shared" si="130"/>
        <v>9.5210448613468959E-2</v>
      </c>
      <c r="CS98" s="72">
        <f t="shared" si="153"/>
        <v>11.969159877906286</v>
      </c>
      <c r="CT98" s="71" t="s">
        <v>231</v>
      </c>
      <c r="CU98" s="72">
        <f t="shared" si="132"/>
        <v>0.6212740632676228</v>
      </c>
      <c r="CV98" s="72">
        <f t="shared" si="154"/>
        <v>2.558883911297781</v>
      </c>
      <c r="CW98" s="71" t="s">
        <v>231</v>
      </c>
      <c r="CX98" s="72">
        <f t="shared" si="134"/>
        <v>0.41180208744450658</v>
      </c>
      <c r="CY98" s="72">
        <f t="shared" si="155"/>
        <v>5.0156615682663448</v>
      </c>
      <c r="CZ98" s="71" t="s">
        <v>231</v>
      </c>
      <c r="DA98" s="72">
        <f t="shared" si="136"/>
        <v>0.75268138367785675</v>
      </c>
      <c r="DB98" s="72">
        <f t="shared" si="156"/>
        <v>6.5511926293331353</v>
      </c>
      <c r="DC98" s="71" t="s">
        <v>231</v>
      </c>
      <c r="DD98" s="72">
        <f t="shared" si="138"/>
        <v>1.5741303208372299</v>
      </c>
      <c r="DE98" s="72">
        <f t="shared" si="157"/>
        <v>0.22585957571241172</v>
      </c>
      <c r="DF98" s="71" t="s">
        <v>231</v>
      </c>
      <c r="DG98" s="72">
        <f t="shared" si="158"/>
        <v>7.1470985090704472E-2</v>
      </c>
      <c r="DH98" s="72">
        <f t="shared" si="141"/>
        <v>57.351657089680735</v>
      </c>
      <c r="DI98" s="71" t="s">
        <v>231</v>
      </c>
      <c r="DJ98" s="72">
        <f t="shared" si="142"/>
        <v>2.6569139438923597</v>
      </c>
      <c r="DK98" s="72">
        <f t="shared" si="159"/>
        <v>1.4982367751921966</v>
      </c>
      <c r="DL98" s="71" t="s">
        <v>231</v>
      </c>
      <c r="DM98" s="72">
        <f t="shared" si="160"/>
        <v>0.30652220581077089</v>
      </c>
      <c r="DN98" s="72">
        <f t="shared" si="161"/>
        <v>0.82678097175222387</v>
      </c>
      <c r="DO98" s="71" t="s">
        <v>231</v>
      </c>
      <c r="DP98" s="72">
        <f t="shared" si="162"/>
        <v>0.15516860346758418</v>
      </c>
      <c r="DQ98" s="72">
        <f t="shared" si="163"/>
        <v>7.4058461616393512E-2</v>
      </c>
      <c r="DR98" s="71" t="s">
        <v>231</v>
      </c>
      <c r="DS98" s="72">
        <f t="shared" si="164"/>
        <v>1.4418233907830315E-2</v>
      </c>
      <c r="DT98" s="72">
        <f t="shared" si="165"/>
        <v>3.7114407584876857E-3</v>
      </c>
      <c r="DU98" s="71" t="s">
        <v>231</v>
      </c>
      <c r="DV98" s="72">
        <f t="shared" si="166"/>
        <v>9.3499277646934373E-4</v>
      </c>
    </row>
    <row r="99" spans="1:136" x14ac:dyDescent="0.3">
      <c r="A99" s="15" t="s">
        <v>504</v>
      </c>
      <c r="B99" s="15" t="s">
        <v>514</v>
      </c>
      <c r="C99" s="63">
        <v>6.91</v>
      </c>
      <c r="D99" s="68" t="s">
        <v>231</v>
      </c>
      <c r="E99" s="63">
        <v>0.86</v>
      </c>
      <c r="I99" s="9" t="s">
        <v>323</v>
      </c>
      <c r="J99" s="21" t="s">
        <v>231</v>
      </c>
      <c r="K99" s="9" t="s">
        <v>323</v>
      </c>
      <c r="L99" s="14">
        <v>267</v>
      </c>
      <c r="M99" s="21" t="s">
        <v>231</v>
      </c>
      <c r="N99" s="14">
        <v>19</v>
      </c>
      <c r="O99" s="14">
        <v>230</v>
      </c>
      <c r="P99" s="21" t="s">
        <v>231</v>
      </c>
      <c r="Q99" s="14">
        <v>15</v>
      </c>
      <c r="R99" s="14">
        <v>6.53</v>
      </c>
      <c r="S99" s="21" t="s">
        <v>231</v>
      </c>
      <c r="T99" s="14">
        <v>0.7</v>
      </c>
      <c r="U99" s="9" t="s">
        <v>323</v>
      </c>
      <c r="V99" s="21" t="s">
        <v>231</v>
      </c>
      <c r="W99" s="9" t="s">
        <v>323</v>
      </c>
      <c r="X99" s="14">
        <v>0.16200000000000001</v>
      </c>
      <c r="Y99" s="21" t="s">
        <v>231</v>
      </c>
      <c r="Z99" s="14">
        <v>3.2000000000000001E-2</v>
      </c>
      <c r="AA99" s="14">
        <v>771</v>
      </c>
      <c r="AB99" s="21" t="s">
        <v>231</v>
      </c>
      <c r="AC99" s="14">
        <v>49</v>
      </c>
      <c r="AD99" s="14">
        <v>359000</v>
      </c>
      <c r="AE99" s="21" t="s">
        <v>231</v>
      </c>
      <c r="AF99" s="14">
        <v>28000</v>
      </c>
      <c r="AG99" s="14">
        <v>2.76</v>
      </c>
      <c r="AH99" s="21" t="s">
        <v>231</v>
      </c>
      <c r="AI99" s="14">
        <v>0.23</v>
      </c>
      <c r="AJ99" s="14">
        <v>5.4000000000000003E-3</v>
      </c>
      <c r="AK99" s="21" t="s">
        <v>231</v>
      </c>
      <c r="AL99" s="14">
        <v>3.8999999999999998E-3</v>
      </c>
      <c r="AM99" s="14">
        <v>12.43</v>
      </c>
      <c r="AN99" s="21" t="s">
        <v>231</v>
      </c>
      <c r="AO99" s="14">
        <v>0.94</v>
      </c>
      <c r="AP99" s="14">
        <v>6.2E-2</v>
      </c>
      <c r="AQ99" s="21" t="s">
        <v>231</v>
      </c>
      <c r="AR99" s="14">
        <v>7.9000000000000008E-3</v>
      </c>
      <c r="AS99" s="14">
        <v>0.252</v>
      </c>
      <c r="AT99" s="21" t="s">
        <v>231</v>
      </c>
      <c r="AU99" s="14">
        <v>3.6999999999999998E-2</v>
      </c>
      <c r="AV99" s="14">
        <v>4.4400000000000004</v>
      </c>
      <c r="AW99" s="21" t="s">
        <v>231</v>
      </c>
      <c r="AX99" s="14">
        <v>0.38</v>
      </c>
      <c r="AY99" s="14">
        <v>18.2</v>
      </c>
      <c r="AZ99" s="21" t="s">
        <v>231</v>
      </c>
      <c r="BA99" s="14">
        <v>1.5</v>
      </c>
      <c r="BB99" s="14">
        <v>70.400000000000006</v>
      </c>
      <c r="BC99" s="21" t="s">
        <v>231</v>
      </c>
      <c r="BD99" s="14">
        <v>5.0999999999999996</v>
      </c>
      <c r="BE99" s="14">
        <v>190</v>
      </c>
      <c r="BF99" s="21" t="s">
        <v>231</v>
      </c>
      <c r="BG99" s="14">
        <v>17</v>
      </c>
      <c r="BH99" s="14">
        <v>0.86299999999999999</v>
      </c>
      <c r="BI99" s="21" t="s">
        <v>231</v>
      </c>
      <c r="BJ99" s="14">
        <v>8.5999999999999993E-2</v>
      </c>
      <c r="BK99" s="14">
        <v>103.2</v>
      </c>
      <c r="BL99" s="21" t="s">
        <v>231</v>
      </c>
      <c r="BM99" s="14">
        <v>9.5</v>
      </c>
      <c r="BN99" s="14">
        <v>91.8</v>
      </c>
      <c r="BO99" s="21" t="s">
        <v>231</v>
      </c>
      <c r="BP99" s="14">
        <v>6.8</v>
      </c>
      <c r="BQ99" s="64">
        <f t="shared" si="114"/>
        <v>1.1241830065359477</v>
      </c>
      <c r="BR99" s="21" t="s">
        <v>231</v>
      </c>
      <c r="BS99" s="16">
        <f t="shared" si="115"/>
        <v>0.13282951703520451</v>
      </c>
      <c r="BT99" s="101">
        <f t="shared" si="116"/>
        <v>707.37477228601313</v>
      </c>
      <c r="BU99" s="101">
        <f t="shared" si="117"/>
        <v>712.31835567583744</v>
      </c>
      <c r="BV99" s="68" t="s">
        <v>231</v>
      </c>
      <c r="BW99" s="101">
        <f t="shared" si="118"/>
        <v>10.930458391214341</v>
      </c>
      <c r="BX99" s="16">
        <v>10.14900406797042</v>
      </c>
      <c r="BY99" s="16"/>
      <c r="BZ99" s="136">
        <f t="shared" si="120"/>
        <v>1.4526315789473682E-2</v>
      </c>
      <c r="CA99" s="137" t="s">
        <v>231</v>
      </c>
      <c r="CB99" s="136">
        <f t="shared" si="121"/>
        <v>1.776134515273489E-3</v>
      </c>
      <c r="CC99" s="136">
        <f t="shared" si="122"/>
        <v>0.54315789473684217</v>
      </c>
      <c r="CD99" s="137" t="s">
        <v>231</v>
      </c>
      <c r="CE99" s="136">
        <f t="shared" si="123"/>
        <v>6.9726597877107666E-2</v>
      </c>
      <c r="CF99" s="136">
        <f t="shared" si="124"/>
        <v>0.3705263157894737</v>
      </c>
      <c r="CG99" s="137" t="s">
        <v>231</v>
      </c>
      <c r="CH99" s="136">
        <f t="shared" si="125"/>
        <v>4.2656502769632822E-2</v>
      </c>
      <c r="CI99" s="136">
        <f t="shared" si="126"/>
        <v>0.13385214007782101</v>
      </c>
      <c r="CJ99" s="137" t="s">
        <v>231</v>
      </c>
      <c r="CK99" s="136">
        <f t="shared" si="127"/>
        <v>1.497294967873437E-2</v>
      </c>
      <c r="CL99" s="136">
        <f t="shared" si="128"/>
        <v>2.6744186046511624E-2</v>
      </c>
      <c r="CM99" s="137" t="s">
        <v>231</v>
      </c>
      <c r="CN99" s="136">
        <f t="shared" si="129"/>
        <v>3.320851748799712E-3</v>
      </c>
      <c r="CO99" s="138"/>
      <c r="CP99" s="72">
        <f t="shared" si="152"/>
        <v>0.57117008670988323</v>
      </c>
      <c r="CQ99" s="71" t="s">
        <v>231</v>
      </c>
      <c r="CR99" s="72">
        <f t="shared" si="130"/>
        <v>7.7557773427355758E-2</v>
      </c>
      <c r="CS99" s="72">
        <f t="shared" si="153"/>
        <v>11.296236989081706</v>
      </c>
      <c r="CT99" s="71" t="s">
        <v>231</v>
      </c>
      <c r="CU99" s="72">
        <f t="shared" si="132"/>
        <v>0.58634516753304888</v>
      </c>
      <c r="CV99" s="72">
        <f t="shared" si="154"/>
        <v>2.3375207466246732</v>
      </c>
      <c r="CW99" s="71" t="s">
        <v>231</v>
      </c>
      <c r="CX99" s="72">
        <f t="shared" si="134"/>
        <v>0.37617803553139123</v>
      </c>
      <c r="CY99" s="72">
        <f t="shared" si="155"/>
        <v>4.6566589896960062</v>
      </c>
      <c r="CZ99" s="71" t="s">
        <v>231</v>
      </c>
      <c r="DA99" s="72">
        <f t="shared" si="136"/>
        <v>0.69880722293067532</v>
      </c>
      <c r="DB99" s="72">
        <f t="shared" si="156"/>
        <v>6.1313522406288348</v>
      </c>
      <c r="DC99" s="71" t="s">
        <v>231</v>
      </c>
      <c r="DD99" s="72">
        <f t="shared" si="138"/>
        <v>1.4732504470242689</v>
      </c>
      <c r="DE99" s="72">
        <f t="shared" si="157"/>
        <v>0.35109618606131171</v>
      </c>
      <c r="DF99" s="71" t="s">
        <v>231</v>
      </c>
      <c r="DG99" s="72">
        <f t="shared" si="158"/>
        <v>0.10886634392989447</v>
      </c>
      <c r="DH99" s="72">
        <f t="shared" si="141"/>
        <v>62.007293162130544</v>
      </c>
      <c r="DI99" s="71" t="s">
        <v>231</v>
      </c>
      <c r="DJ99" s="72">
        <f t="shared" si="142"/>
        <v>4.0470759825239577</v>
      </c>
      <c r="DK99" s="72">
        <f t="shared" si="159"/>
        <v>2.6248495592168708</v>
      </c>
      <c r="DL99" s="71" t="s">
        <v>231</v>
      </c>
      <c r="DM99" s="72">
        <f t="shared" si="160"/>
        <v>0.55726219596078452</v>
      </c>
      <c r="DN99" s="72">
        <f t="shared" si="161"/>
        <v>0.89883177684060156</v>
      </c>
      <c r="DO99" s="71" t="s">
        <v>231</v>
      </c>
      <c r="DP99" s="72">
        <f t="shared" si="162"/>
        <v>0.1762894952294092</v>
      </c>
      <c r="DQ99" s="72">
        <f t="shared" si="163"/>
        <v>0.28729219116035837</v>
      </c>
      <c r="DR99" s="71" t="s">
        <v>231</v>
      </c>
      <c r="DS99" s="72">
        <f t="shared" si="164"/>
        <v>5.4572280065447953E-2</v>
      </c>
      <c r="DT99" s="72">
        <f t="shared" si="165"/>
        <v>6.5349063041381505E-3</v>
      </c>
      <c r="DU99" s="71" t="s">
        <v>231</v>
      </c>
      <c r="DV99" s="72">
        <f t="shared" si="166"/>
        <v>1.5974506262046487E-3</v>
      </c>
    </row>
    <row r="100" spans="1:136" x14ac:dyDescent="0.3">
      <c r="A100" s="15" t="s">
        <v>247</v>
      </c>
      <c r="B100" s="133">
        <v>3936</v>
      </c>
      <c r="C100" s="63">
        <v>4.26</v>
      </c>
      <c r="D100" s="68" t="s">
        <v>231</v>
      </c>
      <c r="E100" s="63">
        <v>0.75</v>
      </c>
      <c r="I100" s="14">
        <v>6.7</v>
      </c>
      <c r="J100" s="21" t="s">
        <v>231</v>
      </c>
      <c r="K100" s="14">
        <v>3.2</v>
      </c>
      <c r="L100" s="14">
        <v>374</v>
      </c>
      <c r="M100" s="21" t="s">
        <v>231</v>
      </c>
      <c r="N100" s="14">
        <v>33</v>
      </c>
      <c r="O100" s="14">
        <v>257</v>
      </c>
      <c r="P100" s="21" t="s">
        <v>231</v>
      </c>
      <c r="Q100" s="14">
        <v>21</v>
      </c>
      <c r="R100" s="14">
        <v>4.22</v>
      </c>
      <c r="S100" s="21" t="s">
        <v>231</v>
      </c>
      <c r="T100" s="14">
        <v>0.65</v>
      </c>
      <c r="U100" s="9" t="s">
        <v>323</v>
      </c>
      <c r="V100" s="21" t="s">
        <v>231</v>
      </c>
      <c r="W100" s="9" t="s">
        <v>323</v>
      </c>
      <c r="X100" s="14">
        <v>0.25800000000000001</v>
      </c>
      <c r="Y100" s="21" t="s">
        <v>231</v>
      </c>
      <c r="Z100" s="14">
        <v>2.9000000000000001E-2</v>
      </c>
      <c r="AA100" s="14">
        <v>1450</v>
      </c>
      <c r="AB100" s="21" t="s">
        <v>231</v>
      </c>
      <c r="AC100" s="14">
        <v>140</v>
      </c>
      <c r="AD100" s="14">
        <v>377000</v>
      </c>
      <c r="AE100" s="21" t="s">
        <v>231</v>
      </c>
      <c r="AF100" s="14">
        <v>28000</v>
      </c>
      <c r="AG100" s="14">
        <v>2.39</v>
      </c>
      <c r="AH100" s="21" t="s">
        <v>231</v>
      </c>
      <c r="AI100" s="14">
        <v>0.28999999999999998</v>
      </c>
      <c r="AJ100" s="14">
        <v>9.2999999999999992E-3</v>
      </c>
      <c r="AK100" s="21" t="s">
        <v>231</v>
      </c>
      <c r="AL100" s="14">
        <v>3.5999999999999999E-3</v>
      </c>
      <c r="AM100" s="14">
        <v>5.17</v>
      </c>
      <c r="AN100" s="21" t="s">
        <v>231</v>
      </c>
      <c r="AO100" s="14">
        <v>0.43</v>
      </c>
      <c r="AP100" s="14">
        <v>6.7000000000000004E-2</v>
      </c>
      <c r="AQ100" s="21" t="s">
        <v>231</v>
      </c>
      <c r="AR100" s="14">
        <v>1.2E-2</v>
      </c>
      <c r="AS100" s="14">
        <v>0.71799999999999997</v>
      </c>
      <c r="AT100" s="21" t="s">
        <v>231</v>
      </c>
      <c r="AU100" s="14">
        <v>8.2000000000000003E-2</v>
      </c>
      <c r="AV100" s="14">
        <v>5.22</v>
      </c>
      <c r="AW100" s="21" t="s">
        <v>231</v>
      </c>
      <c r="AX100" s="14">
        <v>0.59</v>
      </c>
      <c r="AY100" s="14">
        <v>24.8</v>
      </c>
      <c r="AZ100" s="21" t="s">
        <v>231</v>
      </c>
      <c r="BA100" s="14">
        <v>2.4</v>
      </c>
      <c r="BB100" s="14">
        <v>121.4</v>
      </c>
      <c r="BC100" s="21" t="s">
        <v>231</v>
      </c>
      <c r="BD100" s="14">
        <v>8.4</v>
      </c>
      <c r="BE100" s="14">
        <v>397</v>
      </c>
      <c r="BF100" s="21" t="s">
        <v>231</v>
      </c>
      <c r="BG100" s="14">
        <v>39</v>
      </c>
      <c r="BH100" s="14">
        <v>1</v>
      </c>
      <c r="BI100" s="21" t="s">
        <v>231</v>
      </c>
      <c r="BJ100" s="14">
        <v>0.11</v>
      </c>
      <c r="BK100" s="14">
        <v>213</v>
      </c>
      <c r="BL100" s="21" t="s">
        <v>231</v>
      </c>
      <c r="BM100" s="14">
        <v>22</v>
      </c>
      <c r="BN100" s="14">
        <v>191</v>
      </c>
      <c r="BO100" s="21" t="s">
        <v>231</v>
      </c>
      <c r="BP100" s="14">
        <v>19</v>
      </c>
      <c r="BQ100" s="64">
        <f t="shared" si="114"/>
        <v>1.1151832460732984</v>
      </c>
      <c r="BR100" s="21" t="s">
        <v>231</v>
      </c>
      <c r="BS100" s="16">
        <f t="shared" si="115"/>
        <v>0.15991758620311441</v>
      </c>
      <c r="BT100" s="101">
        <f t="shared" si="116"/>
        <v>670.8251866077876</v>
      </c>
      <c r="BU100" s="101">
        <f t="shared" si="117"/>
        <v>671.58616718743008</v>
      </c>
      <c r="BV100" s="68" t="s">
        <v>231</v>
      </c>
      <c r="BW100" s="101">
        <f t="shared" si="118"/>
        <v>14.210182371487022</v>
      </c>
      <c r="BX100" s="16">
        <v>10.586646668536005</v>
      </c>
      <c r="BY100" s="16"/>
      <c r="BZ100" s="136">
        <f t="shared" si="120"/>
        <v>6.02015113350126E-3</v>
      </c>
      <c r="CA100" s="137" t="s">
        <v>231</v>
      </c>
      <c r="CB100" s="136">
        <f t="shared" si="121"/>
        <v>9.3986871970284523E-4</v>
      </c>
      <c r="CC100" s="136">
        <f t="shared" si="122"/>
        <v>0.53652392947103278</v>
      </c>
      <c r="CD100" s="137" t="s">
        <v>231</v>
      </c>
      <c r="CE100" s="136">
        <f t="shared" si="123"/>
        <v>7.6477795586822106E-2</v>
      </c>
      <c r="CF100" s="136">
        <f t="shared" si="124"/>
        <v>0.30579345088161208</v>
      </c>
      <c r="CG100" s="137" t="s">
        <v>231</v>
      </c>
      <c r="CH100" s="136">
        <f t="shared" si="125"/>
        <v>3.6743727952978082E-2</v>
      </c>
      <c r="CI100" s="136">
        <f t="shared" si="126"/>
        <v>0.14689655172413793</v>
      </c>
      <c r="CJ100" s="137" t="s">
        <v>231</v>
      </c>
      <c r="CK100" s="136">
        <f t="shared" si="127"/>
        <v>2.0769277816650094E-2</v>
      </c>
      <c r="CL100" s="136">
        <f t="shared" si="128"/>
        <v>1.1220657276995305E-2</v>
      </c>
      <c r="CM100" s="137" t="s">
        <v>231</v>
      </c>
      <c r="CN100" s="136">
        <f t="shared" si="129"/>
        <v>1.7879690093352081E-3</v>
      </c>
      <c r="CO100" s="138"/>
      <c r="CP100" s="72">
        <f t="shared" si="152"/>
        <v>0.88210586192923335</v>
      </c>
      <c r="CQ100" s="71" t="s">
        <v>231</v>
      </c>
      <c r="CR100" s="72">
        <f t="shared" si="130"/>
        <v>0.11977897332217914</v>
      </c>
      <c r="CS100" s="72">
        <f t="shared" si="153"/>
        <v>12.770117684142086</v>
      </c>
      <c r="CT100" s="71" t="s">
        <v>231</v>
      </c>
      <c r="CU100" s="72">
        <f t="shared" si="132"/>
        <v>0.66284876991888719</v>
      </c>
      <c r="CV100" s="72">
        <f t="shared" si="154"/>
        <v>2.8316453623866411</v>
      </c>
      <c r="CW100" s="71" t="s">
        <v>231</v>
      </c>
      <c r="CX100" s="72">
        <f t="shared" si="134"/>
        <v>0.45569768366005287</v>
      </c>
      <c r="CY100" s="72">
        <f t="shared" si="155"/>
        <v>5.4504732134083236</v>
      </c>
      <c r="CZ100" s="71" t="s">
        <v>231</v>
      </c>
      <c r="DA100" s="72">
        <f t="shared" si="136"/>
        <v>0.81793192465840203</v>
      </c>
      <c r="DB100" s="72">
        <f t="shared" si="156"/>
        <v>7.0553714105643657</v>
      </c>
      <c r="DC100" s="71" t="s">
        <v>231</v>
      </c>
      <c r="DD100" s="72">
        <f t="shared" si="138"/>
        <v>1.6952751492010432</v>
      </c>
      <c r="DE100" s="72">
        <f t="shared" si="157"/>
        <v>0.3660097218076202</v>
      </c>
      <c r="DF100" s="71" t="s">
        <v>231</v>
      </c>
      <c r="DG100" s="72">
        <f t="shared" si="158"/>
        <v>0.11782107343889729</v>
      </c>
      <c r="DH100" s="72">
        <f t="shared" si="141"/>
        <v>62.561699695450564</v>
      </c>
      <c r="DI100" s="71" t="s">
        <v>231</v>
      </c>
      <c r="DJ100" s="72">
        <f t="shared" si="142"/>
        <v>4.379965555349342</v>
      </c>
      <c r="DK100" s="72">
        <f t="shared" si="159"/>
        <v>2.4196086878367775</v>
      </c>
      <c r="DL100" s="71" t="s">
        <v>231</v>
      </c>
      <c r="DM100" s="72">
        <f t="shared" si="160"/>
        <v>0.53511864137641429</v>
      </c>
      <c r="DN100" s="72">
        <f t="shared" si="161"/>
        <v>0.71645492086662299</v>
      </c>
      <c r="DO100" s="71" t="s">
        <v>231</v>
      </c>
      <c r="DP100" s="72">
        <f t="shared" si="162"/>
        <v>0.14266671974253778</v>
      </c>
      <c r="DQ100" s="72">
        <f t="shared" si="163"/>
        <v>8.715284839281566E-2</v>
      </c>
      <c r="DR100" s="71" t="s">
        <v>231</v>
      </c>
      <c r="DS100" s="72">
        <f t="shared" si="164"/>
        <v>1.8591585201734085E-2</v>
      </c>
      <c r="DT100" s="72">
        <f t="shared" si="165"/>
        <v>3.4954262600151811E-3</v>
      </c>
      <c r="DU100" s="71" t="s">
        <v>231</v>
      </c>
      <c r="DV100" s="72">
        <f t="shared" si="166"/>
        <v>9.2300461307545038E-4</v>
      </c>
    </row>
    <row r="101" spans="1:136" s="133" customFormat="1" x14ac:dyDescent="0.3">
      <c r="A101" s="19" t="s">
        <v>521</v>
      </c>
      <c r="B101" s="19">
        <v>4094</v>
      </c>
      <c r="C101" s="9">
        <v>7.13</v>
      </c>
      <c r="D101" s="68" t="s">
        <v>231</v>
      </c>
      <c r="E101" s="9">
        <v>0.99</v>
      </c>
      <c r="I101" s="135">
        <v>16.7</v>
      </c>
      <c r="J101" s="21" t="s">
        <v>231</v>
      </c>
      <c r="K101" s="133">
        <v>5.5</v>
      </c>
      <c r="L101" s="133">
        <v>178</v>
      </c>
      <c r="M101" s="21" t="s">
        <v>231</v>
      </c>
      <c r="N101" s="133">
        <v>27</v>
      </c>
      <c r="O101" s="133">
        <v>259</v>
      </c>
      <c r="P101" s="21" t="s">
        <v>231</v>
      </c>
      <c r="Q101" s="133">
        <v>45</v>
      </c>
      <c r="R101" s="133">
        <v>5.24</v>
      </c>
      <c r="S101" s="21" t="s">
        <v>231</v>
      </c>
      <c r="T101" s="133">
        <v>0.78</v>
      </c>
      <c r="U101" s="133">
        <v>0.5</v>
      </c>
      <c r="V101" s="21" t="s">
        <v>231</v>
      </c>
      <c r="W101" s="133">
        <v>0.2</v>
      </c>
      <c r="X101" s="133">
        <v>0.27700000000000002</v>
      </c>
      <c r="Y101" s="21" t="s">
        <v>231</v>
      </c>
      <c r="Z101" s="133">
        <v>8.7999999999999995E-2</v>
      </c>
      <c r="AA101" s="133">
        <v>1180</v>
      </c>
      <c r="AB101" s="21" t="s">
        <v>231</v>
      </c>
      <c r="AC101" s="133">
        <v>160</v>
      </c>
      <c r="AD101" s="133">
        <v>410000</v>
      </c>
      <c r="AE101" s="21" t="s">
        <v>231</v>
      </c>
      <c r="AF101" s="133">
        <v>46000</v>
      </c>
      <c r="AG101" s="133">
        <v>3.1</v>
      </c>
      <c r="AH101" s="21" t="s">
        <v>231</v>
      </c>
      <c r="AI101" s="133">
        <v>0.67</v>
      </c>
      <c r="AJ101" s="133">
        <v>1.72E-2</v>
      </c>
      <c r="AK101" s="21" t="s">
        <v>231</v>
      </c>
      <c r="AL101" s="133">
        <v>9.1999999999999998E-3</v>
      </c>
      <c r="AM101" s="133">
        <v>9.42</v>
      </c>
      <c r="AN101" s="21" t="s">
        <v>231</v>
      </c>
      <c r="AO101" s="133">
        <v>0.9</v>
      </c>
      <c r="AP101" s="133">
        <v>6.8000000000000005E-2</v>
      </c>
      <c r="AQ101" s="21" t="s">
        <v>231</v>
      </c>
      <c r="AR101" s="133">
        <v>2.3E-2</v>
      </c>
      <c r="AS101" s="133">
        <v>0.55000000000000004</v>
      </c>
      <c r="AT101" s="21" t="s">
        <v>231</v>
      </c>
      <c r="AU101" s="133">
        <v>0.14000000000000001</v>
      </c>
      <c r="AV101" s="133">
        <v>6.1</v>
      </c>
      <c r="AW101" s="21" t="s">
        <v>231</v>
      </c>
      <c r="AX101" s="133">
        <v>1.4</v>
      </c>
      <c r="AY101" s="133">
        <v>26.8</v>
      </c>
      <c r="AZ101" s="21" t="s">
        <v>231</v>
      </c>
      <c r="BA101" s="133">
        <v>5.0999999999999996</v>
      </c>
      <c r="BB101" s="133">
        <v>104</v>
      </c>
      <c r="BC101" s="21" t="s">
        <v>231</v>
      </c>
      <c r="BD101" s="133">
        <v>17</v>
      </c>
      <c r="BE101" s="133">
        <v>350</v>
      </c>
      <c r="BF101" s="21" t="s">
        <v>231</v>
      </c>
      <c r="BG101" s="133">
        <v>49</v>
      </c>
      <c r="BH101" s="133">
        <v>1.18</v>
      </c>
      <c r="BI101" s="21" t="s">
        <v>231</v>
      </c>
      <c r="BJ101" s="133">
        <v>0.17</v>
      </c>
      <c r="BK101" s="133">
        <v>146</v>
      </c>
      <c r="BL101" s="21" t="s">
        <v>231</v>
      </c>
      <c r="BM101" s="133">
        <v>15</v>
      </c>
      <c r="BN101" s="133">
        <v>242</v>
      </c>
      <c r="BO101" s="21" t="s">
        <v>231</v>
      </c>
      <c r="BP101" s="133">
        <v>35</v>
      </c>
      <c r="BQ101" s="67">
        <f t="shared" ref="BQ101" si="167">BK101/BN101</f>
        <v>0.60330578512396693</v>
      </c>
      <c r="BR101" s="21" t="s">
        <v>231</v>
      </c>
      <c r="BS101" s="10">
        <f t="shared" ref="BS101" si="168">BQ101*SQRT((BM101/BK101)^2 + (BP101/BN101)^2)</f>
        <v>0.10702981027808389</v>
      </c>
      <c r="BT101" s="70">
        <f t="shared" ref="BT101" si="169">(4800/(5.711-LOG10(R101)))-273</f>
        <v>688.60227690662282</v>
      </c>
      <c r="BU101" s="70">
        <f t="shared" ref="BU101" si="170">(4800/(5.711-LOG10(C101)))-273</f>
        <v>715.07914009449223</v>
      </c>
      <c r="BV101" s="68" t="s">
        <v>231</v>
      </c>
      <c r="BW101" s="70">
        <f t="shared" ref="BW101" si="171">(1/(C101*2.303))*(4800/((5.711-LOG10(C101))^2))*E101</f>
        <v>12.262921577215035</v>
      </c>
      <c r="BX101" s="10">
        <v>11.586646668536</v>
      </c>
      <c r="BY101" s="21"/>
      <c r="BZ101" s="141">
        <f t="shared" ref="BZ101" si="172">AG101/BE101</f>
        <v>8.8571428571428568E-3</v>
      </c>
      <c r="CA101" s="137" t="s">
        <v>231</v>
      </c>
      <c r="CB101" s="141">
        <f t="shared" ref="CB101" si="173">BZ101*SQRT((BG101/BE101)^2 + (AI101/AG101)^2)</f>
        <v>2.2808090222371461E-3</v>
      </c>
      <c r="CC101" s="141">
        <f t="shared" ref="CC101" si="174">BK101/BE101</f>
        <v>0.41714285714285715</v>
      </c>
      <c r="CD101" s="137" t="s">
        <v>231</v>
      </c>
      <c r="CE101" s="141">
        <f t="shared" ref="CE101" si="175">CC101*SQRT((BM101/BK101)^2 + (BG101/BE101)^2)</f>
        <v>7.243821293956354E-2</v>
      </c>
      <c r="CF101" s="141">
        <f t="shared" ref="CF101" si="176">BB101/BE101</f>
        <v>0.29714285714285715</v>
      </c>
      <c r="CG101" s="137" t="s">
        <v>231</v>
      </c>
      <c r="CH101" s="141">
        <f t="shared" ref="CH101" si="177">CF101*SQRT((BG101/BE101)^2 + (BD101/BB101)^2)</f>
        <v>6.3951103770532286E-2</v>
      </c>
      <c r="CI101" s="141">
        <f t="shared" ref="CI101" si="178">BK101/AA101</f>
        <v>0.12372881355932204</v>
      </c>
      <c r="CJ101" s="137" t="s">
        <v>231</v>
      </c>
      <c r="CK101" s="141">
        <f t="shared" ref="CK101" si="179">CI101*SQRT((BM101/BK101)^2 + (AC101/AA101)^2)</f>
        <v>2.1048803330889484E-2</v>
      </c>
      <c r="CL101" s="141">
        <f t="shared" ref="CL101" si="180">AG101/BK101</f>
        <v>2.1232876712328767E-2</v>
      </c>
      <c r="CM101" s="137" t="s">
        <v>231</v>
      </c>
      <c r="CN101" s="141">
        <f t="shared" ref="CN101" si="181">CL101*SQRT((BM101/BK101)^2 + (AI101/AG101)^2)</f>
        <v>5.0811480624961868E-3</v>
      </c>
      <c r="CO101" s="142"/>
      <c r="CP101" s="69">
        <f t="shared" si="152"/>
        <v>2.3813361680445992</v>
      </c>
      <c r="CQ101" s="71" t="s">
        <v>231</v>
      </c>
      <c r="CR101" s="69">
        <f t="shared" ref="CR101" si="182">2.303*CP101*0.0589611492614049</f>
        <v>0.32335574861675409</v>
      </c>
      <c r="CS101" s="69">
        <f t="shared" si="153"/>
        <v>16.900318898626189</v>
      </c>
      <c r="CT101" s="71" t="s">
        <v>231</v>
      </c>
      <c r="CU101" s="69">
        <f t="shared" ref="CU101" si="183">2.303*CS101*0.0225385315526879</f>
        <v>0.87723197783074158</v>
      </c>
      <c r="CV101" s="69">
        <f t="shared" si="154"/>
        <v>4.3887299765513248</v>
      </c>
      <c r="CW101" s="71" t="s">
        <v>231</v>
      </c>
      <c r="CX101" s="69">
        <f t="shared" ref="CX101" si="184">2.303*CV101*0.0698785721056309</f>
        <v>0.70627985802510262</v>
      </c>
      <c r="CY101" s="69">
        <f t="shared" si="155"/>
        <v>7.8096974521474971</v>
      </c>
      <c r="CZ101" s="71" t="s">
        <v>231</v>
      </c>
      <c r="DA101" s="69">
        <f t="shared" ref="DA101" si="185">2.303*CY101*0.0651611907332592</f>
        <v>1.1719717936271377</v>
      </c>
      <c r="DB101" s="69">
        <f t="shared" si="156"/>
        <v>9.7234387073623534</v>
      </c>
      <c r="DC101" s="71" t="s">
        <v>231</v>
      </c>
      <c r="DD101" s="69">
        <f t="shared" ref="DD101" si="186">2.303*DB101*0.104334124695305</f>
        <v>2.3363623324902112</v>
      </c>
      <c r="DE101" s="69">
        <f t="shared" si="157"/>
        <v>0.27412703479290085</v>
      </c>
      <c r="DF101" s="71" t="s">
        <v>231</v>
      </c>
      <c r="DG101" s="69">
        <f t="shared" si="158"/>
        <v>9.1975541615933992E-2</v>
      </c>
      <c r="DH101" s="69">
        <f t="shared" ref="DH101" si="187">(DE101+1.3169)/0.0269</f>
        <v>59.145986423527908</v>
      </c>
      <c r="DI101" s="71" t="s">
        <v>231</v>
      </c>
      <c r="DJ101" s="69">
        <f t="shared" ref="DJ101" si="188">DG101/0.0269</f>
        <v>3.4191651158339775</v>
      </c>
      <c r="DK101" s="69">
        <f t="shared" si="159"/>
        <v>1.6063524868618462</v>
      </c>
      <c r="DL101" s="71" t="s">
        <v>231</v>
      </c>
      <c r="DM101" s="69">
        <f t="shared" si="160"/>
        <v>0.3893484531232923</v>
      </c>
      <c r="DN101" s="69">
        <f t="shared" si="161"/>
        <v>0.64302222652457841</v>
      </c>
      <c r="DO101" s="71" t="s">
        <v>231</v>
      </c>
      <c r="DP101" s="69">
        <f t="shared" si="162"/>
        <v>0.17198146440565584</v>
      </c>
      <c r="DQ101" s="69">
        <f t="shared" si="163"/>
        <v>6.2859054015594121E-2</v>
      </c>
      <c r="DR101" s="71" t="s">
        <v>231</v>
      </c>
      <c r="DS101" s="69">
        <f t="shared" si="164"/>
        <v>1.8588036457714101E-2</v>
      </c>
      <c r="DT101" s="69">
        <f t="shared" si="165"/>
        <v>1.1521013490657409E-2</v>
      </c>
      <c r="DU101" s="71" t="s">
        <v>231</v>
      </c>
      <c r="DV101" s="69">
        <f t="shared" si="166"/>
        <v>3.6723678302479877E-3</v>
      </c>
      <c r="DW101" s="69"/>
      <c r="DX101" s="69"/>
      <c r="DY101" s="71"/>
      <c r="DZ101" s="69"/>
      <c r="EA101" s="69"/>
      <c r="EB101" s="71"/>
      <c r="EC101" s="69"/>
      <c r="ED101" s="69"/>
      <c r="EE101" s="71"/>
      <c r="EF101" s="69"/>
    </row>
    <row r="102" spans="1:136" x14ac:dyDescent="0.3">
      <c r="A102" s="208" t="s">
        <v>1494</v>
      </c>
      <c r="B102" s="135"/>
      <c r="I102" s="62" t="s">
        <v>1499</v>
      </c>
      <c r="U102" s="62" t="s">
        <v>1495</v>
      </c>
      <c r="AJ102" s="62" t="s">
        <v>1496</v>
      </c>
      <c r="AK102" s="63"/>
      <c r="BQ102" s="209" t="s">
        <v>1497</v>
      </c>
      <c r="BR102" s="62"/>
      <c r="BU102" s="18"/>
    </row>
    <row r="103" spans="1:136" x14ac:dyDescent="0.3">
      <c r="A103" s="12" t="s">
        <v>379</v>
      </c>
      <c r="B103" s="135"/>
      <c r="C103" s="62"/>
      <c r="D103" s="62"/>
      <c r="E103" s="62"/>
    </row>
    <row r="104" spans="1:136" customFormat="1" x14ac:dyDescent="0.3">
      <c r="A104" s="12" t="s">
        <v>1500</v>
      </c>
      <c r="B104" s="62"/>
      <c r="C104" s="12"/>
      <c r="D104" s="12"/>
      <c r="E104" s="12"/>
      <c r="F104" s="12"/>
      <c r="G104" s="12"/>
      <c r="AX104" s="14"/>
      <c r="AY104" s="14"/>
      <c r="BA104" s="14"/>
      <c r="BB104" s="14"/>
      <c r="BX104" s="13"/>
    </row>
    <row r="105" spans="1:136" customFormat="1" x14ac:dyDescent="0.3">
      <c r="A105" s="211" t="s">
        <v>853</v>
      </c>
      <c r="B105" s="14"/>
      <c r="D105" s="11"/>
      <c r="E105" s="11"/>
      <c r="F105" s="7"/>
      <c r="G105" s="7"/>
      <c r="AX105" s="16"/>
      <c r="AY105" s="16"/>
      <c r="BA105" s="16"/>
      <c r="BB105" s="16"/>
      <c r="BC105" s="18"/>
      <c r="BD105" s="18"/>
      <c r="BE105" s="18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40"/>
      <c r="BQ105" s="131"/>
      <c r="BS105" s="131"/>
      <c r="BU105" s="131"/>
      <c r="BX105" s="13"/>
    </row>
    <row r="106" spans="1:136" ht="40.200000000000003" customHeight="1" x14ac:dyDescent="0.3">
      <c r="A106"/>
      <c r="I106" s="224" t="s">
        <v>1503</v>
      </c>
      <c r="J106" s="224"/>
      <c r="K106" s="224"/>
      <c r="L106" s="224" t="s">
        <v>1505</v>
      </c>
      <c r="M106" s="224"/>
      <c r="N106" s="224"/>
      <c r="O106" s="224" t="s">
        <v>1506</v>
      </c>
      <c r="P106" s="224"/>
      <c r="Q106" s="224"/>
      <c r="R106" s="224" t="s">
        <v>1507</v>
      </c>
      <c r="S106" s="224"/>
      <c r="T106" s="224"/>
      <c r="U106" s="224" t="s">
        <v>1509</v>
      </c>
      <c r="V106" s="224"/>
      <c r="W106" s="224"/>
      <c r="X106" s="224" t="s">
        <v>1510</v>
      </c>
      <c r="Y106" s="224"/>
      <c r="Z106" s="224"/>
      <c r="AA106" s="224" t="s">
        <v>1511</v>
      </c>
      <c r="AB106" s="224"/>
      <c r="AC106" s="224"/>
      <c r="AD106" s="224" t="s">
        <v>1512</v>
      </c>
      <c r="AE106" s="224"/>
      <c r="AF106" s="224"/>
      <c r="AG106" s="224" t="s">
        <v>1513</v>
      </c>
      <c r="AH106" s="224"/>
      <c r="AI106" s="224"/>
      <c r="AJ106" s="224" t="s">
        <v>1514</v>
      </c>
      <c r="AK106" s="224"/>
      <c r="AL106" s="224"/>
      <c r="AM106" s="224" t="s">
        <v>1515</v>
      </c>
      <c r="AN106" s="224"/>
      <c r="AO106" s="224"/>
      <c r="AP106" s="224" t="s">
        <v>1516</v>
      </c>
      <c r="AQ106" s="224"/>
      <c r="AR106" s="224"/>
      <c r="AS106" s="224" t="s">
        <v>1517</v>
      </c>
      <c r="AT106" s="224"/>
      <c r="AU106" s="224"/>
      <c r="AV106" s="224" t="s">
        <v>1518</v>
      </c>
      <c r="AW106" s="224"/>
      <c r="AX106" s="224"/>
      <c r="AY106" s="224" t="s">
        <v>1519</v>
      </c>
      <c r="AZ106" s="224"/>
      <c r="BA106" s="224"/>
      <c r="BB106" s="224" t="s">
        <v>1520</v>
      </c>
      <c r="BC106" s="224"/>
      <c r="BD106" s="224"/>
      <c r="BE106" s="224" t="s">
        <v>1521</v>
      </c>
      <c r="BF106" s="224"/>
      <c r="BG106" s="224"/>
      <c r="BH106" s="224" t="s">
        <v>1522</v>
      </c>
      <c r="BI106" s="224"/>
      <c r="BJ106" s="224"/>
      <c r="BK106" s="224" t="s">
        <v>1523</v>
      </c>
      <c r="BL106" s="224"/>
      <c r="BM106" s="224"/>
      <c r="BR106" s="16"/>
      <c r="BX106" s="14"/>
    </row>
    <row r="107" spans="1:136" x14ac:dyDescent="0.3">
      <c r="A107" t="s">
        <v>832</v>
      </c>
      <c r="I107" s="133">
        <v>4.3</v>
      </c>
      <c r="J107" s="21" t="s">
        <v>231</v>
      </c>
      <c r="K107" s="133">
        <v>1.1000000000000001</v>
      </c>
      <c r="L107" s="133">
        <v>33</v>
      </c>
      <c r="M107" s="21" t="s">
        <v>231</v>
      </c>
      <c r="N107" s="133">
        <v>4.7</v>
      </c>
      <c r="O107" s="133">
        <v>204</v>
      </c>
      <c r="P107" s="21" t="s">
        <v>231</v>
      </c>
      <c r="Q107" s="133">
        <v>20</v>
      </c>
      <c r="R107" s="133">
        <v>4.7</v>
      </c>
      <c r="S107" s="21" t="s">
        <v>231</v>
      </c>
      <c r="T107" s="133">
        <v>1.6</v>
      </c>
      <c r="U107" s="133">
        <v>0.10100000000000001</v>
      </c>
      <c r="V107" s="21" t="s">
        <v>231</v>
      </c>
      <c r="W107" s="133">
        <v>0.03</v>
      </c>
      <c r="X107" s="133">
        <v>162</v>
      </c>
      <c r="Y107" s="21" t="s">
        <v>231</v>
      </c>
      <c r="Z107" s="133">
        <v>15</v>
      </c>
      <c r="AA107" s="133">
        <v>362000</v>
      </c>
      <c r="AB107" s="21" t="s">
        <v>231</v>
      </c>
      <c r="AC107" s="133">
        <v>71000</v>
      </c>
      <c r="AD107" s="133">
        <v>0.98</v>
      </c>
      <c r="AE107" s="21" t="s">
        <v>231</v>
      </c>
      <c r="AF107" s="133">
        <v>0.24</v>
      </c>
      <c r="AG107" s="133">
        <v>5.1999999999999998E-3</v>
      </c>
      <c r="AH107" s="21" t="s">
        <v>231</v>
      </c>
      <c r="AI107" s="133">
        <v>7.7000000000000002E-3</v>
      </c>
      <c r="AJ107" s="133">
        <v>2.78</v>
      </c>
      <c r="AK107" s="21" t="s">
        <v>231</v>
      </c>
      <c r="AL107" s="133">
        <v>0.74</v>
      </c>
      <c r="AM107" s="133">
        <v>1.35E-2</v>
      </c>
      <c r="AN107" s="21" t="s">
        <v>231</v>
      </c>
      <c r="AO107" s="133">
        <v>7.7999999999999996E-3</v>
      </c>
      <c r="AP107" s="133">
        <v>0.312</v>
      </c>
      <c r="AQ107" s="21" t="s">
        <v>231</v>
      </c>
      <c r="AR107" s="133">
        <v>5.6000000000000001E-2</v>
      </c>
      <c r="AS107" s="133">
        <v>0.67</v>
      </c>
      <c r="AT107" s="21" t="s">
        <v>231</v>
      </c>
      <c r="AU107" s="133">
        <v>0.21</v>
      </c>
      <c r="AV107" s="133">
        <v>2.62</v>
      </c>
      <c r="AW107" s="21" t="s">
        <v>231</v>
      </c>
      <c r="AX107" s="133">
        <v>0.46</v>
      </c>
      <c r="AY107" s="133">
        <v>14.6</v>
      </c>
      <c r="AZ107" s="21" t="s">
        <v>231</v>
      </c>
      <c r="BA107" s="133">
        <v>2.2999999999999998</v>
      </c>
      <c r="BB107" s="133">
        <v>82</v>
      </c>
      <c r="BC107" s="21" t="s">
        <v>231</v>
      </c>
      <c r="BD107" s="133">
        <v>14</v>
      </c>
      <c r="BE107" s="133">
        <v>0.629</v>
      </c>
      <c r="BF107" s="21" t="s">
        <v>231</v>
      </c>
      <c r="BG107" s="133">
        <v>8.1000000000000003E-2</v>
      </c>
      <c r="BH107" s="133">
        <v>32.9</v>
      </c>
      <c r="BI107" s="21" t="s">
        <v>231</v>
      </c>
      <c r="BJ107" s="133">
        <v>6.2</v>
      </c>
      <c r="BK107" s="133">
        <v>86</v>
      </c>
      <c r="BL107" s="21" t="s">
        <v>231</v>
      </c>
      <c r="BM107" s="133">
        <v>18</v>
      </c>
      <c r="BU107" s="16"/>
      <c r="BX107" s="14"/>
    </row>
    <row r="108" spans="1:136" x14ac:dyDescent="0.3">
      <c r="A108" t="s">
        <v>833</v>
      </c>
      <c r="I108" s="133">
        <v>3.04</v>
      </c>
      <c r="J108" s="21" t="s">
        <v>231</v>
      </c>
      <c r="K108" s="133">
        <v>0.9</v>
      </c>
      <c r="L108" s="133">
        <v>31.4</v>
      </c>
      <c r="M108" s="21" t="s">
        <v>231</v>
      </c>
      <c r="N108" s="133">
        <v>3.7</v>
      </c>
      <c r="O108" s="133">
        <v>241</v>
      </c>
      <c r="P108" s="21" t="s">
        <v>231</v>
      </c>
      <c r="Q108" s="133">
        <v>18</v>
      </c>
      <c r="R108" s="133">
        <v>4.67</v>
      </c>
      <c r="S108" s="21" t="s">
        <v>231</v>
      </c>
      <c r="T108" s="133">
        <v>0.66</v>
      </c>
      <c r="U108" s="133">
        <v>0.09</v>
      </c>
      <c r="V108" s="21" t="s">
        <v>231</v>
      </c>
      <c r="W108" s="133">
        <v>2.1999999999999999E-2</v>
      </c>
      <c r="X108" s="133">
        <v>180</v>
      </c>
      <c r="Y108" s="21" t="s">
        <v>231</v>
      </c>
      <c r="Z108" s="133">
        <v>14</v>
      </c>
      <c r="AA108" s="133">
        <v>391000</v>
      </c>
      <c r="AB108" s="21" t="s">
        <v>231</v>
      </c>
      <c r="AC108" s="133">
        <v>39000</v>
      </c>
      <c r="AD108" s="133">
        <v>0.97299999999999998</v>
      </c>
      <c r="AE108" s="21" t="s">
        <v>231</v>
      </c>
      <c r="AF108" s="133">
        <v>8.7999999999999995E-2</v>
      </c>
      <c r="AG108" s="133">
        <v>3.5000000000000001E-3</v>
      </c>
      <c r="AH108" s="21" t="s">
        <v>231</v>
      </c>
      <c r="AI108" s="133">
        <v>2.3E-3</v>
      </c>
      <c r="AJ108" s="133">
        <v>2.92</v>
      </c>
      <c r="AK108" s="21" t="s">
        <v>231</v>
      </c>
      <c r="AL108" s="133">
        <v>0.32</v>
      </c>
      <c r="AM108" s="133">
        <v>1.5100000000000001E-2</v>
      </c>
      <c r="AN108" s="21" t="s">
        <v>231</v>
      </c>
      <c r="AO108" s="133">
        <v>5.7000000000000002E-3</v>
      </c>
      <c r="AP108" s="133">
        <v>0.30199999999999999</v>
      </c>
      <c r="AQ108" s="21" t="s">
        <v>231</v>
      </c>
      <c r="AR108" s="133">
        <v>4.2999999999999997E-2</v>
      </c>
      <c r="AS108" s="133">
        <v>0.8</v>
      </c>
      <c r="AT108" s="21" t="s">
        <v>231</v>
      </c>
      <c r="AU108" s="133">
        <v>0.13</v>
      </c>
      <c r="AV108" s="133">
        <v>3.19</v>
      </c>
      <c r="AW108" s="21" t="s">
        <v>231</v>
      </c>
      <c r="AX108" s="133">
        <v>0.33</v>
      </c>
      <c r="AY108" s="133">
        <v>13.88</v>
      </c>
      <c r="AZ108" s="21" t="s">
        <v>231</v>
      </c>
      <c r="BA108" s="133">
        <v>0.88</v>
      </c>
      <c r="BB108" s="133">
        <v>83.3</v>
      </c>
      <c r="BC108" s="21" t="s">
        <v>231</v>
      </c>
      <c r="BD108" s="133">
        <v>7.1</v>
      </c>
      <c r="BE108" s="133">
        <v>0.45</v>
      </c>
      <c r="BF108" s="21" t="s">
        <v>231</v>
      </c>
      <c r="BG108" s="133">
        <v>3.9E-2</v>
      </c>
      <c r="BH108" s="133">
        <v>34</v>
      </c>
      <c r="BI108" s="21" t="s">
        <v>231</v>
      </c>
      <c r="BJ108" s="133">
        <v>3.5</v>
      </c>
      <c r="BK108" s="133">
        <v>88.8</v>
      </c>
      <c r="BL108" s="21" t="s">
        <v>231</v>
      </c>
      <c r="BM108" s="133">
        <v>5.4</v>
      </c>
      <c r="BU108" s="16"/>
      <c r="BX108" s="14"/>
    </row>
    <row r="109" spans="1:136" x14ac:dyDescent="0.3">
      <c r="A109" t="s">
        <v>834</v>
      </c>
      <c r="I109" s="133">
        <v>3.2</v>
      </c>
      <c r="J109" s="21" t="s">
        <v>231</v>
      </c>
      <c r="K109" s="133">
        <v>0.83</v>
      </c>
      <c r="L109" s="133">
        <v>31.1</v>
      </c>
      <c r="M109" s="21" t="s">
        <v>231</v>
      </c>
      <c r="N109" s="133">
        <v>4.2</v>
      </c>
      <c r="O109" s="133">
        <v>213</v>
      </c>
      <c r="P109" s="21" t="s">
        <v>231</v>
      </c>
      <c r="Q109" s="133">
        <v>29</v>
      </c>
      <c r="R109" s="133">
        <v>4.6100000000000003</v>
      </c>
      <c r="S109" s="21" t="s">
        <v>231</v>
      </c>
      <c r="T109" s="133">
        <v>0.85</v>
      </c>
      <c r="U109" s="133">
        <v>9.1999999999999998E-2</v>
      </c>
      <c r="V109" s="21" t="s">
        <v>231</v>
      </c>
      <c r="W109" s="133">
        <v>2.5000000000000001E-2</v>
      </c>
      <c r="X109" s="133">
        <v>158</v>
      </c>
      <c r="Y109" s="21" t="s">
        <v>231</v>
      </c>
      <c r="Z109" s="133">
        <v>12</v>
      </c>
      <c r="AA109" s="133">
        <v>371000</v>
      </c>
      <c r="AB109" s="21" t="s">
        <v>231</v>
      </c>
      <c r="AC109" s="133">
        <v>35000</v>
      </c>
      <c r="AD109" s="133">
        <v>0.82699999999999996</v>
      </c>
      <c r="AE109" s="21" t="s">
        <v>231</v>
      </c>
      <c r="AF109" s="133">
        <v>9.4E-2</v>
      </c>
      <c r="AG109" s="133">
        <v>2.8999999999999998E-3</v>
      </c>
      <c r="AH109" s="21" t="s">
        <v>231</v>
      </c>
      <c r="AI109" s="133">
        <v>3.2000000000000002E-3</v>
      </c>
      <c r="AJ109" s="133">
        <v>2.71</v>
      </c>
      <c r="AK109" s="21" t="s">
        <v>231</v>
      </c>
      <c r="AL109" s="133">
        <v>0.28999999999999998</v>
      </c>
      <c r="AM109" s="133">
        <v>1.3599999999999999E-2</v>
      </c>
      <c r="AN109" s="21" t="s">
        <v>231</v>
      </c>
      <c r="AO109" s="133">
        <v>8.8999999999999999E-3</v>
      </c>
      <c r="AP109" s="133">
        <v>0.28499999999999998</v>
      </c>
      <c r="AQ109" s="21" t="s">
        <v>231</v>
      </c>
      <c r="AR109" s="133">
        <v>3.5999999999999997E-2</v>
      </c>
      <c r="AS109" s="133">
        <v>0.68</v>
      </c>
      <c r="AT109" s="21" t="s">
        <v>231</v>
      </c>
      <c r="AU109" s="133">
        <v>0.14000000000000001</v>
      </c>
      <c r="AV109" s="133">
        <v>2.57</v>
      </c>
      <c r="AW109" s="21" t="s">
        <v>231</v>
      </c>
      <c r="AX109" s="133">
        <v>0.45</v>
      </c>
      <c r="AY109" s="133">
        <v>12.5</v>
      </c>
      <c r="AZ109" s="21" t="s">
        <v>231</v>
      </c>
      <c r="BA109" s="133">
        <v>1.2</v>
      </c>
      <c r="BB109" s="133">
        <v>75</v>
      </c>
      <c r="BC109" s="21" t="s">
        <v>231</v>
      </c>
      <c r="BD109" s="133">
        <v>10</v>
      </c>
      <c r="BE109" s="133">
        <v>0.46100000000000002</v>
      </c>
      <c r="BF109" s="21" t="s">
        <v>231</v>
      </c>
      <c r="BG109" s="133">
        <v>6.5000000000000002E-2</v>
      </c>
      <c r="BH109" s="133">
        <v>30.4</v>
      </c>
      <c r="BI109" s="21" t="s">
        <v>231</v>
      </c>
      <c r="BJ109" s="133">
        <v>2.5</v>
      </c>
      <c r="BK109" s="133">
        <v>79.2</v>
      </c>
      <c r="BL109" s="21" t="s">
        <v>231</v>
      </c>
      <c r="BM109" s="133">
        <v>7.4</v>
      </c>
      <c r="BU109" s="16"/>
      <c r="BX109" s="14"/>
    </row>
    <row r="110" spans="1:136" x14ac:dyDescent="0.3">
      <c r="A110" t="s">
        <v>835</v>
      </c>
      <c r="I110" s="133">
        <v>2.73</v>
      </c>
      <c r="J110" s="21" t="s">
        <v>231</v>
      </c>
      <c r="K110" s="133">
        <v>0.8</v>
      </c>
      <c r="L110" s="133">
        <v>25.4</v>
      </c>
      <c r="M110" s="21" t="s">
        <v>231</v>
      </c>
      <c r="N110" s="133">
        <v>4.3</v>
      </c>
      <c r="O110" s="133">
        <v>223</v>
      </c>
      <c r="P110" s="21" t="s">
        <v>231</v>
      </c>
      <c r="Q110" s="133">
        <v>39</v>
      </c>
      <c r="R110" s="133">
        <v>3.79</v>
      </c>
      <c r="S110" s="21" t="s">
        <v>231</v>
      </c>
      <c r="T110" s="133">
        <v>0.81</v>
      </c>
      <c r="U110" s="133">
        <v>9.5000000000000001E-2</v>
      </c>
      <c r="V110" s="21" t="s">
        <v>231</v>
      </c>
      <c r="W110" s="133">
        <v>4.4999999999999998E-2</v>
      </c>
      <c r="X110" s="133">
        <v>130</v>
      </c>
      <c r="Y110" s="21" t="s">
        <v>231</v>
      </c>
      <c r="Z110" s="133">
        <v>17</v>
      </c>
      <c r="AA110" s="133">
        <v>365000</v>
      </c>
      <c r="AB110" s="21" t="s">
        <v>231</v>
      </c>
      <c r="AC110" s="133">
        <v>34000</v>
      </c>
      <c r="AD110" s="133">
        <v>0.76</v>
      </c>
      <c r="AE110" s="21" t="s">
        <v>231</v>
      </c>
      <c r="AF110" s="133">
        <v>0.12</v>
      </c>
      <c r="AG110" s="133"/>
      <c r="AH110" s="21" t="s">
        <v>231</v>
      </c>
      <c r="AI110" s="133"/>
      <c r="AJ110" s="133">
        <v>2.2000000000000002</v>
      </c>
      <c r="AK110" s="21" t="s">
        <v>231</v>
      </c>
      <c r="AL110" s="133">
        <v>0.39</v>
      </c>
      <c r="AM110" s="133">
        <v>1.7000000000000001E-2</v>
      </c>
      <c r="AN110" s="21" t="s">
        <v>231</v>
      </c>
      <c r="AO110" s="133">
        <v>1.2999999999999999E-2</v>
      </c>
      <c r="AP110" s="133">
        <v>0.24</v>
      </c>
      <c r="AQ110" s="21" t="s">
        <v>231</v>
      </c>
      <c r="AR110" s="133">
        <v>4.2000000000000003E-2</v>
      </c>
      <c r="AS110" s="133">
        <v>0.53</v>
      </c>
      <c r="AT110" s="21" t="s">
        <v>231</v>
      </c>
      <c r="AU110" s="133">
        <v>0.11</v>
      </c>
      <c r="AV110" s="133">
        <v>2.13</v>
      </c>
      <c r="AW110" s="21" t="s">
        <v>231</v>
      </c>
      <c r="AX110" s="133">
        <v>0.33</v>
      </c>
      <c r="AY110" s="133">
        <v>9.9</v>
      </c>
      <c r="AZ110" s="21" t="s">
        <v>231</v>
      </c>
      <c r="BA110" s="133">
        <v>1.2</v>
      </c>
      <c r="BB110" s="133">
        <v>66.2</v>
      </c>
      <c r="BC110" s="21" t="s">
        <v>231</v>
      </c>
      <c r="BD110" s="133">
        <v>9.8000000000000007</v>
      </c>
      <c r="BE110" s="133">
        <v>0.39300000000000002</v>
      </c>
      <c r="BF110" s="21" t="s">
        <v>231</v>
      </c>
      <c r="BG110" s="133">
        <v>6.7000000000000004E-2</v>
      </c>
      <c r="BH110" s="133">
        <v>25.3</v>
      </c>
      <c r="BI110" s="21" t="s">
        <v>231</v>
      </c>
      <c r="BJ110" s="133">
        <v>2.4</v>
      </c>
      <c r="BK110" s="133">
        <v>66.099999999999994</v>
      </c>
      <c r="BL110" s="21" t="s">
        <v>231</v>
      </c>
      <c r="BM110" s="133">
        <v>9.1</v>
      </c>
      <c r="BU110" s="16"/>
      <c r="BX110" s="14"/>
    </row>
    <row r="111" spans="1:136" x14ac:dyDescent="0.3">
      <c r="A111" t="s">
        <v>836</v>
      </c>
      <c r="I111" s="133">
        <v>3.37</v>
      </c>
      <c r="J111" s="21" t="s">
        <v>231</v>
      </c>
      <c r="K111" s="133">
        <v>0.68</v>
      </c>
      <c r="L111" s="133">
        <v>30.8</v>
      </c>
      <c r="M111" s="21" t="s">
        <v>231</v>
      </c>
      <c r="N111" s="133">
        <v>4.9000000000000004</v>
      </c>
      <c r="O111" s="133">
        <v>227</v>
      </c>
      <c r="P111" s="21" t="s">
        <v>231</v>
      </c>
      <c r="Q111" s="133">
        <v>17</v>
      </c>
      <c r="R111" s="133">
        <v>3.29</v>
      </c>
      <c r="S111" s="21" t="s">
        <v>231</v>
      </c>
      <c r="T111" s="133">
        <v>0.59</v>
      </c>
      <c r="U111" s="133">
        <v>6.0199999999999997E-2</v>
      </c>
      <c r="V111" s="21" t="s">
        <v>231</v>
      </c>
      <c r="W111" s="133">
        <v>9.4999999999999998E-3</v>
      </c>
      <c r="X111" s="133">
        <v>120.3</v>
      </c>
      <c r="Y111" s="21" t="s">
        <v>231</v>
      </c>
      <c r="Z111" s="133">
        <v>9.5</v>
      </c>
      <c r="AA111" s="133">
        <v>386000</v>
      </c>
      <c r="AB111" s="21" t="s">
        <v>231</v>
      </c>
      <c r="AC111" s="133">
        <v>19000</v>
      </c>
      <c r="AD111" s="133">
        <v>0.68500000000000005</v>
      </c>
      <c r="AE111" s="21" t="s">
        <v>231</v>
      </c>
      <c r="AF111" s="133">
        <v>7.2999999999999995E-2</v>
      </c>
      <c r="AG111" s="133"/>
      <c r="AH111" s="21" t="s">
        <v>231</v>
      </c>
      <c r="AI111" s="133"/>
      <c r="AJ111" s="133">
        <v>2.09</v>
      </c>
      <c r="AK111" s="21" t="s">
        <v>231</v>
      </c>
      <c r="AL111" s="133">
        <v>0.18</v>
      </c>
      <c r="AM111" s="133">
        <v>1.06E-2</v>
      </c>
      <c r="AN111" s="21" t="s">
        <v>231</v>
      </c>
      <c r="AO111" s="133">
        <v>4.4000000000000003E-3</v>
      </c>
      <c r="AP111" s="133">
        <v>0.23699999999999999</v>
      </c>
      <c r="AQ111" s="21" t="s">
        <v>231</v>
      </c>
      <c r="AR111" s="133">
        <v>4.5999999999999999E-2</v>
      </c>
      <c r="AS111" s="133">
        <v>0.45400000000000001</v>
      </c>
      <c r="AT111" s="21" t="s">
        <v>231</v>
      </c>
      <c r="AU111" s="133">
        <v>8.7999999999999995E-2</v>
      </c>
      <c r="AV111" s="133">
        <v>1.93</v>
      </c>
      <c r="AW111" s="21" t="s">
        <v>231</v>
      </c>
      <c r="AX111" s="133">
        <v>0.22</v>
      </c>
      <c r="AY111" s="133">
        <v>9.57</v>
      </c>
      <c r="AZ111" s="21" t="s">
        <v>231</v>
      </c>
      <c r="BA111" s="133">
        <v>0.83</v>
      </c>
      <c r="BB111" s="133">
        <v>58.2</v>
      </c>
      <c r="BC111" s="21" t="s">
        <v>231</v>
      </c>
      <c r="BD111" s="133">
        <v>5.0999999999999996</v>
      </c>
      <c r="BE111" s="133">
        <v>0.371</v>
      </c>
      <c r="BF111" s="21" t="s">
        <v>231</v>
      </c>
      <c r="BG111" s="133">
        <v>4.8000000000000001E-2</v>
      </c>
      <c r="BH111" s="133">
        <v>22.9</v>
      </c>
      <c r="BI111" s="21" t="s">
        <v>231</v>
      </c>
      <c r="BJ111" s="133">
        <v>1.4</v>
      </c>
      <c r="BK111" s="133">
        <v>61</v>
      </c>
      <c r="BL111" s="21" t="s">
        <v>231</v>
      </c>
      <c r="BM111" s="133">
        <v>4.8</v>
      </c>
      <c r="BU111" s="16"/>
      <c r="BX111" s="14"/>
    </row>
    <row r="112" spans="1:136" x14ac:dyDescent="0.3">
      <c r="A112" t="s">
        <v>837</v>
      </c>
      <c r="I112" s="133">
        <v>3.65</v>
      </c>
      <c r="J112" s="21" t="s">
        <v>231</v>
      </c>
      <c r="K112" s="133">
        <v>0.74</v>
      </c>
      <c r="L112" s="133">
        <v>26.7</v>
      </c>
      <c r="M112" s="21" t="s">
        <v>231</v>
      </c>
      <c r="N112" s="133">
        <v>4</v>
      </c>
      <c r="O112" s="133">
        <v>236</v>
      </c>
      <c r="P112" s="21" t="s">
        <v>231</v>
      </c>
      <c r="Q112" s="133">
        <v>35</v>
      </c>
      <c r="R112" s="133">
        <v>4.57</v>
      </c>
      <c r="S112" s="21" t="s">
        <v>231</v>
      </c>
      <c r="T112" s="133">
        <v>0.74</v>
      </c>
      <c r="U112" s="133">
        <v>0.09</v>
      </c>
      <c r="V112" s="21" t="s">
        <v>231</v>
      </c>
      <c r="W112" s="133">
        <v>0.03</v>
      </c>
      <c r="X112" s="133">
        <v>140</v>
      </c>
      <c r="Y112" s="21" t="s">
        <v>231</v>
      </c>
      <c r="Z112" s="133">
        <v>18</v>
      </c>
      <c r="AA112" s="133">
        <v>388000</v>
      </c>
      <c r="AB112" s="21" t="s">
        <v>231</v>
      </c>
      <c r="AC112" s="133">
        <v>37000</v>
      </c>
      <c r="AD112" s="133">
        <v>0.77400000000000002</v>
      </c>
      <c r="AE112" s="21" t="s">
        <v>231</v>
      </c>
      <c r="AF112" s="133">
        <v>8.5999999999999993E-2</v>
      </c>
      <c r="AG112" s="133">
        <v>2.3E-3</v>
      </c>
      <c r="AH112" s="21" t="s">
        <v>231</v>
      </c>
      <c r="AI112" s="133">
        <v>1.8E-3</v>
      </c>
      <c r="AJ112" s="133">
        <v>2.35</v>
      </c>
      <c r="AK112" s="21" t="s">
        <v>231</v>
      </c>
      <c r="AL112" s="133">
        <v>0.25</v>
      </c>
      <c r="AM112" s="133">
        <v>1.4999999999999999E-2</v>
      </c>
      <c r="AN112" s="21" t="s">
        <v>231</v>
      </c>
      <c r="AO112" s="133">
        <v>5.7000000000000002E-3</v>
      </c>
      <c r="AP112" s="133">
        <v>0.218</v>
      </c>
      <c r="AQ112" s="21" t="s">
        <v>231</v>
      </c>
      <c r="AR112" s="133">
        <v>6.3E-2</v>
      </c>
      <c r="AS112" s="133">
        <v>0.58099999999999996</v>
      </c>
      <c r="AT112" s="21" t="s">
        <v>231</v>
      </c>
      <c r="AU112" s="133">
        <v>9.8000000000000004E-2</v>
      </c>
      <c r="AV112" s="133">
        <v>2.2400000000000002</v>
      </c>
      <c r="AW112" s="21" t="s">
        <v>231</v>
      </c>
      <c r="AX112" s="133">
        <v>0.39</v>
      </c>
      <c r="AY112" s="133">
        <v>10.75</v>
      </c>
      <c r="AZ112" s="21" t="s">
        <v>231</v>
      </c>
      <c r="BA112" s="133">
        <v>0.83</v>
      </c>
      <c r="BB112" s="133">
        <v>65.599999999999994</v>
      </c>
      <c r="BC112" s="21" t="s">
        <v>231</v>
      </c>
      <c r="BD112" s="133">
        <v>7.9</v>
      </c>
      <c r="BE112" s="133">
        <v>0.377</v>
      </c>
      <c r="BF112" s="21" t="s">
        <v>231</v>
      </c>
      <c r="BG112" s="133">
        <v>5.6000000000000001E-2</v>
      </c>
      <c r="BH112" s="133">
        <v>27.7</v>
      </c>
      <c r="BI112" s="21" t="s">
        <v>231</v>
      </c>
      <c r="BJ112" s="133">
        <v>3.1</v>
      </c>
      <c r="BK112" s="133">
        <v>70</v>
      </c>
      <c r="BL112" s="21" t="s">
        <v>231</v>
      </c>
      <c r="BM112" s="133">
        <v>7.1</v>
      </c>
      <c r="BU112" s="16"/>
      <c r="BX112" s="14"/>
    </row>
    <row r="113" spans="1:76" x14ac:dyDescent="0.3">
      <c r="A113" t="s">
        <v>838</v>
      </c>
      <c r="I113" s="133">
        <v>3.99</v>
      </c>
      <c r="J113" s="21" t="s">
        <v>231</v>
      </c>
      <c r="K113" s="133">
        <v>0.8</v>
      </c>
      <c r="L113" s="133">
        <v>31.5</v>
      </c>
      <c r="M113" s="21" t="s">
        <v>231</v>
      </c>
      <c r="N113" s="133">
        <v>4.9000000000000004</v>
      </c>
      <c r="O113" s="133">
        <v>220</v>
      </c>
      <c r="P113" s="21" t="s">
        <v>231</v>
      </c>
      <c r="Q113" s="133">
        <v>25</v>
      </c>
      <c r="R113" s="133">
        <v>3.39</v>
      </c>
      <c r="S113" s="21" t="s">
        <v>231</v>
      </c>
      <c r="T113" s="133">
        <v>0.9</v>
      </c>
      <c r="U113" s="133">
        <v>7.2999999999999995E-2</v>
      </c>
      <c r="V113" s="21" t="s">
        <v>231</v>
      </c>
      <c r="W113" s="133">
        <v>2.5999999999999999E-2</v>
      </c>
      <c r="X113" s="133">
        <v>154</v>
      </c>
      <c r="Y113" s="21" t="s">
        <v>231</v>
      </c>
      <c r="Z113" s="133">
        <v>24</v>
      </c>
      <c r="AA113" s="133">
        <v>371000</v>
      </c>
      <c r="AB113" s="21" t="s">
        <v>231</v>
      </c>
      <c r="AC113" s="133">
        <v>30000</v>
      </c>
      <c r="AD113" s="133">
        <v>0.74399999999999999</v>
      </c>
      <c r="AE113" s="21" t="s">
        <v>231</v>
      </c>
      <c r="AF113" s="133">
        <v>4.3999999999999997E-2</v>
      </c>
      <c r="AG113" s="133"/>
      <c r="AH113" s="21" t="s">
        <v>231</v>
      </c>
      <c r="AI113" s="133"/>
      <c r="AJ113" s="133">
        <v>2.4</v>
      </c>
      <c r="AK113" s="21" t="s">
        <v>231</v>
      </c>
      <c r="AL113" s="133">
        <v>0.2</v>
      </c>
      <c r="AM113" s="133">
        <v>1.52E-2</v>
      </c>
      <c r="AN113" s="21" t="s">
        <v>231</v>
      </c>
      <c r="AO113" s="133">
        <v>8.6E-3</v>
      </c>
      <c r="AP113" s="133">
        <v>0.29899999999999999</v>
      </c>
      <c r="AQ113" s="21" t="s">
        <v>231</v>
      </c>
      <c r="AR113" s="133">
        <v>9.9000000000000005E-2</v>
      </c>
      <c r="AS113" s="133">
        <v>0.69</v>
      </c>
      <c r="AT113" s="21" t="s">
        <v>231</v>
      </c>
      <c r="AU113" s="133">
        <v>0.11</v>
      </c>
      <c r="AV113" s="133">
        <v>2.66</v>
      </c>
      <c r="AW113" s="21" t="s">
        <v>231</v>
      </c>
      <c r="AX113" s="133">
        <v>0.41</v>
      </c>
      <c r="AY113" s="133">
        <v>12.38</v>
      </c>
      <c r="AZ113" s="21" t="s">
        <v>231</v>
      </c>
      <c r="BA113" s="133">
        <v>0.97</v>
      </c>
      <c r="BB113" s="133">
        <v>71.099999999999994</v>
      </c>
      <c r="BC113" s="21" t="s">
        <v>231</v>
      </c>
      <c r="BD113" s="133">
        <v>9.8000000000000007</v>
      </c>
      <c r="BE113" s="133">
        <v>0.44</v>
      </c>
      <c r="BF113" s="21" t="s">
        <v>231</v>
      </c>
      <c r="BG113" s="133">
        <v>0.1</v>
      </c>
      <c r="BH113" s="133">
        <v>30.5</v>
      </c>
      <c r="BI113" s="21" t="s">
        <v>231</v>
      </c>
      <c r="BJ113" s="133">
        <v>2.4</v>
      </c>
      <c r="BK113" s="133">
        <v>74.8</v>
      </c>
      <c r="BL113" s="21" t="s">
        <v>231</v>
      </c>
      <c r="BM113" s="133">
        <v>3.9</v>
      </c>
      <c r="BU113" s="16"/>
      <c r="BX113" s="14"/>
    </row>
    <row r="114" spans="1:76" x14ac:dyDescent="0.3">
      <c r="A114" t="s">
        <v>839</v>
      </c>
      <c r="I114" s="133">
        <v>3.71</v>
      </c>
      <c r="J114" s="21" t="s">
        <v>231</v>
      </c>
      <c r="K114" s="133">
        <v>0.49</v>
      </c>
      <c r="L114" s="133">
        <v>28.8</v>
      </c>
      <c r="M114" s="21" t="s">
        <v>231</v>
      </c>
      <c r="N114" s="133">
        <v>3.9</v>
      </c>
      <c r="O114" s="133">
        <v>223</v>
      </c>
      <c r="P114" s="21" t="s">
        <v>231</v>
      </c>
      <c r="Q114" s="133">
        <v>25</v>
      </c>
      <c r="R114" s="133">
        <v>4.1399999999999997</v>
      </c>
      <c r="S114" s="21" t="s">
        <v>231</v>
      </c>
      <c r="T114" s="133">
        <v>0.54</v>
      </c>
      <c r="U114" s="133">
        <v>0.10100000000000001</v>
      </c>
      <c r="V114" s="21" t="s">
        <v>231</v>
      </c>
      <c r="W114" s="133">
        <v>2.7E-2</v>
      </c>
      <c r="X114" s="133">
        <v>158</v>
      </c>
      <c r="Y114" s="21" t="s">
        <v>231</v>
      </c>
      <c r="Z114" s="133">
        <v>17</v>
      </c>
      <c r="AA114" s="133">
        <v>407000</v>
      </c>
      <c r="AB114" s="21" t="s">
        <v>231</v>
      </c>
      <c r="AC114" s="133">
        <v>34000</v>
      </c>
      <c r="AD114" s="133">
        <v>0.75600000000000001</v>
      </c>
      <c r="AE114" s="21" t="s">
        <v>231</v>
      </c>
      <c r="AF114" s="133">
        <v>9.8000000000000004E-2</v>
      </c>
      <c r="AG114" s="133"/>
      <c r="AH114" s="21" t="s">
        <v>231</v>
      </c>
      <c r="AI114" s="133"/>
      <c r="AJ114" s="133">
        <v>2.5299999999999998</v>
      </c>
      <c r="AK114" s="21" t="s">
        <v>231</v>
      </c>
      <c r="AL114" s="133">
        <v>0.21</v>
      </c>
      <c r="AM114" s="133">
        <v>1.41E-2</v>
      </c>
      <c r="AN114" s="21" t="s">
        <v>231</v>
      </c>
      <c r="AO114" s="133">
        <v>5.7000000000000002E-3</v>
      </c>
      <c r="AP114" s="133">
        <v>0.316</v>
      </c>
      <c r="AQ114" s="21" t="s">
        <v>231</v>
      </c>
      <c r="AR114" s="133">
        <v>4.5999999999999999E-2</v>
      </c>
      <c r="AS114" s="133">
        <v>0.61599999999999999</v>
      </c>
      <c r="AT114" s="21" t="s">
        <v>231</v>
      </c>
      <c r="AU114" s="133">
        <v>9.0999999999999998E-2</v>
      </c>
      <c r="AV114" s="133">
        <v>2.72</v>
      </c>
      <c r="AW114" s="21" t="s">
        <v>231</v>
      </c>
      <c r="AX114" s="133">
        <v>0.37</v>
      </c>
      <c r="AY114" s="133">
        <v>12.6</v>
      </c>
      <c r="AZ114" s="21" t="s">
        <v>231</v>
      </c>
      <c r="BA114" s="133">
        <v>1.2</v>
      </c>
      <c r="BB114" s="133">
        <v>80.900000000000006</v>
      </c>
      <c r="BC114" s="21" t="s">
        <v>231</v>
      </c>
      <c r="BD114" s="133">
        <v>9</v>
      </c>
      <c r="BE114" s="133">
        <v>0.47799999999999998</v>
      </c>
      <c r="BF114" s="21" t="s">
        <v>231</v>
      </c>
      <c r="BG114" s="133">
        <v>5.8999999999999997E-2</v>
      </c>
      <c r="BH114" s="133">
        <v>30.1</v>
      </c>
      <c r="BI114" s="21" t="s">
        <v>231</v>
      </c>
      <c r="BJ114" s="133">
        <v>2.5</v>
      </c>
      <c r="BK114" s="133">
        <v>77.5</v>
      </c>
      <c r="BL114" s="21" t="s">
        <v>231</v>
      </c>
      <c r="BM114" s="133">
        <v>7.5</v>
      </c>
      <c r="BU114" s="16"/>
      <c r="BX114" s="14"/>
    </row>
    <row r="115" spans="1:76" x14ac:dyDescent="0.3">
      <c r="A115" t="s">
        <v>840</v>
      </c>
      <c r="I115" s="133">
        <v>3.61</v>
      </c>
      <c r="J115" s="21" t="s">
        <v>231</v>
      </c>
      <c r="K115" s="133">
        <v>0.56999999999999995</v>
      </c>
      <c r="L115" s="133">
        <v>28.7</v>
      </c>
      <c r="M115" s="21" t="s">
        <v>231</v>
      </c>
      <c r="N115" s="133">
        <v>3</v>
      </c>
      <c r="O115" s="133">
        <v>221</v>
      </c>
      <c r="P115" s="21" t="s">
        <v>231</v>
      </c>
      <c r="Q115" s="133">
        <v>20</v>
      </c>
      <c r="R115" s="133">
        <v>4.0599999999999996</v>
      </c>
      <c r="S115" s="21" t="s">
        <v>231</v>
      </c>
      <c r="T115" s="133">
        <v>0.37</v>
      </c>
      <c r="U115" s="133">
        <v>7.0999999999999994E-2</v>
      </c>
      <c r="V115" s="21" t="s">
        <v>231</v>
      </c>
      <c r="W115" s="133">
        <v>1.4E-2</v>
      </c>
      <c r="X115" s="133">
        <v>156</v>
      </c>
      <c r="Y115" s="21" t="s">
        <v>231</v>
      </c>
      <c r="Z115" s="133">
        <v>12</v>
      </c>
      <c r="AA115" s="133">
        <v>377000</v>
      </c>
      <c r="AB115" s="21" t="s">
        <v>231</v>
      </c>
      <c r="AC115" s="133">
        <v>32000</v>
      </c>
      <c r="AD115" s="133">
        <v>0.77</v>
      </c>
      <c r="AE115" s="21" t="s">
        <v>231</v>
      </c>
      <c r="AF115" s="133">
        <v>7.4999999999999997E-2</v>
      </c>
      <c r="AG115" s="133"/>
      <c r="AH115" s="21" t="s">
        <v>231</v>
      </c>
      <c r="AI115" s="133"/>
      <c r="AJ115" s="133">
        <v>2.68</v>
      </c>
      <c r="AK115" s="21" t="s">
        <v>231</v>
      </c>
      <c r="AL115" s="133">
        <v>0.21</v>
      </c>
      <c r="AM115" s="133">
        <v>1.4E-2</v>
      </c>
      <c r="AN115" s="21" t="s">
        <v>231</v>
      </c>
      <c r="AO115" s="133">
        <v>5.3E-3</v>
      </c>
      <c r="AP115" s="133">
        <v>0.28100000000000003</v>
      </c>
      <c r="AQ115" s="21" t="s">
        <v>231</v>
      </c>
      <c r="AR115" s="133">
        <v>4.5999999999999999E-2</v>
      </c>
      <c r="AS115" s="133">
        <v>0.68</v>
      </c>
      <c r="AT115" s="21" t="s">
        <v>231</v>
      </c>
      <c r="AU115" s="133">
        <v>9.0999999999999998E-2</v>
      </c>
      <c r="AV115" s="133">
        <v>2.58</v>
      </c>
      <c r="AW115" s="21" t="s">
        <v>231</v>
      </c>
      <c r="AX115" s="133">
        <v>0.28000000000000003</v>
      </c>
      <c r="AY115" s="133">
        <v>12.1</v>
      </c>
      <c r="AZ115" s="21" t="s">
        <v>231</v>
      </c>
      <c r="BA115" s="133">
        <v>1</v>
      </c>
      <c r="BB115" s="133">
        <v>78.8</v>
      </c>
      <c r="BC115" s="21" t="s">
        <v>231</v>
      </c>
      <c r="BD115" s="133">
        <v>6.5</v>
      </c>
      <c r="BE115" s="133">
        <v>0.49299999999999999</v>
      </c>
      <c r="BF115" s="21" t="s">
        <v>231</v>
      </c>
      <c r="BG115" s="133">
        <v>5.5E-2</v>
      </c>
      <c r="BH115" s="133">
        <v>29</v>
      </c>
      <c r="BI115" s="21" t="s">
        <v>231</v>
      </c>
      <c r="BJ115" s="133">
        <v>1.9</v>
      </c>
      <c r="BK115" s="133">
        <v>78.599999999999994</v>
      </c>
      <c r="BL115" s="21" t="s">
        <v>231</v>
      </c>
      <c r="BM115" s="133">
        <v>4.4000000000000004</v>
      </c>
      <c r="BU115" s="16"/>
      <c r="BX115" s="14"/>
    </row>
    <row r="116" spans="1:76" x14ac:dyDescent="0.3">
      <c r="A116" t="s">
        <v>841</v>
      </c>
      <c r="I116" s="133">
        <v>3.31</v>
      </c>
      <c r="J116" s="21" t="s">
        <v>231</v>
      </c>
      <c r="K116" s="133">
        <v>0.49</v>
      </c>
      <c r="L116" s="133">
        <v>32.9</v>
      </c>
      <c r="M116" s="21" t="s">
        <v>231</v>
      </c>
      <c r="N116" s="133">
        <v>2.1</v>
      </c>
      <c r="O116" s="133">
        <v>207</v>
      </c>
      <c r="P116" s="21" t="s">
        <v>231</v>
      </c>
      <c r="Q116" s="133">
        <v>11</v>
      </c>
      <c r="R116" s="133">
        <v>3.99</v>
      </c>
      <c r="S116" s="21" t="s">
        <v>231</v>
      </c>
      <c r="T116" s="133">
        <v>0.48</v>
      </c>
      <c r="U116" s="133">
        <v>6.9000000000000006E-2</v>
      </c>
      <c r="V116" s="21" t="s">
        <v>231</v>
      </c>
      <c r="W116" s="133">
        <v>1.2E-2</v>
      </c>
      <c r="X116" s="133">
        <v>152.1</v>
      </c>
      <c r="Y116" s="21" t="s">
        <v>231</v>
      </c>
      <c r="Z116" s="133">
        <v>8.6999999999999993</v>
      </c>
      <c r="AA116" s="133">
        <v>374000</v>
      </c>
      <c r="AB116" s="21" t="s">
        <v>231</v>
      </c>
      <c r="AC116" s="133">
        <v>25000</v>
      </c>
      <c r="AD116" s="133">
        <v>0.79200000000000004</v>
      </c>
      <c r="AE116" s="21" t="s">
        <v>231</v>
      </c>
      <c r="AF116" s="133">
        <v>4.5999999999999999E-2</v>
      </c>
      <c r="AG116" s="133"/>
      <c r="AH116" s="21" t="s">
        <v>231</v>
      </c>
      <c r="AI116" s="133"/>
      <c r="AJ116" s="133">
        <v>2.83</v>
      </c>
      <c r="AK116" s="21" t="s">
        <v>231</v>
      </c>
      <c r="AL116" s="133">
        <v>0.23</v>
      </c>
      <c r="AM116" s="133">
        <v>1.7899999999999999E-2</v>
      </c>
      <c r="AN116" s="21" t="s">
        <v>231</v>
      </c>
      <c r="AO116" s="133">
        <v>5.4000000000000003E-3</v>
      </c>
      <c r="AP116" s="133">
        <v>0.32300000000000001</v>
      </c>
      <c r="AQ116" s="21" t="s">
        <v>231</v>
      </c>
      <c r="AR116" s="133">
        <v>3.5999999999999997E-2</v>
      </c>
      <c r="AS116" s="133">
        <v>0.745</v>
      </c>
      <c r="AT116" s="21" t="s">
        <v>231</v>
      </c>
      <c r="AU116" s="133">
        <v>8.5000000000000006E-2</v>
      </c>
      <c r="AV116" s="133">
        <v>2.79</v>
      </c>
      <c r="AW116" s="21" t="s">
        <v>231</v>
      </c>
      <c r="AX116" s="133">
        <v>0.28000000000000003</v>
      </c>
      <c r="AY116" s="133">
        <v>13.35</v>
      </c>
      <c r="AZ116" s="21" t="s">
        <v>231</v>
      </c>
      <c r="BA116" s="133">
        <v>0.88</v>
      </c>
      <c r="BB116" s="133">
        <v>76.099999999999994</v>
      </c>
      <c r="BC116" s="21" t="s">
        <v>231</v>
      </c>
      <c r="BD116" s="133">
        <v>4.5</v>
      </c>
      <c r="BE116" s="133">
        <v>0.48499999999999999</v>
      </c>
      <c r="BF116" s="21" t="s">
        <v>231</v>
      </c>
      <c r="BG116" s="133">
        <v>3.7999999999999999E-2</v>
      </c>
      <c r="BH116" s="133">
        <v>30.8</v>
      </c>
      <c r="BI116" s="21" t="s">
        <v>231</v>
      </c>
      <c r="BJ116" s="133">
        <v>1.9</v>
      </c>
      <c r="BK116" s="133">
        <v>80.599999999999994</v>
      </c>
      <c r="BL116" s="21" t="s">
        <v>231</v>
      </c>
      <c r="BM116" s="133">
        <v>3.7</v>
      </c>
      <c r="BU116" s="16"/>
      <c r="BX116" s="14"/>
    </row>
    <row r="117" spans="1:76" x14ac:dyDescent="0.3">
      <c r="A117" t="s">
        <v>842</v>
      </c>
      <c r="I117" s="133">
        <v>2.99</v>
      </c>
      <c r="J117" s="21" t="s">
        <v>231</v>
      </c>
      <c r="K117" s="133">
        <v>0.56000000000000005</v>
      </c>
      <c r="L117" s="133">
        <v>29.9</v>
      </c>
      <c r="M117" s="21" t="s">
        <v>231</v>
      </c>
      <c r="N117" s="133">
        <v>2.7</v>
      </c>
      <c r="O117" s="133">
        <v>212</v>
      </c>
      <c r="P117" s="21" t="s">
        <v>231</v>
      </c>
      <c r="Q117" s="133">
        <v>16</v>
      </c>
      <c r="R117" s="133">
        <v>4.3899999999999997</v>
      </c>
      <c r="S117" s="21" t="s">
        <v>231</v>
      </c>
      <c r="T117" s="133">
        <v>0.42</v>
      </c>
      <c r="U117" s="133">
        <v>7.5999999999999998E-2</v>
      </c>
      <c r="V117" s="21" t="s">
        <v>231</v>
      </c>
      <c r="W117" s="133">
        <v>1.4999999999999999E-2</v>
      </c>
      <c r="X117" s="133">
        <v>177</v>
      </c>
      <c r="Y117" s="21" t="s">
        <v>231</v>
      </c>
      <c r="Z117" s="133">
        <v>13</v>
      </c>
      <c r="AA117" s="133">
        <v>379000</v>
      </c>
      <c r="AB117" s="21" t="s">
        <v>231</v>
      </c>
      <c r="AC117" s="133">
        <v>33000</v>
      </c>
      <c r="AD117" s="133">
        <v>0.874</v>
      </c>
      <c r="AE117" s="21" t="s">
        <v>231</v>
      </c>
      <c r="AF117" s="133">
        <v>8.5000000000000006E-2</v>
      </c>
      <c r="AG117" s="133"/>
      <c r="AH117" s="21" t="s">
        <v>231</v>
      </c>
      <c r="AI117" s="133"/>
      <c r="AJ117" s="133">
        <v>2.83</v>
      </c>
      <c r="AK117" s="21" t="s">
        <v>231</v>
      </c>
      <c r="AL117" s="133">
        <v>0.22</v>
      </c>
      <c r="AM117" s="133">
        <v>2.69E-2</v>
      </c>
      <c r="AN117" s="21" t="s">
        <v>231</v>
      </c>
      <c r="AO117" s="133">
        <v>7.6E-3</v>
      </c>
      <c r="AP117" s="133">
        <v>0.36099999999999999</v>
      </c>
      <c r="AQ117" s="21" t="s">
        <v>231</v>
      </c>
      <c r="AR117" s="133">
        <v>4.3999999999999997E-2</v>
      </c>
      <c r="AS117" s="133">
        <v>0.78</v>
      </c>
      <c r="AT117" s="21" t="s">
        <v>231</v>
      </c>
      <c r="AU117" s="133">
        <v>0.1</v>
      </c>
      <c r="AV117" s="133">
        <v>3.13</v>
      </c>
      <c r="AW117" s="21" t="s">
        <v>231</v>
      </c>
      <c r="AX117" s="133">
        <v>0.43</v>
      </c>
      <c r="AY117" s="133">
        <v>14.1</v>
      </c>
      <c r="AZ117" s="21" t="s">
        <v>231</v>
      </c>
      <c r="BA117" s="133">
        <v>1</v>
      </c>
      <c r="BB117" s="133">
        <v>86.3</v>
      </c>
      <c r="BC117" s="21" t="s">
        <v>231</v>
      </c>
      <c r="BD117" s="133">
        <v>6</v>
      </c>
      <c r="BE117" s="133">
        <v>0.504</v>
      </c>
      <c r="BF117" s="21" t="s">
        <v>231</v>
      </c>
      <c r="BG117" s="133">
        <v>4.2999999999999997E-2</v>
      </c>
      <c r="BH117" s="133">
        <v>34.299999999999997</v>
      </c>
      <c r="BI117" s="21" t="s">
        <v>231</v>
      </c>
      <c r="BJ117" s="133">
        <v>2.1</v>
      </c>
      <c r="BK117" s="133">
        <v>91.5</v>
      </c>
      <c r="BL117" s="21" t="s">
        <v>231</v>
      </c>
      <c r="BM117" s="133">
        <v>8.1</v>
      </c>
      <c r="BU117" s="16"/>
      <c r="BX117" s="14"/>
    </row>
    <row r="118" spans="1:76" x14ac:dyDescent="0.3">
      <c r="A118" t="s">
        <v>843</v>
      </c>
      <c r="I118" s="133">
        <v>3.19</v>
      </c>
      <c r="J118" s="21" t="s">
        <v>231</v>
      </c>
      <c r="K118" s="133">
        <v>0.49</v>
      </c>
      <c r="L118" s="133">
        <v>30</v>
      </c>
      <c r="M118" s="21" t="s">
        <v>231</v>
      </c>
      <c r="N118" s="133">
        <v>5.0999999999999996</v>
      </c>
      <c r="O118" s="133">
        <v>216</v>
      </c>
      <c r="P118" s="21" t="s">
        <v>231</v>
      </c>
      <c r="Q118" s="133">
        <v>19</v>
      </c>
      <c r="R118" s="133">
        <v>4.3</v>
      </c>
      <c r="S118" s="21" t="s">
        <v>231</v>
      </c>
      <c r="T118" s="133">
        <v>1</v>
      </c>
      <c r="U118" s="133">
        <v>8.4000000000000005E-2</v>
      </c>
      <c r="V118" s="21" t="s">
        <v>231</v>
      </c>
      <c r="W118" s="133">
        <v>2.4E-2</v>
      </c>
      <c r="X118" s="133">
        <v>186</v>
      </c>
      <c r="Y118" s="21" t="s">
        <v>231</v>
      </c>
      <c r="Z118" s="133">
        <v>21</v>
      </c>
      <c r="AA118" s="133">
        <v>392000</v>
      </c>
      <c r="AB118" s="21" t="s">
        <v>231</v>
      </c>
      <c r="AC118" s="133">
        <v>47000</v>
      </c>
      <c r="AD118" s="133">
        <v>0.91</v>
      </c>
      <c r="AE118" s="21" t="s">
        <v>231</v>
      </c>
      <c r="AF118" s="133">
        <v>0.09</v>
      </c>
      <c r="AG118" s="133"/>
      <c r="AH118" s="21" t="s">
        <v>231</v>
      </c>
      <c r="AI118" s="133"/>
      <c r="AJ118" s="133">
        <v>3.15</v>
      </c>
      <c r="AK118" s="21" t="s">
        <v>231</v>
      </c>
      <c r="AL118" s="133">
        <v>0.24</v>
      </c>
      <c r="AM118" s="133">
        <v>2.1000000000000001E-2</v>
      </c>
      <c r="AN118" s="21" t="s">
        <v>231</v>
      </c>
      <c r="AO118" s="133">
        <v>1.0999999999999999E-2</v>
      </c>
      <c r="AP118" s="133">
        <v>0.36899999999999999</v>
      </c>
      <c r="AQ118" s="21" t="s">
        <v>231</v>
      </c>
      <c r="AR118" s="133">
        <v>6.3E-2</v>
      </c>
      <c r="AS118" s="133">
        <v>0.76</v>
      </c>
      <c r="AT118" s="21" t="s">
        <v>231</v>
      </c>
      <c r="AU118" s="133">
        <v>0.17</v>
      </c>
      <c r="AV118" s="133">
        <v>2.87</v>
      </c>
      <c r="AW118" s="21" t="s">
        <v>231</v>
      </c>
      <c r="AX118" s="133">
        <v>0.36</v>
      </c>
      <c r="AY118" s="133">
        <v>15</v>
      </c>
      <c r="AZ118" s="21" t="s">
        <v>231</v>
      </c>
      <c r="BA118" s="133">
        <v>1.9</v>
      </c>
      <c r="BB118" s="133">
        <v>92.5</v>
      </c>
      <c r="BC118" s="21" t="s">
        <v>231</v>
      </c>
      <c r="BD118" s="133">
        <v>8.6999999999999993</v>
      </c>
      <c r="BE118" s="133">
        <v>0.52700000000000002</v>
      </c>
      <c r="BF118" s="21" t="s">
        <v>231</v>
      </c>
      <c r="BG118" s="133">
        <v>6.3E-2</v>
      </c>
      <c r="BH118" s="133">
        <v>35.799999999999997</v>
      </c>
      <c r="BI118" s="21" t="s">
        <v>231</v>
      </c>
      <c r="BJ118" s="133">
        <v>3.1</v>
      </c>
      <c r="BK118" s="133">
        <v>99</v>
      </c>
      <c r="BL118" s="21" t="s">
        <v>231</v>
      </c>
      <c r="BM118" s="133">
        <v>11</v>
      </c>
      <c r="BU118" s="16"/>
      <c r="BX118" s="14"/>
    </row>
    <row r="119" spans="1:76" x14ac:dyDescent="0.3">
      <c r="A119" t="s">
        <v>844</v>
      </c>
      <c r="I119" s="133">
        <v>5</v>
      </c>
      <c r="J119" s="21" t="s">
        <v>231</v>
      </c>
      <c r="K119" s="133">
        <v>0.88</v>
      </c>
      <c r="L119" s="133">
        <v>27.6</v>
      </c>
      <c r="M119" s="21" t="s">
        <v>231</v>
      </c>
      <c r="N119" s="133">
        <v>4.2</v>
      </c>
      <c r="O119" s="133">
        <v>197</v>
      </c>
      <c r="P119" s="21" t="s">
        <v>231</v>
      </c>
      <c r="Q119" s="133">
        <v>24</v>
      </c>
      <c r="R119" s="133">
        <v>3.71</v>
      </c>
      <c r="S119" s="21" t="s">
        <v>231</v>
      </c>
      <c r="T119" s="133">
        <v>0.56000000000000005</v>
      </c>
      <c r="U119" s="133">
        <v>7.0999999999999994E-2</v>
      </c>
      <c r="V119" s="21" t="s">
        <v>231</v>
      </c>
      <c r="W119" s="133">
        <v>1.9E-2</v>
      </c>
      <c r="X119" s="133">
        <v>168</v>
      </c>
      <c r="Y119" s="21" t="s">
        <v>231</v>
      </c>
      <c r="Z119" s="133">
        <v>19</v>
      </c>
      <c r="AA119" s="133">
        <v>369000</v>
      </c>
      <c r="AB119" s="21" t="s">
        <v>231</v>
      </c>
      <c r="AC119" s="133">
        <v>54000</v>
      </c>
      <c r="AD119" s="133">
        <v>0.71</v>
      </c>
      <c r="AE119" s="21" t="s">
        <v>231</v>
      </c>
      <c r="AF119" s="133">
        <v>0.12</v>
      </c>
      <c r="AG119" s="133"/>
      <c r="AH119" s="21" t="s">
        <v>231</v>
      </c>
      <c r="AI119" s="133"/>
      <c r="AJ119" s="133">
        <v>2.74</v>
      </c>
      <c r="AK119" s="21" t="s">
        <v>231</v>
      </c>
      <c r="AL119" s="133">
        <v>0.33</v>
      </c>
      <c r="AM119" s="133">
        <v>1.2999999999999999E-2</v>
      </c>
      <c r="AN119" s="21" t="s">
        <v>231</v>
      </c>
      <c r="AO119" s="133">
        <v>5.0000000000000001E-3</v>
      </c>
      <c r="AP119" s="133">
        <v>0.29199999999999998</v>
      </c>
      <c r="AQ119" s="21" t="s">
        <v>231</v>
      </c>
      <c r="AR119" s="133">
        <v>5.6000000000000001E-2</v>
      </c>
      <c r="AS119" s="133">
        <v>0.72</v>
      </c>
      <c r="AT119" s="21" t="s">
        <v>231</v>
      </c>
      <c r="AU119" s="133">
        <v>0.13</v>
      </c>
      <c r="AV119" s="133">
        <v>2.74</v>
      </c>
      <c r="AW119" s="21" t="s">
        <v>231</v>
      </c>
      <c r="AX119" s="133">
        <v>0.38</v>
      </c>
      <c r="AY119" s="133">
        <v>13.2</v>
      </c>
      <c r="AZ119" s="21" t="s">
        <v>231</v>
      </c>
      <c r="BA119" s="133">
        <v>2.1</v>
      </c>
      <c r="BB119" s="133">
        <v>78.599999999999994</v>
      </c>
      <c r="BC119" s="21" t="s">
        <v>231</v>
      </c>
      <c r="BD119" s="133">
        <v>9.4</v>
      </c>
      <c r="BE119" s="133">
        <v>0.53</v>
      </c>
      <c r="BF119" s="21" t="s">
        <v>231</v>
      </c>
      <c r="BG119" s="133">
        <v>9.4E-2</v>
      </c>
      <c r="BH119" s="133">
        <v>32</v>
      </c>
      <c r="BI119" s="21" t="s">
        <v>231</v>
      </c>
      <c r="BJ119" s="133">
        <v>4.2</v>
      </c>
      <c r="BK119" s="133">
        <v>84</v>
      </c>
      <c r="BL119" s="21" t="s">
        <v>231</v>
      </c>
      <c r="BM119" s="133">
        <v>9.4</v>
      </c>
      <c r="BU119" s="16"/>
      <c r="BX119" s="14"/>
    </row>
    <row r="120" spans="1:76" x14ac:dyDescent="0.3">
      <c r="A120" t="s">
        <v>845</v>
      </c>
      <c r="I120" s="133">
        <v>5.0999999999999996</v>
      </c>
      <c r="J120" s="21" t="s">
        <v>231</v>
      </c>
      <c r="K120" s="133">
        <v>1.1000000000000001</v>
      </c>
      <c r="L120" s="133">
        <v>29.5</v>
      </c>
      <c r="M120" s="21" t="s">
        <v>231</v>
      </c>
      <c r="N120" s="133">
        <v>3</v>
      </c>
      <c r="O120" s="133">
        <v>215</v>
      </c>
      <c r="P120" s="21" t="s">
        <v>231</v>
      </c>
      <c r="Q120" s="133">
        <v>13</v>
      </c>
      <c r="R120" s="133">
        <v>4.03</v>
      </c>
      <c r="S120" s="21" t="s">
        <v>231</v>
      </c>
      <c r="T120" s="133">
        <v>0.43</v>
      </c>
      <c r="U120" s="133">
        <v>8.5000000000000006E-2</v>
      </c>
      <c r="V120" s="21" t="s">
        <v>231</v>
      </c>
      <c r="W120" s="133">
        <v>1.2999999999999999E-2</v>
      </c>
      <c r="X120" s="133">
        <v>183.4</v>
      </c>
      <c r="Y120" s="21" t="s">
        <v>231</v>
      </c>
      <c r="Z120" s="133">
        <v>9.3000000000000007</v>
      </c>
      <c r="AA120" s="133">
        <v>380000</v>
      </c>
      <c r="AB120" s="21" t="s">
        <v>231</v>
      </c>
      <c r="AC120" s="133">
        <v>23000</v>
      </c>
      <c r="AD120" s="133">
        <v>0.90200000000000002</v>
      </c>
      <c r="AE120" s="21" t="s">
        <v>231</v>
      </c>
      <c r="AF120" s="133">
        <v>5.5E-2</v>
      </c>
      <c r="AG120" s="133"/>
      <c r="AH120" s="21" t="s">
        <v>231</v>
      </c>
      <c r="AI120" s="133"/>
      <c r="AJ120" s="133">
        <v>3.01</v>
      </c>
      <c r="AK120" s="21" t="s">
        <v>231</v>
      </c>
      <c r="AL120" s="133">
        <v>0.23</v>
      </c>
      <c r="AM120" s="133">
        <v>1.7600000000000001E-2</v>
      </c>
      <c r="AN120" s="21" t="s">
        <v>231</v>
      </c>
      <c r="AO120" s="133">
        <v>5.5999999999999999E-3</v>
      </c>
      <c r="AP120" s="133">
        <v>0.34300000000000003</v>
      </c>
      <c r="AQ120" s="21" t="s">
        <v>231</v>
      </c>
      <c r="AR120" s="133">
        <v>4.7E-2</v>
      </c>
      <c r="AS120" s="133">
        <v>0.9</v>
      </c>
      <c r="AT120" s="21" t="s">
        <v>231</v>
      </c>
      <c r="AU120" s="133">
        <v>0.11</v>
      </c>
      <c r="AV120" s="133">
        <v>3.09</v>
      </c>
      <c r="AW120" s="21" t="s">
        <v>231</v>
      </c>
      <c r="AX120" s="133">
        <v>0.34</v>
      </c>
      <c r="AY120" s="133">
        <v>15.14</v>
      </c>
      <c r="AZ120" s="21" t="s">
        <v>231</v>
      </c>
      <c r="BA120" s="133">
        <v>0.72</v>
      </c>
      <c r="BB120" s="133">
        <v>88.8</v>
      </c>
      <c r="BC120" s="21" t="s">
        <v>231</v>
      </c>
      <c r="BD120" s="133">
        <v>4.5999999999999996</v>
      </c>
      <c r="BE120" s="133">
        <v>0.58399999999999996</v>
      </c>
      <c r="BF120" s="21" t="s">
        <v>231</v>
      </c>
      <c r="BG120" s="133">
        <v>0.05</v>
      </c>
      <c r="BH120" s="133">
        <v>36.200000000000003</v>
      </c>
      <c r="BI120" s="21" t="s">
        <v>231</v>
      </c>
      <c r="BJ120" s="133">
        <v>2.2999999999999998</v>
      </c>
      <c r="BK120" s="133">
        <v>98.6</v>
      </c>
      <c r="BL120" s="21" t="s">
        <v>231</v>
      </c>
      <c r="BM120" s="133">
        <v>6.5</v>
      </c>
      <c r="BU120" s="16"/>
      <c r="BX120" s="14"/>
    </row>
    <row r="121" spans="1:76" x14ac:dyDescent="0.3">
      <c r="A121" t="s">
        <v>846</v>
      </c>
      <c r="I121" s="133">
        <v>4.62</v>
      </c>
      <c r="J121" s="21" t="s">
        <v>231</v>
      </c>
      <c r="K121" s="133">
        <v>0.82</v>
      </c>
      <c r="L121" s="133">
        <v>29.4</v>
      </c>
      <c r="M121" s="21" t="s">
        <v>231</v>
      </c>
      <c r="N121" s="133">
        <v>3.2</v>
      </c>
      <c r="O121" s="133">
        <v>223</v>
      </c>
      <c r="P121" s="21" t="s">
        <v>231</v>
      </c>
      <c r="Q121" s="133">
        <v>19</v>
      </c>
      <c r="R121" s="133">
        <v>4.1900000000000004</v>
      </c>
      <c r="S121" s="21" t="s">
        <v>231</v>
      </c>
      <c r="T121" s="133">
        <v>0.47</v>
      </c>
      <c r="U121" s="133">
        <v>7.3999999999999996E-2</v>
      </c>
      <c r="V121" s="21" t="s">
        <v>231</v>
      </c>
      <c r="W121" s="133">
        <v>1.4E-2</v>
      </c>
      <c r="X121" s="133">
        <v>178</v>
      </c>
      <c r="Y121" s="21" t="s">
        <v>231</v>
      </c>
      <c r="Z121" s="133">
        <v>16</v>
      </c>
      <c r="AA121" s="133">
        <v>385000</v>
      </c>
      <c r="AB121" s="21" t="s">
        <v>231</v>
      </c>
      <c r="AC121" s="133">
        <v>23000</v>
      </c>
      <c r="AD121" s="133">
        <v>0.83899999999999997</v>
      </c>
      <c r="AE121" s="21" t="s">
        <v>231</v>
      </c>
      <c r="AF121" s="133">
        <v>6.3E-2</v>
      </c>
      <c r="AG121" s="133"/>
      <c r="AH121" s="21" t="s">
        <v>231</v>
      </c>
      <c r="AI121" s="133"/>
      <c r="AJ121" s="133">
        <v>2.96</v>
      </c>
      <c r="AK121" s="21" t="s">
        <v>231</v>
      </c>
      <c r="AL121" s="133">
        <v>0.22</v>
      </c>
      <c r="AM121" s="133">
        <v>1.8200000000000001E-2</v>
      </c>
      <c r="AN121" s="21" t="s">
        <v>231</v>
      </c>
      <c r="AO121" s="133">
        <v>5.5999999999999999E-3</v>
      </c>
      <c r="AP121" s="133">
        <v>0.33500000000000002</v>
      </c>
      <c r="AQ121" s="21" t="s">
        <v>231</v>
      </c>
      <c r="AR121" s="133">
        <v>4.2999999999999997E-2</v>
      </c>
      <c r="AS121" s="133">
        <v>0.748</v>
      </c>
      <c r="AT121" s="21" t="s">
        <v>231</v>
      </c>
      <c r="AU121" s="133">
        <v>6.4000000000000001E-2</v>
      </c>
      <c r="AV121" s="133">
        <v>2.89</v>
      </c>
      <c r="AW121" s="21" t="s">
        <v>231</v>
      </c>
      <c r="AX121" s="133">
        <v>0.23</v>
      </c>
      <c r="AY121" s="133">
        <v>13.67</v>
      </c>
      <c r="AZ121" s="21" t="s">
        <v>231</v>
      </c>
      <c r="BA121" s="133">
        <v>0.9</v>
      </c>
      <c r="BB121" s="133">
        <v>86.7</v>
      </c>
      <c r="BC121" s="21" t="s">
        <v>231</v>
      </c>
      <c r="BD121" s="133">
        <v>7.5</v>
      </c>
      <c r="BE121" s="133">
        <v>0.48599999999999999</v>
      </c>
      <c r="BF121" s="21" t="s">
        <v>231</v>
      </c>
      <c r="BG121" s="133">
        <v>3.5999999999999997E-2</v>
      </c>
      <c r="BH121" s="133">
        <v>33</v>
      </c>
      <c r="BI121" s="21" t="s">
        <v>231</v>
      </c>
      <c r="BJ121" s="133">
        <v>2.2000000000000002</v>
      </c>
      <c r="BK121" s="133">
        <v>89.5</v>
      </c>
      <c r="BL121" s="21" t="s">
        <v>231</v>
      </c>
      <c r="BM121" s="133">
        <v>7.6</v>
      </c>
      <c r="BU121" s="16"/>
      <c r="BX121" s="14"/>
    </row>
    <row r="122" spans="1:76" x14ac:dyDescent="0.3">
      <c r="A122" t="s">
        <v>847</v>
      </c>
      <c r="I122" s="133">
        <v>4.03</v>
      </c>
      <c r="J122" s="21" t="s">
        <v>231</v>
      </c>
      <c r="K122" s="133">
        <v>0.36</v>
      </c>
      <c r="L122" s="133">
        <v>28.3</v>
      </c>
      <c r="M122" s="21" t="s">
        <v>231</v>
      </c>
      <c r="N122" s="133">
        <v>2.9</v>
      </c>
      <c r="O122" s="133">
        <v>224</v>
      </c>
      <c r="P122" s="21" t="s">
        <v>231</v>
      </c>
      <c r="Q122" s="133">
        <v>18</v>
      </c>
      <c r="R122" s="133">
        <v>4.1900000000000004</v>
      </c>
      <c r="S122" s="21" t="s">
        <v>231</v>
      </c>
      <c r="T122" s="133">
        <v>0.65</v>
      </c>
      <c r="U122" s="133">
        <v>8.2000000000000003E-2</v>
      </c>
      <c r="V122" s="21" t="s">
        <v>231</v>
      </c>
      <c r="W122" s="133">
        <v>1.7000000000000001E-2</v>
      </c>
      <c r="X122" s="133">
        <v>163</v>
      </c>
      <c r="Y122" s="21" t="s">
        <v>231</v>
      </c>
      <c r="Z122" s="133">
        <v>12</v>
      </c>
      <c r="AA122" s="133">
        <v>399000</v>
      </c>
      <c r="AB122" s="21" t="s">
        <v>231</v>
      </c>
      <c r="AC122" s="133">
        <v>29000</v>
      </c>
      <c r="AD122" s="133">
        <v>0.82399999999999995</v>
      </c>
      <c r="AE122" s="21" t="s">
        <v>231</v>
      </c>
      <c r="AF122" s="133">
        <v>6.3E-2</v>
      </c>
      <c r="AG122" s="133"/>
      <c r="AH122" s="21" t="s">
        <v>231</v>
      </c>
      <c r="AI122" s="133"/>
      <c r="AJ122" s="133">
        <v>2.84</v>
      </c>
      <c r="AK122" s="21" t="s">
        <v>231</v>
      </c>
      <c r="AL122" s="133">
        <v>0.18</v>
      </c>
      <c r="AM122" s="133">
        <v>1.2699999999999999E-2</v>
      </c>
      <c r="AN122" s="21" t="s">
        <v>231</v>
      </c>
      <c r="AO122" s="133">
        <v>5.3E-3</v>
      </c>
      <c r="AP122" s="133">
        <v>0.32900000000000001</v>
      </c>
      <c r="AQ122" s="21" t="s">
        <v>231</v>
      </c>
      <c r="AR122" s="133">
        <v>4.4999999999999998E-2</v>
      </c>
      <c r="AS122" s="133">
        <v>0.78</v>
      </c>
      <c r="AT122" s="21" t="s">
        <v>231</v>
      </c>
      <c r="AU122" s="133">
        <v>0.1</v>
      </c>
      <c r="AV122" s="133">
        <v>2.98</v>
      </c>
      <c r="AW122" s="21" t="s">
        <v>231</v>
      </c>
      <c r="AX122" s="133">
        <v>0.27</v>
      </c>
      <c r="AY122" s="133">
        <v>14</v>
      </c>
      <c r="AZ122" s="21" t="s">
        <v>231</v>
      </c>
      <c r="BA122" s="133">
        <v>1.4</v>
      </c>
      <c r="BB122" s="133">
        <v>87.8</v>
      </c>
      <c r="BC122" s="21" t="s">
        <v>231</v>
      </c>
      <c r="BD122" s="133">
        <v>6.2</v>
      </c>
      <c r="BE122" s="133">
        <v>0.54700000000000004</v>
      </c>
      <c r="BF122" s="21" t="s">
        <v>231</v>
      </c>
      <c r="BG122" s="133">
        <v>6.2E-2</v>
      </c>
      <c r="BH122" s="133">
        <v>33.200000000000003</v>
      </c>
      <c r="BI122" s="21" t="s">
        <v>231</v>
      </c>
      <c r="BJ122" s="133">
        <v>1.8</v>
      </c>
      <c r="BK122" s="133">
        <v>93.9</v>
      </c>
      <c r="BL122" s="21" t="s">
        <v>231</v>
      </c>
      <c r="BM122" s="133">
        <v>8</v>
      </c>
      <c r="BU122" s="16"/>
      <c r="BX122" s="14"/>
    </row>
    <row r="123" spans="1:76" x14ac:dyDescent="0.3">
      <c r="A123" t="s">
        <v>848</v>
      </c>
      <c r="I123" s="133">
        <v>3.78</v>
      </c>
      <c r="J123" s="21" t="s">
        <v>231</v>
      </c>
      <c r="K123" s="133">
        <v>0.54</v>
      </c>
      <c r="L123" s="133">
        <v>30.3</v>
      </c>
      <c r="M123" s="21" t="s">
        <v>231</v>
      </c>
      <c r="N123" s="133">
        <v>4.4000000000000004</v>
      </c>
      <c r="O123" s="133">
        <v>230</v>
      </c>
      <c r="P123" s="21" t="s">
        <v>231</v>
      </c>
      <c r="Q123" s="133">
        <v>23</v>
      </c>
      <c r="R123" s="133">
        <v>4.32</v>
      </c>
      <c r="S123" s="21" t="s">
        <v>231</v>
      </c>
      <c r="T123" s="133">
        <v>0.44</v>
      </c>
      <c r="U123" s="133">
        <v>9.8000000000000004E-2</v>
      </c>
      <c r="V123" s="21" t="s">
        <v>231</v>
      </c>
      <c r="W123" s="133">
        <v>0.02</v>
      </c>
      <c r="X123" s="133">
        <v>170.1</v>
      </c>
      <c r="Y123" s="21" t="s">
        <v>231</v>
      </c>
      <c r="Z123" s="133">
        <v>9.1999999999999993</v>
      </c>
      <c r="AA123" s="133">
        <v>409000</v>
      </c>
      <c r="AB123" s="21" t="s">
        <v>231</v>
      </c>
      <c r="AC123" s="133">
        <v>27000</v>
      </c>
      <c r="AD123" s="133">
        <v>0.85499999999999998</v>
      </c>
      <c r="AE123" s="21" t="s">
        <v>231</v>
      </c>
      <c r="AF123" s="133">
        <v>7.9000000000000001E-2</v>
      </c>
      <c r="AG123" s="133"/>
      <c r="AH123" s="21" t="s">
        <v>231</v>
      </c>
      <c r="AI123" s="133"/>
      <c r="AJ123" s="133">
        <v>2.79</v>
      </c>
      <c r="AK123" s="21" t="s">
        <v>231</v>
      </c>
      <c r="AL123" s="133">
        <v>0.24</v>
      </c>
      <c r="AM123" s="133">
        <v>1.67E-2</v>
      </c>
      <c r="AN123" s="21" t="s">
        <v>231</v>
      </c>
      <c r="AO123" s="133">
        <v>4.8999999999999998E-3</v>
      </c>
      <c r="AP123" s="133">
        <v>0.315</v>
      </c>
      <c r="AQ123" s="21" t="s">
        <v>231</v>
      </c>
      <c r="AR123" s="133">
        <v>4.9000000000000002E-2</v>
      </c>
      <c r="AS123" s="133">
        <v>0.71</v>
      </c>
      <c r="AT123" s="21" t="s">
        <v>231</v>
      </c>
      <c r="AU123" s="133">
        <v>0.13</v>
      </c>
      <c r="AV123" s="133">
        <v>3.02</v>
      </c>
      <c r="AW123" s="21" t="s">
        <v>231</v>
      </c>
      <c r="AX123" s="133">
        <v>0.35</v>
      </c>
      <c r="AY123" s="133">
        <v>13.7</v>
      </c>
      <c r="AZ123" s="21" t="s">
        <v>231</v>
      </c>
      <c r="BA123" s="133">
        <v>1.3</v>
      </c>
      <c r="BB123" s="133">
        <v>80.3</v>
      </c>
      <c r="BC123" s="21" t="s">
        <v>231</v>
      </c>
      <c r="BD123" s="133">
        <v>6.8</v>
      </c>
      <c r="BE123" s="133">
        <v>0.47599999999999998</v>
      </c>
      <c r="BF123" s="21" t="s">
        <v>231</v>
      </c>
      <c r="BG123" s="133">
        <v>0.06</v>
      </c>
      <c r="BH123" s="133">
        <v>33.4</v>
      </c>
      <c r="BI123" s="21" t="s">
        <v>231</v>
      </c>
      <c r="BJ123" s="133">
        <v>2.2000000000000002</v>
      </c>
      <c r="BK123" s="133">
        <v>87.9</v>
      </c>
      <c r="BL123" s="21" t="s">
        <v>231</v>
      </c>
      <c r="BM123" s="133">
        <v>7.6</v>
      </c>
      <c r="BU123" s="16"/>
      <c r="BX123" s="14"/>
    </row>
    <row r="124" spans="1:76" x14ac:dyDescent="0.3">
      <c r="A124" t="s">
        <v>849</v>
      </c>
      <c r="I124" s="133">
        <v>3.43</v>
      </c>
      <c r="J124" s="21" t="s">
        <v>231</v>
      </c>
      <c r="K124" s="133">
        <v>0.35</v>
      </c>
      <c r="L124" s="133">
        <v>24.8</v>
      </c>
      <c r="M124" s="21" t="s">
        <v>231</v>
      </c>
      <c r="N124" s="133">
        <v>3.4</v>
      </c>
      <c r="O124" s="133">
        <v>211</v>
      </c>
      <c r="P124" s="21" t="s">
        <v>231</v>
      </c>
      <c r="Q124" s="133">
        <v>17</v>
      </c>
      <c r="R124" s="133">
        <v>4.3899999999999997</v>
      </c>
      <c r="S124" s="21" t="s">
        <v>231</v>
      </c>
      <c r="T124" s="133">
        <v>0.45</v>
      </c>
      <c r="U124" s="133">
        <v>7.0000000000000007E-2</v>
      </c>
      <c r="V124" s="21" t="s">
        <v>231</v>
      </c>
      <c r="W124" s="133">
        <v>1.0999999999999999E-2</v>
      </c>
      <c r="X124" s="133">
        <v>154</v>
      </c>
      <c r="Y124" s="21" t="s">
        <v>231</v>
      </c>
      <c r="Z124" s="133">
        <v>12</v>
      </c>
      <c r="AA124" s="133">
        <v>394000</v>
      </c>
      <c r="AB124" s="21" t="s">
        <v>231</v>
      </c>
      <c r="AC124" s="133">
        <v>29000</v>
      </c>
      <c r="AD124" s="133">
        <v>0.75800000000000001</v>
      </c>
      <c r="AE124" s="21" t="s">
        <v>231</v>
      </c>
      <c r="AF124" s="133">
        <v>7.0000000000000007E-2</v>
      </c>
      <c r="AG124" s="133">
        <v>3.2000000000000002E-3</v>
      </c>
      <c r="AH124" s="21" t="s">
        <v>231</v>
      </c>
      <c r="AI124" s="133">
        <v>2E-3</v>
      </c>
      <c r="AJ124" s="133">
        <v>2.69</v>
      </c>
      <c r="AK124" s="21" t="s">
        <v>231</v>
      </c>
      <c r="AL124" s="133">
        <v>0.19</v>
      </c>
      <c r="AM124" s="133">
        <v>1.95E-2</v>
      </c>
      <c r="AN124" s="21" t="s">
        <v>231</v>
      </c>
      <c r="AO124" s="133">
        <v>6.4999999999999997E-3</v>
      </c>
      <c r="AP124" s="133">
        <v>0.254</v>
      </c>
      <c r="AQ124" s="21" t="s">
        <v>231</v>
      </c>
      <c r="AR124" s="133">
        <v>2.9000000000000001E-2</v>
      </c>
      <c r="AS124" s="133">
        <v>0.72</v>
      </c>
      <c r="AT124" s="21" t="s">
        <v>231</v>
      </c>
      <c r="AU124" s="133">
        <v>0.11</v>
      </c>
      <c r="AV124" s="133">
        <v>2.5499999999999998</v>
      </c>
      <c r="AW124" s="21" t="s">
        <v>231</v>
      </c>
      <c r="AX124" s="133">
        <v>0.2</v>
      </c>
      <c r="AY124" s="133">
        <v>12.7</v>
      </c>
      <c r="AZ124" s="21" t="s">
        <v>231</v>
      </c>
      <c r="BA124" s="133">
        <v>0.7</v>
      </c>
      <c r="BB124" s="133">
        <v>76.2</v>
      </c>
      <c r="BC124" s="21" t="s">
        <v>231</v>
      </c>
      <c r="BD124" s="133">
        <v>8.1</v>
      </c>
      <c r="BE124" s="133">
        <v>0.47099999999999997</v>
      </c>
      <c r="BF124" s="21" t="s">
        <v>231</v>
      </c>
      <c r="BG124" s="133">
        <v>4.2000000000000003E-2</v>
      </c>
      <c r="BH124" s="133">
        <v>31.5</v>
      </c>
      <c r="BI124" s="21" t="s">
        <v>231</v>
      </c>
      <c r="BJ124" s="133">
        <v>2.2000000000000002</v>
      </c>
      <c r="BK124" s="133">
        <v>82.7</v>
      </c>
      <c r="BL124" s="21" t="s">
        <v>231</v>
      </c>
      <c r="BM124" s="133">
        <v>6.1</v>
      </c>
      <c r="BU124" s="16"/>
      <c r="BX124" s="14"/>
    </row>
    <row r="125" spans="1:76" x14ac:dyDescent="0.3">
      <c r="A125" t="s">
        <v>850</v>
      </c>
      <c r="I125" s="133">
        <v>3.17</v>
      </c>
      <c r="J125" s="21" t="s">
        <v>231</v>
      </c>
      <c r="K125" s="133">
        <v>0.54</v>
      </c>
      <c r="L125" s="133">
        <v>29</v>
      </c>
      <c r="M125" s="21" t="s">
        <v>231</v>
      </c>
      <c r="N125" s="133">
        <v>2.4</v>
      </c>
      <c r="O125" s="133">
        <v>211</v>
      </c>
      <c r="P125" s="21" t="s">
        <v>231</v>
      </c>
      <c r="Q125" s="133">
        <v>16</v>
      </c>
      <c r="R125" s="133">
        <v>3.97</v>
      </c>
      <c r="S125" s="21" t="s">
        <v>231</v>
      </c>
      <c r="T125" s="133">
        <v>0.49</v>
      </c>
      <c r="U125" s="133">
        <v>8.4000000000000005E-2</v>
      </c>
      <c r="V125" s="21" t="s">
        <v>231</v>
      </c>
      <c r="W125" s="133">
        <v>1.6E-2</v>
      </c>
      <c r="X125" s="133">
        <v>145.30000000000001</v>
      </c>
      <c r="Y125" s="21" t="s">
        <v>231</v>
      </c>
      <c r="Z125" s="133">
        <v>9.4</v>
      </c>
      <c r="AA125" s="133">
        <v>370000</v>
      </c>
      <c r="AB125" s="21" t="s">
        <v>231</v>
      </c>
      <c r="AC125" s="133">
        <v>25000</v>
      </c>
      <c r="AD125" s="133">
        <v>0.74</v>
      </c>
      <c r="AE125" s="21" t="s">
        <v>231</v>
      </c>
      <c r="AF125" s="133">
        <v>6.9000000000000006E-2</v>
      </c>
      <c r="AG125" s="133">
        <v>3.2000000000000002E-3</v>
      </c>
      <c r="AH125" s="21" t="s">
        <v>231</v>
      </c>
      <c r="AI125" s="133">
        <v>2.2000000000000001E-3</v>
      </c>
      <c r="AJ125" s="133">
        <v>2.4500000000000002</v>
      </c>
      <c r="AK125" s="21" t="s">
        <v>231</v>
      </c>
      <c r="AL125" s="133">
        <v>0.18</v>
      </c>
      <c r="AM125" s="133">
        <v>1.95E-2</v>
      </c>
      <c r="AN125" s="21" t="s">
        <v>231</v>
      </c>
      <c r="AO125" s="133">
        <v>5.1000000000000004E-3</v>
      </c>
      <c r="AP125" s="133">
        <v>0.27200000000000002</v>
      </c>
      <c r="AQ125" s="21" t="s">
        <v>231</v>
      </c>
      <c r="AR125" s="133">
        <v>3.1E-2</v>
      </c>
      <c r="AS125" s="133">
        <v>0.58099999999999996</v>
      </c>
      <c r="AT125" s="21" t="s">
        <v>231</v>
      </c>
      <c r="AU125" s="133">
        <v>5.7000000000000002E-2</v>
      </c>
      <c r="AV125" s="133">
        <v>2.31</v>
      </c>
      <c r="AW125" s="21" t="s">
        <v>231</v>
      </c>
      <c r="AX125" s="133">
        <v>0.22</v>
      </c>
      <c r="AY125" s="133">
        <v>11.51</v>
      </c>
      <c r="AZ125" s="21" t="s">
        <v>231</v>
      </c>
      <c r="BA125" s="133">
        <v>0.74</v>
      </c>
      <c r="BB125" s="133">
        <v>67.3</v>
      </c>
      <c r="BC125" s="21" t="s">
        <v>231</v>
      </c>
      <c r="BD125" s="133">
        <v>5.4</v>
      </c>
      <c r="BE125" s="133">
        <v>0.44500000000000001</v>
      </c>
      <c r="BF125" s="21" t="s">
        <v>231</v>
      </c>
      <c r="BG125" s="133">
        <v>5.1999999999999998E-2</v>
      </c>
      <c r="BH125" s="133">
        <v>28.7</v>
      </c>
      <c r="BI125" s="21" t="s">
        <v>231</v>
      </c>
      <c r="BJ125" s="133">
        <v>2.2000000000000002</v>
      </c>
      <c r="BK125" s="133">
        <v>73.8</v>
      </c>
      <c r="BL125" s="21" t="s">
        <v>231</v>
      </c>
      <c r="BM125" s="133">
        <v>5</v>
      </c>
      <c r="BU125" s="16"/>
      <c r="BX125" s="14"/>
    </row>
    <row r="126" spans="1:76" x14ac:dyDescent="0.3">
      <c r="A126" t="s">
        <v>851</v>
      </c>
      <c r="I126" s="133">
        <v>2.87</v>
      </c>
      <c r="J126" s="21" t="s">
        <v>231</v>
      </c>
      <c r="K126" s="133">
        <v>0.49</v>
      </c>
      <c r="L126" s="133">
        <v>23.8</v>
      </c>
      <c r="M126" s="21" t="s">
        <v>231</v>
      </c>
      <c r="N126" s="133">
        <v>3.9</v>
      </c>
      <c r="O126" s="133">
        <v>227</v>
      </c>
      <c r="P126" s="21" t="s">
        <v>231</v>
      </c>
      <c r="Q126" s="133">
        <v>30</v>
      </c>
      <c r="R126" s="133">
        <v>3.42</v>
      </c>
      <c r="S126" s="21" t="s">
        <v>231</v>
      </c>
      <c r="T126" s="133">
        <v>0.62</v>
      </c>
      <c r="U126" s="133">
        <v>7.2999999999999995E-2</v>
      </c>
      <c r="V126" s="21" t="s">
        <v>231</v>
      </c>
      <c r="W126" s="133">
        <v>1.4E-2</v>
      </c>
      <c r="X126" s="133">
        <v>125</v>
      </c>
      <c r="Y126" s="21" t="s">
        <v>231</v>
      </c>
      <c r="Z126" s="133">
        <v>13</v>
      </c>
      <c r="AA126" s="133">
        <v>366000</v>
      </c>
      <c r="AB126" s="21" t="s">
        <v>231</v>
      </c>
      <c r="AC126" s="133">
        <v>30000</v>
      </c>
      <c r="AD126" s="133">
        <v>0.68500000000000005</v>
      </c>
      <c r="AE126" s="21" t="s">
        <v>231</v>
      </c>
      <c r="AF126" s="133">
        <v>9.0999999999999998E-2</v>
      </c>
      <c r="AG126" s="133">
        <v>0</v>
      </c>
      <c r="AH126" s="21" t="s">
        <v>231</v>
      </c>
      <c r="AI126" s="133">
        <v>1.1000000000000001E-3</v>
      </c>
      <c r="AJ126" s="133">
        <v>2.25</v>
      </c>
      <c r="AK126" s="21" t="s">
        <v>231</v>
      </c>
      <c r="AL126" s="133">
        <v>0.2</v>
      </c>
      <c r="AM126" s="133">
        <v>6.6E-3</v>
      </c>
      <c r="AN126" s="21" t="s">
        <v>231</v>
      </c>
      <c r="AO126" s="133">
        <v>4.4000000000000003E-3</v>
      </c>
      <c r="AP126" s="133">
        <v>0.28599999999999998</v>
      </c>
      <c r="AQ126" s="21" t="s">
        <v>231</v>
      </c>
      <c r="AR126" s="133">
        <v>2.8000000000000001E-2</v>
      </c>
      <c r="AS126" s="133">
        <v>0.56599999999999995</v>
      </c>
      <c r="AT126" s="21" t="s">
        <v>231</v>
      </c>
      <c r="AU126" s="133">
        <v>7.8E-2</v>
      </c>
      <c r="AV126" s="133">
        <v>2.17</v>
      </c>
      <c r="AW126" s="21" t="s">
        <v>231</v>
      </c>
      <c r="AX126" s="133">
        <v>0.21</v>
      </c>
      <c r="AY126" s="133">
        <v>10.4</v>
      </c>
      <c r="AZ126" s="21" t="s">
        <v>231</v>
      </c>
      <c r="BA126" s="133">
        <v>1.2</v>
      </c>
      <c r="BB126" s="133">
        <v>68.3</v>
      </c>
      <c r="BC126" s="21" t="s">
        <v>231</v>
      </c>
      <c r="BD126" s="133">
        <v>7.8</v>
      </c>
      <c r="BE126" s="133">
        <v>0.435</v>
      </c>
      <c r="BF126" s="21" t="s">
        <v>231</v>
      </c>
      <c r="BG126" s="133">
        <v>7.2999999999999995E-2</v>
      </c>
      <c r="BH126" s="133">
        <v>25.7</v>
      </c>
      <c r="BI126" s="21" t="s">
        <v>231</v>
      </c>
      <c r="BJ126" s="133">
        <v>2</v>
      </c>
      <c r="BK126" s="133">
        <v>66.900000000000006</v>
      </c>
      <c r="BL126" s="21" t="s">
        <v>231</v>
      </c>
      <c r="BM126" s="133">
        <v>7.9</v>
      </c>
      <c r="BU126" s="16"/>
      <c r="BX126" s="14"/>
    </row>
    <row r="127" spans="1:76" x14ac:dyDescent="0.3">
      <c r="A127" t="s">
        <v>852</v>
      </c>
      <c r="I127" s="133">
        <v>4.3899999999999997</v>
      </c>
      <c r="J127" s="21" t="s">
        <v>231</v>
      </c>
      <c r="K127" s="133">
        <v>0.45</v>
      </c>
      <c r="L127" s="133">
        <v>20.9</v>
      </c>
      <c r="M127" s="21" t="s">
        <v>231</v>
      </c>
      <c r="N127" s="133">
        <v>3.3</v>
      </c>
      <c r="O127" s="133">
        <v>223</v>
      </c>
      <c r="P127" s="21" t="s">
        <v>231</v>
      </c>
      <c r="Q127" s="133">
        <v>17</v>
      </c>
      <c r="R127" s="133">
        <v>4.46</v>
      </c>
      <c r="S127" s="21" t="s">
        <v>231</v>
      </c>
      <c r="T127" s="133">
        <v>0.41</v>
      </c>
      <c r="U127" s="133">
        <v>9.7000000000000003E-2</v>
      </c>
      <c r="V127" s="21" t="s">
        <v>231</v>
      </c>
      <c r="W127" s="133">
        <v>1.7999999999999999E-2</v>
      </c>
      <c r="X127" s="133">
        <v>161</v>
      </c>
      <c r="Y127" s="21" t="s">
        <v>231</v>
      </c>
      <c r="Z127" s="133">
        <v>10</v>
      </c>
      <c r="AA127" s="133">
        <v>403000</v>
      </c>
      <c r="AB127" s="21" t="s">
        <v>231</v>
      </c>
      <c r="AC127" s="133">
        <v>28000</v>
      </c>
      <c r="AD127" s="133">
        <v>0.82699999999999996</v>
      </c>
      <c r="AE127" s="21" t="s">
        <v>231</v>
      </c>
      <c r="AF127" s="133">
        <v>8.4000000000000005E-2</v>
      </c>
      <c r="AG127" s="133"/>
      <c r="AH127" s="21" t="s">
        <v>231</v>
      </c>
      <c r="AI127" s="133"/>
      <c r="AJ127" s="133">
        <v>2.69</v>
      </c>
      <c r="AK127" s="21" t="s">
        <v>231</v>
      </c>
      <c r="AL127" s="133">
        <v>0.17</v>
      </c>
      <c r="AM127" s="133">
        <v>1.38E-2</v>
      </c>
      <c r="AN127" s="21" t="s">
        <v>231</v>
      </c>
      <c r="AO127" s="133">
        <v>4.7999999999999996E-3</v>
      </c>
      <c r="AP127" s="133">
        <v>0.33700000000000002</v>
      </c>
      <c r="AQ127" s="21" t="s">
        <v>231</v>
      </c>
      <c r="AR127" s="133">
        <v>4.5999999999999999E-2</v>
      </c>
      <c r="AS127" s="133">
        <v>0.71</v>
      </c>
      <c r="AT127" s="21" t="s">
        <v>231</v>
      </c>
      <c r="AU127" s="133">
        <v>0.1</v>
      </c>
      <c r="AV127" s="133">
        <v>2.8</v>
      </c>
      <c r="AW127" s="21" t="s">
        <v>231</v>
      </c>
      <c r="AX127" s="133">
        <v>0.31</v>
      </c>
      <c r="AY127" s="133">
        <v>12.88</v>
      </c>
      <c r="AZ127" s="21" t="s">
        <v>231</v>
      </c>
      <c r="BA127" s="133">
        <v>0.63</v>
      </c>
      <c r="BB127" s="133">
        <v>82.4</v>
      </c>
      <c r="BC127" s="21" t="s">
        <v>231</v>
      </c>
      <c r="BD127" s="133">
        <v>5.7</v>
      </c>
      <c r="BE127" s="133">
        <v>0.47899999999999998</v>
      </c>
      <c r="BF127" s="21" t="s">
        <v>231</v>
      </c>
      <c r="BG127" s="133">
        <v>4.3999999999999997E-2</v>
      </c>
      <c r="BH127" s="133">
        <v>31</v>
      </c>
      <c r="BI127" s="21" t="s">
        <v>231</v>
      </c>
      <c r="BJ127" s="133">
        <v>1.6</v>
      </c>
      <c r="BK127" s="133">
        <v>81.400000000000006</v>
      </c>
      <c r="BL127" s="21" t="s">
        <v>231</v>
      </c>
      <c r="BM127" s="133">
        <v>4.5999999999999996</v>
      </c>
      <c r="BU127" s="16"/>
      <c r="BX127" s="14"/>
    </row>
    <row r="128" spans="1:76" x14ac:dyDescent="0.3">
      <c r="A128" s="14" t="s">
        <v>1501</v>
      </c>
      <c r="I128" s="14">
        <f>AVERAGE(I107:I127)</f>
        <v>3.6895238095238105</v>
      </c>
      <c r="L128" s="14">
        <f>AVERAGE(L107:L127)</f>
        <v>28.75238095238095</v>
      </c>
      <c r="O128" s="14">
        <f>AVERAGE(O107:O127)</f>
        <v>219.23809523809524</v>
      </c>
      <c r="R128" s="14">
        <f>AVERAGE(R107:R127)</f>
        <v>4.1228571428571428</v>
      </c>
      <c r="U128" s="14">
        <f>AVERAGE(U107:U127)</f>
        <v>8.2676190476190473E-2</v>
      </c>
      <c r="X128" s="14">
        <f>AVERAGE(X107:X127)</f>
        <v>158.15238095238095</v>
      </c>
      <c r="AA128" s="14">
        <f>AVERAGE(AA107:AA127)</f>
        <v>382761.90476190473</v>
      </c>
      <c r="AD128" s="14">
        <f>AVERAGE(AD107:AD127)</f>
        <v>0.80880952380952376</v>
      </c>
      <c r="AG128" s="14">
        <f>AVERAGE(AG107:AG127)</f>
        <v>2.9000000000000002E-3</v>
      </c>
      <c r="AJ128" s="14">
        <f>AVERAGE(AJ107:AJ127)</f>
        <v>2.661428571428571</v>
      </c>
      <c r="AM128" s="14">
        <f>AVERAGE(AM107:AM127)</f>
        <v>1.5785714285714285E-2</v>
      </c>
      <c r="AP128" s="14">
        <f>AVERAGE(AP107:AP127)</f>
        <v>0.30028571428571427</v>
      </c>
      <c r="AS128" s="14">
        <f>AVERAGE(AS107:AS127)</f>
        <v>0.68671428571428583</v>
      </c>
      <c r="AV128" s="14">
        <f>AVERAGE(AV107:AV127)</f>
        <v>2.6657142857142859</v>
      </c>
      <c r="AY128" s="14">
        <f>AVERAGE(AY107:AY127)</f>
        <v>12.758571428571425</v>
      </c>
      <c r="BB128" s="14">
        <f>AVERAGE(BB107:BB127)</f>
        <v>77.73333333333332</v>
      </c>
      <c r="BE128" s="14">
        <f>AVERAGE(BE107:BE127)</f>
        <v>0.47909523809523819</v>
      </c>
      <c r="BH128" s="14">
        <f>AVERAGE(BH107:BH127)</f>
        <v>30.87619047619048</v>
      </c>
      <c r="BK128" s="14">
        <f>AVERAGE(BK107:BK127)</f>
        <v>81.51428571428572</v>
      </c>
      <c r="BU128" s="16"/>
      <c r="BX128" s="14"/>
    </row>
    <row r="129" spans="1:76" x14ac:dyDescent="0.3">
      <c r="A129" s="14" t="s">
        <v>1502</v>
      </c>
      <c r="I129">
        <f>2*_xlfn.STDEV.P(I107:I127)/SQRT(COUNT(I107:I127))</f>
        <v>0.2894156320161102</v>
      </c>
      <c r="J129" s="7"/>
      <c r="K129" s="7"/>
      <c r="L129">
        <f>2*_xlfn.STDEV.P(L107:L127)/SQRT(COUNT(L107:L127))</f>
        <v>1.2940203692838121</v>
      </c>
      <c r="M129"/>
      <c r="N129"/>
      <c r="O129">
        <f>2*_xlfn.STDEV.P(O107:O127)/SQRT(COUNT(O107:O127))</f>
        <v>4.4729568094927465</v>
      </c>
      <c r="P129"/>
      <c r="Q129"/>
      <c r="R129">
        <f>2*_xlfn.STDEV.P(R107:R127)/SQRT(COUNT(R107:R127))</f>
        <v>0.17728689923061969</v>
      </c>
      <c r="S129"/>
      <c r="T129"/>
      <c r="U129">
        <f>2*_xlfn.STDEV.P(U107:U127)/SQRT(COUNT(U107:U127))</f>
        <v>5.1284083585854678E-3</v>
      </c>
      <c r="V129"/>
      <c r="W129"/>
      <c r="X129">
        <f>2*_xlfn.STDEV.P(X107:X127)/SQRT(COUNT(X107:X127))</f>
        <v>7.8653477396316367</v>
      </c>
      <c r="Y129"/>
      <c r="Z129"/>
      <c r="AA129">
        <f>2*_xlfn.STDEV.P(AA107:AA127)/SQRT(COUNT(AA107:AA127))</f>
        <v>6068.250913582905</v>
      </c>
      <c r="AB129"/>
      <c r="AC129"/>
      <c r="AD129">
        <f>2*_xlfn.STDEV.P(AD107:AD127)/SQRT(COUNT(AD107:AD127))</f>
        <v>3.6075662249770733E-2</v>
      </c>
      <c r="AE129"/>
      <c r="AF129"/>
      <c r="AG129">
        <f>2*_xlfn.STDEV.P(AG107:AG127)/SQRT(COUNT(AG107:AG127))</f>
        <v>1.091712752831017E-3</v>
      </c>
      <c r="AH129"/>
      <c r="AI129"/>
      <c r="AJ129">
        <f>2*_xlfn.STDEV.P(AJ107:AJ127)/SQRT(COUNT(AJ107:AJ127))</f>
        <v>0.1197903362202704</v>
      </c>
      <c r="AK129"/>
      <c r="AL129"/>
      <c r="AM129">
        <f>2*_xlfn.STDEV.P(AM107:AM127)/SQRT(COUNT(AM107:AM127))</f>
        <v>1.7668289343671995E-3</v>
      </c>
      <c r="AN129"/>
      <c r="AO129"/>
      <c r="AP129">
        <f>2*_xlfn.STDEV.P(AP107:AP127)/SQRT(COUNT(AP107:AP127))</f>
        <v>1.7290970134788405E-2</v>
      </c>
      <c r="AQ129"/>
      <c r="AR129"/>
      <c r="AS129">
        <f>2*_xlfn.STDEV.P(AS107:AS127)/SQRT(COUNT(AS107:AS127))</f>
        <v>4.3910059148907971E-2</v>
      </c>
      <c r="AT129"/>
      <c r="AU129"/>
      <c r="AV129">
        <f>2*_xlfn.STDEV.P(AV107:AV127)/SQRT(COUNT(AV107:AV127))</f>
        <v>0.14884328868638091</v>
      </c>
      <c r="AW129"/>
      <c r="AX129"/>
      <c r="AY129">
        <f>2*_xlfn.STDEV.P(AY107:AY127)/SQRT(COUNT(AY107:AY127))</f>
        <v>0.68098672669199956</v>
      </c>
      <c r="AZ129"/>
      <c r="BA129"/>
      <c r="BB129">
        <f>2*_xlfn.STDEV.P(BB107:BB127)/SQRT(COUNT(BB107:BB127))</f>
        <v>3.8110076475249226</v>
      </c>
      <c r="BC129"/>
      <c r="BD129"/>
      <c r="BE129">
        <f>2*_xlfn.STDEV.P(BE107:BE127)/SQRT(COUNT(BE107:BE127))</f>
        <v>2.6815200198156093E-2</v>
      </c>
      <c r="BF129"/>
      <c r="BG129"/>
      <c r="BH129">
        <f>2*_xlfn.STDEV.P(BH107:BH127)/SQRT(COUNT(BH107:BH127))</f>
        <v>1.4659803441746713</v>
      </c>
      <c r="BI129"/>
      <c r="BJ129"/>
      <c r="BK129">
        <f>2*_xlfn.STDEV.P(BK107:BK127)/SQRT(COUNT(BK107:BK127))</f>
        <v>4.4427583455413018</v>
      </c>
      <c r="BU129" s="16"/>
      <c r="BX129" s="14"/>
    </row>
    <row r="130" spans="1:76" s="2" customFormat="1" x14ac:dyDescent="0.3">
      <c r="A130" s="212" t="s">
        <v>1498</v>
      </c>
      <c r="B130" s="213"/>
      <c r="C130" s="214"/>
      <c r="D130" s="214"/>
      <c r="E130" s="214"/>
      <c r="F130" s="214"/>
      <c r="G130" s="214"/>
      <c r="H130" s="214"/>
      <c r="X130" s="214">
        <v>140</v>
      </c>
      <c r="AD130" s="214">
        <v>0.79</v>
      </c>
      <c r="AY130" s="214">
        <v>11.8</v>
      </c>
      <c r="BB130" s="214">
        <v>73.900000000000006</v>
      </c>
      <c r="BH130" s="214">
        <v>29.9</v>
      </c>
      <c r="BU130" s="5"/>
    </row>
    <row r="131" spans="1:76" ht="14.4" customHeight="1" x14ac:dyDescent="0.3">
      <c r="A131" s="225" t="s">
        <v>1491</v>
      </c>
      <c r="B131" s="225"/>
      <c r="C131" s="225"/>
      <c r="D131" s="225"/>
      <c r="E131" s="225"/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BU131" s="16"/>
      <c r="BX131" s="14"/>
    </row>
    <row r="132" spans="1:76" x14ac:dyDescent="0.3">
      <c r="A132" s="225"/>
      <c r="B132" s="225"/>
      <c r="C132" s="225"/>
      <c r="D132" s="225"/>
      <c r="E132" s="225"/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</row>
    <row r="133" spans="1:76" x14ac:dyDescent="0.3">
      <c r="A133" s="160"/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</row>
    <row r="134" spans="1:76" x14ac:dyDescent="0.3">
      <c r="A134" s="160"/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</row>
    <row r="135" spans="1:76" x14ac:dyDescent="0.3">
      <c r="A135" s="160"/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</row>
    <row r="136" spans="1:76" x14ac:dyDescent="0.3">
      <c r="A136" s="160"/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</row>
    <row r="137" spans="1:76" x14ac:dyDescent="0.3">
      <c r="A137" s="160"/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</row>
  </sheetData>
  <sortState xmlns:xlrd2="http://schemas.microsoft.com/office/spreadsheetml/2017/richdata2" ref="A3:DV79">
    <sortCondition descending="1" ref="B3:B79"/>
  </sortState>
  <mergeCells count="99">
    <mergeCell ref="B79:B80"/>
    <mergeCell ref="AY83:BA83"/>
    <mergeCell ref="BB83:BD83"/>
    <mergeCell ref="BE83:BG83"/>
    <mergeCell ref="BH83:BJ83"/>
    <mergeCell ref="AJ83:AL83"/>
    <mergeCell ref="AM83:AO83"/>
    <mergeCell ref="AP83:AR83"/>
    <mergeCell ref="AS83:AU83"/>
    <mergeCell ref="AV83:AX83"/>
    <mergeCell ref="U83:W83"/>
    <mergeCell ref="X83:Z83"/>
    <mergeCell ref="AA83:AC83"/>
    <mergeCell ref="AD83:AF83"/>
    <mergeCell ref="AG83:AI83"/>
    <mergeCell ref="R2:T2"/>
    <mergeCell ref="C83:E83"/>
    <mergeCell ref="I83:K83"/>
    <mergeCell ref="L83:N83"/>
    <mergeCell ref="O83:Q83"/>
    <mergeCell ref="R83:T83"/>
    <mergeCell ref="C2:E2"/>
    <mergeCell ref="I2:K2"/>
    <mergeCell ref="L2:N2"/>
    <mergeCell ref="O2:Q2"/>
    <mergeCell ref="BB2:BD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Z2:CB2"/>
    <mergeCell ref="CC2:CE2"/>
    <mergeCell ref="CF2:CH2"/>
    <mergeCell ref="BE2:BG2"/>
    <mergeCell ref="BH2:BJ2"/>
    <mergeCell ref="BK2:BM2"/>
    <mergeCell ref="BN2:BP2"/>
    <mergeCell ref="BQ2:BS2"/>
    <mergeCell ref="BU2:BW2"/>
    <mergeCell ref="CI2:CK2"/>
    <mergeCell ref="DE2:DG2"/>
    <mergeCell ref="DH2:DJ2"/>
    <mergeCell ref="DK2:DM2"/>
    <mergeCell ref="DN2:DP2"/>
    <mergeCell ref="CL2:CN2"/>
    <mergeCell ref="DQ2:DS2"/>
    <mergeCell ref="DT2:DV2"/>
    <mergeCell ref="CP2:CR2"/>
    <mergeCell ref="CV2:CX2"/>
    <mergeCell ref="CY2:DA2"/>
    <mergeCell ref="DB2:DD2"/>
    <mergeCell ref="CS2:CU2"/>
    <mergeCell ref="I106:K106"/>
    <mergeCell ref="L106:N106"/>
    <mergeCell ref="O106:Q106"/>
    <mergeCell ref="R106:T106"/>
    <mergeCell ref="A131:O132"/>
    <mergeCell ref="U106:W106"/>
    <mergeCell ref="X106:Z106"/>
    <mergeCell ref="AA106:AC106"/>
    <mergeCell ref="AD106:AF106"/>
    <mergeCell ref="AG106:AI106"/>
    <mergeCell ref="AJ106:AL106"/>
    <mergeCell ref="AM106:AO106"/>
    <mergeCell ref="AP106:AR106"/>
    <mergeCell ref="AS106:AU106"/>
    <mergeCell ref="AV106:AX106"/>
    <mergeCell ref="AY106:BA106"/>
    <mergeCell ref="BB106:BD106"/>
    <mergeCell ref="BE106:BG106"/>
    <mergeCell ref="BH106:BJ106"/>
    <mergeCell ref="BQ83:BS83"/>
    <mergeCell ref="BN83:BP83"/>
    <mergeCell ref="BK83:BM83"/>
    <mergeCell ref="DE83:DG83"/>
    <mergeCell ref="CI83:CK83"/>
    <mergeCell ref="CL83:CN83"/>
    <mergeCell ref="BU83:BW83"/>
    <mergeCell ref="BK106:BM106"/>
    <mergeCell ref="BZ83:CB83"/>
    <mergeCell ref="CC83:CE83"/>
    <mergeCell ref="CF83:CH83"/>
    <mergeCell ref="CP83:CR83"/>
    <mergeCell ref="CS83:CU83"/>
    <mergeCell ref="CV83:CX83"/>
    <mergeCell ref="CY83:DA83"/>
    <mergeCell ref="DB83:DD83"/>
    <mergeCell ref="DH83:DJ83"/>
    <mergeCell ref="DK83:DM83"/>
    <mergeCell ref="DN83:DP83"/>
    <mergeCell ref="DQ83:DS83"/>
    <mergeCell ref="DT83:DV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6"/>
  <sheetViews>
    <sheetView zoomScale="85" zoomScaleNormal="85" workbookViewId="0"/>
  </sheetViews>
  <sheetFormatPr defaultRowHeight="14.4" x14ac:dyDescent="0.3"/>
  <cols>
    <col min="1" max="1" width="17.109375" style="115" customWidth="1"/>
    <col min="2" max="2" width="8.88671875" style="7"/>
    <col min="3" max="3" width="8.88671875" style="2"/>
    <col min="4" max="4" width="3.77734375" style="2" customWidth="1"/>
    <col min="5" max="5" width="8.88671875" style="121"/>
    <col min="6" max="6" width="12" style="14" customWidth="1"/>
    <col min="7" max="11" width="8.88671875" style="2"/>
    <col min="12" max="12" width="2.88671875" style="2" customWidth="1"/>
    <col min="13" max="14" width="8.88671875" style="2"/>
    <col min="15" max="15" width="2.77734375" style="2" customWidth="1"/>
    <col min="16" max="16" width="8.88671875" style="2"/>
    <col min="22" max="22" width="13.6640625" customWidth="1"/>
    <col min="24" max="16384" width="8.88671875" style="2"/>
  </cols>
  <sheetData>
    <row r="1" spans="1:23" x14ac:dyDescent="0.3">
      <c r="A1" s="248" t="s">
        <v>1526</v>
      </c>
    </row>
    <row r="2" spans="1:23" ht="41.4" customHeight="1" x14ac:dyDescent="0.3">
      <c r="A2" s="111"/>
      <c r="B2" s="8" t="s">
        <v>236</v>
      </c>
      <c r="C2" s="229" t="s">
        <v>234</v>
      </c>
      <c r="D2" s="229"/>
      <c r="E2" s="229"/>
      <c r="F2" s="162" t="s">
        <v>232</v>
      </c>
      <c r="G2" t="s">
        <v>383</v>
      </c>
      <c r="H2" t="s">
        <v>384</v>
      </c>
      <c r="I2" t="s">
        <v>385</v>
      </c>
      <c r="J2" t="s">
        <v>384</v>
      </c>
      <c r="K2" s="228" t="s">
        <v>338</v>
      </c>
      <c r="L2" s="228"/>
      <c r="M2" s="228"/>
      <c r="N2" s="228" t="s">
        <v>339</v>
      </c>
      <c r="O2" s="228"/>
      <c r="P2" s="228"/>
    </row>
    <row r="3" spans="1:23" ht="16.2" customHeight="1" x14ac:dyDescent="0.3">
      <c r="A3" s="111"/>
      <c r="B3" s="108"/>
      <c r="C3" s="14"/>
      <c r="D3" s="14"/>
      <c r="E3" s="120"/>
      <c r="G3"/>
      <c r="H3"/>
      <c r="I3"/>
      <c r="J3"/>
      <c r="K3" s="102"/>
      <c r="L3" s="102"/>
      <c r="M3" s="102"/>
      <c r="N3" s="102"/>
      <c r="O3" s="102"/>
      <c r="P3" s="102"/>
    </row>
    <row r="4" spans="1:23" x14ac:dyDescent="0.3">
      <c r="A4" s="112" t="s">
        <v>386</v>
      </c>
      <c r="B4" s="106"/>
      <c r="C4" s="14"/>
      <c r="D4" s="14"/>
      <c r="G4" s="104">
        <v>3.311248E-2</v>
      </c>
      <c r="H4" s="104">
        <v>1.092277E-2</v>
      </c>
      <c r="I4" s="104">
        <v>2.0158559999999999E-3</v>
      </c>
      <c r="J4" s="104">
        <v>6.7806990000000003E-3</v>
      </c>
      <c r="K4" s="104"/>
      <c r="L4" s="104"/>
      <c r="M4" s="102"/>
      <c r="N4" s="102"/>
      <c r="O4" s="102"/>
      <c r="P4" s="102"/>
      <c r="T4" s="104"/>
      <c r="U4" s="104"/>
      <c r="V4" s="104"/>
      <c r="W4" s="104"/>
    </row>
    <row r="5" spans="1:23" x14ac:dyDescent="0.3">
      <c r="A5" s="112" t="s">
        <v>387</v>
      </c>
      <c r="B5" s="106"/>
      <c r="C5" s="14"/>
      <c r="D5" s="14"/>
      <c r="G5" s="104">
        <v>3.3113789999999997E-2</v>
      </c>
      <c r="H5" s="104">
        <v>1.07612E-2</v>
      </c>
      <c r="I5" s="104">
        <v>2.0155220000000001E-3</v>
      </c>
      <c r="J5" s="104">
        <v>5.7730430000000003E-3</v>
      </c>
      <c r="K5" s="104"/>
      <c r="L5" s="104"/>
      <c r="M5" s="102"/>
      <c r="N5" s="102"/>
      <c r="O5" s="102"/>
      <c r="P5" s="102"/>
      <c r="T5" s="104"/>
      <c r="U5" s="104"/>
      <c r="V5" s="104"/>
      <c r="W5" s="104"/>
    </row>
    <row r="6" spans="1:23" x14ac:dyDescent="0.3">
      <c r="A6" s="112" t="s">
        <v>388</v>
      </c>
      <c r="B6" s="106"/>
      <c r="C6" s="14"/>
      <c r="D6" s="14"/>
      <c r="G6" s="104">
        <v>3.310134E-2</v>
      </c>
      <c r="H6" s="104">
        <v>9.7990979999999991E-3</v>
      </c>
      <c r="I6" s="104">
        <v>2.0155379999999999E-3</v>
      </c>
      <c r="J6" s="104">
        <v>6.4574510000000003E-3</v>
      </c>
      <c r="K6" s="104"/>
      <c r="L6" s="104"/>
      <c r="M6" s="102"/>
      <c r="N6" s="102"/>
      <c r="O6" s="102"/>
      <c r="P6" s="102"/>
      <c r="T6" s="104"/>
      <c r="U6" s="104"/>
      <c r="V6" s="104"/>
      <c r="W6" s="104"/>
    </row>
    <row r="7" spans="1:23" x14ac:dyDescent="0.3">
      <c r="A7" s="112" t="s">
        <v>389</v>
      </c>
      <c r="B7" s="106"/>
      <c r="C7" s="14"/>
      <c r="D7" s="14"/>
      <c r="G7" s="104">
        <v>3.3097000000000001E-2</v>
      </c>
      <c r="H7" s="104">
        <v>7.2712219999999999E-3</v>
      </c>
      <c r="I7" s="104">
        <v>2.0153850000000002E-3</v>
      </c>
      <c r="J7" s="104">
        <v>6.0618440000000003E-3</v>
      </c>
      <c r="K7" s="104"/>
      <c r="L7" s="104"/>
      <c r="M7" s="102"/>
      <c r="N7" s="102"/>
      <c r="O7" s="102"/>
      <c r="P7" s="102"/>
      <c r="T7" s="104"/>
      <c r="U7" s="104"/>
      <c r="V7" s="104"/>
      <c r="W7" s="104"/>
    </row>
    <row r="8" spans="1:23" x14ac:dyDescent="0.3">
      <c r="A8" s="112" t="s">
        <v>390</v>
      </c>
      <c r="B8" s="106"/>
      <c r="C8" s="14"/>
      <c r="D8" s="14"/>
      <c r="G8" s="104">
        <v>3.3100949999999997E-2</v>
      </c>
      <c r="H8" s="104">
        <v>1.1779899999999999E-2</v>
      </c>
      <c r="I8" s="104">
        <v>2.0159819999999999E-3</v>
      </c>
      <c r="J8" s="104">
        <v>8.0776019999999997E-3</v>
      </c>
      <c r="K8" s="104"/>
      <c r="L8" s="104"/>
      <c r="M8" s="102"/>
      <c r="N8" s="102"/>
      <c r="O8" s="102"/>
      <c r="P8" s="102"/>
      <c r="T8" s="104"/>
      <c r="U8" s="104"/>
      <c r="V8" s="104"/>
      <c r="W8" s="104"/>
    </row>
    <row r="9" spans="1:23" x14ac:dyDescent="0.3">
      <c r="A9" s="109" t="s">
        <v>0</v>
      </c>
      <c r="B9" s="105" t="s">
        <v>88</v>
      </c>
      <c r="C9" s="14">
        <v>4032</v>
      </c>
      <c r="D9" s="2" t="s">
        <v>231</v>
      </c>
      <c r="E9" s="119">
        <v>32</v>
      </c>
      <c r="F9" s="18">
        <v>101.83213666749195</v>
      </c>
      <c r="G9" s="104">
        <v>3.309579E-2</v>
      </c>
      <c r="H9" s="104">
        <v>6.9280899999999996E-3</v>
      </c>
      <c r="I9" s="104">
        <v>2.0184030000000002E-3</v>
      </c>
      <c r="J9">
        <v>5.6236940000000003E-3</v>
      </c>
      <c r="K9" s="5">
        <v>-0.50666646099090951</v>
      </c>
      <c r="L9" s="2" t="s">
        <v>231</v>
      </c>
      <c r="M9" s="5">
        <v>0.13856179999999998</v>
      </c>
      <c r="N9" s="5">
        <v>6.6067115575217166</v>
      </c>
      <c r="O9" s="2" t="s">
        <v>231</v>
      </c>
      <c r="P9" s="5">
        <v>0.11247388</v>
      </c>
      <c r="T9" s="104"/>
      <c r="U9" s="104"/>
      <c r="V9" s="104"/>
    </row>
    <row r="10" spans="1:23" x14ac:dyDescent="0.3">
      <c r="A10" s="109" t="s">
        <v>47</v>
      </c>
      <c r="B10" s="105" t="s">
        <v>160</v>
      </c>
      <c r="C10" s="14">
        <v>3991</v>
      </c>
      <c r="D10" s="2" t="s">
        <v>231</v>
      </c>
      <c r="E10" s="119">
        <v>32</v>
      </c>
      <c r="F10" s="18">
        <v>101.8</v>
      </c>
      <c r="G10" s="104">
        <v>3.3110319999999999E-2</v>
      </c>
      <c r="H10" s="104">
        <v>6.0296179999999996E-3</v>
      </c>
      <c r="I10" s="104">
        <v>2.0190059999999998E-3</v>
      </c>
      <c r="J10" s="104">
        <v>6.6038690000000001E-3</v>
      </c>
      <c r="K10" s="5">
        <v>-5.7444971983630827E-2</v>
      </c>
      <c r="L10" s="2" t="s">
        <v>231</v>
      </c>
      <c r="M10" s="5">
        <v>0.12059236</v>
      </c>
      <c r="N10" s="5">
        <v>6.9058380436935245</v>
      </c>
      <c r="O10" s="2" t="s">
        <v>231</v>
      </c>
      <c r="P10" s="5">
        <v>0.13207737999999999</v>
      </c>
      <c r="T10" s="104"/>
      <c r="U10" s="104"/>
      <c r="V10" s="104"/>
      <c r="W10" s="104"/>
    </row>
    <row r="11" spans="1:23" x14ac:dyDescent="0.3">
      <c r="A11" s="109" t="s">
        <v>47</v>
      </c>
      <c r="B11" s="105" t="s">
        <v>161</v>
      </c>
      <c r="C11" s="14">
        <v>3991</v>
      </c>
      <c r="D11" s="2" t="s">
        <v>231</v>
      </c>
      <c r="E11" s="119">
        <v>32</v>
      </c>
      <c r="F11" s="18">
        <v>101.8</v>
      </c>
      <c r="G11" s="104">
        <v>3.311414E-2</v>
      </c>
      <c r="H11" s="104">
        <v>5.7111410000000003E-3</v>
      </c>
      <c r="I11" s="104">
        <v>2.0189489999999999E-3</v>
      </c>
      <c r="J11" s="104">
        <v>6.7566509999999998E-3</v>
      </c>
      <c r="K11" s="5">
        <v>6.3089020472742258E-2</v>
      </c>
      <c r="L11" s="2" t="s">
        <v>231</v>
      </c>
      <c r="M11" s="5">
        <v>0.11422282</v>
      </c>
      <c r="N11" s="5">
        <v>6.87756240569718</v>
      </c>
      <c r="O11" s="2" t="s">
        <v>231</v>
      </c>
      <c r="P11" s="5">
        <v>0.13513301999999999</v>
      </c>
      <c r="T11" s="104"/>
      <c r="U11" s="104"/>
      <c r="V11" s="104"/>
      <c r="W11" s="104"/>
    </row>
    <row r="12" spans="1:23" x14ac:dyDescent="0.3">
      <c r="A12" s="110" t="s">
        <v>33</v>
      </c>
      <c r="B12" s="7" t="s">
        <v>142</v>
      </c>
      <c r="C12" s="14">
        <v>4014</v>
      </c>
      <c r="D12" s="2" t="s">
        <v>231</v>
      </c>
      <c r="E12" s="119">
        <v>34</v>
      </c>
      <c r="F12" s="18">
        <v>98.430493273542595</v>
      </c>
      <c r="G12">
        <v>3.3101579999999999E-2</v>
      </c>
      <c r="H12">
        <v>1.209908E-2</v>
      </c>
      <c r="I12">
        <v>2.018316E-3</v>
      </c>
      <c r="J12">
        <v>7.0779689999999999E-3</v>
      </c>
      <c r="K12" s="5">
        <v>-0.30612714414152997</v>
      </c>
      <c r="L12" s="2" t="s">
        <v>231</v>
      </c>
      <c r="M12" s="5">
        <v>0.24198159999999999</v>
      </c>
      <c r="N12" s="5">
        <v>6.5635540047901735</v>
      </c>
      <c r="O12" s="2" t="s">
        <v>231</v>
      </c>
      <c r="P12" s="5">
        <v>0.14155938000000001</v>
      </c>
      <c r="T12" s="104"/>
      <c r="U12" s="104"/>
      <c r="V12" s="104"/>
      <c r="W12" s="104"/>
    </row>
    <row r="13" spans="1:23" x14ac:dyDescent="0.3">
      <c r="A13" s="110" t="s">
        <v>391</v>
      </c>
      <c r="C13" s="14"/>
      <c r="D13" s="14"/>
      <c r="E13" s="119"/>
      <c r="F13" s="18"/>
      <c r="G13">
        <v>3.310809E-2</v>
      </c>
      <c r="H13">
        <v>1.198289E-2</v>
      </c>
      <c r="I13">
        <v>2.0163300000000002E-3</v>
      </c>
      <c r="J13">
        <v>6.2876429999999999E-3</v>
      </c>
      <c r="K13" s="5"/>
      <c r="M13" s="5"/>
      <c r="N13" s="5"/>
      <c r="P13" s="5"/>
      <c r="T13" s="104"/>
      <c r="U13" s="104"/>
      <c r="V13" s="104"/>
      <c r="W13" s="104"/>
    </row>
    <row r="14" spans="1:23" x14ac:dyDescent="0.3">
      <c r="A14" s="110" t="s">
        <v>392</v>
      </c>
      <c r="C14" s="14"/>
      <c r="D14" s="14"/>
      <c r="E14" s="119"/>
      <c r="F14" s="18"/>
      <c r="G14">
        <v>3.3109270000000003E-2</v>
      </c>
      <c r="H14">
        <v>8.7091229999999992E-3</v>
      </c>
      <c r="I14">
        <v>2.0157510000000001E-3</v>
      </c>
      <c r="J14">
        <v>5.2285530000000004E-3</v>
      </c>
      <c r="K14" s="5"/>
      <c r="M14" s="5"/>
      <c r="N14" s="5"/>
      <c r="P14" s="5"/>
      <c r="T14" s="103"/>
      <c r="U14" s="103"/>
      <c r="V14" s="103"/>
      <c r="W14" s="103"/>
    </row>
    <row r="15" spans="1:23" x14ac:dyDescent="0.3">
      <c r="A15" s="110" t="s">
        <v>393</v>
      </c>
      <c r="C15" s="14"/>
      <c r="D15" s="14"/>
      <c r="E15" s="119"/>
      <c r="F15" s="18"/>
      <c r="G15">
        <v>3.3103779999999999E-2</v>
      </c>
      <c r="H15">
        <v>6.4730020000000003E-3</v>
      </c>
      <c r="I15">
        <v>2.0161670000000001E-3</v>
      </c>
      <c r="J15">
        <v>6.0133319999999997E-3</v>
      </c>
      <c r="K15" s="5"/>
      <c r="M15" s="5"/>
      <c r="N15" s="5"/>
      <c r="P15" s="5"/>
      <c r="T15" s="103"/>
      <c r="U15" s="103"/>
      <c r="V15" s="103"/>
      <c r="W15" s="103"/>
    </row>
    <row r="16" spans="1:23" x14ac:dyDescent="0.3">
      <c r="A16" s="110" t="s">
        <v>33</v>
      </c>
      <c r="B16" s="7" t="s">
        <v>143</v>
      </c>
      <c r="C16" s="14">
        <v>4014</v>
      </c>
      <c r="D16" s="2" t="s">
        <v>231</v>
      </c>
      <c r="E16" s="119">
        <v>34</v>
      </c>
      <c r="F16" s="18">
        <v>98.430493273542595</v>
      </c>
      <c r="G16">
        <v>3.3100629999999999E-2</v>
      </c>
      <c r="H16">
        <v>5.8246970000000002E-3</v>
      </c>
      <c r="I16">
        <v>2.0186700000000002E-3</v>
      </c>
      <c r="J16">
        <v>8.3350060000000007E-3</v>
      </c>
      <c r="K16" s="5">
        <v>-0.31433664088637869</v>
      </c>
      <c r="L16" s="2" t="s">
        <v>231</v>
      </c>
      <c r="M16" s="5">
        <v>0.11649394</v>
      </c>
      <c r="N16" s="5">
        <v>6.6966734668621246</v>
      </c>
      <c r="O16" s="2" t="s">
        <v>231</v>
      </c>
      <c r="P16" s="5">
        <v>0.16670012000000001</v>
      </c>
      <c r="T16" s="104"/>
      <c r="U16" s="104"/>
      <c r="V16" s="104"/>
      <c r="W16" s="104"/>
    </row>
    <row r="17" spans="1:23" x14ac:dyDescent="0.3">
      <c r="A17" s="109" t="s">
        <v>1</v>
      </c>
      <c r="B17" s="105" t="s">
        <v>89</v>
      </c>
      <c r="C17" s="14">
        <v>4064</v>
      </c>
      <c r="D17" s="2" t="s">
        <v>231</v>
      </c>
      <c r="E17" s="119">
        <v>34</v>
      </c>
      <c r="F17" s="18">
        <v>86.860236220472444</v>
      </c>
      <c r="G17" s="103">
        <v>3.3088340000000001E-2</v>
      </c>
      <c r="H17" s="103">
        <v>9.8105420000000002E-3</v>
      </c>
      <c r="I17" s="103">
        <v>2.0197449999999999E-3</v>
      </c>
      <c r="J17" s="103">
        <v>5.7878069999999998E-3</v>
      </c>
      <c r="K17" s="5">
        <v>-0.68053177896427464</v>
      </c>
      <c r="L17" s="2" t="s">
        <v>231</v>
      </c>
      <c r="M17" s="5">
        <v>0.19621084</v>
      </c>
      <c r="N17" s="5">
        <v>7.2299194525738191</v>
      </c>
      <c r="O17" s="2" t="s">
        <v>231</v>
      </c>
      <c r="P17" s="5">
        <v>0.11575613999999999</v>
      </c>
      <c r="T17" s="104"/>
      <c r="U17" s="104"/>
      <c r="V17" s="104"/>
      <c r="W17" s="104"/>
    </row>
    <row r="18" spans="1:23" x14ac:dyDescent="0.3">
      <c r="A18" s="110" t="s">
        <v>55</v>
      </c>
      <c r="B18" s="7" t="s">
        <v>175</v>
      </c>
      <c r="C18" s="14">
        <v>3956</v>
      </c>
      <c r="D18" s="2" t="s">
        <v>231</v>
      </c>
      <c r="E18" s="119">
        <v>35</v>
      </c>
      <c r="F18" s="18">
        <v>101.69362992922144</v>
      </c>
      <c r="G18">
        <v>3.3098519999999999E-2</v>
      </c>
      <c r="H18">
        <v>8.2529319999999993E-3</v>
      </c>
      <c r="I18">
        <v>2.0194309999999999E-3</v>
      </c>
      <c r="J18">
        <v>5.9512769999999996E-3</v>
      </c>
      <c r="K18" s="5">
        <v>-0.36784009522601047</v>
      </c>
      <c r="L18" s="2" t="s">
        <v>231</v>
      </c>
      <c r="M18" s="5">
        <v>0.16505863999999998</v>
      </c>
      <c r="N18" s="5">
        <v>7.0741620204682114</v>
      </c>
      <c r="O18" s="2" t="s">
        <v>231</v>
      </c>
      <c r="P18" s="5">
        <v>0.11902553999999999</v>
      </c>
      <c r="T18" s="103"/>
      <c r="U18" s="103"/>
      <c r="V18" s="103"/>
      <c r="W18" s="103"/>
    </row>
    <row r="19" spans="1:23" x14ac:dyDescent="0.3">
      <c r="A19" s="110" t="s">
        <v>55</v>
      </c>
      <c r="B19" s="7" t="s">
        <v>176</v>
      </c>
      <c r="C19" s="14">
        <v>3956</v>
      </c>
      <c r="D19" s="2" t="s">
        <v>231</v>
      </c>
      <c r="E19" s="119">
        <v>35</v>
      </c>
      <c r="F19" s="18">
        <v>101.69362992922144</v>
      </c>
      <c r="G19">
        <v>3.3103979999999998E-2</v>
      </c>
      <c r="H19">
        <v>8.8223880000000005E-3</v>
      </c>
      <c r="I19">
        <v>2.0192510000000001E-3</v>
      </c>
      <c r="J19">
        <v>6.7206920000000003E-3</v>
      </c>
      <c r="K19" s="5">
        <v>-0.19775223592128652</v>
      </c>
      <c r="L19" s="2" t="s">
        <v>231</v>
      </c>
      <c r="M19" s="5">
        <v>0.17644776000000001</v>
      </c>
      <c r="N19" s="5">
        <v>6.9848743205352175</v>
      </c>
      <c r="O19" s="2" t="s">
        <v>231</v>
      </c>
      <c r="P19" s="5">
        <v>0.13441384000000001</v>
      </c>
      <c r="T19" s="103"/>
      <c r="U19" s="103"/>
      <c r="V19" s="103"/>
      <c r="W19" s="103"/>
    </row>
    <row r="20" spans="1:23" x14ac:dyDescent="0.3">
      <c r="A20" s="110" t="s">
        <v>55</v>
      </c>
      <c r="B20" s="7" t="s">
        <v>177</v>
      </c>
      <c r="C20" s="14">
        <v>3956</v>
      </c>
      <c r="D20" s="2" t="s">
        <v>231</v>
      </c>
      <c r="E20" s="119">
        <v>35</v>
      </c>
      <c r="F20" s="18">
        <v>101.69362992922144</v>
      </c>
      <c r="G20">
        <v>3.3100060000000001E-2</v>
      </c>
      <c r="H20">
        <v>8.2974099999999999E-3</v>
      </c>
      <c r="I20">
        <v>2.0195489999999998E-3</v>
      </c>
      <c r="J20">
        <v>8.4356610000000005E-3</v>
      </c>
      <c r="K20" s="5">
        <v>-0.31106534096298788</v>
      </c>
      <c r="L20" s="2" t="s">
        <v>231</v>
      </c>
      <c r="M20" s="5">
        <v>0.16594819999999999</v>
      </c>
      <c r="N20" s="5">
        <v>7.1326950682022776</v>
      </c>
      <c r="O20" s="2" t="s">
        <v>231</v>
      </c>
      <c r="P20" s="5">
        <v>0.16871322</v>
      </c>
      <c r="T20" s="103"/>
      <c r="U20" s="103"/>
      <c r="V20" s="103"/>
      <c r="W20" s="103"/>
    </row>
    <row r="21" spans="1:23" x14ac:dyDescent="0.3">
      <c r="A21" s="110" t="s">
        <v>56</v>
      </c>
      <c r="B21" s="7" t="s">
        <v>178</v>
      </c>
      <c r="C21" s="14">
        <v>3449</v>
      </c>
      <c r="D21" s="2" t="s">
        <v>231</v>
      </c>
      <c r="E21" s="119">
        <v>31</v>
      </c>
      <c r="F21" s="18">
        <v>86.720788634386778</v>
      </c>
      <c r="G21">
        <v>3.3095600000000003E-2</v>
      </c>
      <c r="H21">
        <v>8.8303310000000003E-3</v>
      </c>
      <c r="I21">
        <v>2.017549E-3</v>
      </c>
      <c r="J21">
        <v>6.3492430000000001E-3</v>
      </c>
      <c r="K21" s="5">
        <v>-0.44069498501415361</v>
      </c>
      <c r="L21" s="2" t="s">
        <v>231</v>
      </c>
      <c r="M21" s="5">
        <v>0.17660661999999999</v>
      </c>
      <c r="N21" s="5">
        <v>6.1406095133896059</v>
      </c>
      <c r="O21" s="2" t="s">
        <v>231</v>
      </c>
      <c r="P21" s="5">
        <v>0.12698486</v>
      </c>
      <c r="T21" s="103"/>
      <c r="U21" s="103"/>
      <c r="V21" s="103"/>
      <c r="W21" s="103"/>
    </row>
    <row r="22" spans="1:23" x14ac:dyDescent="0.3">
      <c r="A22" s="110" t="s">
        <v>394</v>
      </c>
      <c r="C22" s="14"/>
      <c r="D22" s="14"/>
      <c r="E22" s="119"/>
      <c r="F22" s="18"/>
      <c r="G22">
        <v>3.310134E-2</v>
      </c>
      <c r="H22">
        <v>9.2682560000000008E-3</v>
      </c>
      <c r="I22">
        <v>2.015406E-3</v>
      </c>
      <c r="J22">
        <v>9.2910289999999993E-3</v>
      </c>
      <c r="K22" s="5"/>
      <c r="M22" s="5"/>
      <c r="N22" s="5"/>
      <c r="P22" s="5"/>
      <c r="T22" s="103"/>
      <c r="U22" s="103"/>
      <c r="V22" s="103"/>
      <c r="W22" s="103"/>
    </row>
    <row r="23" spans="1:23" x14ac:dyDescent="0.3">
      <c r="A23" s="110" t="s">
        <v>395</v>
      </c>
      <c r="C23" s="14"/>
      <c r="D23" s="14"/>
      <c r="E23" s="119"/>
      <c r="F23" s="18"/>
      <c r="G23">
        <v>3.3105120000000002E-2</v>
      </c>
      <c r="H23">
        <v>6.2931280000000003E-3</v>
      </c>
      <c r="I23">
        <v>2.0160920000000001E-3</v>
      </c>
      <c r="J23">
        <v>8.4492179999999997E-3</v>
      </c>
      <c r="K23" s="5"/>
      <c r="M23" s="5"/>
      <c r="N23" s="5"/>
      <c r="P23" s="5"/>
      <c r="T23" s="103"/>
      <c r="U23" s="103"/>
      <c r="V23" s="103"/>
      <c r="W23" s="103"/>
    </row>
    <row r="24" spans="1:23" x14ac:dyDescent="0.3">
      <c r="A24" s="110" t="s">
        <v>396</v>
      </c>
      <c r="C24" s="14"/>
      <c r="D24" s="14"/>
      <c r="E24" s="119"/>
      <c r="F24" s="18"/>
      <c r="G24">
        <v>3.3095840000000001E-2</v>
      </c>
      <c r="H24">
        <v>9.0100019999999996E-3</v>
      </c>
      <c r="I24">
        <v>2.0159850000000001E-3</v>
      </c>
      <c r="J24">
        <v>7.5688320000000002E-3</v>
      </c>
      <c r="K24" s="5"/>
      <c r="M24" s="5"/>
      <c r="N24" s="5"/>
      <c r="P24" s="5"/>
      <c r="T24" s="103"/>
      <c r="U24" s="103"/>
      <c r="V24" s="103"/>
      <c r="W24" s="103"/>
    </row>
    <row r="25" spans="1:23" x14ac:dyDescent="0.3">
      <c r="A25" s="110" t="s">
        <v>57</v>
      </c>
      <c r="B25" s="7" t="s">
        <v>179</v>
      </c>
      <c r="C25" s="14">
        <v>3897</v>
      </c>
      <c r="D25" s="2" t="s">
        <v>231</v>
      </c>
      <c r="E25" s="119">
        <v>38</v>
      </c>
      <c r="F25" s="18">
        <v>100</v>
      </c>
      <c r="G25">
        <v>3.3104340000000003E-2</v>
      </c>
      <c r="H25">
        <v>7.526568E-3</v>
      </c>
      <c r="I25">
        <v>2.0183369999999998E-3</v>
      </c>
      <c r="J25">
        <v>7.2945450000000004E-3</v>
      </c>
      <c r="K25" s="5">
        <v>-0.15613122394171083</v>
      </c>
      <c r="L25" s="2" t="s">
        <v>231</v>
      </c>
      <c r="M25" s="5">
        <v>0.15053136</v>
      </c>
      <c r="N25" s="5">
        <v>6.5863717177943375</v>
      </c>
      <c r="O25" s="2" t="s">
        <v>231</v>
      </c>
      <c r="P25" s="5">
        <v>0.14589090000000002</v>
      </c>
      <c r="T25" s="103"/>
      <c r="U25" s="103"/>
      <c r="V25" s="103"/>
      <c r="W25" s="103"/>
    </row>
    <row r="26" spans="1:23" x14ac:dyDescent="0.3">
      <c r="A26" s="109" t="s">
        <v>2</v>
      </c>
      <c r="B26" s="105" t="s">
        <v>90</v>
      </c>
      <c r="C26" s="14">
        <v>4047</v>
      </c>
      <c r="D26" s="2" t="s">
        <v>231</v>
      </c>
      <c r="E26" s="119">
        <v>52</v>
      </c>
      <c r="F26" s="18">
        <v>100.0741289844329</v>
      </c>
      <c r="G26" s="103">
        <v>3.3091410000000002E-2</v>
      </c>
      <c r="H26" s="103">
        <v>5.3364689999999999E-3</v>
      </c>
      <c r="I26" s="103">
        <v>2.0192460000000001E-3</v>
      </c>
      <c r="J26" s="103">
        <v>5.5309089999999997E-3</v>
      </c>
      <c r="K26" s="5">
        <v>-0.53655740662046103</v>
      </c>
      <c r="L26" s="2" t="s">
        <v>231</v>
      </c>
      <c r="M26" s="5">
        <v>0.10672938</v>
      </c>
      <c r="N26" s="5">
        <v>7.0372993190284454</v>
      </c>
      <c r="O26" s="2" t="s">
        <v>231</v>
      </c>
      <c r="P26" s="5">
        <v>0.11061818</v>
      </c>
      <c r="T26" s="103"/>
      <c r="U26" s="103"/>
      <c r="V26" s="103"/>
      <c r="W26" s="103"/>
    </row>
    <row r="27" spans="1:23" x14ac:dyDescent="0.3">
      <c r="A27" s="109" t="s">
        <v>397</v>
      </c>
      <c r="B27" s="105"/>
      <c r="C27" s="14"/>
      <c r="D27" s="14"/>
      <c r="E27" s="119"/>
      <c r="F27" s="18"/>
      <c r="G27" s="103">
        <v>3.3094640000000002E-2</v>
      </c>
      <c r="H27" s="103">
        <v>1.240582E-2</v>
      </c>
      <c r="I27" s="103">
        <v>2.0161570000000002E-3</v>
      </c>
      <c r="J27" s="103">
        <v>6.7969689999999999E-3</v>
      </c>
      <c r="K27" s="5"/>
      <c r="M27" s="5"/>
      <c r="N27" s="5"/>
      <c r="P27" s="5"/>
      <c r="T27" s="103"/>
      <c r="U27" s="103"/>
      <c r="V27" s="103"/>
      <c r="W27" s="103"/>
    </row>
    <row r="28" spans="1:23" x14ac:dyDescent="0.3">
      <c r="A28" s="109" t="s">
        <v>398</v>
      </c>
      <c r="B28" s="105"/>
      <c r="C28" s="14"/>
      <c r="D28" s="14"/>
      <c r="E28" s="119"/>
      <c r="F28" s="18"/>
      <c r="G28" s="103">
        <v>3.3107379999999999E-2</v>
      </c>
      <c r="H28" s="103">
        <v>1.065115E-2</v>
      </c>
      <c r="I28" s="103">
        <v>2.015892E-3</v>
      </c>
      <c r="J28" s="103">
        <v>5.1263510000000003E-3</v>
      </c>
      <c r="K28" s="5"/>
      <c r="M28" s="5"/>
      <c r="N28" s="5"/>
      <c r="P28" s="5"/>
      <c r="T28" s="103"/>
      <c r="U28" s="103"/>
      <c r="V28" s="103"/>
      <c r="W28" s="103"/>
    </row>
    <row r="29" spans="1:23" x14ac:dyDescent="0.3">
      <c r="A29" s="109" t="s">
        <v>399</v>
      </c>
      <c r="B29" s="105"/>
      <c r="C29" s="14"/>
      <c r="D29" s="14"/>
      <c r="E29" s="119"/>
      <c r="F29" s="18"/>
      <c r="G29" s="103">
        <v>3.3094070000000003E-2</v>
      </c>
      <c r="H29" s="103">
        <v>9.9737660000000002E-3</v>
      </c>
      <c r="I29" s="103">
        <v>2.0155360000000001E-3</v>
      </c>
      <c r="J29" s="103">
        <v>6.4357269999999996E-3</v>
      </c>
      <c r="K29" s="5"/>
      <c r="M29" s="5"/>
      <c r="N29" s="5"/>
      <c r="P29" s="5"/>
      <c r="T29" s="103"/>
      <c r="U29" s="103"/>
      <c r="V29" s="103"/>
      <c r="W29" s="103"/>
    </row>
    <row r="30" spans="1:23" x14ac:dyDescent="0.3">
      <c r="A30" s="109" t="s">
        <v>3</v>
      </c>
      <c r="B30" s="105" t="s">
        <v>91</v>
      </c>
      <c r="C30" s="14">
        <v>4174</v>
      </c>
      <c r="D30" s="2" t="s">
        <v>231</v>
      </c>
      <c r="E30" s="119">
        <v>52</v>
      </c>
      <c r="F30" s="18">
        <v>100.38332534738859</v>
      </c>
      <c r="G30" s="103">
        <v>3.3102890000000003E-2</v>
      </c>
      <c r="H30" s="103">
        <v>6.0680559999999996E-3</v>
      </c>
      <c r="I30" s="103">
        <v>2.017029E-3</v>
      </c>
      <c r="J30" s="103">
        <v>6.721098E-3</v>
      </c>
      <c r="K30" s="5">
        <v>-0.16407287644577292</v>
      </c>
      <c r="L30" s="2" t="s">
        <v>231</v>
      </c>
      <c r="M30" s="5">
        <v>0.12136111999999999</v>
      </c>
      <c r="N30" s="5">
        <v>5.9324658835800186</v>
      </c>
      <c r="O30" s="2" t="s">
        <v>231</v>
      </c>
      <c r="P30" s="5">
        <v>0.13442196000000001</v>
      </c>
      <c r="T30" s="103"/>
      <c r="U30" s="103"/>
      <c r="V30" s="103"/>
      <c r="W30" s="103"/>
    </row>
    <row r="31" spans="1:23" x14ac:dyDescent="0.3">
      <c r="A31" s="109" t="s">
        <v>4</v>
      </c>
      <c r="B31" s="105" t="s">
        <v>92</v>
      </c>
      <c r="C31" s="14">
        <v>4080</v>
      </c>
      <c r="D31" s="2" t="s">
        <v>231</v>
      </c>
      <c r="E31" s="119">
        <v>54</v>
      </c>
      <c r="F31" s="18">
        <v>101.22549019607843</v>
      </c>
      <c r="G31" s="103">
        <v>3.3103430000000003E-2</v>
      </c>
      <c r="H31" s="103">
        <v>6.8334850000000003E-3</v>
      </c>
      <c r="I31" s="103">
        <v>2.020006E-3</v>
      </c>
      <c r="J31" s="103">
        <v>6.768909E-3</v>
      </c>
      <c r="K31" s="5">
        <v>-0.14263213441352027</v>
      </c>
      <c r="L31" s="2" t="s">
        <v>231</v>
      </c>
      <c r="M31" s="5">
        <v>0.13666970000000001</v>
      </c>
      <c r="N31" s="5">
        <v>7.4092587313454921</v>
      </c>
      <c r="O31" s="2" t="s">
        <v>231</v>
      </c>
      <c r="P31" s="5">
        <v>0.13537818000000001</v>
      </c>
      <c r="T31" s="103"/>
      <c r="U31" s="103"/>
      <c r="V31" s="103"/>
      <c r="W31" s="103"/>
    </row>
    <row r="32" spans="1:23" x14ac:dyDescent="0.3">
      <c r="A32" s="110" t="s">
        <v>58</v>
      </c>
      <c r="B32" s="7" t="s">
        <v>180</v>
      </c>
      <c r="C32" s="14">
        <v>3987</v>
      </c>
      <c r="D32" s="2" t="s">
        <v>231</v>
      </c>
      <c r="E32" s="119">
        <v>52</v>
      </c>
      <c r="F32" s="18">
        <v>100.50163029847003</v>
      </c>
      <c r="G32">
        <v>3.3097710000000002E-2</v>
      </c>
      <c r="H32">
        <v>1.1000289999999999E-2</v>
      </c>
      <c r="I32">
        <v>2.01936E-3</v>
      </c>
      <c r="J32">
        <v>8.6182989999999994E-3</v>
      </c>
      <c r="K32" s="5">
        <v>-0.30009391941572006</v>
      </c>
      <c r="L32" s="2" t="s">
        <v>231</v>
      </c>
      <c r="M32" s="5">
        <v>0.22000579999999997</v>
      </c>
      <c r="N32" s="5">
        <v>7.0887991479875794</v>
      </c>
      <c r="O32" s="2" t="s">
        <v>231</v>
      </c>
      <c r="P32" s="5">
        <v>0.17236597999999997</v>
      </c>
      <c r="T32" s="103"/>
      <c r="U32" s="103"/>
      <c r="V32" s="103"/>
      <c r="W32" s="103"/>
    </row>
    <row r="33" spans="1:23" x14ac:dyDescent="0.3">
      <c r="A33" s="110" t="s">
        <v>58</v>
      </c>
      <c r="B33" s="7" t="s">
        <v>181</v>
      </c>
      <c r="C33" s="14">
        <v>3987</v>
      </c>
      <c r="D33" s="2" t="s">
        <v>231</v>
      </c>
      <c r="E33" s="119">
        <v>52</v>
      </c>
      <c r="F33" s="18">
        <v>100.50163029847003</v>
      </c>
      <c r="G33">
        <v>3.3105280000000001E-2</v>
      </c>
      <c r="H33">
        <v>1.088449E-2</v>
      </c>
      <c r="I33">
        <v>2.0191689999999999E-3</v>
      </c>
      <c r="J33">
        <v>7.0773340000000002E-3</v>
      </c>
      <c r="K33" s="5">
        <v>-6.6233972625348775E-2</v>
      </c>
      <c r="L33" s="2" t="s">
        <v>231</v>
      </c>
      <c r="M33" s="5">
        <v>0.21768979999999999</v>
      </c>
      <c r="N33" s="5">
        <v>6.9940502618864091</v>
      </c>
      <c r="O33" s="2" t="s">
        <v>231</v>
      </c>
      <c r="P33" s="5">
        <v>0.14154668000000001</v>
      </c>
      <c r="T33" s="103"/>
      <c r="U33" s="103"/>
      <c r="V33" s="103"/>
      <c r="W33" s="103"/>
    </row>
    <row r="34" spans="1:23" x14ac:dyDescent="0.3">
      <c r="A34" s="110" t="s">
        <v>400</v>
      </c>
      <c r="C34" s="14"/>
      <c r="D34" s="14"/>
      <c r="E34" s="119"/>
      <c r="F34" s="18"/>
      <c r="G34">
        <v>3.3088800000000002E-2</v>
      </c>
      <c r="H34">
        <v>1.095429E-2</v>
      </c>
      <c r="I34">
        <v>2.0158989999999998E-3</v>
      </c>
      <c r="J34">
        <v>6.5651590000000001E-3</v>
      </c>
      <c r="K34" s="5"/>
      <c r="M34" s="5"/>
      <c r="N34" s="5"/>
      <c r="P34" s="5"/>
      <c r="T34" s="103"/>
      <c r="U34" s="103"/>
      <c r="V34" s="103"/>
      <c r="W34" s="103"/>
    </row>
    <row r="35" spans="1:23" x14ac:dyDescent="0.3">
      <c r="A35" s="110" t="s">
        <v>401</v>
      </c>
      <c r="C35" s="14"/>
      <c r="D35" s="14"/>
      <c r="E35" s="119"/>
      <c r="F35" s="18"/>
      <c r="G35">
        <v>3.3088850000000003E-2</v>
      </c>
      <c r="H35">
        <v>7.0574110000000004E-3</v>
      </c>
      <c r="I35">
        <v>2.015602E-3</v>
      </c>
      <c r="J35">
        <v>5.8593819999999998E-3</v>
      </c>
      <c r="K35" s="5"/>
      <c r="M35" s="5"/>
      <c r="N35" s="5"/>
      <c r="P35" s="5"/>
      <c r="T35" s="103"/>
      <c r="U35" s="103"/>
      <c r="V35" s="103"/>
      <c r="W35" s="103"/>
    </row>
    <row r="36" spans="1:23" x14ac:dyDescent="0.3">
      <c r="A36" s="110" t="s">
        <v>402</v>
      </c>
      <c r="C36" s="14"/>
      <c r="D36" s="14"/>
      <c r="E36" s="119"/>
      <c r="F36" s="18"/>
      <c r="G36">
        <v>3.3089899999999998E-2</v>
      </c>
      <c r="H36">
        <v>1.0628139999999999E-2</v>
      </c>
      <c r="I36">
        <v>2.0160429999999999E-3</v>
      </c>
      <c r="J36">
        <v>7.339099E-3</v>
      </c>
      <c r="K36" s="5"/>
      <c r="M36" s="5"/>
      <c r="N36" s="5"/>
      <c r="P36" s="5"/>
      <c r="T36" s="103"/>
      <c r="U36" s="103"/>
      <c r="V36" s="103"/>
      <c r="W36" s="103"/>
    </row>
    <row r="37" spans="1:23" x14ac:dyDescent="0.3">
      <c r="A37" s="110" t="s">
        <v>59</v>
      </c>
      <c r="B37" s="7" t="s">
        <v>182</v>
      </c>
      <c r="C37" s="14">
        <v>3943</v>
      </c>
      <c r="D37" s="2" t="s">
        <v>231</v>
      </c>
      <c r="E37" s="119">
        <v>56</v>
      </c>
      <c r="F37" s="18">
        <v>103.55253212396069</v>
      </c>
      <c r="G37">
        <v>3.3085950000000003E-2</v>
      </c>
      <c r="H37">
        <v>6.9131360000000003E-3</v>
      </c>
      <c r="I37">
        <v>2.0180250000000001E-3</v>
      </c>
      <c r="J37">
        <v>6.2530870000000001E-3</v>
      </c>
      <c r="K37" s="5">
        <v>-0.62982363438541533</v>
      </c>
      <c r="L37" s="2" t="s">
        <v>231</v>
      </c>
      <c r="M37" s="5">
        <v>0.13826272000000001</v>
      </c>
      <c r="N37" s="5">
        <v>6.4427716590081179</v>
      </c>
      <c r="O37" s="2" t="s">
        <v>231</v>
      </c>
      <c r="P37" s="5">
        <v>0.12506174</v>
      </c>
      <c r="T37" s="103"/>
      <c r="U37" s="103"/>
      <c r="V37" s="103"/>
      <c r="W37" s="103"/>
    </row>
    <row r="38" spans="1:23" x14ac:dyDescent="0.3">
      <c r="A38" s="109" t="s">
        <v>5</v>
      </c>
      <c r="B38" s="105" t="s">
        <v>93</v>
      </c>
      <c r="C38" s="14">
        <v>4108</v>
      </c>
      <c r="D38" s="2" t="s">
        <v>231</v>
      </c>
      <c r="E38" s="119">
        <v>51</v>
      </c>
      <c r="F38" s="18">
        <v>100.29211295034079</v>
      </c>
      <c r="G38" s="103">
        <v>3.309136E-2</v>
      </c>
      <c r="H38" s="103">
        <v>7.1132299999999999E-3</v>
      </c>
      <c r="I38" s="103">
        <v>2.0175280000000002E-3</v>
      </c>
      <c r="J38" s="103">
        <v>9.1289370000000002E-3</v>
      </c>
      <c r="K38" s="5">
        <v>-0.4561048188072655</v>
      </c>
      <c r="L38" s="2" t="s">
        <v>231</v>
      </c>
      <c r="M38" s="5">
        <v>0.14226459999999999</v>
      </c>
      <c r="N38" s="5">
        <v>6.1962221328553451</v>
      </c>
      <c r="O38" s="2" t="s">
        <v>231</v>
      </c>
      <c r="P38" s="5">
        <v>0.18257874000000002</v>
      </c>
      <c r="T38" s="103"/>
      <c r="U38" s="103"/>
      <c r="V38" s="103"/>
      <c r="W38" s="103"/>
    </row>
    <row r="39" spans="1:23" x14ac:dyDescent="0.3">
      <c r="A39" s="109" t="s">
        <v>6</v>
      </c>
      <c r="B39" s="105" t="s">
        <v>94</v>
      </c>
      <c r="C39" s="14">
        <v>4006</v>
      </c>
      <c r="D39" s="2" t="s">
        <v>231</v>
      </c>
      <c r="E39" s="119">
        <v>41</v>
      </c>
      <c r="F39" s="18">
        <v>100.57413879181227</v>
      </c>
      <c r="G39" s="103">
        <v>3.3088550000000001E-2</v>
      </c>
      <c r="H39" s="103">
        <v>6.81849E-3</v>
      </c>
      <c r="I39" s="103">
        <v>2.0183810000000001E-3</v>
      </c>
      <c r="J39" s="103">
        <v>7.2870319999999997E-3</v>
      </c>
      <c r="K39" s="5">
        <v>-0.5307692921065561</v>
      </c>
      <c r="L39" s="2" t="s">
        <v>231</v>
      </c>
      <c r="M39" s="5">
        <v>0.13636979999999999</v>
      </c>
      <c r="N39" s="5">
        <v>6.6193745389082963</v>
      </c>
      <c r="O39" s="2" t="s">
        <v>231</v>
      </c>
      <c r="P39" s="5">
        <v>0.14574064</v>
      </c>
      <c r="T39" s="103"/>
      <c r="U39" s="103"/>
      <c r="V39" s="103"/>
      <c r="W39" s="103"/>
    </row>
    <row r="40" spans="1:23" x14ac:dyDescent="0.3">
      <c r="A40" s="109" t="s">
        <v>403</v>
      </c>
      <c r="B40" s="105"/>
      <c r="C40" s="14"/>
      <c r="D40" s="14"/>
      <c r="E40" s="119"/>
      <c r="F40" s="18"/>
      <c r="G40" s="103">
        <v>3.3085259999999998E-2</v>
      </c>
      <c r="H40" s="103">
        <v>1.024548E-2</v>
      </c>
      <c r="I40" s="103">
        <v>2.0155989999999999E-3</v>
      </c>
      <c r="J40" s="103">
        <v>6.3952870000000004E-3</v>
      </c>
      <c r="K40" s="5"/>
      <c r="M40" s="5"/>
      <c r="N40" s="5"/>
      <c r="P40" s="5"/>
      <c r="T40" s="103"/>
      <c r="U40" s="103"/>
      <c r="V40" s="103"/>
      <c r="W40" s="103"/>
    </row>
    <row r="41" spans="1:23" x14ac:dyDescent="0.3">
      <c r="A41" s="109" t="s">
        <v>404</v>
      </c>
      <c r="B41" s="105"/>
      <c r="C41" s="14"/>
      <c r="D41" s="14"/>
      <c r="E41" s="119"/>
      <c r="F41" s="18"/>
      <c r="G41" s="103">
        <v>3.3092049999999998E-2</v>
      </c>
      <c r="H41" s="103">
        <v>8.8827660000000003E-3</v>
      </c>
      <c r="I41" s="103">
        <v>2.0162589999999998E-3</v>
      </c>
      <c r="J41" s="103">
        <v>7.8875869999999997E-3</v>
      </c>
      <c r="K41" s="5"/>
      <c r="M41" s="5"/>
      <c r="N41" s="5"/>
      <c r="P41" s="5"/>
      <c r="T41" s="103"/>
      <c r="U41" s="103"/>
      <c r="V41" s="103"/>
      <c r="W41" s="103"/>
    </row>
    <row r="42" spans="1:23" x14ac:dyDescent="0.3">
      <c r="A42" s="109" t="s">
        <v>405</v>
      </c>
      <c r="B42" s="105"/>
      <c r="C42" s="14"/>
      <c r="D42" s="14"/>
      <c r="E42" s="119"/>
      <c r="F42" s="18"/>
      <c r="G42" s="103">
        <v>3.3082489999999999E-2</v>
      </c>
      <c r="H42" s="103">
        <v>8.8881689999999996E-3</v>
      </c>
      <c r="I42" s="103">
        <v>2.0155310000000001E-3</v>
      </c>
      <c r="J42" s="103">
        <v>6.9245230000000001E-3</v>
      </c>
      <c r="K42" s="5"/>
      <c r="M42" s="5"/>
      <c r="N42" s="5"/>
      <c r="P42" s="5"/>
      <c r="T42" s="103"/>
      <c r="U42" s="103"/>
      <c r="V42" s="103"/>
      <c r="W42" s="103"/>
    </row>
    <row r="43" spans="1:23" x14ac:dyDescent="0.3">
      <c r="A43" s="110" t="s">
        <v>34</v>
      </c>
      <c r="B43" s="7" t="s">
        <v>144</v>
      </c>
      <c r="C43" s="14">
        <v>4004</v>
      </c>
      <c r="D43" s="2" t="s">
        <v>231</v>
      </c>
      <c r="E43" s="119">
        <v>42</v>
      </c>
      <c r="F43" s="18">
        <v>100.17482517482517</v>
      </c>
      <c r="G43">
        <v>3.3098759999999998E-2</v>
      </c>
      <c r="H43">
        <v>9.8560790000000002E-3</v>
      </c>
      <c r="I43">
        <v>2.0184199999999999E-3</v>
      </c>
      <c r="J43">
        <v>5.3809820000000003E-3</v>
      </c>
      <c r="K43" s="5">
        <v>-0.19662731416109933</v>
      </c>
      <c r="L43" s="2" t="s">
        <v>231</v>
      </c>
      <c r="M43" s="5">
        <v>0.19712158000000002</v>
      </c>
      <c r="N43" s="5">
        <v>6.6581765249534079</v>
      </c>
      <c r="O43" s="2" t="s">
        <v>231</v>
      </c>
      <c r="P43" s="5">
        <v>0.10761964</v>
      </c>
      <c r="T43" s="103"/>
      <c r="U43" s="103"/>
      <c r="V43" s="103"/>
      <c r="W43" s="103"/>
    </row>
    <row r="44" spans="1:23" x14ac:dyDescent="0.3">
      <c r="A44" s="109" t="s">
        <v>7</v>
      </c>
      <c r="B44" s="105" t="s">
        <v>95</v>
      </c>
      <c r="C44" s="14">
        <v>4182</v>
      </c>
      <c r="D44" s="2" t="s">
        <v>231</v>
      </c>
      <c r="E44" s="119">
        <v>39</v>
      </c>
      <c r="F44" s="18">
        <v>97.65662362505978</v>
      </c>
      <c r="G44" s="103">
        <v>3.3095329999999999E-2</v>
      </c>
      <c r="H44" s="103">
        <v>1.0614780000000001E-2</v>
      </c>
      <c r="I44" s="103">
        <v>2.0166540000000001E-3</v>
      </c>
      <c r="J44" s="103">
        <v>5.9154749999999999E-3</v>
      </c>
      <c r="K44" s="5">
        <v>-0.29515144106379865</v>
      </c>
      <c r="L44" s="2" t="s">
        <v>231</v>
      </c>
      <c r="M44" s="5">
        <v>0.21229560000000003</v>
      </c>
      <c r="N44" s="5">
        <v>5.7820901604986101</v>
      </c>
      <c r="O44" s="2" t="s">
        <v>231</v>
      </c>
      <c r="P44" s="5">
        <v>0.1183095</v>
      </c>
      <c r="T44" s="103"/>
      <c r="U44" s="103"/>
      <c r="V44" s="103"/>
      <c r="W44" s="103"/>
    </row>
    <row r="45" spans="1:23" x14ac:dyDescent="0.3">
      <c r="A45" s="109" t="s">
        <v>7</v>
      </c>
      <c r="B45" s="105" t="s">
        <v>96</v>
      </c>
      <c r="C45" s="14">
        <v>4182</v>
      </c>
      <c r="D45" s="2" t="s">
        <v>231</v>
      </c>
      <c r="E45" s="119">
        <v>39</v>
      </c>
      <c r="F45" s="18">
        <v>97.65662362505978</v>
      </c>
      <c r="G45" s="103">
        <v>3.3090370000000001E-2</v>
      </c>
      <c r="H45" s="103">
        <v>8.0398420000000002E-3</v>
      </c>
      <c r="I45" s="103">
        <v>2.0167340000000001E-3</v>
      </c>
      <c r="J45" s="103">
        <v>4.9006639999999999E-3</v>
      </c>
      <c r="K45" s="5">
        <v>-0.43991082448808527</v>
      </c>
      <c r="L45" s="2" t="s">
        <v>231</v>
      </c>
      <c r="M45" s="5">
        <v>0.16079684</v>
      </c>
      <c r="N45" s="5">
        <v>5.8217769720254946</v>
      </c>
      <c r="O45" s="2" t="s">
        <v>231</v>
      </c>
      <c r="P45" s="5">
        <v>9.8013279999999994E-2</v>
      </c>
      <c r="T45" s="103"/>
      <c r="U45" s="103"/>
      <c r="V45" s="103"/>
      <c r="W45" s="103"/>
    </row>
    <row r="46" spans="1:23" x14ac:dyDescent="0.3">
      <c r="A46" s="109" t="s">
        <v>8</v>
      </c>
      <c r="B46" s="105" t="s">
        <v>97</v>
      </c>
      <c r="C46" s="14">
        <v>4127</v>
      </c>
      <c r="D46" s="2" t="s">
        <v>231</v>
      </c>
      <c r="E46" s="119">
        <v>25</v>
      </c>
      <c r="F46" s="161">
        <v>99.515386479282768</v>
      </c>
      <c r="G46" s="103">
        <v>3.3091019999999999E-2</v>
      </c>
      <c r="H46" s="103">
        <v>7.8023770000000001E-3</v>
      </c>
      <c r="I46" s="103">
        <v>2.017554E-3</v>
      </c>
      <c r="J46" s="103">
        <v>6.5127379999999997E-3</v>
      </c>
      <c r="K46" s="5">
        <v>-0.41514525078174291</v>
      </c>
      <c r="L46" s="2" t="s">
        <v>231</v>
      </c>
      <c r="M46" s="5">
        <v>0.15604754000000001</v>
      </c>
      <c r="N46" s="5">
        <v>6.2285667901753943</v>
      </c>
      <c r="O46" s="2" t="s">
        <v>231</v>
      </c>
      <c r="P46" s="5">
        <v>0.13025476</v>
      </c>
      <c r="T46" s="103"/>
      <c r="U46" s="103"/>
      <c r="V46" s="103"/>
      <c r="W46" s="103"/>
    </row>
    <row r="47" spans="1:23" x14ac:dyDescent="0.3">
      <c r="A47" s="109" t="s">
        <v>9</v>
      </c>
      <c r="B47" s="105" t="s">
        <v>98</v>
      </c>
      <c r="C47" s="14">
        <v>4050</v>
      </c>
      <c r="D47" s="2" t="s">
        <v>231</v>
      </c>
      <c r="E47" s="119">
        <v>40</v>
      </c>
      <c r="F47" s="161">
        <v>95.753086419753089</v>
      </c>
      <c r="G47" s="103">
        <v>3.3085389999999999E-2</v>
      </c>
      <c r="H47" s="103">
        <v>9.5551290000000007E-3</v>
      </c>
      <c r="I47" s="103">
        <v>2.018653E-3</v>
      </c>
      <c r="J47" s="103">
        <v>8.0254290000000006E-3</v>
      </c>
      <c r="K47" s="5">
        <v>-0.57503050282687607</v>
      </c>
      <c r="L47" s="2" t="s">
        <v>231</v>
      </c>
      <c r="M47" s="5">
        <v>0.19110258000000002</v>
      </c>
      <c r="N47" s="5">
        <v>6.7737643635253146</v>
      </c>
      <c r="O47" s="2" t="s">
        <v>231</v>
      </c>
      <c r="P47" s="5">
        <v>0.16050858000000001</v>
      </c>
      <c r="T47" s="103"/>
      <c r="U47" s="103"/>
      <c r="V47" s="103"/>
      <c r="W47" s="103"/>
    </row>
    <row r="48" spans="1:23" x14ac:dyDescent="0.3">
      <c r="A48" s="109" t="s">
        <v>406</v>
      </c>
      <c r="B48" s="105"/>
      <c r="C48" s="14"/>
      <c r="D48" s="14"/>
      <c r="E48" s="119"/>
      <c r="F48" s="18"/>
      <c r="G48" s="103">
        <v>3.3085639999999999E-2</v>
      </c>
      <c r="H48" s="103">
        <v>8.5532260000000006E-3</v>
      </c>
      <c r="I48" s="103">
        <v>2.015743E-3</v>
      </c>
      <c r="J48" s="103">
        <v>4.9504579999999996E-3</v>
      </c>
      <c r="K48" s="5"/>
      <c r="M48" s="5"/>
      <c r="N48" s="5"/>
      <c r="P48" s="5"/>
      <c r="T48" s="103"/>
      <c r="U48" s="103"/>
      <c r="V48" s="103"/>
      <c r="W48" s="103"/>
    </row>
    <row r="49" spans="1:23" x14ac:dyDescent="0.3">
      <c r="A49" s="109" t="s">
        <v>407</v>
      </c>
      <c r="B49" s="105"/>
      <c r="C49" s="14"/>
      <c r="D49" s="14"/>
      <c r="F49" s="18"/>
      <c r="G49" s="103">
        <v>3.308846E-2</v>
      </c>
      <c r="H49" s="103">
        <v>6.3347689999999996E-3</v>
      </c>
      <c r="I49" s="103">
        <v>2.0156599999999998E-3</v>
      </c>
      <c r="J49" s="103">
        <v>6.5917789999999999E-3</v>
      </c>
      <c r="K49" s="5"/>
      <c r="M49" s="5"/>
      <c r="N49" s="5"/>
      <c r="P49" s="5"/>
      <c r="T49" s="103"/>
      <c r="U49" s="103"/>
      <c r="V49" s="103"/>
      <c r="W49" s="103"/>
    </row>
    <row r="50" spans="1:23" x14ac:dyDescent="0.3">
      <c r="A50" s="109" t="s">
        <v>408</v>
      </c>
      <c r="B50" s="105"/>
      <c r="C50" s="14"/>
      <c r="D50" s="14"/>
      <c r="F50" s="18"/>
      <c r="G50" s="103">
        <v>3.308879E-2</v>
      </c>
      <c r="H50" s="103">
        <v>6.5954749999999999E-3</v>
      </c>
      <c r="I50" s="103">
        <v>2.015906E-3</v>
      </c>
      <c r="J50" s="103">
        <v>5.756064E-3</v>
      </c>
      <c r="K50" s="5"/>
      <c r="M50" s="5"/>
      <c r="N50" s="5"/>
      <c r="P50" s="5"/>
      <c r="T50" s="103"/>
      <c r="U50" s="103"/>
      <c r="V50" s="103"/>
      <c r="W50" s="103"/>
    </row>
    <row r="51" spans="1:23" x14ac:dyDescent="0.3">
      <c r="A51" s="110" t="s">
        <v>60</v>
      </c>
      <c r="B51" s="7" t="s">
        <v>183</v>
      </c>
      <c r="C51" s="14">
        <v>3918</v>
      </c>
      <c r="D51" s="2" t="s">
        <v>231</v>
      </c>
      <c r="E51" s="119">
        <v>37</v>
      </c>
      <c r="F51" s="18">
        <v>97.65662362505978</v>
      </c>
      <c r="G51">
        <v>3.3094699999999998E-2</v>
      </c>
      <c r="H51">
        <v>7.4054170000000001E-3</v>
      </c>
      <c r="I51">
        <v>2.0178660000000001E-3</v>
      </c>
      <c r="J51">
        <v>7.7643900000000004E-3</v>
      </c>
      <c r="K51" s="5">
        <v>-0.27319477895377553</v>
      </c>
      <c r="L51" s="2" t="s">
        <v>231</v>
      </c>
      <c r="M51" s="5">
        <v>0.14810834</v>
      </c>
      <c r="N51" s="5">
        <v>6.4828403300421282</v>
      </c>
      <c r="O51" s="2" t="s">
        <v>231</v>
      </c>
      <c r="P51" s="5">
        <v>0.1552878</v>
      </c>
      <c r="T51" s="103"/>
      <c r="U51" s="103"/>
      <c r="V51" s="103"/>
      <c r="W51" s="103"/>
    </row>
    <row r="52" spans="1:23" x14ac:dyDescent="0.3">
      <c r="A52" s="109" t="s">
        <v>10</v>
      </c>
      <c r="B52" s="122" t="s">
        <v>494</v>
      </c>
      <c r="C52" s="14">
        <v>4241</v>
      </c>
      <c r="D52" s="2" t="s">
        <v>231</v>
      </c>
      <c r="E52" s="119">
        <v>23</v>
      </c>
      <c r="F52" s="18">
        <v>98.066493751473701</v>
      </c>
      <c r="G52" s="103">
        <v>3.3078620000000003E-2</v>
      </c>
      <c r="H52" s="103">
        <v>7.6446709999999996E-3</v>
      </c>
      <c r="I52" s="103">
        <v>2.017165E-3</v>
      </c>
      <c r="J52" s="103">
        <v>5.2918460000000002E-3</v>
      </c>
      <c r="K52" s="5">
        <v>-0.74888098255349878</v>
      </c>
      <c r="L52" s="2" t="s">
        <v>231</v>
      </c>
      <c r="M52" s="5">
        <v>0.15289342</v>
      </c>
      <c r="N52" s="5">
        <v>6.1350500798116663</v>
      </c>
      <c r="O52" s="2" t="s">
        <v>231</v>
      </c>
      <c r="P52" s="5">
        <v>0.10583692</v>
      </c>
      <c r="T52" s="103"/>
      <c r="U52" s="103"/>
      <c r="V52" s="103"/>
      <c r="W52" s="103"/>
    </row>
    <row r="53" spans="1:23" x14ac:dyDescent="0.3">
      <c r="A53" s="109" t="s">
        <v>10</v>
      </c>
      <c r="B53" s="122" t="s">
        <v>495</v>
      </c>
      <c r="C53" s="14">
        <v>4241</v>
      </c>
      <c r="D53" s="2" t="s">
        <v>231</v>
      </c>
      <c r="E53" s="119">
        <v>23</v>
      </c>
      <c r="F53" s="18">
        <v>98.066493751473701</v>
      </c>
      <c r="G53" s="103">
        <v>3.3092669999999998E-2</v>
      </c>
      <c r="H53" s="103">
        <v>7.6602450000000004E-3</v>
      </c>
      <c r="I53" s="103">
        <v>2.0164990000000002E-3</v>
      </c>
      <c r="J53" s="103">
        <v>7.7285100000000001E-3</v>
      </c>
      <c r="K53" s="5">
        <v>-0.31916771026847279</v>
      </c>
      <c r="L53" s="2" t="s">
        <v>231</v>
      </c>
      <c r="M53" s="5">
        <v>0.1532049</v>
      </c>
      <c r="N53" s="5">
        <v>5.8046245353702624</v>
      </c>
      <c r="O53" s="2" t="s">
        <v>231</v>
      </c>
      <c r="P53" s="5">
        <v>0.15457019999999999</v>
      </c>
      <c r="T53" s="103"/>
      <c r="U53" s="103"/>
      <c r="V53" s="103"/>
      <c r="W53" s="103"/>
    </row>
    <row r="54" spans="1:23" x14ac:dyDescent="0.3">
      <c r="A54" s="109" t="s">
        <v>409</v>
      </c>
      <c r="B54" s="105"/>
      <c r="C54" s="14"/>
      <c r="D54" s="14"/>
      <c r="E54" s="119"/>
      <c r="F54" s="18"/>
      <c r="G54" s="103">
        <v>3.3095800000000002E-2</v>
      </c>
      <c r="H54" s="103">
        <v>7.2615880000000002E-3</v>
      </c>
      <c r="I54" s="103">
        <v>2.0152350000000002E-3</v>
      </c>
      <c r="J54" s="103">
        <v>7.3697579999999997E-3</v>
      </c>
      <c r="K54" s="5"/>
      <c r="M54" s="5"/>
      <c r="N54" s="5"/>
      <c r="P54" s="5"/>
      <c r="T54" s="103"/>
      <c r="U54" s="103"/>
      <c r="V54" s="103"/>
      <c r="W54" s="103"/>
    </row>
    <row r="55" spans="1:23" x14ac:dyDescent="0.3">
      <c r="A55" s="109" t="s">
        <v>410</v>
      </c>
      <c r="B55" s="105"/>
      <c r="C55" s="14"/>
      <c r="D55" s="14"/>
      <c r="E55" s="119"/>
      <c r="F55" s="18"/>
      <c r="G55" s="103">
        <v>3.3090439999999999E-2</v>
      </c>
      <c r="H55" s="103">
        <v>9.3992199999999998E-3</v>
      </c>
      <c r="I55" s="103">
        <v>2.0149999999999999E-3</v>
      </c>
      <c r="J55" s="103">
        <v>5.4746939999999996E-3</v>
      </c>
      <c r="K55" s="5"/>
      <c r="M55" s="5"/>
      <c r="N55" s="5"/>
      <c r="P55" s="5"/>
      <c r="T55" s="103"/>
      <c r="U55" s="103"/>
      <c r="V55" s="103"/>
      <c r="W55" s="103"/>
    </row>
    <row r="56" spans="1:23" x14ac:dyDescent="0.3">
      <c r="A56" s="109" t="s">
        <v>411</v>
      </c>
      <c r="B56" s="105"/>
      <c r="C56" s="14"/>
      <c r="D56" s="14"/>
      <c r="E56" s="119"/>
      <c r="F56" s="18"/>
      <c r="G56" s="103">
        <v>3.3099219999999999E-2</v>
      </c>
      <c r="H56" s="103">
        <v>9.9383960000000004E-3</v>
      </c>
      <c r="I56" s="103">
        <v>2.0159520000000001E-3</v>
      </c>
      <c r="J56" s="103">
        <v>5.7824410000000001E-3</v>
      </c>
      <c r="K56" s="5"/>
      <c r="M56" s="5"/>
      <c r="N56" s="5"/>
      <c r="P56" s="5"/>
      <c r="T56" s="103"/>
      <c r="U56" s="103"/>
      <c r="V56" s="103"/>
      <c r="W56" s="103"/>
    </row>
    <row r="57" spans="1:23" x14ac:dyDescent="0.3">
      <c r="A57" s="109" t="s">
        <v>48</v>
      </c>
      <c r="B57" s="105" t="s">
        <v>162</v>
      </c>
      <c r="C57" s="14">
        <v>3999</v>
      </c>
      <c r="D57" s="2" t="s">
        <v>231</v>
      </c>
      <c r="E57" s="119">
        <v>21</v>
      </c>
      <c r="F57" s="18">
        <v>100.25163563160544</v>
      </c>
      <c r="G57" s="103">
        <v>3.3103489999999999E-2</v>
      </c>
      <c r="H57" s="103">
        <v>8.5903560000000004E-3</v>
      </c>
      <c r="I57" s="103">
        <v>2.018227E-3</v>
      </c>
      <c r="J57" s="103">
        <v>6.0915099999999996E-3</v>
      </c>
      <c r="K57" s="5">
        <v>2.8317235429001025E-2</v>
      </c>
      <c r="L57" s="2" t="s">
        <v>231</v>
      </c>
      <c r="M57" s="5">
        <v>0.17180712000000001</v>
      </c>
      <c r="N57" s="5">
        <v>6.7401118638979245</v>
      </c>
      <c r="O57" s="2" t="s">
        <v>231</v>
      </c>
      <c r="P57" s="5">
        <v>0.1218302</v>
      </c>
      <c r="T57" s="103"/>
      <c r="U57" s="103"/>
      <c r="V57" s="103"/>
      <c r="W57" s="103"/>
    </row>
    <row r="58" spans="1:23" x14ac:dyDescent="0.3">
      <c r="A58" s="110" t="s">
        <v>35</v>
      </c>
      <c r="B58" s="7" t="s">
        <v>145</v>
      </c>
      <c r="C58" s="14">
        <v>4039</v>
      </c>
      <c r="D58" s="2" t="s">
        <v>231</v>
      </c>
      <c r="E58" s="119">
        <v>25</v>
      </c>
      <c r="F58" s="18">
        <v>100.3479125248509</v>
      </c>
      <c r="G58">
        <v>3.3078839999999998E-2</v>
      </c>
      <c r="H58">
        <v>9.5908369999999996E-3</v>
      </c>
      <c r="I58">
        <v>2.0172580000000001E-3</v>
      </c>
      <c r="J58">
        <v>6.4944989999999999E-3</v>
      </c>
      <c r="K58" s="5">
        <v>-0.7063763924972184</v>
      </c>
      <c r="L58" s="2" t="s">
        <v>231</v>
      </c>
      <c r="M58" s="5">
        <v>0.19181673999999999</v>
      </c>
      <c r="N58" s="5">
        <v>6.2593200508876183</v>
      </c>
      <c r="O58" s="2" t="s">
        <v>231</v>
      </c>
      <c r="P58" s="5">
        <v>0.12988997999999999</v>
      </c>
      <c r="T58" s="103"/>
      <c r="U58" s="103"/>
      <c r="V58" s="103"/>
      <c r="W58" s="103"/>
    </row>
    <row r="59" spans="1:23" x14ac:dyDescent="0.3">
      <c r="A59" s="110" t="s">
        <v>61</v>
      </c>
      <c r="B59" s="7" t="s">
        <v>184</v>
      </c>
      <c r="C59" s="14">
        <v>3924</v>
      </c>
      <c r="D59" s="2" t="s">
        <v>231</v>
      </c>
      <c r="E59" s="119">
        <v>24</v>
      </c>
      <c r="F59" s="18">
        <v>100.2053388090349</v>
      </c>
      <c r="G59">
        <v>3.308034E-2</v>
      </c>
      <c r="H59">
        <v>8.1776000000000001E-3</v>
      </c>
      <c r="I59">
        <v>2.0177039999999999E-3</v>
      </c>
      <c r="J59">
        <v>5.5163970000000001E-3</v>
      </c>
      <c r="K59" s="5">
        <v>-0.65592222351746621</v>
      </c>
      <c r="L59" s="2" t="s">
        <v>231</v>
      </c>
      <c r="M59" s="5">
        <v>0.163552</v>
      </c>
      <c r="N59" s="5">
        <v>6.4806132898996065</v>
      </c>
      <c r="O59" s="2" t="s">
        <v>231</v>
      </c>
      <c r="P59" s="5">
        <v>0.11032794</v>
      </c>
      <c r="T59" s="103"/>
      <c r="U59" s="103"/>
      <c r="V59" s="103"/>
      <c r="W59" s="103"/>
    </row>
    <row r="60" spans="1:23" x14ac:dyDescent="0.3">
      <c r="A60" s="110" t="s">
        <v>412</v>
      </c>
      <c r="C60" s="14"/>
      <c r="D60" s="14"/>
      <c r="E60" s="119"/>
      <c r="F60" s="18"/>
      <c r="G60">
        <v>3.3090219999999997E-2</v>
      </c>
      <c r="H60">
        <v>1.041515E-2</v>
      </c>
      <c r="I60">
        <v>2.0155730000000001E-3</v>
      </c>
      <c r="J60">
        <v>6.0559469999999999E-3</v>
      </c>
      <c r="K60" s="5"/>
      <c r="M60" s="5"/>
      <c r="N60" s="5"/>
      <c r="P60" s="5"/>
      <c r="T60" s="103"/>
      <c r="U60" s="103"/>
      <c r="V60" s="103"/>
      <c r="W60" s="103"/>
    </row>
    <row r="61" spans="1:23" x14ac:dyDescent="0.3">
      <c r="A61" s="110" t="s">
        <v>413</v>
      </c>
      <c r="C61" s="14"/>
      <c r="D61" s="14"/>
      <c r="E61" s="119"/>
      <c r="F61" s="18"/>
      <c r="G61">
        <v>3.3080150000000003E-2</v>
      </c>
      <c r="H61">
        <v>8.7374740000000003E-3</v>
      </c>
      <c r="I61">
        <v>2.0151230000000002E-3</v>
      </c>
      <c r="J61">
        <v>4.7904499999999999E-3</v>
      </c>
      <c r="K61" s="5"/>
      <c r="M61" s="5"/>
      <c r="N61" s="5"/>
      <c r="P61" s="5"/>
      <c r="T61" s="103"/>
      <c r="U61" s="103"/>
      <c r="V61" s="103"/>
      <c r="W61" s="103"/>
    </row>
    <row r="62" spans="1:23" x14ac:dyDescent="0.3">
      <c r="A62" s="110" t="s">
        <v>414</v>
      </c>
      <c r="C62" s="14"/>
      <c r="D62" s="14"/>
      <c r="E62" s="119"/>
      <c r="F62" s="18"/>
      <c r="G62">
        <v>3.3089630000000002E-2</v>
      </c>
      <c r="H62">
        <v>8.4609130000000005E-3</v>
      </c>
      <c r="I62">
        <v>2.0156689999999999E-3</v>
      </c>
      <c r="J62">
        <v>8.0847539999999996E-3</v>
      </c>
      <c r="K62" s="5"/>
      <c r="M62" s="5"/>
      <c r="N62" s="5"/>
      <c r="P62" s="5"/>
      <c r="T62" s="103"/>
      <c r="U62" s="103"/>
      <c r="V62" s="103"/>
      <c r="W62" s="103"/>
    </row>
    <row r="63" spans="1:23" ht="28.8" x14ac:dyDescent="0.3">
      <c r="A63" s="113" t="s">
        <v>415</v>
      </c>
      <c r="B63" s="105" t="s">
        <v>163</v>
      </c>
      <c r="C63" s="14">
        <v>3903</v>
      </c>
      <c r="D63" s="2" t="s">
        <v>231</v>
      </c>
      <c r="E63" s="119">
        <v>39</v>
      </c>
      <c r="F63" s="18">
        <v>97.386625672559575</v>
      </c>
      <c r="G63" s="103">
        <v>3.308552E-2</v>
      </c>
      <c r="H63" s="103">
        <v>8.4429520000000001E-3</v>
      </c>
      <c r="I63" s="103">
        <v>2.0176500000000002E-3</v>
      </c>
      <c r="J63" s="103">
        <v>7.0651899999999998E-3</v>
      </c>
      <c r="K63" s="5">
        <v>-0.46863448080720371</v>
      </c>
      <c r="L63" s="2" t="s">
        <v>231</v>
      </c>
      <c r="M63" s="5">
        <v>0.16885904000000002</v>
      </c>
      <c r="N63" s="5">
        <v>6.5073030752971555</v>
      </c>
      <c r="O63" s="2" t="s">
        <v>231</v>
      </c>
      <c r="P63" s="5">
        <v>0.14130380000000001</v>
      </c>
      <c r="T63" s="103"/>
      <c r="U63" s="103"/>
      <c r="V63" s="103"/>
      <c r="W63" s="103"/>
    </row>
    <row r="64" spans="1:23" x14ac:dyDescent="0.3">
      <c r="A64" s="110" t="s">
        <v>62</v>
      </c>
      <c r="B64" s="7" t="s">
        <v>185</v>
      </c>
      <c r="C64" s="14">
        <v>3999</v>
      </c>
      <c r="D64" s="2" t="s">
        <v>231</v>
      </c>
      <c r="E64" s="119">
        <v>25</v>
      </c>
      <c r="F64" s="18">
        <v>94.248562140535128</v>
      </c>
      <c r="G64">
        <v>3.3092469999999999E-2</v>
      </c>
      <c r="H64">
        <v>1.095379E-2</v>
      </c>
      <c r="I64">
        <v>2.0179180000000001E-3</v>
      </c>
      <c r="J64">
        <v>8.7622259999999997E-3</v>
      </c>
      <c r="K64" s="5">
        <v>-0.25346641118546309</v>
      </c>
      <c r="L64" s="2" t="s">
        <v>231</v>
      </c>
      <c r="M64" s="5">
        <v>0.21907579999999999</v>
      </c>
      <c r="N64" s="5">
        <v>6.6402845920239599</v>
      </c>
      <c r="O64" s="2" t="s">
        <v>231</v>
      </c>
      <c r="P64" s="5">
        <v>0.17524451999999999</v>
      </c>
      <c r="T64" s="103"/>
      <c r="U64" s="103"/>
      <c r="V64" s="103"/>
      <c r="W64" s="103"/>
    </row>
    <row r="65" spans="1:23" x14ac:dyDescent="0.3">
      <c r="A65" s="110" t="s">
        <v>62</v>
      </c>
      <c r="B65" s="7" t="s">
        <v>186</v>
      </c>
      <c r="C65" s="14">
        <v>3999</v>
      </c>
      <c r="D65" s="2" t="s">
        <v>231</v>
      </c>
      <c r="E65" s="119">
        <v>25</v>
      </c>
      <c r="F65" s="18">
        <v>94.248562140535128</v>
      </c>
      <c r="G65">
        <v>3.3074449999999998E-2</v>
      </c>
      <c r="H65">
        <v>9.5609149999999997E-3</v>
      </c>
      <c r="I65">
        <v>2.0177089999999999E-3</v>
      </c>
      <c r="J65">
        <v>6.1583289999999997E-3</v>
      </c>
      <c r="K65" s="5">
        <v>-0.79294779928868753</v>
      </c>
      <c r="L65" s="2" t="s">
        <v>231</v>
      </c>
      <c r="M65" s="5">
        <v>0.19121830000000001</v>
      </c>
      <c r="N65" s="5">
        <v>6.5365788569644927</v>
      </c>
      <c r="O65" s="2" t="s">
        <v>231</v>
      </c>
      <c r="P65" s="5">
        <v>0.12316658</v>
      </c>
      <c r="T65" s="103"/>
      <c r="U65" s="103"/>
      <c r="V65" s="103"/>
      <c r="W65" s="103"/>
    </row>
    <row r="66" spans="1:23" x14ac:dyDescent="0.3">
      <c r="A66" s="114" t="s">
        <v>11</v>
      </c>
      <c r="B66" s="105" t="s">
        <v>99</v>
      </c>
      <c r="C66" s="14">
        <v>4083</v>
      </c>
      <c r="D66" s="2" t="s">
        <v>231</v>
      </c>
      <c r="E66" s="119">
        <v>30</v>
      </c>
      <c r="F66" s="18">
        <v>98.506000489835913</v>
      </c>
      <c r="G66" s="103">
        <v>3.3081270000000003E-2</v>
      </c>
      <c r="H66" s="103">
        <v>5.3337389999999997E-3</v>
      </c>
      <c r="I66" s="103">
        <v>2.0185630000000001E-3</v>
      </c>
      <c r="J66" s="103">
        <v>6.9890619999999999E-3</v>
      </c>
      <c r="K66" s="5">
        <v>-0.58170810982444987</v>
      </c>
      <c r="L66" s="2" t="s">
        <v>231</v>
      </c>
      <c r="M66" s="5">
        <v>0.10667478</v>
      </c>
      <c r="N66" s="5">
        <v>6.9603333916095416</v>
      </c>
      <c r="O66" s="2" t="s">
        <v>231</v>
      </c>
      <c r="P66" s="5">
        <v>0.13978124</v>
      </c>
      <c r="T66" s="103"/>
      <c r="U66" s="103"/>
      <c r="V66" s="103"/>
      <c r="W66" s="103"/>
    </row>
    <row r="67" spans="1:23" x14ac:dyDescent="0.3">
      <c r="A67" s="114" t="s">
        <v>11</v>
      </c>
      <c r="B67" s="105" t="s">
        <v>100</v>
      </c>
      <c r="C67" s="14">
        <v>4083</v>
      </c>
      <c r="D67" s="2" t="s">
        <v>231</v>
      </c>
      <c r="E67" s="119">
        <v>30</v>
      </c>
      <c r="F67" s="18">
        <v>98.506000489835913</v>
      </c>
      <c r="G67" s="103">
        <v>3.3098280000000001E-2</v>
      </c>
      <c r="H67" s="103">
        <v>9.1165629999999994E-3</v>
      </c>
      <c r="I67" s="103">
        <v>2.0183689999999999E-3</v>
      </c>
      <c r="J67" s="103">
        <v>5.7734099999999997E-3</v>
      </c>
      <c r="K67" s="5">
        <v>-6.2497522556889867E-2</v>
      </c>
      <c r="L67" s="2" t="s">
        <v>231</v>
      </c>
      <c r="M67" s="5">
        <v>0.18233126</v>
      </c>
      <c r="N67" s="5">
        <v>6.8640706518890209</v>
      </c>
      <c r="O67" s="2" t="s">
        <v>231</v>
      </c>
      <c r="P67" s="5">
        <v>0.11546819999999999</v>
      </c>
      <c r="T67" s="103"/>
      <c r="U67" s="103"/>
      <c r="V67" s="103"/>
      <c r="W67" s="103"/>
    </row>
    <row r="68" spans="1:23" x14ac:dyDescent="0.3">
      <c r="A68" s="110" t="s">
        <v>63</v>
      </c>
      <c r="B68" s="7" t="s">
        <v>187</v>
      </c>
      <c r="C68" s="14">
        <v>3854</v>
      </c>
      <c r="D68" s="2" t="s">
        <v>231</v>
      </c>
      <c r="E68" s="119">
        <v>42</v>
      </c>
      <c r="F68" s="18">
        <v>102.50257997936016</v>
      </c>
      <c r="G68">
        <v>3.3087999999999999E-2</v>
      </c>
      <c r="H68">
        <v>8.6538959999999995E-3</v>
      </c>
      <c r="I68">
        <v>2.0190149999999999E-3</v>
      </c>
      <c r="J68">
        <v>5.6284509999999996E-3</v>
      </c>
      <c r="K68" s="5">
        <v>-0.36806176968724202</v>
      </c>
      <c r="L68" s="2" t="s">
        <v>231</v>
      </c>
      <c r="M68" s="5">
        <v>0.17307792</v>
      </c>
      <c r="N68" s="5">
        <v>7.1846156511637176</v>
      </c>
      <c r="O68" s="2" t="s">
        <v>231</v>
      </c>
      <c r="P68" s="5">
        <v>0.11256901999999999</v>
      </c>
      <c r="T68" s="103"/>
      <c r="U68" s="103"/>
      <c r="V68" s="103"/>
      <c r="W68" s="103"/>
    </row>
    <row r="69" spans="1:23" x14ac:dyDescent="0.3">
      <c r="A69" s="110" t="s">
        <v>416</v>
      </c>
      <c r="C69" s="14"/>
      <c r="D69" s="14"/>
      <c r="E69" s="119"/>
      <c r="F69" s="18"/>
      <c r="G69">
        <v>3.307856E-2</v>
      </c>
      <c r="H69">
        <v>6.7414069999999996E-3</v>
      </c>
      <c r="I69">
        <v>2.0151470000000001E-3</v>
      </c>
      <c r="J69">
        <v>7.5539420000000001E-3</v>
      </c>
      <c r="K69" s="5"/>
      <c r="M69" s="5"/>
      <c r="N69" s="5"/>
      <c r="P69" s="5"/>
      <c r="T69" s="103"/>
      <c r="U69" s="103"/>
      <c r="V69" s="103"/>
      <c r="W69" s="103"/>
    </row>
    <row r="70" spans="1:23" x14ac:dyDescent="0.3">
      <c r="A70" s="110" t="s">
        <v>417</v>
      </c>
      <c r="C70" s="14"/>
      <c r="D70" s="14"/>
      <c r="E70" s="119"/>
      <c r="F70" s="18"/>
      <c r="G70">
        <v>3.3094619999999998E-2</v>
      </c>
      <c r="H70">
        <v>8.0004780000000001E-3</v>
      </c>
      <c r="I70">
        <v>2.0154040000000002E-3</v>
      </c>
      <c r="J70">
        <v>6.785887E-3</v>
      </c>
      <c r="K70" s="5"/>
      <c r="M70" s="5"/>
      <c r="N70" s="5"/>
      <c r="P70" s="5"/>
      <c r="T70" s="103"/>
      <c r="U70" s="103"/>
      <c r="V70" s="103"/>
      <c r="W70" s="103"/>
    </row>
    <row r="71" spans="1:23" x14ac:dyDescent="0.3">
      <c r="A71" s="110" t="s">
        <v>418</v>
      </c>
      <c r="C71" s="14"/>
      <c r="D71" s="14"/>
      <c r="E71" s="119"/>
      <c r="F71" s="18"/>
      <c r="G71">
        <v>3.3085860000000002E-2</v>
      </c>
      <c r="H71">
        <v>9.1043359999999993E-3</v>
      </c>
      <c r="I71">
        <v>2.0149899999999999E-3</v>
      </c>
      <c r="J71">
        <v>6.6892949999999996E-3</v>
      </c>
      <c r="K71" s="5"/>
      <c r="M71" s="5"/>
      <c r="N71" s="5"/>
      <c r="P71" s="5"/>
      <c r="T71" s="103"/>
      <c r="U71" s="103"/>
      <c r="V71" s="103"/>
      <c r="W71" s="103"/>
    </row>
    <row r="72" spans="1:23" x14ac:dyDescent="0.3">
      <c r="A72" s="110" t="s">
        <v>36</v>
      </c>
      <c r="B72" s="7" t="s">
        <v>146</v>
      </c>
      <c r="C72" s="14">
        <v>4008</v>
      </c>
      <c r="D72" s="2" t="s">
        <v>231</v>
      </c>
      <c r="E72" s="119">
        <v>40</v>
      </c>
      <c r="F72" s="18">
        <v>101.09616342800199</v>
      </c>
      <c r="G72">
        <v>3.3081890000000003E-2</v>
      </c>
      <c r="H72">
        <v>1.0143370000000001E-2</v>
      </c>
      <c r="I72">
        <v>2.0174239999999999E-3</v>
      </c>
      <c r="J72">
        <v>6.8857880000000003E-3</v>
      </c>
      <c r="K72" s="5">
        <v>-0.53222823085725413</v>
      </c>
      <c r="L72" s="2" t="s">
        <v>231</v>
      </c>
      <c r="M72" s="5">
        <v>0.2028674</v>
      </c>
      <c r="N72" s="5">
        <v>6.4313409024164052</v>
      </c>
      <c r="O72" s="2" t="s">
        <v>231</v>
      </c>
      <c r="P72" s="5">
        <v>0.13771576000000002</v>
      </c>
      <c r="T72" s="103"/>
      <c r="U72" s="103"/>
      <c r="V72" s="103"/>
      <c r="W72" s="103"/>
    </row>
    <row r="73" spans="1:23" x14ac:dyDescent="0.3">
      <c r="A73" s="110" t="s">
        <v>36</v>
      </c>
      <c r="B73" s="7" t="s">
        <v>147</v>
      </c>
      <c r="C73" s="14">
        <v>4008</v>
      </c>
      <c r="D73" s="2" t="s">
        <v>231</v>
      </c>
      <c r="E73" s="119">
        <v>40</v>
      </c>
      <c r="F73" s="18">
        <v>101.09616342800199</v>
      </c>
      <c r="G73">
        <v>3.3092450000000002E-2</v>
      </c>
      <c r="H73">
        <v>8.2951899999999992E-3</v>
      </c>
      <c r="I73">
        <v>2.0176439999999999E-3</v>
      </c>
      <c r="J73">
        <v>5.6344940000000003E-3</v>
      </c>
      <c r="K73" s="5">
        <v>-0.20794346708536712</v>
      </c>
      <c r="L73" s="2" t="s">
        <v>231</v>
      </c>
      <c r="M73" s="5">
        <v>0.16590379999999999</v>
      </c>
      <c r="N73" s="5">
        <v>6.540508779371768</v>
      </c>
      <c r="O73" s="2" t="s">
        <v>231</v>
      </c>
      <c r="P73" s="5">
        <v>0.11268988000000001</v>
      </c>
      <c r="T73" s="103"/>
      <c r="U73" s="103"/>
      <c r="V73" s="103"/>
      <c r="W73" s="103"/>
    </row>
    <row r="74" spans="1:23" x14ac:dyDescent="0.3">
      <c r="A74" s="110" t="s">
        <v>36</v>
      </c>
      <c r="B74" s="7" t="s">
        <v>148</v>
      </c>
      <c r="C74" s="14">
        <v>4008</v>
      </c>
      <c r="D74" s="2" t="s">
        <v>231</v>
      </c>
      <c r="E74" s="119">
        <v>40</v>
      </c>
      <c r="F74" s="18">
        <v>101.09616342800199</v>
      </c>
      <c r="G74">
        <v>3.3089140000000003E-2</v>
      </c>
      <c r="H74">
        <v>6.7218629999999998E-3</v>
      </c>
      <c r="I74">
        <v>2.017629E-3</v>
      </c>
      <c r="J74">
        <v>6.9559929999999997E-3</v>
      </c>
      <c r="K74" s="5">
        <v>-0.30285847625694828</v>
      </c>
      <c r="L74" s="2" t="s">
        <v>231</v>
      </c>
      <c r="M74" s="5">
        <v>0.13443726</v>
      </c>
      <c r="N74" s="5">
        <v>6.5330655150337762</v>
      </c>
      <c r="O74" s="2" t="s">
        <v>231</v>
      </c>
      <c r="P74" s="5">
        <v>0.13911985999999998</v>
      </c>
      <c r="T74" s="103"/>
      <c r="U74" s="103"/>
      <c r="V74" s="103"/>
      <c r="W74" s="103"/>
    </row>
    <row r="75" spans="1:23" x14ac:dyDescent="0.3">
      <c r="A75" s="109" t="s">
        <v>12</v>
      </c>
      <c r="B75" s="105" t="s">
        <v>101</v>
      </c>
      <c r="C75" s="14">
        <v>4093</v>
      </c>
      <c r="D75" s="2" t="s">
        <v>231</v>
      </c>
      <c r="E75" s="119">
        <v>45</v>
      </c>
      <c r="F75" s="18">
        <v>101.32255694342396</v>
      </c>
      <c r="G75" s="103">
        <v>3.309086E-2</v>
      </c>
      <c r="H75" s="103">
        <v>5.7961180000000003E-3</v>
      </c>
      <c r="I75" s="103">
        <v>2.0172699999999998E-3</v>
      </c>
      <c r="J75" s="103">
        <v>9.1244659999999995E-3</v>
      </c>
      <c r="K75" s="5">
        <v>-0.24574833121566461</v>
      </c>
      <c r="L75" s="2" t="s">
        <v>231</v>
      </c>
      <c r="M75" s="5">
        <v>0.11592236</v>
      </c>
      <c r="N75" s="5">
        <v>6.3549233885478511</v>
      </c>
      <c r="O75" s="2" t="s">
        <v>231</v>
      </c>
      <c r="P75" s="5">
        <v>0.18248931999999998</v>
      </c>
      <c r="T75" s="103"/>
      <c r="U75" s="103"/>
      <c r="V75" s="103"/>
      <c r="W75" s="103"/>
    </row>
    <row r="76" spans="1:23" x14ac:dyDescent="0.3">
      <c r="A76" s="109" t="s">
        <v>12</v>
      </c>
      <c r="B76" s="105" t="s">
        <v>102</v>
      </c>
      <c r="C76" s="14">
        <v>4093</v>
      </c>
      <c r="D76" s="2" t="s">
        <v>231</v>
      </c>
      <c r="E76" s="119">
        <v>45</v>
      </c>
      <c r="F76" s="18">
        <v>101.32255694342396</v>
      </c>
      <c r="G76" s="103">
        <v>3.307355E-2</v>
      </c>
      <c r="H76" s="103">
        <v>9.2654390000000003E-3</v>
      </c>
      <c r="I76" s="103">
        <v>2.0172749999999998E-3</v>
      </c>
      <c r="J76" s="103">
        <v>5.5757020000000001E-3</v>
      </c>
      <c r="K76" s="5">
        <v>-0.76380102497059799</v>
      </c>
      <c r="L76" s="2" t="s">
        <v>231</v>
      </c>
      <c r="M76" s="5">
        <v>0.18530878000000001</v>
      </c>
      <c r="N76" s="5">
        <v>6.357404476660367</v>
      </c>
      <c r="O76" s="2" t="s">
        <v>231</v>
      </c>
      <c r="P76" s="5">
        <v>0.11151404000000001</v>
      </c>
      <c r="T76" s="103"/>
      <c r="U76" s="103"/>
      <c r="V76" s="103"/>
      <c r="W76" s="103"/>
    </row>
    <row r="77" spans="1:23" x14ac:dyDescent="0.3">
      <c r="A77" s="109" t="s">
        <v>12</v>
      </c>
      <c r="B77" s="105" t="s">
        <v>103</v>
      </c>
      <c r="C77" s="14">
        <v>4093</v>
      </c>
      <c r="D77" s="2" t="s">
        <v>231</v>
      </c>
      <c r="E77" s="119">
        <v>45</v>
      </c>
      <c r="F77" s="18">
        <v>101.32255694342396</v>
      </c>
      <c r="G77" s="103">
        <v>3.3095609999999998E-2</v>
      </c>
      <c r="H77" s="103">
        <v>1.0010720000000001E-2</v>
      </c>
      <c r="I77" s="103">
        <v>2.017338E-3</v>
      </c>
      <c r="J77" s="103">
        <v>7.3896780000000002E-3</v>
      </c>
      <c r="K77" s="5">
        <v>-9.1932593712049288E-2</v>
      </c>
      <c r="L77" s="2" t="s">
        <v>231</v>
      </c>
      <c r="M77" s="5">
        <v>0.20021440000000001</v>
      </c>
      <c r="N77" s="5">
        <v>6.3886661868795329</v>
      </c>
      <c r="O77" s="2" t="s">
        <v>231</v>
      </c>
      <c r="P77" s="5">
        <v>0.14779355999999999</v>
      </c>
      <c r="T77" s="103"/>
      <c r="U77" s="103"/>
      <c r="V77" s="103"/>
      <c r="W77" s="103"/>
    </row>
    <row r="78" spans="1:23" x14ac:dyDescent="0.3">
      <c r="A78" s="112" t="s">
        <v>419</v>
      </c>
      <c r="B78" s="106"/>
      <c r="C78" s="14"/>
      <c r="D78" s="14"/>
      <c r="E78" s="119"/>
      <c r="G78" s="103">
        <v>3.309231E-2</v>
      </c>
      <c r="H78" s="103">
        <v>8.2236099999999993E-3</v>
      </c>
      <c r="I78" s="103">
        <v>2.0153419999999998E-3</v>
      </c>
      <c r="J78" s="103">
        <v>6.6182769999999997E-3</v>
      </c>
      <c r="K78" s="5"/>
      <c r="M78" s="5"/>
      <c r="N78" s="5"/>
      <c r="P78" s="5"/>
      <c r="T78" s="103"/>
      <c r="U78" s="103"/>
      <c r="V78" s="103"/>
      <c r="W78" s="103"/>
    </row>
    <row r="79" spans="1:23" x14ac:dyDescent="0.3">
      <c r="A79" s="112" t="s">
        <v>420</v>
      </c>
      <c r="B79" s="106"/>
      <c r="C79" s="14"/>
      <c r="D79" s="14"/>
      <c r="E79" s="119"/>
      <c r="G79" s="103">
        <v>3.3088689999999997E-2</v>
      </c>
      <c r="H79" s="103">
        <v>9.5935650000000001E-3</v>
      </c>
      <c r="I79" s="103">
        <v>2.015153E-3</v>
      </c>
      <c r="J79" s="103">
        <v>6.6070510000000001E-3</v>
      </c>
      <c r="K79" s="5"/>
      <c r="M79" s="5"/>
      <c r="N79" s="5"/>
      <c r="P79" s="5"/>
      <c r="T79" s="103"/>
      <c r="U79" s="103"/>
      <c r="V79" s="103"/>
      <c r="W79" s="103"/>
    </row>
    <row r="80" spans="1:23" x14ac:dyDescent="0.3">
      <c r="A80" s="112" t="s">
        <v>421</v>
      </c>
      <c r="B80" s="106"/>
      <c r="C80" s="14"/>
      <c r="D80" s="14"/>
      <c r="E80" s="119"/>
      <c r="G80" s="103">
        <v>3.3086289999999997E-2</v>
      </c>
      <c r="H80" s="103">
        <v>9.6079289999999994E-3</v>
      </c>
      <c r="I80" s="103">
        <v>2.0154330000000001E-3</v>
      </c>
      <c r="J80" s="103">
        <v>7.3661020000000002E-3</v>
      </c>
      <c r="K80" s="5"/>
      <c r="M80" s="5"/>
      <c r="N80" s="5"/>
      <c r="P80" s="5"/>
      <c r="T80" s="103"/>
      <c r="U80" s="103"/>
      <c r="V80" s="103"/>
      <c r="W80" s="103"/>
    </row>
    <row r="81" spans="1:23" x14ac:dyDescent="0.3">
      <c r="A81" s="110" t="s">
        <v>64</v>
      </c>
      <c r="B81" s="7" t="s">
        <v>188</v>
      </c>
      <c r="C81" s="14">
        <v>3990</v>
      </c>
      <c r="D81" s="2" t="s">
        <v>231</v>
      </c>
      <c r="E81" s="119">
        <v>30</v>
      </c>
      <c r="F81" s="18">
        <v>104.91228070175438</v>
      </c>
      <c r="G81">
        <v>3.3064179999999999E-2</v>
      </c>
      <c r="H81">
        <v>1.3879900000000001E-2</v>
      </c>
      <c r="I81">
        <v>2.0170769999999999E-3</v>
      </c>
      <c r="J81">
        <v>8.1679960000000003E-3</v>
      </c>
      <c r="K81" s="5">
        <v>-1.0162716234144</v>
      </c>
      <c r="L81" s="2" t="s">
        <v>231</v>
      </c>
      <c r="M81" s="5">
        <v>0.27759800000000001</v>
      </c>
      <c r="N81" s="5">
        <v>6.1834171326347391</v>
      </c>
      <c r="O81" s="2" t="s">
        <v>231</v>
      </c>
      <c r="P81" s="5">
        <v>0.16335991999999999</v>
      </c>
      <c r="T81" s="103"/>
      <c r="U81" s="103"/>
      <c r="V81" s="103"/>
      <c r="W81" s="103"/>
    </row>
    <row r="82" spans="1:23" x14ac:dyDescent="0.3">
      <c r="A82" s="110" t="s">
        <v>64</v>
      </c>
      <c r="B82" s="7" t="s">
        <v>189</v>
      </c>
      <c r="C82" s="14">
        <v>3990</v>
      </c>
      <c r="D82" s="2" t="s">
        <v>231</v>
      </c>
      <c r="E82" s="119">
        <v>30</v>
      </c>
      <c r="F82" s="18">
        <v>104.91228070175438</v>
      </c>
      <c r="G82">
        <v>3.3094100000000001E-2</v>
      </c>
      <c r="H82">
        <v>7.4454009999999999E-3</v>
      </c>
      <c r="I82">
        <v>2.0178050000000001E-3</v>
      </c>
      <c r="J82">
        <v>7.0553780000000002E-3</v>
      </c>
      <c r="K82" s="5">
        <v>-0.10681437342125752</v>
      </c>
      <c r="L82" s="2" t="s">
        <v>231</v>
      </c>
      <c r="M82" s="5">
        <v>0.14890802</v>
      </c>
      <c r="N82" s="5">
        <v>6.5446362272319263</v>
      </c>
      <c r="O82" s="2" t="s">
        <v>231</v>
      </c>
      <c r="P82" s="5">
        <v>0.14110755999999999</v>
      </c>
      <c r="T82" s="103"/>
      <c r="U82" s="103"/>
      <c r="V82" s="103"/>
      <c r="W82" s="103"/>
    </row>
    <row r="83" spans="1:23" x14ac:dyDescent="0.3">
      <c r="A83" s="110" t="s">
        <v>37</v>
      </c>
      <c r="B83" s="7" t="s">
        <v>149</v>
      </c>
      <c r="C83" s="14">
        <v>4035</v>
      </c>
      <c r="D83" s="2" t="s">
        <v>231</v>
      </c>
      <c r="E83" s="119">
        <v>42</v>
      </c>
      <c r="F83" s="18">
        <v>95.415117719950445</v>
      </c>
      <c r="G83">
        <v>3.3083229999999998E-2</v>
      </c>
      <c r="H83">
        <v>7.7242760000000004E-3</v>
      </c>
      <c r="I83">
        <v>2.0155699999999999E-3</v>
      </c>
      <c r="J83">
        <v>5.6905710000000002E-3</v>
      </c>
      <c r="K83" s="5">
        <v>-0.4302368164315703</v>
      </c>
      <c r="L83" s="2" t="s">
        <v>231</v>
      </c>
      <c r="M83" s="5">
        <v>0.15448552000000002</v>
      </c>
      <c r="N83" s="5">
        <v>5.4356737596157672</v>
      </c>
      <c r="O83" s="2" t="s">
        <v>231</v>
      </c>
      <c r="P83" s="5">
        <v>0.11381142</v>
      </c>
      <c r="T83" s="103"/>
      <c r="U83" s="103"/>
      <c r="V83" s="103"/>
      <c r="W83" s="103"/>
    </row>
    <row r="84" spans="1:23" x14ac:dyDescent="0.3">
      <c r="A84" s="110" t="s">
        <v>65</v>
      </c>
      <c r="B84" s="7" t="s">
        <v>190</v>
      </c>
      <c r="C84" s="14">
        <v>3882</v>
      </c>
      <c r="D84" s="2" t="s">
        <v>231</v>
      </c>
      <c r="E84" s="119">
        <v>46</v>
      </c>
      <c r="F84" s="18">
        <v>101.44553433144037</v>
      </c>
      <c r="G84">
        <v>3.3081640000000002E-2</v>
      </c>
      <c r="H84">
        <v>9.5635670000000002E-3</v>
      </c>
      <c r="I84">
        <v>2.0188459999999999E-3</v>
      </c>
      <c r="J84">
        <v>6.7585500000000003E-3</v>
      </c>
      <c r="K84" s="5">
        <v>-0.47317057417190789</v>
      </c>
      <c r="L84" s="2" t="s">
        <v>231</v>
      </c>
      <c r="M84" s="5">
        <v>0.19127134000000001</v>
      </c>
      <c r="N84" s="5">
        <v>7.0611596853025542</v>
      </c>
      <c r="O84" s="2" t="s">
        <v>231</v>
      </c>
      <c r="P84" s="5">
        <v>0.13517100000000001</v>
      </c>
      <c r="T84" s="103"/>
      <c r="U84" s="103"/>
      <c r="V84" s="103"/>
      <c r="W84" s="103"/>
    </row>
    <row r="85" spans="1:23" x14ac:dyDescent="0.3">
      <c r="A85" s="110" t="s">
        <v>65</v>
      </c>
      <c r="B85" s="7" t="s">
        <v>191</v>
      </c>
      <c r="C85" s="14">
        <v>3882</v>
      </c>
      <c r="D85" s="2" t="s">
        <v>231</v>
      </c>
      <c r="E85" s="119">
        <v>46</v>
      </c>
      <c r="F85" s="18">
        <v>101.44553433144037</v>
      </c>
      <c r="G85">
        <v>3.3088979999999997E-2</v>
      </c>
      <c r="H85">
        <v>1.098057E-2</v>
      </c>
      <c r="I85">
        <v>2.0183330000000002E-3</v>
      </c>
      <c r="J85">
        <v>6.7758360000000004E-3</v>
      </c>
      <c r="K85" s="5">
        <v>-0.24619028925138861</v>
      </c>
      <c r="L85" s="2" t="s">
        <v>231</v>
      </c>
      <c r="M85" s="5">
        <v>0.21961140000000001</v>
      </c>
      <c r="N85" s="5">
        <v>6.8066193068297203</v>
      </c>
      <c r="O85" s="2" t="s">
        <v>231</v>
      </c>
      <c r="P85" s="5">
        <v>0.13551672000000001</v>
      </c>
      <c r="T85" s="103"/>
      <c r="U85" s="103"/>
      <c r="V85" s="103"/>
      <c r="W85" s="103"/>
    </row>
    <row r="86" spans="1:23" x14ac:dyDescent="0.3">
      <c r="A86" s="112" t="s">
        <v>422</v>
      </c>
      <c r="B86" s="106"/>
      <c r="C86" s="14"/>
      <c r="D86" s="14"/>
      <c r="E86" s="119"/>
      <c r="F86" s="18"/>
      <c r="G86" s="103">
        <v>3.3091349999999999E-2</v>
      </c>
      <c r="H86" s="103">
        <v>8.9962670000000005E-3</v>
      </c>
      <c r="I86" s="103">
        <v>2.0152579999999998E-3</v>
      </c>
      <c r="J86" s="103">
        <v>6.7291110000000003E-3</v>
      </c>
      <c r="K86" s="5"/>
      <c r="M86" s="5"/>
      <c r="N86" s="5"/>
      <c r="P86" s="5"/>
      <c r="T86" s="103"/>
      <c r="U86" s="103"/>
      <c r="V86" s="103"/>
      <c r="W86" s="103"/>
    </row>
    <row r="87" spans="1:23" x14ac:dyDescent="0.3">
      <c r="A87" s="112" t="s">
        <v>423</v>
      </c>
      <c r="B87" s="106"/>
      <c r="C87" s="14"/>
      <c r="D87" s="14"/>
      <c r="E87" s="119"/>
      <c r="G87" s="103">
        <v>3.3073980000000003E-2</v>
      </c>
      <c r="H87" s="103">
        <v>1.13229E-2</v>
      </c>
      <c r="I87" s="103">
        <v>2.015523E-3</v>
      </c>
      <c r="J87" s="103">
        <v>5.9562410000000001E-3</v>
      </c>
      <c r="K87" s="5"/>
      <c r="M87" s="5"/>
      <c r="N87" s="5"/>
      <c r="P87" s="5"/>
      <c r="T87" s="103"/>
      <c r="U87" s="103"/>
      <c r="V87" s="103"/>
      <c r="W87" s="103"/>
    </row>
    <row r="88" spans="1:23" x14ac:dyDescent="0.3">
      <c r="A88" s="112" t="s">
        <v>424</v>
      </c>
      <c r="B88" s="106"/>
      <c r="C88" s="14"/>
      <c r="D88" s="14"/>
      <c r="E88" s="119"/>
      <c r="G88" s="103">
        <v>3.3078780000000002E-2</v>
      </c>
      <c r="H88" s="103">
        <v>6.6643989999999997E-3</v>
      </c>
      <c r="I88" s="103">
        <v>2.0156750000000002E-3</v>
      </c>
      <c r="J88" s="103">
        <v>6.5686160000000002E-3</v>
      </c>
      <c r="K88" s="5"/>
      <c r="M88" s="5"/>
      <c r="N88" s="5"/>
      <c r="P88" s="5"/>
      <c r="T88" s="103"/>
      <c r="U88" s="103"/>
      <c r="V88" s="103"/>
      <c r="W88" s="103"/>
    </row>
    <row r="89" spans="1:23" x14ac:dyDescent="0.3">
      <c r="A89" s="110" t="s">
        <v>38</v>
      </c>
      <c r="B89" s="7" t="s">
        <v>150</v>
      </c>
      <c r="C89" s="14">
        <v>4114</v>
      </c>
      <c r="D89" s="2" t="s">
        <v>231</v>
      </c>
      <c r="E89" s="119">
        <v>48</v>
      </c>
      <c r="F89" s="18">
        <v>97.180359747204676</v>
      </c>
      <c r="G89">
        <v>3.3076130000000002E-2</v>
      </c>
      <c r="H89">
        <v>6.3585050000000004E-3</v>
      </c>
      <c r="I89">
        <v>2.0162600000000002E-3</v>
      </c>
      <c r="J89">
        <v>7.4919080000000002E-3</v>
      </c>
      <c r="K89" s="5">
        <v>-0.60897012939093731</v>
      </c>
      <c r="L89" s="2" t="s">
        <v>231</v>
      </c>
      <c r="M89" s="5">
        <v>0.12717010000000001</v>
      </c>
      <c r="N89" s="5">
        <v>5.7147519765115344</v>
      </c>
      <c r="O89" s="2" t="s">
        <v>231</v>
      </c>
      <c r="P89" s="5">
        <v>0.14983816</v>
      </c>
      <c r="T89" s="103"/>
      <c r="U89" s="103"/>
      <c r="V89" s="103"/>
      <c r="W89" s="103"/>
    </row>
    <row r="90" spans="1:23" x14ac:dyDescent="0.3">
      <c r="A90" s="109" t="s">
        <v>49</v>
      </c>
      <c r="B90" s="105" t="s">
        <v>164</v>
      </c>
      <c r="C90" s="14">
        <v>3981</v>
      </c>
      <c r="D90" s="2" t="s">
        <v>231</v>
      </c>
      <c r="E90" s="119">
        <v>50</v>
      </c>
      <c r="F90" s="18">
        <v>102.23561919115799</v>
      </c>
      <c r="G90" s="103">
        <v>3.3078009999999998E-2</v>
      </c>
      <c r="H90" s="103">
        <v>7.2162830000000004E-3</v>
      </c>
      <c r="I90" s="103">
        <v>2.018911E-3</v>
      </c>
      <c r="J90" s="103">
        <v>6.8164250000000001E-3</v>
      </c>
      <c r="K90" s="5">
        <v>-0.54189604565985938</v>
      </c>
      <c r="L90" s="2" t="s">
        <v>231</v>
      </c>
      <c r="M90" s="5">
        <v>0.14432566000000002</v>
      </c>
      <c r="N90" s="5">
        <v>7.0300421461768963</v>
      </c>
      <c r="O90" s="2" t="s">
        <v>231</v>
      </c>
      <c r="P90" s="5">
        <v>0.13632849999999999</v>
      </c>
      <c r="T90" s="103"/>
      <c r="U90" s="103"/>
      <c r="V90" s="103"/>
      <c r="W90" s="103"/>
    </row>
    <row r="91" spans="1:23" x14ac:dyDescent="0.3">
      <c r="A91" s="109" t="s">
        <v>49</v>
      </c>
      <c r="B91" s="105" t="s">
        <v>165</v>
      </c>
      <c r="C91" s="14">
        <v>3981</v>
      </c>
      <c r="D91" s="2" t="s">
        <v>231</v>
      </c>
      <c r="E91" s="119">
        <v>50</v>
      </c>
      <c r="F91" s="18">
        <v>102.23561919115799</v>
      </c>
      <c r="G91" s="103">
        <v>3.3078129999999997E-2</v>
      </c>
      <c r="H91" s="103">
        <v>1.0530039999999999E-2</v>
      </c>
      <c r="I91" s="103">
        <v>2.0185149999999998E-3</v>
      </c>
      <c r="J91" s="103">
        <v>5.1731440000000002E-3</v>
      </c>
      <c r="K91" s="5">
        <v>-0.5331444848602569</v>
      </c>
      <c r="L91" s="2" t="s">
        <v>231</v>
      </c>
      <c r="M91" s="5">
        <v>0.21060079999999998</v>
      </c>
      <c r="N91" s="5">
        <v>6.8335672660609141</v>
      </c>
      <c r="O91" s="2" t="s">
        <v>231</v>
      </c>
      <c r="P91" s="5">
        <v>0.10346288000000001</v>
      </c>
      <c r="T91" s="103"/>
      <c r="U91" s="103"/>
      <c r="V91" s="103"/>
      <c r="W91" s="103"/>
    </row>
    <row r="92" spans="1:23" x14ac:dyDescent="0.3">
      <c r="A92" s="110" t="s">
        <v>66</v>
      </c>
      <c r="B92" s="7" t="s">
        <v>192</v>
      </c>
      <c r="C92" s="14">
        <v>3800</v>
      </c>
      <c r="D92" s="2" t="s">
        <v>231</v>
      </c>
      <c r="E92" s="119">
        <v>56</v>
      </c>
      <c r="F92" s="18">
        <v>99.473684210526315</v>
      </c>
      <c r="G92">
        <v>3.3079770000000001E-2</v>
      </c>
      <c r="H92">
        <v>1.340453E-2</v>
      </c>
      <c r="I92">
        <v>2.017961E-3</v>
      </c>
      <c r="J92">
        <v>7.4626340000000001E-3</v>
      </c>
      <c r="K92" s="5">
        <v>-0.47844782447854239</v>
      </c>
      <c r="L92" s="2" t="s">
        <v>231</v>
      </c>
      <c r="M92" s="5">
        <v>0.26809060000000001</v>
      </c>
      <c r="N92" s="5">
        <v>6.5587008933734374</v>
      </c>
      <c r="O92" s="2" t="s">
        <v>231</v>
      </c>
      <c r="P92" s="5">
        <v>0.14925268</v>
      </c>
      <c r="T92" s="103"/>
      <c r="U92" s="103"/>
      <c r="V92" s="103"/>
      <c r="W92" s="103"/>
    </row>
    <row r="93" spans="1:23" x14ac:dyDescent="0.3">
      <c r="A93" s="112" t="s">
        <v>425</v>
      </c>
      <c r="B93" s="106"/>
      <c r="C93" s="14"/>
      <c r="D93" s="14"/>
      <c r="E93" s="119"/>
      <c r="F93" s="18"/>
      <c r="G93" s="103">
        <v>3.3087279999999997E-2</v>
      </c>
      <c r="H93" s="103">
        <v>9.8486449999999996E-3</v>
      </c>
      <c r="I93" s="103">
        <v>2.0155170000000001E-3</v>
      </c>
      <c r="J93" s="103">
        <v>7.1130250000000003E-3</v>
      </c>
      <c r="K93" s="5"/>
      <c r="M93" s="5"/>
      <c r="N93" s="5"/>
      <c r="P93" s="5"/>
      <c r="T93" s="103"/>
      <c r="U93" s="103"/>
      <c r="V93" s="103"/>
      <c r="W93" s="103"/>
    </row>
    <row r="94" spans="1:23" x14ac:dyDescent="0.3">
      <c r="A94" s="112" t="s">
        <v>426</v>
      </c>
      <c r="B94" s="106"/>
      <c r="C94" s="14"/>
      <c r="D94" s="14"/>
      <c r="E94" s="119"/>
      <c r="F94" s="18"/>
      <c r="G94" s="103">
        <v>3.3073859999999997E-2</v>
      </c>
      <c r="H94" s="103">
        <v>6.8644439999999999E-3</v>
      </c>
      <c r="I94" s="103">
        <v>2.0155440000000002E-3</v>
      </c>
      <c r="J94" s="103">
        <v>5.0063060000000003E-3</v>
      </c>
      <c r="K94" s="5"/>
      <c r="M94" s="5"/>
      <c r="N94" s="5"/>
      <c r="P94" s="5"/>
      <c r="T94" s="103"/>
      <c r="U94" s="103"/>
      <c r="V94" s="103"/>
      <c r="W94" s="103"/>
    </row>
    <row r="95" spans="1:23" x14ac:dyDescent="0.3">
      <c r="A95" s="112" t="s">
        <v>427</v>
      </c>
      <c r="B95" s="106"/>
      <c r="C95" s="14"/>
      <c r="D95" s="14"/>
      <c r="E95" s="119"/>
      <c r="F95" s="18"/>
      <c r="G95" s="103">
        <v>3.3083830000000002E-2</v>
      </c>
      <c r="H95" s="103">
        <v>9.7985550000000005E-3</v>
      </c>
      <c r="I95" s="103">
        <v>2.0156319999999998E-3</v>
      </c>
      <c r="J95" s="103">
        <v>6.2201139999999997E-3</v>
      </c>
      <c r="K95" s="5"/>
      <c r="M95" s="5"/>
      <c r="N95" s="5"/>
      <c r="P95" s="5"/>
      <c r="T95" s="103"/>
      <c r="U95" s="103"/>
      <c r="V95" s="103"/>
      <c r="W95" s="103"/>
    </row>
    <row r="96" spans="1:23" x14ac:dyDescent="0.3">
      <c r="A96" s="110" t="s">
        <v>66</v>
      </c>
      <c r="B96" s="7" t="s">
        <v>193</v>
      </c>
      <c r="C96" s="14">
        <v>3800</v>
      </c>
      <c r="D96" s="2" t="s">
        <v>231</v>
      </c>
      <c r="E96" s="119">
        <v>56</v>
      </c>
      <c r="F96" s="18">
        <v>100.34510220334482</v>
      </c>
      <c r="G96">
        <v>3.3081159999999998E-2</v>
      </c>
      <c r="H96">
        <v>1.1662250000000001E-2</v>
      </c>
      <c r="I96">
        <v>2.0177229999999999E-3</v>
      </c>
      <c r="J96">
        <v>6.6548400000000004E-3</v>
      </c>
      <c r="K96" s="5">
        <v>-0.41593226754416979</v>
      </c>
      <c r="L96" s="2" t="s">
        <v>231</v>
      </c>
      <c r="M96" s="5">
        <v>0.23324500000000001</v>
      </c>
      <c r="N96" s="5">
        <v>6.4662804697886216</v>
      </c>
      <c r="O96" s="2" t="s">
        <v>231</v>
      </c>
      <c r="P96" s="5">
        <v>0.13309680000000002</v>
      </c>
      <c r="T96" s="103"/>
      <c r="U96" s="103"/>
      <c r="V96" s="103"/>
      <c r="W96" s="103"/>
    </row>
    <row r="97" spans="1:23" x14ac:dyDescent="0.3">
      <c r="A97" s="110" t="s">
        <v>67</v>
      </c>
      <c r="B97" s="7" t="s">
        <v>194</v>
      </c>
      <c r="C97" s="14">
        <v>3938</v>
      </c>
      <c r="D97" s="2" t="s">
        <v>231</v>
      </c>
      <c r="E97" s="119">
        <v>56</v>
      </c>
      <c r="F97" s="18">
        <v>102.59014728288471</v>
      </c>
      <c r="G97">
        <v>3.3092400000000001E-2</v>
      </c>
      <c r="H97">
        <v>8.6656679999999996E-3</v>
      </c>
      <c r="I97">
        <v>2.017179E-3</v>
      </c>
      <c r="J97">
        <v>7.3205550000000003E-3</v>
      </c>
      <c r="K97" s="5">
        <v>-7.1047158669299199E-2</v>
      </c>
      <c r="L97" s="2" t="s">
        <v>231</v>
      </c>
      <c r="M97" s="5">
        <v>0.17331336</v>
      </c>
      <c r="N97" s="5">
        <v>6.1963686649593512</v>
      </c>
      <c r="O97" s="2" t="s">
        <v>231</v>
      </c>
      <c r="P97" s="5">
        <v>0.14641110000000002</v>
      </c>
      <c r="T97" s="103"/>
      <c r="U97" s="103"/>
      <c r="V97" s="103"/>
      <c r="W97" s="103"/>
    </row>
    <row r="98" spans="1:23" x14ac:dyDescent="0.3">
      <c r="A98" s="110" t="s">
        <v>68</v>
      </c>
      <c r="B98" s="7" t="s">
        <v>195</v>
      </c>
      <c r="C98" s="14">
        <v>3982</v>
      </c>
      <c r="D98" s="2" t="s">
        <v>231</v>
      </c>
      <c r="E98" s="119">
        <v>47</v>
      </c>
      <c r="F98" s="18">
        <v>101.00704934541793</v>
      </c>
      <c r="G98">
        <v>3.3071179999999999E-2</v>
      </c>
      <c r="H98">
        <v>9.6258769999999997E-3</v>
      </c>
      <c r="I98">
        <v>2.0184769999999999E-3</v>
      </c>
      <c r="J98">
        <v>7.6281209999999999E-3</v>
      </c>
      <c r="K98" s="5">
        <v>-0.70735646414716591</v>
      </c>
      <c r="L98" s="2" t="s">
        <v>231</v>
      </c>
      <c r="M98" s="5">
        <v>0.19251753999999999</v>
      </c>
      <c r="N98" s="5">
        <v>6.8403861698645212</v>
      </c>
      <c r="O98" s="2" t="s">
        <v>231</v>
      </c>
      <c r="P98" s="5">
        <v>0.15256242</v>
      </c>
      <c r="T98" s="103"/>
      <c r="U98" s="103"/>
      <c r="V98" s="103"/>
      <c r="W98" s="103"/>
    </row>
    <row r="99" spans="1:23" x14ac:dyDescent="0.3">
      <c r="A99" s="110" t="s">
        <v>68</v>
      </c>
      <c r="B99" s="7" t="s">
        <v>196</v>
      </c>
      <c r="C99" s="14">
        <v>3982</v>
      </c>
      <c r="D99" s="2" t="s">
        <v>231</v>
      </c>
      <c r="E99" s="119">
        <v>47</v>
      </c>
      <c r="F99" s="18">
        <v>101.00704934541793</v>
      </c>
      <c r="G99">
        <v>3.3075319999999998E-2</v>
      </c>
      <c r="H99">
        <v>8.2034069999999994E-3</v>
      </c>
      <c r="I99">
        <v>2.018471E-3</v>
      </c>
      <c r="J99">
        <v>7.2450520000000001E-3</v>
      </c>
      <c r="K99" s="5">
        <v>-0.57708857264344449</v>
      </c>
      <c r="L99" s="2" t="s">
        <v>231</v>
      </c>
      <c r="M99" s="5">
        <v>0.16406813999999997</v>
      </c>
      <c r="N99" s="5">
        <v>6.8374092014289793</v>
      </c>
      <c r="O99" s="2" t="s">
        <v>231</v>
      </c>
      <c r="P99" s="5">
        <v>0.14490104000000001</v>
      </c>
      <c r="T99" s="103"/>
      <c r="U99" s="103"/>
      <c r="V99" s="103"/>
      <c r="W99" s="103"/>
    </row>
    <row r="100" spans="1:23" x14ac:dyDescent="0.3">
      <c r="A100" s="110" t="s">
        <v>69</v>
      </c>
      <c r="B100" s="7" t="s">
        <v>197</v>
      </c>
      <c r="C100" s="14">
        <v>3927</v>
      </c>
      <c r="D100" s="2" t="s">
        <v>231</v>
      </c>
      <c r="E100" s="119">
        <v>62</v>
      </c>
      <c r="F100" s="18">
        <v>100.35934291581108</v>
      </c>
      <c r="G100">
        <v>3.3087999999999999E-2</v>
      </c>
      <c r="H100">
        <v>9.1795520000000005E-3</v>
      </c>
      <c r="I100">
        <v>2.0182669999999998E-3</v>
      </c>
      <c r="J100">
        <v>4.9262350000000002E-3</v>
      </c>
      <c r="K100" s="5">
        <v>-0.18354393567827385</v>
      </c>
      <c r="L100" s="2" t="s">
        <v>231</v>
      </c>
      <c r="M100" s="5">
        <v>0.18359104000000001</v>
      </c>
      <c r="N100" s="5">
        <v>6.7361922746178919</v>
      </c>
      <c r="O100" s="2" t="s">
        <v>231</v>
      </c>
      <c r="P100" s="5">
        <v>9.8524700000000007E-2</v>
      </c>
      <c r="T100" s="103"/>
      <c r="U100" s="103"/>
      <c r="V100" s="103"/>
      <c r="W100" s="103"/>
    </row>
    <row r="101" spans="1:23" x14ac:dyDescent="0.3">
      <c r="A101" s="112" t="s">
        <v>428</v>
      </c>
      <c r="B101" s="106"/>
      <c r="C101" s="14"/>
      <c r="D101" s="14"/>
      <c r="E101" s="119"/>
      <c r="F101" s="18"/>
      <c r="G101" s="103">
        <v>3.3101020000000002E-2</v>
      </c>
      <c r="H101" s="103">
        <v>9.2684859999999994E-3</v>
      </c>
      <c r="I101" s="103">
        <v>2.0165579999999999E-3</v>
      </c>
      <c r="J101" s="103">
        <v>6.5509059999999996E-3</v>
      </c>
      <c r="K101" s="5"/>
      <c r="M101" s="5"/>
      <c r="N101" s="5"/>
      <c r="P101" s="5"/>
      <c r="T101" s="103"/>
      <c r="U101" s="103"/>
      <c r="V101" s="103"/>
      <c r="W101" s="103"/>
    </row>
    <row r="102" spans="1:23" x14ac:dyDescent="0.3">
      <c r="A102" s="112" t="s">
        <v>429</v>
      </c>
      <c r="B102" s="106"/>
      <c r="C102" s="14"/>
      <c r="D102" s="14"/>
      <c r="E102" s="119"/>
      <c r="F102" s="18"/>
      <c r="G102" s="103">
        <v>3.3082519999999997E-2</v>
      </c>
      <c r="H102" s="103">
        <v>9.277113E-3</v>
      </c>
      <c r="I102" s="103">
        <v>2.0168230000000001E-3</v>
      </c>
      <c r="J102" s="103">
        <v>5.2781160000000002E-3</v>
      </c>
      <c r="K102" s="5"/>
      <c r="M102" s="5"/>
      <c r="N102" s="5"/>
      <c r="P102" s="5"/>
      <c r="T102" s="103"/>
      <c r="U102" s="103"/>
      <c r="V102" s="103"/>
      <c r="W102" s="103"/>
    </row>
    <row r="103" spans="1:23" x14ac:dyDescent="0.3">
      <c r="A103" s="112" t="s">
        <v>430</v>
      </c>
      <c r="B103" s="106"/>
      <c r="C103" s="14"/>
      <c r="D103" s="14"/>
      <c r="E103" s="119"/>
      <c r="F103" s="18"/>
      <c r="G103" s="103">
        <v>3.3085900000000001E-2</v>
      </c>
      <c r="H103" s="103">
        <v>7.1718240000000003E-3</v>
      </c>
      <c r="I103" s="103">
        <v>2.0162909999999999E-3</v>
      </c>
      <c r="J103" s="103">
        <v>7.6741980000000001E-3</v>
      </c>
      <c r="K103" s="5"/>
      <c r="M103" s="5"/>
      <c r="N103" s="5"/>
      <c r="P103" s="5"/>
      <c r="T103" s="103"/>
      <c r="U103" s="103"/>
      <c r="V103" s="103"/>
      <c r="W103" s="103"/>
    </row>
    <row r="104" spans="1:23" x14ac:dyDescent="0.3">
      <c r="A104" s="109" t="s">
        <v>13</v>
      </c>
      <c r="B104" s="7" t="s">
        <v>104</v>
      </c>
      <c r="C104" s="14">
        <v>4003</v>
      </c>
      <c r="D104" s="2" t="s">
        <v>231</v>
      </c>
      <c r="E104" s="119">
        <v>57</v>
      </c>
      <c r="F104" s="18">
        <v>100.67449412940294</v>
      </c>
      <c r="G104">
        <v>3.3093089999999999E-2</v>
      </c>
      <c r="H104">
        <v>1.0740390000000001E-2</v>
      </c>
      <c r="I104">
        <v>2.018078E-3</v>
      </c>
      <c r="J104">
        <v>7.7273510000000004E-3</v>
      </c>
      <c r="K104" s="5">
        <v>-9.1721699628318498E-3</v>
      </c>
      <c r="L104" s="2" t="s">
        <v>231</v>
      </c>
      <c r="M104" s="5">
        <v>0.21480780000000002</v>
      </c>
      <c r="N104" s="5">
        <v>6.6424177688959922</v>
      </c>
      <c r="O104" s="2" t="s">
        <v>231</v>
      </c>
      <c r="P104" s="5">
        <v>0.15454702000000001</v>
      </c>
      <c r="T104" s="103"/>
      <c r="U104" s="103"/>
      <c r="V104" s="103"/>
      <c r="W104" s="103"/>
    </row>
    <row r="105" spans="1:23" x14ac:dyDescent="0.3">
      <c r="A105" s="109" t="s">
        <v>50</v>
      </c>
      <c r="B105" s="7" t="s">
        <v>166</v>
      </c>
      <c r="C105" s="14">
        <v>3990</v>
      </c>
      <c r="D105" s="2" t="s">
        <v>231</v>
      </c>
      <c r="E105" s="119">
        <v>57</v>
      </c>
      <c r="F105" s="18">
        <v>96.992481203007515</v>
      </c>
      <c r="G105">
        <v>3.3078639999999999E-2</v>
      </c>
      <c r="H105">
        <v>9.3603479999999992E-3</v>
      </c>
      <c r="I105">
        <v>2.0176209999999998E-3</v>
      </c>
      <c r="J105">
        <v>4.8298519999999999E-3</v>
      </c>
      <c r="K105" s="5">
        <v>-0.43573062982933142</v>
      </c>
      <c r="L105" s="2" t="s">
        <v>231</v>
      </c>
      <c r="M105" s="5">
        <v>0.18720695999999998</v>
      </c>
      <c r="N105" s="5">
        <v>6.4156720063830779</v>
      </c>
      <c r="O105" s="2" t="s">
        <v>231</v>
      </c>
      <c r="P105" s="5">
        <v>9.6597039999999995E-2</v>
      </c>
      <c r="T105" s="103"/>
      <c r="U105" s="103"/>
      <c r="V105" s="103"/>
      <c r="W105" s="103"/>
    </row>
    <row r="106" spans="1:23" x14ac:dyDescent="0.3">
      <c r="A106" s="109" t="s">
        <v>50</v>
      </c>
      <c r="B106" s="7" t="s">
        <v>167</v>
      </c>
      <c r="C106" s="14">
        <v>3990</v>
      </c>
      <c r="D106" s="2" t="s">
        <v>231</v>
      </c>
      <c r="E106" s="119">
        <v>57</v>
      </c>
      <c r="F106" s="18">
        <v>96.992481203007515</v>
      </c>
      <c r="G106">
        <v>3.3079409999999997E-2</v>
      </c>
      <c r="H106">
        <v>7.8819059999999993E-3</v>
      </c>
      <c r="I106">
        <v>2.017128E-3</v>
      </c>
      <c r="J106">
        <v>7.670039E-3</v>
      </c>
      <c r="K106" s="5">
        <v>-0.40732861388454744</v>
      </c>
      <c r="L106" s="2" t="s">
        <v>231</v>
      </c>
      <c r="M106" s="5">
        <v>0.15763811999999999</v>
      </c>
      <c r="N106" s="5">
        <v>6.1710644332566904</v>
      </c>
      <c r="O106" s="2" t="s">
        <v>231</v>
      </c>
      <c r="P106" s="5">
        <v>0.15340078000000001</v>
      </c>
      <c r="T106" s="103"/>
      <c r="U106" s="103"/>
      <c r="V106" s="103"/>
      <c r="W106" s="103"/>
    </row>
    <row r="107" spans="1:23" x14ac:dyDescent="0.3">
      <c r="A107" s="109" t="s">
        <v>50</v>
      </c>
      <c r="B107" s="7" t="s">
        <v>168</v>
      </c>
      <c r="C107" s="14">
        <v>3990</v>
      </c>
      <c r="D107" s="2" t="s">
        <v>231</v>
      </c>
      <c r="E107" s="119">
        <v>57</v>
      </c>
      <c r="F107" s="18">
        <v>96.992481203007515</v>
      </c>
      <c r="G107">
        <v>3.308059E-2</v>
      </c>
      <c r="H107">
        <v>7.0955389999999997E-3</v>
      </c>
      <c r="I107">
        <v>2.0178000000000001E-3</v>
      </c>
      <c r="J107">
        <v>6.069479E-3</v>
      </c>
      <c r="K107" s="5">
        <v>-0.36653216502719765</v>
      </c>
      <c r="L107" s="2" t="s">
        <v>231</v>
      </c>
      <c r="M107" s="5">
        <v>0.14191077999999999</v>
      </c>
      <c r="N107" s="5">
        <v>6.5044848980458152</v>
      </c>
      <c r="O107" s="2" t="s">
        <v>231</v>
      </c>
      <c r="P107" s="5">
        <v>0.12138958</v>
      </c>
      <c r="T107" s="103"/>
      <c r="U107" s="103"/>
      <c r="V107" s="103"/>
      <c r="W107" s="103"/>
    </row>
    <row r="108" spans="1:23" x14ac:dyDescent="0.3">
      <c r="A108" s="110" t="s">
        <v>431</v>
      </c>
      <c r="B108" s="106"/>
      <c r="C108" s="14"/>
      <c r="D108" s="14"/>
      <c r="E108" s="119"/>
      <c r="G108">
        <v>3.3079020000000001E-2</v>
      </c>
      <c r="H108">
        <v>9.0725279999999998E-3</v>
      </c>
      <c r="I108">
        <v>2.0162449999999998E-3</v>
      </c>
      <c r="J108">
        <v>8.5580480000000004E-3</v>
      </c>
      <c r="K108" s="5"/>
      <c r="M108" s="5"/>
      <c r="N108" s="5"/>
      <c r="P108" s="5"/>
      <c r="T108" s="103"/>
      <c r="U108" s="103"/>
      <c r="V108" s="103"/>
      <c r="W108" s="103"/>
    </row>
    <row r="109" spans="1:23" x14ac:dyDescent="0.3">
      <c r="A109" s="110" t="s">
        <v>432</v>
      </c>
      <c r="B109" s="106"/>
      <c r="C109" s="14"/>
      <c r="D109" s="14"/>
      <c r="E109" s="119"/>
      <c r="G109">
        <v>3.3078360000000001E-2</v>
      </c>
      <c r="H109">
        <v>7.8047029999999996E-3</v>
      </c>
      <c r="I109">
        <v>2.0160550000000001E-3</v>
      </c>
      <c r="J109">
        <v>4.8976799999999997E-3</v>
      </c>
      <c r="K109" s="5"/>
      <c r="M109" s="5"/>
      <c r="N109" s="5"/>
      <c r="P109" s="5"/>
      <c r="T109" s="103"/>
      <c r="U109" s="103"/>
      <c r="V109" s="103"/>
      <c r="W109" s="103"/>
    </row>
    <row r="110" spans="1:23" x14ac:dyDescent="0.3">
      <c r="A110" s="110" t="s">
        <v>433</v>
      </c>
      <c r="B110" s="106"/>
      <c r="C110" s="14"/>
      <c r="D110" s="14"/>
      <c r="E110" s="119"/>
      <c r="G110">
        <v>3.3072320000000002E-2</v>
      </c>
      <c r="H110">
        <v>6.573115E-3</v>
      </c>
      <c r="I110">
        <v>2.0160600000000001E-3</v>
      </c>
      <c r="J110">
        <v>5.2475050000000004E-3</v>
      </c>
      <c r="K110" s="5"/>
      <c r="M110" s="5"/>
      <c r="N110" s="5"/>
      <c r="P110" s="5"/>
      <c r="T110" s="103"/>
      <c r="U110" s="103"/>
      <c r="V110" s="103"/>
      <c r="W110" s="103"/>
    </row>
    <row r="111" spans="1:23" x14ac:dyDescent="0.3">
      <c r="A111" s="109" t="s">
        <v>14</v>
      </c>
      <c r="B111" s="7" t="s">
        <v>105</v>
      </c>
      <c r="C111" s="14">
        <v>4052</v>
      </c>
      <c r="D111" s="2" t="s">
        <v>231</v>
      </c>
      <c r="E111" s="119">
        <v>61</v>
      </c>
      <c r="F111" s="18">
        <v>103.89930898321818</v>
      </c>
      <c r="G111">
        <v>3.309198E-2</v>
      </c>
      <c r="H111">
        <v>6.3423500000000001E-3</v>
      </c>
      <c r="I111">
        <v>2.016819E-3</v>
      </c>
      <c r="J111">
        <v>5.7628189999999998E-3</v>
      </c>
      <c r="K111" s="5">
        <v>3.4211871125426063E-3</v>
      </c>
      <c r="L111" s="2" t="s">
        <v>231</v>
      </c>
      <c r="M111" s="5">
        <v>0.12684699999999999</v>
      </c>
      <c r="N111" s="5">
        <v>6.0177505588223994</v>
      </c>
      <c r="O111" s="2" t="s">
        <v>231</v>
      </c>
      <c r="P111" s="5">
        <v>0.11525637999999999</v>
      </c>
      <c r="T111" s="103"/>
      <c r="U111" s="103"/>
      <c r="V111" s="103"/>
      <c r="W111" s="103"/>
    </row>
    <row r="112" spans="1:23" x14ac:dyDescent="0.3">
      <c r="A112" s="109" t="s">
        <v>14</v>
      </c>
      <c r="B112" s="7" t="s">
        <v>106</v>
      </c>
      <c r="C112" s="14">
        <v>4052</v>
      </c>
      <c r="D112" s="2" t="s">
        <v>231</v>
      </c>
      <c r="E112" s="119">
        <v>61</v>
      </c>
      <c r="F112" s="18">
        <v>103.89930898321818</v>
      </c>
      <c r="G112">
        <v>3.3084130000000003E-2</v>
      </c>
      <c r="H112">
        <v>1.102038E-2</v>
      </c>
      <c r="I112">
        <v>2.0168059999999999E-3</v>
      </c>
      <c r="J112">
        <v>6.3486599999999999E-3</v>
      </c>
      <c r="K112" s="5">
        <v>-0.2287608139259297</v>
      </c>
      <c r="L112" s="2" t="s">
        <v>231</v>
      </c>
      <c r="M112" s="5">
        <v>0.22040759999999998</v>
      </c>
      <c r="N112" s="5">
        <v>6.011300460545133</v>
      </c>
      <c r="O112" s="2" t="s">
        <v>231</v>
      </c>
      <c r="P112" s="5">
        <v>0.12697320000000001</v>
      </c>
      <c r="T112" s="103"/>
      <c r="U112" s="103"/>
      <c r="V112" s="103"/>
      <c r="W112" s="103"/>
    </row>
    <row r="113" spans="1:23" x14ac:dyDescent="0.3">
      <c r="A113" s="109" t="s">
        <v>14</v>
      </c>
      <c r="B113" s="7" t="s">
        <v>107</v>
      </c>
      <c r="C113" s="14">
        <v>4052</v>
      </c>
      <c r="D113" s="2" t="s">
        <v>231</v>
      </c>
      <c r="E113" s="119">
        <v>61</v>
      </c>
      <c r="F113" s="18">
        <v>103.89930898321818</v>
      </c>
      <c r="G113">
        <v>3.3089060000000003E-2</v>
      </c>
      <c r="H113">
        <v>1.0312170000000001E-2</v>
      </c>
      <c r="I113">
        <v>2.016398E-3</v>
      </c>
      <c r="J113">
        <v>6.8830159999999996E-3</v>
      </c>
      <c r="K113" s="5">
        <v>-7.4596865825735298E-2</v>
      </c>
      <c r="L113" s="2" t="s">
        <v>231</v>
      </c>
      <c r="M113" s="5">
        <v>0.20624340000000002</v>
      </c>
      <c r="N113" s="5">
        <v>5.8088666069231802</v>
      </c>
      <c r="O113" s="2" t="s">
        <v>231</v>
      </c>
      <c r="P113" s="5">
        <v>0.13766032</v>
      </c>
      <c r="T113" s="103"/>
      <c r="U113" s="103"/>
      <c r="V113" s="103"/>
      <c r="W113" s="103"/>
    </row>
    <row r="114" spans="1:23" x14ac:dyDescent="0.3">
      <c r="A114" s="109" t="s">
        <v>14</v>
      </c>
      <c r="B114" s="7" t="s">
        <v>108</v>
      </c>
      <c r="C114" s="14">
        <v>4052</v>
      </c>
      <c r="D114" s="2" t="s">
        <v>231</v>
      </c>
      <c r="E114" s="119">
        <v>61</v>
      </c>
      <c r="F114" s="18">
        <v>103.89930898321818</v>
      </c>
      <c r="G114">
        <v>3.3069599999999998E-2</v>
      </c>
      <c r="H114">
        <v>8.1533549999999993E-3</v>
      </c>
      <c r="I114">
        <v>2.016547E-3</v>
      </c>
      <c r="J114">
        <v>7.7535979999999996E-3</v>
      </c>
      <c r="K114" s="5">
        <v>-0.65776185801009479</v>
      </c>
      <c r="L114" s="2" t="s">
        <v>231</v>
      </c>
      <c r="M114" s="5">
        <v>0.16306709999999999</v>
      </c>
      <c r="N114" s="5">
        <v>5.8827946564077642</v>
      </c>
      <c r="O114" s="2" t="s">
        <v>231</v>
      </c>
      <c r="P114" s="5">
        <v>0.15507195999999998</v>
      </c>
      <c r="T114" s="103"/>
      <c r="U114" s="103"/>
      <c r="V114" s="103"/>
      <c r="W114" s="103"/>
    </row>
    <row r="115" spans="1:23" x14ac:dyDescent="0.3">
      <c r="A115" s="109" t="s">
        <v>51</v>
      </c>
      <c r="B115" s="7" t="s">
        <v>169</v>
      </c>
      <c r="C115" s="14">
        <v>3999</v>
      </c>
      <c r="D115" s="2" t="s">
        <v>231</v>
      </c>
      <c r="E115" s="119">
        <v>54</v>
      </c>
      <c r="F115" s="18">
        <v>101.19940029985008</v>
      </c>
      <c r="G115">
        <v>3.3085999999999997E-2</v>
      </c>
      <c r="H115">
        <v>9.7656819999999995E-3</v>
      </c>
      <c r="I115">
        <v>2.0178240000000001E-3</v>
      </c>
      <c r="J115">
        <v>8.9378510000000001E-3</v>
      </c>
      <c r="K115" s="5">
        <v>-0.15684885961592973</v>
      </c>
      <c r="L115" s="2" t="s">
        <v>231</v>
      </c>
      <c r="M115" s="5">
        <v>0.19531363999999998</v>
      </c>
      <c r="N115" s="5">
        <v>6.5163927717882046</v>
      </c>
      <c r="O115" s="2" t="s">
        <v>231</v>
      </c>
      <c r="P115" s="5">
        <v>0.17875701999999999</v>
      </c>
      <c r="T115" s="103"/>
      <c r="U115" s="103"/>
      <c r="V115" s="103"/>
      <c r="W115" s="103"/>
    </row>
    <row r="116" spans="1:23" x14ac:dyDescent="0.3">
      <c r="A116" s="109" t="s">
        <v>51</v>
      </c>
      <c r="B116" s="7" t="s">
        <v>170</v>
      </c>
      <c r="C116" s="14">
        <v>3999</v>
      </c>
      <c r="D116" s="2" t="s">
        <v>231</v>
      </c>
      <c r="E116" s="119">
        <v>54</v>
      </c>
      <c r="F116" s="18">
        <v>101.19940029985008</v>
      </c>
      <c r="G116">
        <v>3.3081699999999999E-2</v>
      </c>
      <c r="H116">
        <v>1.0249350000000001E-2</v>
      </c>
      <c r="I116">
        <v>2.0181650000000001E-3</v>
      </c>
      <c r="J116">
        <v>7.40429E-3</v>
      </c>
      <c r="K116" s="5">
        <v>-0.28171581205000706</v>
      </c>
      <c r="L116" s="2" t="s">
        <v>231</v>
      </c>
      <c r="M116" s="5">
        <v>0.20498700000000003</v>
      </c>
      <c r="N116" s="5">
        <v>6.6855838112125703</v>
      </c>
      <c r="O116" s="2" t="s">
        <v>231</v>
      </c>
      <c r="P116" s="5">
        <v>0.14808579999999999</v>
      </c>
      <c r="T116" s="103"/>
      <c r="U116" s="103"/>
      <c r="V116" s="103"/>
      <c r="W116" s="103"/>
    </row>
    <row r="117" spans="1:23" x14ac:dyDescent="0.3">
      <c r="A117" s="110" t="s">
        <v>434</v>
      </c>
      <c r="B117" s="106"/>
      <c r="C117" s="14"/>
      <c r="D117" s="14"/>
      <c r="E117" s="119"/>
      <c r="G117">
        <v>3.3083559999999998E-2</v>
      </c>
      <c r="H117">
        <v>1.1432929999999999E-2</v>
      </c>
      <c r="I117">
        <v>2.015939E-3</v>
      </c>
      <c r="J117">
        <v>4.6513630000000004E-3</v>
      </c>
      <c r="K117" s="5"/>
      <c r="M117" s="5"/>
      <c r="N117" s="5"/>
      <c r="P117" s="5"/>
      <c r="T117" s="103"/>
      <c r="U117" s="103"/>
      <c r="V117" s="103"/>
      <c r="W117" s="103"/>
    </row>
    <row r="118" spans="1:23" x14ac:dyDescent="0.3">
      <c r="A118" s="110" t="s">
        <v>435</v>
      </c>
      <c r="B118" s="106"/>
      <c r="C118" s="14"/>
      <c r="D118" s="14"/>
      <c r="E118" s="119"/>
      <c r="G118">
        <v>3.307218E-2</v>
      </c>
      <c r="H118">
        <v>9.3235149999999992E-3</v>
      </c>
      <c r="I118">
        <v>2.0163519999999999E-3</v>
      </c>
      <c r="J118">
        <v>4.8125620000000003E-3</v>
      </c>
      <c r="K118" s="5"/>
      <c r="M118" s="5"/>
      <c r="N118" s="5"/>
      <c r="P118" s="5"/>
      <c r="T118" s="103"/>
      <c r="U118" s="103"/>
      <c r="V118" s="103"/>
      <c r="W118" s="103"/>
    </row>
    <row r="119" spans="1:23" x14ac:dyDescent="0.3">
      <c r="A119" s="110" t="s">
        <v>436</v>
      </c>
      <c r="B119" s="106"/>
      <c r="C119" s="14"/>
      <c r="D119" s="14"/>
      <c r="E119" s="119"/>
      <c r="G119">
        <v>3.3081619999999999E-2</v>
      </c>
      <c r="H119">
        <v>1.213942E-2</v>
      </c>
      <c r="I119">
        <v>2.0163970000000001E-3</v>
      </c>
      <c r="J119">
        <v>8.0823179999999998E-3</v>
      </c>
      <c r="K119" s="5"/>
      <c r="M119" s="5"/>
      <c r="N119" s="5"/>
      <c r="P119" s="5"/>
      <c r="T119" s="103"/>
      <c r="U119" s="103"/>
      <c r="V119" s="103"/>
      <c r="W119" s="103"/>
    </row>
    <row r="120" spans="1:23" x14ac:dyDescent="0.3">
      <c r="A120" s="109" t="s">
        <v>15</v>
      </c>
      <c r="B120" s="7" t="s">
        <v>109</v>
      </c>
      <c r="C120" s="14">
        <v>4130</v>
      </c>
      <c r="D120" s="2" t="s">
        <v>231</v>
      </c>
      <c r="E120" s="119">
        <v>47</v>
      </c>
      <c r="F120" s="18">
        <v>98.208232445520579</v>
      </c>
      <c r="G120">
        <v>3.3071509999999998E-2</v>
      </c>
      <c r="H120">
        <v>1.166843E-2</v>
      </c>
      <c r="I120">
        <v>2.0173919999999998E-3</v>
      </c>
      <c r="J120">
        <v>8.4812700000000008E-3</v>
      </c>
      <c r="K120" s="5">
        <v>-0.56414655298815131</v>
      </c>
      <c r="L120" s="2" t="s">
        <v>231</v>
      </c>
      <c r="M120" s="5">
        <v>0.23336860000000001</v>
      </c>
      <c r="N120" s="5">
        <v>6.3020510444236404</v>
      </c>
      <c r="O120" s="2" t="s">
        <v>231</v>
      </c>
      <c r="P120" s="5">
        <v>0.16962540000000001</v>
      </c>
      <c r="T120" s="103"/>
      <c r="U120" s="103"/>
      <c r="V120" s="103"/>
      <c r="W120" s="103"/>
    </row>
    <row r="121" spans="1:23" x14ac:dyDescent="0.3">
      <c r="A121" s="110" t="s">
        <v>39</v>
      </c>
      <c r="B121" s="7" t="s">
        <v>151</v>
      </c>
      <c r="C121" s="14">
        <v>4010</v>
      </c>
      <c r="D121" s="2" t="s">
        <v>231</v>
      </c>
      <c r="E121" s="119">
        <v>53</v>
      </c>
      <c r="F121" s="18">
        <v>97.905236907730682</v>
      </c>
      <c r="G121">
        <v>3.3086629999999999E-2</v>
      </c>
      <c r="H121">
        <v>9.2785460000000004E-3</v>
      </c>
      <c r="I121">
        <v>2.0192610000000001E-3</v>
      </c>
      <c r="J121">
        <v>6.7709170000000004E-3</v>
      </c>
      <c r="K121" s="5">
        <v>-9.67846637158295E-2</v>
      </c>
      <c r="L121" s="2" t="s">
        <v>231</v>
      </c>
      <c r="M121" s="5">
        <v>0.18557092</v>
      </c>
      <c r="N121" s="5">
        <v>7.2293767121185741</v>
      </c>
      <c r="O121" s="2" t="s">
        <v>231</v>
      </c>
      <c r="P121" s="5">
        <v>0.13541834</v>
      </c>
      <c r="T121" s="103"/>
      <c r="U121" s="103"/>
      <c r="V121" s="103"/>
      <c r="W121" s="103"/>
    </row>
    <row r="122" spans="1:23" x14ac:dyDescent="0.3">
      <c r="A122" s="109" t="s">
        <v>16</v>
      </c>
      <c r="B122" s="7" t="s">
        <v>110</v>
      </c>
      <c r="C122" s="14">
        <v>4097</v>
      </c>
      <c r="D122" s="2" t="s">
        <v>231</v>
      </c>
      <c r="E122" s="119">
        <v>42</v>
      </c>
      <c r="F122" s="18">
        <v>98.974859653404934</v>
      </c>
      <c r="G122">
        <v>3.3077589999999997E-2</v>
      </c>
      <c r="H122">
        <v>6.8523070000000002E-3</v>
      </c>
      <c r="I122">
        <v>2.0176819999999998E-3</v>
      </c>
      <c r="J122">
        <v>6.917683E-3</v>
      </c>
      <c r="K122" s="5">
        <v>-0.36495802068743111</v>
      </c>
      <c r="L122" s="2" t="s">
        <v>231</v>
      </c>
      <c r="M122" s="5">
        <v>0.13704614000000001</v>
      </c>
      <c r="N122" s="5">
        <v>6.4459378521451232</v>
      </c>
      <c r="O122" s="2" t="s">
        <v>231</v>
      </c>
      <c r="P122" s="5">
        <v>0.13835365999999999</v>
      </c>
    </row>
    <row r="123" spans="1:23" x14ac:dyDescent="0.3">
      <c r="A123" s="109" t="s">
        <v>16</v>
      </c>
      <c r="B123" s="7" t="s">
        <v>111</v>
      </c>
      <c r="C123" s="14">
        <v>4097</v>
      </c>
      <c r="D123" s="2" t="s">
        <v>231</v>
      </c>
      <c r="E123" s="119">
        <v>42</v>
      </c>
      <c r="F123" s="18">
        <v>98.974859653404934</v>
      </c>
      <c r="G123">
        <v>3.3071940000000001E-2</v>
      </c>
      <c r="H123">
        <v>8.2772839999999993E-3</v>
      </c>
      <c r="I123">
        <v>2.0179999999999998E-3</v>
      </c>
      <c r="J123">
        <v>6.0813489999999998E-3</v>
      </c>
      <c r="K123" s="5">
        <v>-0.53064575440149042</v>
      </c>
      <c r="L123" s="2" t="s">
        <v>231</v>
      </c>
      <c r="M123" s="5">
        <v>0.16554567999999997</v>
      </c>
      <c r="N123" s="5">
        <v>6.603717179232838</v>
      </c>
      <c r="O123" s="2" t="s">
        <v>231</v>
      </c>
      <c r="P123" s="5">
        <v>0.12162698</v>
      </c>
    </row>
    <row r="124" spans="1:23" x14ac:dyDescent="0.3">
      <c r="A124" s="110" t="s">
        <v>437</v>
      </c>
      <c r="B124" s="106"/>
      <c r="C124" s="14"/>
      <c r="D124" s="14"/>
      <c r="E124" s="119"/>
      <c r="G124">
        <v>3.3075279999999999E-2</v>
      </c>
      <c r="H124">
        <v>7.4600969999999997E-3</v>
      </c>
      <c r="I124">
        <v>2.015261E-3</v>
      </c>
      <c r="J124">
        <v>7.6511599999999997E-3</v>
      </c>
      <c r="K124" s="5"/>
      <c r="M124" s="5"/>
      <c r="N124" s="5"/>
      <c r="P124" s="5"/>
    </row>
    <row r="125" spans="1:23" x14ac:dyDescent="0.3">
      <c r="A125" s="110" t="s">
        <v>438</v>
      </c>
      <c r="B125" s="106"/>
      <c r="C125" s="14"/>
      <c r="D125" s="14"/>
      <c r="E125" s="119"/>
      <c r="G125">
        <v>3.3071910000000003E-2</v>
      </c>
      <c r="H125">
        <v>9.4374520000000007E-3</v>
      </c>
      <c r="I125">
        <v>2.0157249999999999E-3</v>
      </c>
      <c r="J125">
        <v>6.9416510000000001E-3</v>
      </c>
      <c r="K125" s="5"/>
      <c r="M125" s="5"/>
      <c r="N125" s="5"/>
      <c r="P125" s="5"/>
    </row>
    <row r="126" spans="1:23" x14ac:dyDescent="0.3">
      <c r="A126" s="110" t="s">
        <v>439</v>
      </c>
      <c r="B126" s="106"/>
      <c r="C126" s="14"/>
      <c r="D126" s="14"/>
      <c r="E126" s="119"/>
      <c r="G126">
        <v>3.3073459999999999E-2</v>
      </c>
      <c r="H126">
        <v>8.7924219999999994E-3</v>
      </c>
      <c r="I126">
        <v>2.0151600000000002E-3</v>
      </c>
      <c r="J126">
        <v>6.1918060000000002E-3</v>
      </c>
      <c r="K126" s="5"/>
      <c r="M126" s="5"/>
      <c r="N126" s="5"/>
      <c r="P126" s="5"/>
    </row>
    <row r="127" spans="1:23" x14ac:dyDescent="0.3">
      <c r="A127" s="109" t="s">
        <v>17</v>
      </c>
      <c r="B127" s="7" t="s">
        <v>112</v>
      </c>
      <c r="C127" s="14">
        <v>4143</v>
      </c>
      <c r="D127" s="2" t="s">
        <v>231</v>
      </c>
      <c r="E127" s="119">
        <v>48</v>
      </c>
      <c r="F127" s="18">
        <v>100.24218939210463</v>
      </c>
      <c r="G127">
        <v>3.307102E-2</v>
      </c>
      <c r="H127">
        <v>8.3430039999999994E-3</v>
      </c>
      <c r="I127">
        <v>2.0177680000000001E-3</v>
      </c>
      <c r="J127">
        <v>7.3987829999999999E-3</v>
      </c>
      <c r="K127" s="5">
        <v>-0.53795837254672918</v>
      </c>
      <c r="L127" s="2" t="s">
        <v>231</v>
      </c>
      <c r="M127" s="5">
        <v>0.16686007999999999</v>
      </c>
      <c r="N127" s="5">
        <v>6.5146037531449767</v>
      </c>
      <c r="O127" s="2" t="s">
        <v>231</v>
      </c>
      <c r="P127" s="5">
        <v>0.14797566000000001</v>
      </c>
    </row>
    <row r="128" spans="1:23" x14ac:dyDescent="0.3">
      <c r="A128" s="110" t="s">
        <v>70</v>
      </c>
      <c r="B128" s="7" t="s">
        <v>198</v>
      </c>
      <c r="C128" s="14">
        <v>3896</v>
      </c>
      <c r="D128" s="2" t="s">
        <v>231</v>
      </c>
      <c r="E128" s="119">
        <v>42</v>
      </c>
      <c r="F128" s="18">
        <v>100.23249806251616</v>
      </c>
      <c r="G128">
        <v>3.3085080000000003E-2</v>
      </c>
      <c r="H128">
        <v>8.9254279999999991E-3</v>
      </c>
      <c r="I128">
        <v>2.0178739999999998E-3</v>
      </c>
      <c r="J128">
        <v>7.9508200000000008E-3</v>
      </c>
      <c r="K128" s="5">
        <v>-0.10262454555638198</v>
      </c>
      <c r="L128" s="2" t="s">
        <v>231</v>
      </c>
      <c r="M128" s="5">
        <v>0.17850855999999998</v>
      </c>
      <c r="N128" s="5">
        <v>6.5671982278308398</v>
      </c>
      <c r="O128" s="2" t="s">
        <v>231</v>
      </c>
      <c r="P128" s="5">
        <v>0.1590164</v>
      </c>
    </row>
    <row r="129" spans="1:16" x14ac:dyDescent="0.3">
      <c r="A129" s="109" t="s">
        <v>18</v>
      </c>
      <c r="B129" s="7" t="s">
        <v>113</v>
      </c>
      <c r="C129" s="14">
        <v>4086</v>
      </c>
      <c r="D129" s="2" t="s">
        <v>231</v>
      </c>
      <c r="E129" s="119">
        <v>46</v>
      </c>
      <c r="F129" s="18">
        <v>100.12275963663149</v>
      </c>
      <c r="G129">
        <v>3.3078860000000002E-2</v>
      </c>
      <c r="H129">
        <v>1.0519830000000001E-2</v>
      </c>
      <c r="I129">
        <v>2.0175229999999998E-3</v>
      </c>
      <c r="J129">
        <v>6.4495120000000001E-3</v>
      </c>
      <c r="K129" s="5">
        <v>-0.28555005666115207</v>
      </c>
      <c r="L129" s="2" t="s">
        <v>231</v>
      </c>
      <c r="M129" s="5">
        <v>0.21039660000000002</v>
      </c>
      <c r="N129" s="5">
        <v>6.3930410522201946</v>
      </c>
      <c r="O129" s="2" t="s">
        <v>231</v>
      </c>
      <c r="P129" s="5">
        <v>0.12899024000000001</v>
      </c>
    </row>
    <row r="130" spans="1:16" x14ac:dyDescent="0.3">
      <c r="A130" s="109" t="s">
        <v>19</v>
      </c>
      <c r="B130" s="7" t="s">
        <v>114</v>
      </c>
      <c r="C130" s="14">
        <v>4064</v>
      </c>
      <c r="D130" s="2" t="s">
        <v>231</v>
      </c>
      <c r="E130" s="119">
        <v>38</v>
      </c>
      <c r="F130" s="18">
        <v>100.8126077320857</v>
      </c>
      <c r="G130">
        <v>3.3085389999999999E-2</v>
      </c>
      <c r="H130">
        <v>8.0379849999999992E-3</v>
      </c>
      <c r="I130">
        <v>2.01812E-3</v>
      </c>
      <c r="J130">
        <v>6.764539E-3</v>
      </c>
      <c r="K130" s="5">
        <v>-8.2996516639297274E-2</v>
      </c>
      <c r="L130" s="2" t="s">
        <v>231</v>
      </c>
      <c r="M130" s="5">
        <v>0.16075969999999998</v>
      </c>
      <c r="N130" s="5">
        <v>6.6892571030450547</v>
      </c>
      <c r="O130" s="2" t="s">
        <v>231</v>
      </c>
      <c r="P130" s="5">
        <v>0.13529078</v>
      </c>
    </row>
    <row r="131" spans="1:16" x14ac:dyDescent="0.3">
      <c r="A131" s="109" t="s">
        <v>19</v>
      </c>
      <c r="B131" s="7" t="s">
        <v>115</v>
      </c>
      <c r="C131" s="14">
        <v>4064</v>
      </c>
      <c r="D131" s="2" t="s">
        <v>231</v>
      </c>
      <c r="E131" s="119">
        <v>38</v>
      </c>
      <c r="F131" s="18">
        <v>100.8126077320857</v>
      </c>
      <c r="G131">
        <v>3.3068019999999997E-2</v>
      </c>
      <c r="H131">
        <v>8.7237570000000004E-3</v>
      </c>
      <c r="I131">
        <v>2.0184180000000001E-3</v>
      </c>
      <c r="J131">
        <v>6.0174699999999996E-3</v>
      </c>
      <c r="K131" s="5">
        <v>-0.60303238029697237</v>
      </c>
      <c r="L131" s="2" t="s">
        <v>231</v>
      </c>
      <c r="M131" s="5">
        <v>0.17447514</v>
      </c>
      <c r="N131" s="5">
        <v>6.8371170413128795</v>
      </c>
      <c r="O131" s="2" t="s">
        <v>231</v>
      </c>
      <c r="P131" s="5">
        <v>0.1203494</v>
      </c>
    </row>
    <row r="132" spans="1:16" x14ac:dyDescent="0.3">
      <c r="A132" s="110" t="s">
        <v>440</v>
      </c>
      <c r="B132" s="106"/>
      <c r="C132" s="14"/>
      <c r="D132" s="14"/>
      <c r="E132" s="119"/>
      <c r="G132">
        <v>3.3072829999999998E-2</v>
      </c>
      <c r="H132">
        <v>9.2729490000000008E-3</v>
      </c>
      <c r="I132">
        <v>2.0154109999999999E-3</v>
      </c>
      <c r="J132">
        <v>7.4365550000000001E-3</v>
      </c>
      <c r="K132" s="5"/>
      <c r="M132" s="5"/>
      <c r="N132" s="5"/>
      <c r="P132" s="5"/>
    </row>
    <row r="133" spans="1:16" x14ac:dyDescent="0.3">
      <c r="A133" s="110" t="s">
        <v>441</v>
      </c>
      <c r="B133" s="106"/>
      <c r="C133" s="14"/>
      <c r="D133" s="14"/>
      <c r="E133" s="119"/>
      <c r="G133">
        <v>3.3071099999999999E-2</v>
      </c>
      <c r="H133">
        <v>7.5486479999999998E-3</v>
      </c>
      <c r="I133">
        <v>2.0153440000000001E-3</v>
      </c>
      <c r="J133">
        <v>6.761001E-3</v>
      </c>
      <c r="K133" s="5"/>
      <c r="M133" s="5"/>
      <c r="N133" s="5"/>
      <c r="P133" s="5"/>
    </row>
    <row r="134" spans="1:16" x14ac:dyDescent="0.3">
      <c r="A134" s="110" t="s">
        <v>442</v>
      </c>
      <c r="B134" s="106"/>
      <c r="C134" s="14"/>
      <c r="D134" s="14"/>
      <c r="E134" s="119"/>
      <c r="G134">
        <v>3.307483E-2</v>
      </c>
      <c r="H134">
        <v>8.6898719999999995E-3</v>
      </c>
      <c r="I134">
        <v>2.0156240000000001E-3</v>
      </c>
      <c r="J134">
        <v>7.3528179999999997E-3</v>
      </c>
      <c r="K134" s="5"/>
      <c r="M134" s="5"/>
      <c r="N134" s="5"/>
      <c r="P134" s="5"/>
    </row>
    <row r="135" spans="1:16" x14ac:dyDescent="0.3">
      <c r="A135" s="110" t="s">
        <v>71</v>
      </c>
      <c r="B135" s="7" t="s">
        <v>199</v>
      </c>
      <c r="C135" s="14">
        <v>3717</v>
      </c>
      <c r="D135" s="2" t="s">
        <v>231</v>
      </c>
      <c r="E135" s="119">
        <v>41</v>
      </c>
      <c r="F135" s="18">
        <v>95.345708905030932</v>
      </c>
      <c r="G135">
        <v>3.306394E-2</v>
      </c>
      <c r="H135">
        <v>1.277764E-2</v>
      </c>
      <c r="I135">
        <v>2.0176999999999999E-3</v>
      </c>
      <c r="J135">
        <v>5.1738849999999996E-3</v>
      </c>
      <c r="K135" s="5">
        <v>-0.70076323045293609</v>
      </c>
      <c r="L135" s="2" t="s">
        <v>231</v>
      </c>
      <c r="M135" s="5">
        <v>0.25555280000000002</v>
      </c>
      <c r="N135" s="5">
        <v>6.597527523513758</v>
      </c>
      <c r="O135" s="2" t="s">
        <v>231</v>
      </c>
      <c r="P135" s="5">
        <v>0.10347769999999999</v>
      </c>
    </row>
    <row r="136" spans="1:16" x14ac:dyDescent="0.3">
      <c r="A136" s="109" t="s">
        <v>20</v>
      </c>
      <c r="B136" s="7" t="s">
        <v>116</v>
      </c>
      <c r="C136" s="14">
        <v>4051</v>
      </c>
      <c r="D136" s="2" t="s">
        <v>231</v>
      </c>
      <c r="E136" s="119">
        <v>26</v>
      </c>
      <c r="F136" s="18">
        <v>97.087138978030112</v>
      </c>
      <c r="G136">
        <v>3.3065369999999997E-2</v>
      </c>
      <c r="H136">
        <v>9.8616610000000007E-3</v>
      </c>
      <c r="I136">
        <v>2.016749E-3</v>
      </c>
      <c r="J136">
        <v>7.1435860000000004E-3</v>
      </c>
      <c r="K136" s="5">
        <v>-0.65240245420312437</v>
      </c>
      <c r="L136" s="2" t="s">
        <v>231</v>
      </c>
      <c r="M136" s="5">
        <v>0.19723322000000001</v>
      </c>
      <c r="N136" s="5">
        <v>6.1256107872918246</v>
      </c>
      <c r="O136" s="2" t="s">
        <v>231</v>
      </c>
      <c r="P136" s="5">
        <v>0.14287172000000001</v>
      </c>
    </row>
    <row r="137" spans="1:16" x14ac:dyDescent="0.3">
      <c r="A137" s="109" t="s">
        <v>20</v>
      </c>
      <c r="B137" s="7" t="s">
        <v>117</v>
      </c>
      <c r="C137" s="14">
        <v>4051</v>
      </c>
      <c r="D137" s="2" t="s">
        <v>231</v>
      </c>
      <c r="E137" s="119">
        <v>26</v>
      </c>
      <c r="F137" s="18">
        <v>97.087138978030112</v>
      </c>
      <c r="G137">
        <v>3.308154E-2</v>
      </c>
      <c r="H137">
        <v>5.9614339999999998E-3</v>
      </c>
      <c r="I137">
        <v>2.017525E-3</v>
      </c>
      <c r="J137">
        <v>6.1469080000000004E-3</v>
      </c>
      <c r="K137" s="5">
        <v>-0.15837672007607848</v>
      </c>
      <c r="L137" s="2" t="s">
        <v>231</v>
      </c>
      <c r="M137" s="5">
        <v>0.11922868</v>
      </c>
      <c r="N137" s="5">
        <v>6.5106869043352393</v>
      </c>
      <c r="O137" s="2" t="s">
        <v>231</v>
      </c>
      <c r="P137" s="5">
        <v>0.12293816</v>
      </c>
    </row>
    <row r="138" spans="1:16" x14ac:dyDescent="0.3">
      <c r="A138" s="110" t="s">
        <v>72</v>
      </c>
      <c r="B138" s="7" t="s">
        <v>200</v>
      </c>
      <c r="C138" s="14">
        <v>3992</v>
      </c>
      <c r="D138" s="2" t="s">
        <v>231</v>
      </c>
      <c r="E138" s="119">
        <v>30</v>
      </c>
      <c r="F138" s="18">
        <v>100.35078927587071</v>
      </c>
      <c r="G138">
        <v>3.3076609999999999E-2</v>
      </c>
      <c r="H138">
        <v>8.3032079999999994E-3</v>
      </c>
      <c r="I138">
        <v>2.0183010000000001E-3</v>
      </c>
      <c r="J138">
        <v>5.2865179999999996E-3</v>
      </c>
      <c r="K138" s="5">
        <v>-0.30230849570096219</v>
      </c>
      <c r="L138" s="2" t="s">
        <v>231</v>
      </c>
      <c r="M138" s="5">
        <v>0.16606415999999999</v>
      </c>
      <c r="N138" s="5">
        <v>6.895763021378432</v>
      </c>
      <c r="O138" s="2" t="s">
        <v>231</v>
      </c>
      <c r="P138" s="5">
        <v>0.10573036</v>
      </c>
    </row>
    <row r="139" spans="1:16" x14ac:dyDescent="0.3">
      <c r="A139" s="110" t="s">
        <v>443</v>
      </c>
      <c r="B139" s="106"/>
      <c r="C139" s="14"/>
      <c r="D139" s="14"/>
      <c r="E139" s="119"/>
      <c r="G139">
        <v>3.3072209999999998E-2</v>
      </c>
      <c r="H139">
        <v>7.0999069999999999E-3</v>
      </c>
      <c r="I139">
        <v>2.0148309999999999E-3</v>
      </c>
      <c r="J139">
        <v>7.0020389999999998E-3</v>
      </c>
      <c r="K139" s="5"/>
      <c r="M139" s="5"/>
      <c r="N139" s="5"/>
      <c r="P139" s="5"/>
    </row>
    <row r="140" spans="1:16" x14ac:dyDescent="0.3">
      <c r="A140" s="110" t="s">
        <v>444</v>
      </c>
      <c r="B140" s="107"/>
      <c r="C140" s="14"/>
      <c r="D140" s="14"/>
      <c r="E140" s="119"/>
      <c r="G140">
        <v>3.3053609999999997E-2</v>
      </c>
      <c r="H140">
        <v>1.2895220000000001E-2</v>
      </c>
      <c r="I140">
        <v>2.0151129999999998E-3</v>
      </c>
      <c r="J140">
        <v>6.4778229999999997E-3</v>
      </c>
      <c r="K140" s="5"/>
      <c r="M140" s="5"/>
      <c r="N140" s="5"/>
      <c r="P140" s="5"/>
    </row>
    <row r="141" spans="1:16" x14ac:dyDescent="0.3">
      <c r="A141" s="110" t="s">
        <v>445</v>
      </c>
      <c r="B141" s="107"/>
      <c r="C141" s="14"/>
      <c r="D141" s="14"/>
      <c r="E141" s="119"/>
      <c r="G141">
        <v>3.3072669999999998E-2</v>
      </c>
      <c r="H141">
        <v>5.1623850000000002E-3</v>
      </c>
      <c r="I141">
        <v>2.014793E-3</v>
      </c>
      <c r="J141">
        <v>6.0014659999999996E-3</v>
      </c>
      <c r="K141" s="5"/>
      <c r="M141" s="5"/>
      <c r="N141" s="5"/>
      <c r="P141" s="5"/>
    </row>
    <row r="142" spans="1:16" x14ac:dyDescent="0.3">
      <c r="A142" s="109" t="s">
        <v>52</v>
      </c>
      <c r="B142" s="7" t="s">
        <v>171</v>
      </c>
      <c r="C142" s="14">
        <v>3883</v>
      </c>
      <c r="D142" s="2" t="s">
        <v>231</v>
      </c>
      <c r="E142" s="119">
        <v>44</v>
      </c>
      <c r="F142" s="18">
        <v>99.301423027166877</v>
      </c>
      <c r="G142">
        <v>3.3068380000000001E-2</v>
      </c>
      <c r="H142">
        <v>5.8029939999999997E-3</v>
      </c>
      <c r="I142">
        <v>2.0171999999999998E-3</v>
      </c>
      <c r="J142">
        <v>8.088418E-3</v>
      </c>
      <c r="K142" s="5">
        <v>-0.52038891140888399</v>
      </c>
      <c r="L142" s="2" t="s">
        <v>231</v>
      </c>
      <c r="M142" s="5">
        <v>0.11605987999999999</v>
      </c>
      <c r="N142" s="5">
        <v>6.4306330946675487</v>
      </c>
      <c r="O142" s="2" t="s">
        <v>231</v>
      </c>
      <c r="P142" s="5">
        <v>0.16176836</v>
      </c>
    </row>
    <row r="143" spans="1:16" x14ac:dyDescent="0.3">
      <c r="A143" s="110" t="s">
        <v>73</v>
      </c>
      <c r="B143" s="7" t="s">
        <v>201</v>
      </c>
      <c r="C143" s="14">
        <v>3732</v>
      </c>
      <c r="D143" s="2" t="s">
        <v>231</v>
      </c>
      <c r="E143" s="119">
        <v>42</v>
      </c>
      <c r="F143" s="18">
        <v>100.02699055330635</v>
      </c>
      <c r="G143">
        <v>3.306166E-2</v>
      </c>
      <c r="H143">
        <v>8.6491580000000005E-3</v>
      </c>
      <c r="I143">
        <v>2.0172290000000002E-3</v>
      </c>
      <c r="J143">
        <v>8.2509179999999994E-3</v>
      </c>
      <c r="K143" s="5">
        <v>-0.70307529232611365</v>
      </c>
      <c r="L143" s="2" t="s">
        <v>231</v>
      </c>
      <c r="M143" s="5">
        <v>0.17298316000000002</v>
      </c>
      <c r="N143" s="5">
        <v>6.4450249935175457</v>
      </c>
      <c r="O143" s="2" t="s">
        <v>231</v>
      </c>
      <c r="P143" s="5">
        <v>0.16501835999999998</v>
      </c>
    </row>
    <row r="144" spans="1:16" x14ac:dyDescent="0.3">
      <c r="A144" s="110" t="s">
        <v>446</v>
      </c>
      <c r="B144" s="106"/>
      <c r="C144" s="14"/>
      <c r="D144" s="14"/>
      <c r="E144" s="119"/>
      <c r="G144">
        <v>3.3070830000000002E-2</v>
      </c>
      <c r="H144">
        <v>1.090385E-2</v>
      </c>
      <c r="I144">
        <v>2.0152460000000001E-3</v>
      </c>
      <c r="J144">
        <v>6.2035609999999998E-3</v>
      </c>
      <c r="K144" s="5"/>
      <c r="M144" s="5"/>
      <c r="N144" s="5"/>
      <c r="P144" s="5"/>
    </row>
    <row r="145" spans="1:16" x14ac:dyDescent="0.3">
      <c r="A145" s="110" t="s">
        <v>447</v>
      </c>
      <c r="B145" s="106"/>
      <c r="C145" s="14"/>
      <c r="D145" s="14"/>
      <c r="E145" s="119"/>
      <c r="G145">
        <v>3.3061399999999998E-2</v>
      </c>
      <c r="H145">
        <v>8.9547919999999996E-3</v>
      </c>
      <c r="I145">
        <v>2.0152709999999999E-3</v>
      </c>
      <c r="J145">
        <v>7.7465620000000002E-3</v>
      </c>
      <c r="K145" s="5"/>
      <c r="M145" s="5"/>
      <c r="N145" s="5"/>
      <c r="P145" s="5"/>
    </row>
    <row r="146" spans="1:16" x14ac:dyDescent="0.3">
      <c r="A146" s="110" t="s">
        <v>448</v>
      </c>
      <c r="B146" s="107"/>
      <c r="C146" s="14"/>
      <c r="D146" s="14"/>
      <c r="E146" s="119"/>
      <c r="G146">
        <v>3.3077099999999998E-2</v>
      </c>
      <c r="H146">
        <v>9.3690419999999993E-3</v>
      </c>
      <c r="I146">
        <v>2.0148810000000001E-3</v>
      </c>
      <c r="J146">
        <v>7.2609900000000002E-3</v>
      </c>
      <c r="K146" s="5"/>
      <c r="M146" s="5"/>
      <c r="N146" s="5"/>
      <c r="P146" s="5"/>
    </row>
    <row r="147" spans="1:16" x14ac:dyDescent="0.3">
      <c r="A147" s="109" t="s">
        <v>21</v>
      </c>
      <c r="B147" s="7" t="s">
        <v>118</v>
      </c>
      <c r="C147" s="14">
        <v>4005</v>
      </c>
      <c r="D147" s="2" t="s">
        <v>231</v>
      </c>
      <c r="E147" s="119">
        <v>23</v>
      </c>
      <c r="F147" s="18">
        <v>92.509363295880149</v>
      </c>
      <c r="G147">
        <v>3.3069889999999998E-2</v>
      </c>
      <c r="H147">
        <v>9.4928960000000007E-3</v>
      </c>
      <c r="I147">
        <v>2.0164570000000001E-3</v>
      </c>
      <c r="J147">
        <v>5.0904100000000001E-3</v>
      </c>
      <c r="K147" s="5">
        <v>-0.43372058437225214</v>
      </c>
      <c r="L147" s="2" t="s">
        <v>231</v>
      </c>
      <c r="M147" s="5">
        <v>0.18985792000000001</v>
      </c>
      <c r="N147" s="5">
        <v>5.9918834005281756</v>
      </c>
      <c r="O147" s="2" t="s">
        <v>231</v>
      </c>
      <c r="P147" s="5">
        <v>0.1018082</v>
      </c>
    </row>
    <row r="148" spans="1:16" x14ac:dyDescent="0.3">
      <c r="A148" s="110" t="s">
        <v>74</v>
      </c>
      <c r="B148" s="7" t="s">
        <v>202</v>
      </c>
      <c r="C148" s="14">
        <v>3993</v>
      </c>
      <c r="D148" s="2" t="s">
        <v>231</v>
      </c>
      <c r="E148" s="119">
        <v>21</v>
      </c>
      <c r="F148" s="18">
        <v>100.97499999999999</v>
      </c>
      <c r="G148">
        <v>3.3076849999999998E-2</v>
      </c>
      <c r="H148">
        <v>9.2450090000000002E-3</v>
      </c>
      <c r="I148">
        <v>2.0175319999999998E-3</v>
      </c>
      <c r="J148">
        <v>8.2472169999999994E-3</v>
      </c>
      <c r="K148" s="5">
        <v>-0.21814074738908137</v>
      </c>
      <c r="L148" s="2" t="s">
        <v>231</v>
      </c>
      <c r="M148" s="5">
        <v>0.18490018</v>
      </c>
      <c r="N148" s="5">
        <v>6.525338874488174</v>
      </c>
      <c r="O148" s="2" t="s">
        <v>231</v>
      </c>
      <c r="P148" s="5">
        <v>0.16494433999999999</v>
      </c>
    </row>
    <row r="149" spans="1:16" x14ac:dyDescent="0.3">
      <c r="A149" s="109" t="s">
        <v>22</v>
      </c>
      <c r="B149" s="7" t="s">
        <v>119</v>
      </c>
      <c r="C149" s="14">
        <v>4003</v>
      </c>
      <c r="D149" s="2" t="s">
        <v>231</v>
      </c>
      <c r="E149" s="119">
        <v>26</v>
      </c>
      <c r="F149" s="18">
        <v>100.42489377655586</v>
      </c>
      <c r="G149">
        <v>3.3063750000000003E-2</v>
      </c>
      <c r="H149">
        <v>1.005633E-2</v>
      </c>
      <c r="I149">
        <v>2.0144709999999999E-3</v>
      </c>
      <c r="J149">
        <v>6.0791530000000003E-3</v>
      </c>
      <c r="K149" s="5">
        <v>-0.60400056562643645</v>
      </c>
      <c r="L149" s="2" t="s">
        <v>231</v>
      </c>
      <c r="M149" s="5">
        <v>0.20112660000000002</v>
      </c>
      <c r="N149" s="5">
        <v>5.0063554272394066</v>
      </c>
      <c r="O149" s="2" t="s">
        <v>231</v>
      </c>
      <c r="P149" s="5">
        <v>0.12158306000000001</v>
      </c>
    </row>
    <row r="150" spans="1:16" x14ac:dyDescent="0.3">
      <c r="A150" s="109" t="s">
        <v>23</v>
      </c>
      <c r="B150" s="7" t="s">
        <v>120</v>
      </c>
      <c r="C150" s="14">
        <v>4006</v>
      </c>
      <c r="D150" s="2" t="s">
        <v>231</v>
      </c>
      <c r="E150" s="119">
        <v>28</v>
      </c>
      <c r="F150" s="18">
        <v>102.55266418835191</v>
      </c>
      <c r="G150">
        <v>3.3067480000000003E-2</v>
      </c>
      <c r="H150">
        <v>8.3533549999999998E-3</v>
      </c>
      <c r="I150">
        <v>2.0165399999999998E-3</v>
      </c>
      <c r="J150">
        <v>7.3864769999999998E-3</v>
      </c>
      <c r="K150" s="5">
        <v>-0.48608697235403575</v>
      </c>
      <c r="L150" s="2" t="s">
        <v>231</v>
      </c>
      <c r="M150" s="5">
        <v>0.1670671</v>
      </c>
      <c r="N150" s="5">
        <v>6.0330711254941498</v>
      </c>
      <c r="O150" s="2" t="s">
        <v>231</v>
      </c>
      <c r="P150" s="5">
        <v>0.14772953999999999</v>
      </c>
    </row>
    <row r="151" spans="1:16" x14ac:dyDescent="0.3">
      <c r="A151" s="110" t="s">
        <v>449</v>
      </c>
      <c r="B151" s="106"/>
      <c r="C151" s="14"/>
      <c r="D151" s="14"/>
      <c r="E151" s="119"/>
      <c r="G151">
        <v>3.3062300000000003E-2</v>
      </c>
      <c r="H151">
        <v>1.1371879999999999E-2</v>
      </c>
      <c r="I151">
        <v>2.0151980000000002E-3</v>
      </c>
      <c r="J151">
        <v>5.6830520000000001E-3</v>
      </c>
      <c r="K151" s="5"/>
      <c r="M151" s="5"/>
      <c r="N151" s="5"/>
      <c r="P151" s="5"/>
    </row>
    <row r="152" spans="1:16" x14ac:dyDescent="0.3">
      <c r="A152" s="110" t="s">
        <v>450</v>
      </c>
      <c r="B152" s="106"/>
      <c r="C152" s="14"/>
      <c r="D152" s="14"/>
      <c r="E152" s="119"/>
      <c r="G152">
        <v>3.3069010000000003E-2</v>
      </c>
      <c r="H152">
        <v>1.134278E-2</v>
      </c>
      <c r="I152">
        <v>2.0152E-3</v>
      </c>
      <c r="J152">
        <v>5.1540400000000004E-3</v>
      </c>
      <c r="K152" s="5"/>
      <c r="M152" s="5"/>
      <c r="N152" s="5"/>
      <c r="P152" s="5"/>
    </row>
    <row r="153" spans="1:16" x14ac:dyDescent="0.3">
      <c r="A153" s="110" t="s">
        <v>451</v>
      </c>
      <c r="B153" s="107"/>
      <c r="C153" s="14"/>
      <c r="D153" s="14"/>
      <c r="E153" s="119"/>
      <c r="G153">
        <v>3.3065270000000001E-2</v>
      </c>
      <c r="H153">
        <v>1.037479E-2</v>
      </c>
      <c r="I153">
        <v>2.0151850000000001E-3</v>
      </c>
      <c r="J153">
        <v>6.0516650000000003E-3</v>
      </c>
      <c r="K153" s="5"/>
      <c r="M153" s="5"/>
      <c r="N153" s="5"/>
      <c r="P153" s="5"/>
    </row>
    <row r="154" spans="1:16" x14ac:dyDescent="0.3">
      <c r="A154" s="110" t="s">
        <v>64</v>
      </c>
      <c r="B154" s="7" t="s">
        <v>203</v>
      </c>
      <c r="C154" s="14">
        <v>3990</v>
      </c>
      <c r="D154" s="2" t="s">
        <v>231</v>
      </c>
      <c r="E154" s="2">
        <v>30</v>
      </c>
      <c r="F154" s="18">
        <v>104.91228070175438</v>
      </c>
      <c r="G154">
        <v>3.3074109999999997E-2</v>
      </c>
      <c r="H154">
        <v>8.6666710000000008E-3</v>
      </c>
      <c r="I154">
        <v>2.017872E-3</v>
      </c>
      <c r="J154">
        <v>7.1338759999999999E-3</v>
      </c>
      <c r="K154" s="5">
        <v>-0.2548429111619096</v>
      </c>
      <c r="L154" s="2" t="s">
        <v>231</v>
      </c>
      <c r="M154" s="5">
        <v>0.17333342000000002</v>
      </c>
      <c r="N154" s="5">
        <v>6.7208932442628715</v>
      </c>
      <c r="O154" s="2" t="s">
        <v>231</v>
      </c>
      <c r="P154" s="5">
        <v>0.14267752</v>
      </c>
    </row>
    <row r="155" spans="1:16" x14ac:dyDescent="0.3">
      <c r="A155" s="109" t="s">
        <v>8</v>
      </c>
      <c r="B155" s="7" t="s">
        <v>452</v>
      </c>
      <c r="C155" s="14">
        <v>4127</v>
      </c>
      <c r="D155" s="2" t="s">
        <v>231</v>
      </c>
      <c r="E155" s="119">
        <v>25</v>
      </c>
      <c r="F155" s="18">
        <v>99.515386479282768</v>
      </c>
      <c r="G155">
        <v>3.3071209999999997E-2</v>
      </c>
      <c r="H155">
        <v>9.1362119999999995E-3</v>
      </c>
      <c r="I155">
        <v>2.0166590000000001E-3</v>
      </c>
      <c r="J155">
        <v>7.4915370000000004E-3</v>
      </c>
      <c r="K155" s="5">
        <v>-0.33740832124724307</v>
      </c>
      <c r="L155" s="2" t="s">
        <v>231</v>
      </c>
      <c r="M155" s="5">
        <v>0.18272423999999998</v>
      </c>
      <c r="N155" s="5">
        <v>6.1189408441575726</v>
      </c>
      <c r="O155" s="2" t="s">
        <v>231</v>
      </c>
      <c r="P155" s="5">
        <v>0.14983074000000002</v>
      </c>
    </row>
    <row r="156" spans="1:16" x14ac:dyDescent="0.3">
      <c r="A156" s="109" t="s">
        <v>4</v>
      </c>
      <c r="B156" s="7" t="s">
        <v>121</v>
      </c>
      <c r="C156" s="14">
        <v>4080</v>
      </c>
      <c r="D156" s="2" t="s">
        <v>231</v>
      </c>
      <c r="E156" s="2">
        <v>54</v>
      </c>
      <c r="F156" s="18">
        <v>101.22549019607843</v>
      </c>
      <c r="G156">
        <v>3.3065900000000002E-2</v>
      </c>
      <c r="H156">
        <v>1.2652470000000001E-2</v>
      </c>
      <c r="I156">
        <v>2.0194670000000001E-3</v>
      </c>
      <c r="J156">
        <v>7.4024570000000003E-3</v>
      </c>
      <c r="K156" s="5">
        <v>-0.4928511072621129</v>
      </c>
      <c r="L156" s="2" t="s">
        <v>231</v>
      </c>
      <c r="M156" s="5">
        <v>0.25304940000000004</v>
      </c>
      <c r="N156" s="5">
        <v>7.5124135065614333</v>
      </c>
      <c r="O156" s="2" t="s">
        <v>231</v>
      </c>
      <c r="P156" s="5">
        <v>0.14804914</v>
      </c>
    </row>
    <row r="157" spans="1:16" x14ac:dyDescent="0.3">
      <c r="A157" s="109" t="s">
        <v>4</v>
      </c>
      <c r="B157" s="7" t="s">
        <v>122</v>
      </c>
      <c r="C157" s="14">
        <v>4080</v>
      </c>
      <c r="D157" s="2" t="s">
        <v>231</v>
      </c>
      <c r="E157" s="2">
        <v>54</v>
      </c>
      <c r="F157" s="18">
        <v>101.22549019607843</v>
      </c>
      <c r="G157">
        <v>3.3070750000000003E-2</v>
      </c>
      <c r="H157">
        <v>1.1824670000000001E-2</v>
      </c>
      <c r="I157">
        <v>2.0191300000000001E-3</v>
      </c>
      <c r="J157">
        <v>6.7069709999999999E-3</v>
      </c>
      <c r="K157" s="5">
        <v>-0.34106339862667057</v>
      </c>
      <c r="L157" s="2" t="s">
        <v>231</v>
      </c>
      <c r="M157" s="5">
        <v>0.23649340000000002</v>
      </c>
      <c r="N157" s="5">
        <v>7.3451769370349922</v>
      </c>
      <c r="O157" s="2" t="s">
        <v>231</v>
      </c>
      <c r="P157" s="5">
        <v>0.13413942000000001</v>
      </c>
    </row>
    <row r="158" spans="1:16" x14ac:dyDescent="0.3">
      <c r="A158" s="110" t="s">
        <v>453</v>
      </c>
      <c r="B158" s="107"/>
      <c r="C158" s="14"/>
      <c r="D158" s="14"/>
      <c r="E158" s="119"/>
      <c r="G158">
        <v>3.3072659999999997E-2</v>
      </c>
      <c r="H158">
        <v>9.3654329999999994E-3</v>
      </c>
      <c r="I158">
        <v>2.015265E-3</v>
      </c>
      <c r="J158">
        <v>6.5594889999999999E-3</v>
      </c>
      <c r="K158" s="5"/>
      <c r="M158" s="5"/>
      <c r="N158" s="5"/>
      <c r="P158" s="5"/>
    </row>
    <row r="159" spans="1:16" x14ac:dyDescent="0.3">
      <c r="A159" s="110" t="s">
        <v>454</v>
      </c>
      <c r="B159" s="106"/>
      <c r="C159" s="14"/>
      <c r="D159" s="14"/>
      <c r="E159" s="119"/>
      <c r="G159">
        <v>3.307442E-2</v>
      </c>
      <c r="H159">
        <v>1.039605E-2</v>
      </c>
      <c r="I159">
        <v>2.01483E-3</v>
      </c>
      <c r="J159">
        <v>6.8009500000000001E-3</v>
      </c>
      <c r="K159" s="5"/>
      <c r="M159" s="5"/>
      <c r="N159" s="5"/>
      <c r="P159" s="5"/>
    </row>
    <row r="160" spans="1:16" x14ac:dyDescent="0.3">
      <c r="A160" s="110" t="s">
        <v>455</v>
      </c>
      <c r="B160" s="106"/>
      <c r="C160" s="14"/>
      <c r="D160" s="14"/>
      <c r="E160" s="119"/>
      <c r="G160">
        <v>3.3057169999999997E-2</v>
      </c>
      <c r="H160">
        <v>1.0879150000000001E-2</v>
      </c>
      <c r="I160">
        <v>2.0149790000000001E-3</v>
      </c>
      <c r="J160">
        <v>5.7058940000000004E-3</v>
      </c>
      <c r="K160" s="5"/>
      <c r="M160" s="5"/>
      <c r="N160" s="5"/>
      <c r="P160" s="5"/>
    </row>
    <row r="161" spans="1:16" x14ac:dyDescent="0.3">
      <c r="A161" s="109" t="s">
        <v>1</v>
      </c>
      <c r="B161" s="7" t="s">
        <v>123</v>
      </c>
      <c r="C161" s="14">
        <v>4064</v>
      </c>
      <c r="D161" s="2" t="s">
        <v>231</v>
      </c>
      <c r="E161" s="2">
        <v>34</v>
      </c>
      <c r="F161" s="18">
        <v>86.860236220472444</v>
      </c>
      <c r="G161">
        <v>3.3072989999999997E-2</v>
      </c>
      <c r="H161">
        <v>1.271271E-2</v>
      </c>
      <c r="I161">
        <v>2.0189909999999999E-3</v>
      </c>
      <c r="J161">
        <v>6.6986470000000003E-3</v>
      </c>
      <c r="K161" s="5">
        <v>-0.24255916157262822</v>
      </c>
      <c r="L161" s="2" t="s">
        <v>231</v>
      </c>
      <c r="M161" s="5">
        <v>0.25425419999999999</v>
      </c>
      <c r="N161" s="5">
        <v>7.2905343905174451</v>
      </c>
      <c r="O161" s="2" t="s">
        <v>231</v>
      </c>
      <c r="P161" s="5">
        <v>0.13397294000000001</v>
      </c>
    </row>
    <row r="162" spans="1:16" x14ac:dyDescent="0.3">
      <c r="A162" s="110" t="s">
        <v>40</v>
      </c>
      <c r="B162" s="7" t="s">
        <v>152</v>
      </c>
      <c r="C162" s="14">
        <v>4010</v>
      </c>
      <c r="D162" s="2" t="s">
        <v>231</v>
      </c>
      <c r="E162" s="119">
        <v>27</v>
      </c>
      <c r="F162" s="18">
        <v>101.17324013979032</v>
      </c>
      <c r="G162">
        <v>3.3061920000000002E-2</v>
      </c>
      <c r="H162">
        <v>8.8220629999999998E-3</v>
      </c>
      <c r="I162">
        <v>2.017759E-3</v>
      </c>
      <c r="J162">
        <v>7.5467770000000002E-3</v>
      </c>
      <c r="K162" s="5">
        <v>-0.56706638619569993</v>
      </c>
      <c r="L162" s="2" t="s">
        <v>231</v>
      </c>
      <c r="M162" s="5">
        <v>0.17644125999999999</v>
      </c>
      <c r="N162" s="5">
        <v>6.6791444742824506</v>
      </c>
      <c r="O162" s="2" t="s">
        <v>231</v>
      </c>
      <c r="P162" s="5">
        <v>0.15093554000000001</v>
      </c>
    </row>
    <row r="163" spans="1:16" x14ac:dyDescent="0.3">
      <c r="A163" s="110" t="s">
        <v>40</v>
      </c>
      <c r="B163" s="7" t="s">
        <v>153</v>
      </c>
      <c r="C163" s="14">
        <v>4010</v>
      </c>
      <c r="D163" s="2" t="s">
        <v>231</v>
      </c>
      <c r="E163" s="119">
        <v>27</v>
      </c>
      <c r="F163" s="18">
        <v>101.17324013979032</v>
      </c>
      <c r="G163">
        <v>3.3070670000000003E-2</v>
      </c>
      <c r="H163">
        <v>9.3067979999999998E-3</v>
      </c>
      <c r="I163">
        <v>2.017628E-3</v>
      </c>
      <c r="J163">
        <v>6.2220390000000004E-3</v>
      </c>
      <c r="K163" s="5">
        <v>-0.29733303371188591</v>
      </c>
      <c r="L163" s="2" t="s">
        <v>231</v>
      </c>
      <c r="M163" s="5">
        <v>0.18613595999999999</v>
      </c>
      <c r="N163" s="5">
        <v>6.6141346698776253</v>
      </c>
      <c r="O163" s="2" t="s">
        <v>231</v>
      </c>
      <c r="P163" s="5">
        <v>0.12444078</v>
      </c>
    </row>
    <row r="164" spans="1:16" x14ac:dyDescent="0.3">
      <c r="A164" s="110" t="s">
        <v>40</v>
      </c>
      <c r="B164" s="7" t="s">
        <v>154</v>
      </c>
      <c r="C164" s="14">
        <v>4010</v>
      </c>
      <c r="D164" s="2" t="s">
        <v>231</v>
      </c>
      <c r="E164" s="119">
        <v>27</v>
      </c>
      <c r="F164" s="18">
        <v>101.17324013979032</v>
      </c>
      <c r="G164">
        <v>3.3067020000000003E-2</v>
      </c>
      <c r="H164">
        <v>1.205348E-2</v>
      </c>
      <c r="I164">
        <v>2.0178280000000002E-3</v>
      </c>
      <c r="J164">
        <v>8.0120139999999996E-3</v>
      </c>
      <c r="K164" s="5">
        <v>-0.40258443899050278</v>
      </c>
      <c r="L164" s="2" t="s">
        <v>231</v>
      </c>
      <c r="M164" s="5">
        <v>0.24106959999999999</v>
      </c>
      <c r="N164" s="5">
        <v>6.7133862796560422</v>
      </c>
      <c r="O164" s="2" t="s">
        <v>231</v>
      </c>
      <c r="P164" s="5">
        <v>0.16024027999999998</v>
      </c>
    </row>
    <row r="165" spans="1:16" x14ac:dyDescent="0.3">
      <c r="A165" s="110" t="s">
        <v>456</v>
      </c>
      <c r="B165" s="107"/>
      <c r="C165" s="14"/>
      <c r="D165" s="14"/>
      <c r="E165" s="119"/>
      <c r="G165">
        <v>3.3055250000000001E-2</v>
      </c>
      <c r="H165">
        <v>8.1096220000000004E-3</v>
      </c>
      <c r="I165">
        <v>2.0151600000000002E-3</v>
      </c>
      <c r="J165">
        <v>5.6252899999999998E-3</v>
      </c>
      <c r="K165" s="5"/>
      <c r="M165" s="5"/>
      <c r="N165" s="5"/>
      <c r="P165" s="5"/>
    </row>
    <row r="166" spans="1:16" x14ac:dyDescent="0.3">
      <c r="A166" s="110" t="s">
        <v>457</v>
      </c>
      <c r="B166" s="107"/>
      <c r="C166" s="14"/>
      <c r="D166" s="14"/>
      <c r="E166" s="119"/>
      <c r="G166">
        <v>3.3061920000000002E-2</v>
      </c>
      <c r="H166">
        <v>9.3020229999999995E-3</v>
      </c>
      <c r="I166">
        <v>2.015055E-3</v>
      </c>
      <c r="J166">
        <v>8.6771339999999995E-3</v>
      </c>
      <c r="K166" s="5"/>
      <c r="M166" s="5"/>
      <c r="N166" s="5"/>
      <c r="P166" s="5"/>
    </row>
    <row r="167" spans="1:16" x14ac:dyDescent="0.3">
      <c r="A167" s="110" t="s">
        <v>458</v>
      </c>
      <c r="B167" s="107"/>
      <c r="C167" s="14"/>
      <c r="D167" s="14"/>
      <c r="E167" s="119"/>
      <c r="G167">
        <v>3.3061739999999999E-2</v>
      </c>
      <c r="H167">
        <v>1.0252219999999999E-2</v>
      </c>
      <c r="I167">
        <v>2.015195E-3</v>
      </c>
      <c r="J167">
        <v>6.1866159999999998E-3</v>
      </c>
      <c r="K167" s="5"/>
      <c r="M167" s="5"/>
      <c r="N167" s="5"/>
      <c r="P167" s="5"/>
    </row>
    <row r="168" spans="1:16" x14ac:dyDescent="0.3">
      <c r="A168" s="110" t="s">
        <v>41</v>
      </c>
      <c r="B168" s="7" t="s">
        <v>155</v>
      </c>
      <c r="C168" s="14">
        <v>4042</v>
      </c>
      <c r="D168" s="2" t="s">
        <v>231</v>
      </c>
      <c r="E168" s="119">
        <v>40</v>
      </c>
      <c r="F168" s="18">
        <v>99.48045522018802</v>
      </c>
      <c r="G168">
        <v>3.3058919999999999E-2</v>
      </c>
      <c r="H168">
        <v>7.2847420000000003E-3</v>
      </c>
      <c r="I168">
        <v>2.0172390000000001E-3</v>
      </c>
      <c r="J168">
        <v>8.3283860000000001E-3</v>
      </c>
      <c r="K168" s="5">
        <v>-0.62703078152943359</v>
      </c>
      <c r="L168" s="2" t="s">
        <v>231</v>
      </c>
      <c r="M168" s="5">
        <v>0.14569483999999999</v>
      </c>
      <c r="N168" s="5">
        <v>6.3663636280930973</v>
      </c>
      <c r="O168" s="2" t="s">
        <v>231</v>
      </c>
      <c r="P168" s="5">
        <v>0.16656772</v>
      </c>
    </row>
    <row r="169" spans="1:16" x14ac:dyDescent="0.3">
      <c r="A169" s="110" t="s">
        <v>41</v>
      </c>
      <c r="B169" s="7" t="s">
        <v>156</v>
      </c>
      <c r="C169" s="14">
        <v>4042</v>
      </c>
      <c r="D169" s="2" t="s">
        <v>231</v>
      </c>
      <c r="E169" s="119">
        <v>40</v>
      </c>
      <c r="F169" s="18">
        <v>99.48045522018802</v>
      </c>
      <c r="G169">
        <v>3.3057700000000002E-2</v>
      </c>
      <c r="H169">
        <v>9.8125499999999997E-3</v>
      </c>
      <c r="I169">
        <v>2.017296E-3</v>
      </c>
      <c r="J169">
        <v>6.7489109999999998E-3</v>
      </c>
      <c r="K169" s="5">
        <v>-0.65879923351259428</v>
      </c>
      <c r="L169" s="2" t="s">
        <v>231</v>
      </c>
      <c r="M169" s="5">
        <v>0.19625100000000001</v>
      </c>
      <c r="N169" s="5">
        <v>6.3946487904991471</v>
      </c>
      <c r="O169" s="2" t="s">
        <v>231</v>
      </c>
      <c r="P169" s="5">
        <v>0.13497821999999998</v>
      </c>
    </row>
    <row r="170" spans="1:16" x14ac:dyDescent="0.3">
      <c r="A170" s="109" t="s">
        <v>24</v>
      </c>
      <c r="B170" s="105" t="s">
        <v>124</v>
      </c>
      <c r="C170" s="14">
        <v>4043</v>
      </c>
      <c r="D170" s="2" t="s">
        <v>231</v>
      </c>
      <c r="E170" s="119">
        <v>42</v>
      </c>
      <c r="F170" s="18">
        <v>101.23670541676972</v>
      </c>
      <c r="G170" s="103">
        <v>3.3063229999999999E-2</v>
      </c>
      <c r="H170" s="103">
        <v>7.8116280000000001E-3</v>
      </c>
      <c r="I170" s="103">
        <v>2.017109E-3</v>
      </c>
      <c r="J170" s="103">
        <v>6.9415029999999999E-3</v>
      </c>
      <c r="K170" s="5">
        <v>-0.48643545798316712</v>
      </c>
      <c r="L170" s="2" t="s">
        <v>231</v>
      </c>
      <c r="M170" s="5">
        <v>0.15623255999999999</v>
      </c>
      <c r="N170" s="5">
        <v>6.3018536085706405</v>
      </c>
      <c r="O170" s="2" t="s">
        <v>231</v>
      </c>
      <c r="P170" s="5">
        <v>0.13883006000000001</v>
      </c>
    </row>
    <row r="171" spans="1:16" x14ac:dyDescent="0.3">
      <c r="A171" s="109" t="s">
        <v>24</v>
      </c>
      <c r="B171" s="105" t="s">
        <v>125</v>
      </c>
      <c r="C171" s="14">
        <v>4043</v>
      </c>
      <c r="D171" s="2" t="s">
        <v>231</v>
      </c>
      <c r="E171" s="119">
        <v>42</v>
      </c>
      <c r="F171" s="18">
        <v>101.23670541676972</v>
      </c>
      <c r="G171" s="103">
        <v>3.3056160000000001E-2</v>
      </c>
      <c r="H171" s="103">
        <v>1.130016E-2</v>
      </c>
      <c r="I171" s="103">
        <v>2.0174699999999999E-3</v>
      </c>
      <c r="J171" s="103">
        <v>7.1385679999999996E-3</v>
      </c>
      <c r="K171" s="5">
        <v>-0.69511930154259893</v>
      </c>
      <c r="L171" s="2" t="s">
        <v>231</v>
      </c>
      <c r="M171" s="5">
        <v>0.22600320000000002</v>
      </c>
      <c r="N171" s="5">
        <v>6.4809929704754747</v>
      </c>
      <c r="O171" s="2" t="s">
        <v>231</v>
      </c>
      <c r="P171" s="5">
        <v>0.14277135999999999</v>
      </c>
    </row>
    <row r="172" spans="1:16" x14ac:dyDescent="0.3">
      <c r="A172" s="109" t="s">
        <v>24</v>
      </c>
      <c r="B172" s="105" t="s">
        <v>126</v>
      </c>
      <c r="C172" s="14">
        <v>4043</v>
      </c>
      <c r="D172" s="2" t="s">
        <v>231</v>
      </c>
      <c r="E172" s="119">
        <v>42</v>
      </c>
      <c r="F172" s="18">
        <v>101.23670541676972</v>
      </c>
      <c r="G172" s="103">
        <v>3.3048139999999997E-2</v>
      </c>
      <c r="H172" s="103">
        <v>9.2297660000000004E-3</v>
      </c>
      <c r="I172" s="103">
        <v>2.0168320000000001E-3</v>
      </c>
      <c r="J172" s="103">
        <v>8.9317159999999993E-3</v>
      </c>
      <c r="K172" s="5">
        <v>-0.9325353466712123</v>
      </c>
      <c r="L172" s="2" t="s">
        <v>231</v>
      </c>
      <c r="M172" s="5">
        <v>0.18459532000000001</v>
      </c>
      <c r="N172" s="5">
        <v>6.1643976438956809</v>
      </c>
      <c r="O172" s="2" t="s">
        <v>231</v>
      </c>
      <c r="P172" s="5">
        <v>0.17863431999999999</v>
      </c>
    </row>
    <row r="173" spans="1:16" x14ac:dyDescent="0.3">
      <c r="A173" s="110" t="s">
        <v>75</v>
      </c>
      <c r="B173" s="7" t="s">
        <v>204</v>
      </c>
      <c r="C173" s="14">
        <v>3937</v>
      </c>
      <c r="D173" s="2" t="s">
        <v>231</v>
      </c>
      <c r="E173" s="119">
        <v>44</v>
      </c>
      <c r="F173" s="18">
        <v>100.22988505747125</v>
      </c>
      <c r="G173">
        <v>3.3005560000000003E-2</v>
      </c>
      <c r="H173">
        <v>1.1897319999999999E-2</v>
      </c>
      <c r="I173">
        <v>2.014811E-3</v>
      </c>
      <c r="J173">
        <v>5.4524550000000001E-3</v>
      </c>
      <c r="K173" s="5">
        <v>-2.2151285776960772</v>
      </c>
      <c r="L173" s="2" t="s">
        <v>231</v>
      </c>
      <c r="M173" s="5">
        <v>0.2379464</v>
      </c>
      <c r="N173" s="5">
        <v>5.1615149557795785</v>
      </c>
      <c r="O173" s="2" t="s">
        <v>231</v>
      </c>
      <c r="P173" s="5">
        <v>0.10904910000000001</v>
      </c>
    </row>
    <row r="174" spans="1:16" x14ac:dyDescent="0.3">
      <c r="A174" s="110" t="s">
        <v>75</v>
      </c>
      <c r="B174" s="7" t="s">
        <v>205</v>
      </c>
      <c r="C174" s="14">
        <v>3937</v>
      </c>
      <c r="D174" s="2" t="s">
        <v>231</v>
      </c>
      <c r="E174" s="119">
        <v>44</v>
      </c>
      <c r="F174" s="18">
        <v>100.22988505747125</v>
      </c>
      <c r="G174">
        <v>3.3050669999999997E-2</v>
      </c>
      <c r="H174">
        <v>1.076149E-2</v>
      </c>
      <c r="I174">
        <v>2.016833E-3</v>
      </c>
      <c r="J174">
        <v>4.7809740000000003E-3</v>
      </c>
      <c r="K174" s="5">
        <v>-0.84577188696905736</v>
      </c>
      <c r="L174" s="2" t="s">
        <v>231</v>
      </c>
      <c r="M174" s="5">
        <v>0.2152298</v>
      </c>
      <c r="N174" s="5">
        <v>6.1648938748149256</v>
      </c>
      <c r="O174" s="2" t="s">
        <v>231</v>
      </c>
      <c r="P174" s="5">
        <v>9.5619480000000007E-2</v>
      </c>
    </row>
    <row r="175" spans="1:16" x14ac:dyDescent="0.3">
      <c r="A175" s="112" t="s">
        <v>459</v>
      </c>
      <c r="B175" s="107"/>
      <c r="C175" s="14"/>
      <c r="D175" s="14"/>
      <c r="E175" s="119"/>
      <c r="F175" s="18"/>
      <c r="G175" s="103">
        <v>3.3068710000000001E-2</v>
      </c>
      <c r="H175" s="103">
        <v>1.107174E-2</v>
      </c>
      <c r="I175" s="103">
        <v>2.015073E-3</v>
      </c>
      <c r="J175" s="103">
        <v>7.2674280000000003E-3</v>
      </c>
      <c r="K175" s="5"/>
      <c r="M175" s="5"/>
      <c r="N175" s="5"/>
      <c r="P175" s="5"/>
    </row>
    <row r="176" spans="1:16" x14ac:dyDescent="0.3">
      <c r="A176" s="112" t="s">
        <v>460</v>
      </c>
      <c r="B176" s="107"/>
      <c r="C176" s="14"/>
      <c r="D176" s="14"/>
      <c r="E176" s="119"/>
      <c r="F176" s="18"/>
      <c r="G176" s="103">
        <v>3.3057299999999998E-2</v>
      </c>
      <c r="H176" s="103">
        <v>1.020663E-2</v>
      </c>
      <c r="I176" s="103">
        <v>2.015359E-3</v>
      </c>
      <c r="J176" s="103">
        <v>6.9226670000000004E-3</v>
      </c>
      <c r="K176" s="5"/>
      <c r="M176" s="5"/>
      <c r="N176" s="5"/>
      <c r="P176" s="5"/>
    </row>
    <row r="177" spans="1:16" x14ac:dyDescent="0.3">
      <c r="A177" s="112" t="s">
        <v>461</v>
      </c>
      <c r="B177" s="107"/>
      <c r="C177" s="14"/>
      <c r="D177" s="14"/>
      <c r="E177" s="119"/>
      <c r="F177" s="18"/>
      <c r="G177" s="103">
        <v>3.3057009999999998E-2</v>
      </c>
      <c r="H177" s="103">
        <v>1.280653E-2</v>
      </c>
      <c r="I177" s="103">
        <v>2.015303E-3</v>
      </c>
      <c r="J177" s="103">
        <v>4.941155E-3</v>
      </c>
      <c r="K177" s="5"/>
      <c r="M177" s="5"/>
      <c r="N177" s="5"/>
      <c r="P177" s="5"/>
    </row>
    <row r="178" spans="1:16" x14ac:dyDescent="0.3">
      <c r="A178" s="110" t="s">
        <v>75</v>
      </c>
      <c r="B178" s="7" t="s">
        <v>206</v>
      </c>
      <c r="C178" s="14">
        <v>3937</v>
      </c>
      <c r="D178" s="2" t="s">
        <v>231</v>
      </c>
      <c r="E178" s="119">
        <v>44</v>
      </c>
      <c r="F178" s="18">
        <v>100.22988505747125</v>
      </c>
      <c r="G178">
        <v>3.3068680000000003E-2</v>
      </c>
      <c r="H178">
        <v>1.3839239999999999E-2</v>
      </c>
      <c r="I178">
        <v>2.0167050000000001E-3</v>
      </c>
      <c r="J178">
        <v>5.5763999999999996E-3</v>
      </c>
      <c r="K178" s="5">
        <v>-0.28059147869869705</v>
      </c>
      <c r="L178" s="2" t="s">
        <v>231</v>
      </c>
      <c r="M178" s="5">
        <v>0.2767848</v>
      </c>
      <c r="N178" s="5">
        <v>6.1145364902415515</v>
      </c>
      <c r="O178" s="2" t="s">
        <v>231</v>
      </c>
      <c r="P178" s="5">
        <v>0.11152799999999999</v>
      </c>
    </row>
    <row r="179" spans="1:16" x14ac:dyDescent="0.3">
      <c r="A179" s="110" t="s">
        <v>76</v>
      </c>
      <c r="B179" s="7" t="s">
        <v>207</v>
      </c>
      <c r="C179" s="14">
        <v>3981</v>
      </c>
      <c r="D179" s="2" t="s">
        <v>231</v>
      </c>
      <c r="E179" s="119">
        <v>47</v>
      </c>
      <c r="F179" s="18">
        <v>100.93245967741935</v>
      </c>
      <c r="G179">
        <v>3.3064049999999998E-2</v>
      </c>
      <c r="H179">
        <v>8.2540860000000008E-3</v>
      </c>
      <c r="I179">
        <v>2.0169739999999999E-3</v>
      </c>
      <c r="J179">
        <v>5.0345019999999997E-3</v>
      </c>
      <c r="K179" s="5">
        <v>-0.40523362840545218</v>
      </c>
      <c r="L179" s="2" t="s">
        <v>231</v>
      </c>
      <c r="M179" s="5">
        <v>0.16508172000000002</v>
      </c>
      <c r="N179" s="5">
        <v>6.2480243629426173</v>
      </c>
      <c r="O179" s="2" t="s">
        <v>231</v>
      </c>
      <c r="P179" s="5">
        <v>0.10069003999999999</v>
      </c>
    </row>
    <row r="180" spans="1:16" x14ac:dyDescent="0.3">
      <c r="A180" s="110" t="s">
        <v>76</v>
      </c>
      <c r="B180" s="7" t="s">
        <v>208</v>
      </c>
      <c r="C180" s="14">
        <v>3981</v>
      </c>
      <c r="D180" s="2" t="s">
        <v>231</v>
      </c>
      <c r="E180" s="119">
        <v>47</v>
      </c>
      <c r="F180" s="18">
        <v>100.93245967741935</v>
      </c>
      <c r="G180">
        <v>3.3057719999999999E-2</v>
      </c>
      <c r="H180">
        <v>6.0814750000000002E-3</v>
      </c>
      <c r="I180">
        <v>2.0171120000000002E-3</v>
      </c>
      <c r="J180">
        <v>6.8821669999999998E-3</v>
      </c>
      <c r="K180" s="5">
        <v>-0.59154847374316155</v>
      </c>
      <c r="L180" s="2" t="s">
        <v>231</v>
      </c>
      <c r="M180" s="5">
        <v>0.1216295</v>
      </c>
      <c r="N180" s="5">
        <v>6.3165051303509028</v>
      </c>
      <c r="O180" s="2" t="s">
        <v>231</v>
      </c>
      <c r="P180" s="5">
        <v>0.13764334</v>
      </c>
    </row>
    <row r="181" spans="1:16" x14ac:dyDescent="0.3">
      <c r="A181" s="110" t="s">
        <v>77</v>
      </c>
      <c r="B181" s="7" t="s">
        <v>209</v>
      </c>
      <c r="C181" s="14">
        <v>3741</v>
      </c>
      <c r="D181" s="2" t="s">
        <v>231</v>
      </c>
      <c r="E181" s="119">
        <v>42</v>
      </c>
      <c r="F181" s="18">
        <v>101.17741503880117</v>
      </c>
      <c r="G181">
        <v>3.3066989999999997E-2</v>
      </c>
      <c r="H181">
        <v>8.0339999999999995E-3</v>
      </c>
      <c r="I181">
        <v>2.0150459999999999E-3</v>
      </c>
      <c r="J181">
        <v>7.3449759999999996E-3</v>
      </c>
      <c r="K181" s="5">
        <v>-0.30606076718937303</v>
      </c>
      <c r="L181" s="2" t="s">
        <v>231</v>
      </c>
      <c r="M181" s="5">
        <v>0.16067999999999999</v>
      </c>
      <c r="N181" s="5">
        <v>5.2912785690099389</v>
      </c>
      <c r="O181" s="2" t="s">
        <v>231</v>
      </c>
      <c r="P181" s="5">
        <v>0.14689952000000001</v>
      </c>
    </row>
    <row r="182" spans="1:16" x14ac:dyDescent="0.3">
      <c r="A182" s="112" t="s">
        <v>462</v>
      </c>
      <c r="B182" s="107"/>
      <c r="C182" s="14"/>
      <c r="D182" s="14"/>
      <c r="E182" s="119"/>
      <c r="G182" s="104">
        <v>3.3070549999999997E-2</v>
      </c>
      <c r="H182" s="104">
        <v>9.5328040000000006E-3</v>
      </c>
      <c r="I182" s="104">
        <v>2.0151750000000001E-3</v>
      </c>
      <c r="J182" s="104">
        <v>8.2368500000000004E-3</v>
      </c>
      <c r="K182" s="5"/>
      <c r="M182" s="5"/>
      <c r="N182" s="5"/>
      <c r="P182" s="5"/>
    </row>
    <row r="183" spans="1:16" x14ac:dyDescent="0.3">
      <c r="A183" s="112" t="s">
        <v>463</v>
      </c>
      <c r="B183" s="107"/>
      <c r="C183" s="14"/>
      <c r="D183" s="14"/>
      <c r="E183" s="119"/>
      <c r="G183" s="104">
        <v>3.3068170000000001E-2</v>
      </c>
      <c r="H183" s="104">
        <v>9.2008039999999999E-3</v>
      </c>
      <c r="I183" s="104">
        <v>2.0151359999999998E-3</v>
      </c>
      <c r="J183" s="104">
        <v>6.0860640000000004E-3</v>
      </c>
      <c r="K183" s="5"/>
      <c r="M183" s="5"/>
      <c r="N183" s="5"/>
      <c r="P183" s="5"/>
    </row>
    <row r="184" spans="1:16" x14ac:dyDescent="0.3">
      <c r="A184" s="112" t="s">
        <v>464</v>
      </c>
      <c r="B184" s="107"/>
      <c r="C184" s="14"/>
      <c r="D184" s="14"/>
      <c r="E184" s="119"/>
      <c r="G184" s="104">
        <v>3.3066619999999998E-2</v>
      </c>
      <c r="H184" s="104">
        <v>9.8542730000000002E-3</v>
      </c>
      <c r="I184" s="104">
        <v>2.0149399999999998E-3</v>
      </c>
      <c r="J184" s="104">
        <v>6.9014560000000003E-3</v>
      </c>
      <c r="K184" s="5"/>
      <c r="M184" s="5"/>
      <c r="N184" s="5"/>
      <c r="P184" s="5"/>
    </row>
    <row r="185" spans="1:16" x14ac:dyDescent="0.3">
      <c r="A185" s="110" t="s">
        <v>77</v>
      </c>
      <c r="B185" s="7" t="s">
        <v>210</v>
      </c>
      <c r="C185" s="14">
        <v>3741</v>
      </c>
      <c r="D185" s="2" t="s">
        <v>231</v>
      </c>
      <c r="E185" s="119">
        <v>42</v>
      </c>
      <c r="F185" s="18">
        <v>101.17741503880117</v>
      </c>
      <c r="G185">
        <v>3.3068380000000001E-2</v>
      </c>
      <c r="H185">
        <v>8.6529620000000002E-3</v>
      </c>
      <c r="I185">
        <v>2.0147139999999999E-3</v>
      </c>
      <c r="J185">
        <v>5.485859E-3</v>
      </c>
      <c r="K185" s="5">
        <v>-0.2435067297971801</v>
      </c>
      <c r="L185" s="2" t="s">
        <v>231</v>
      </c>
      <c r="M185" s="5">
        <v>0.17305924</v>
      </c>
      <c r="N185" s="5">
        <v>5.180608456409475</v>
      </c>
      <c r="O185" s="2" t="s">
        <v>231</v>
      </c>
      <c r="P185" s="5">
        <v>0.10971718</v>
      </c>
    </row>
    <row r="186" spans="1:16" x14ac:dyDescent="0.3">
      <c r="A186" s="109" t="s">
        <v>53</v>
      </c>
      <c r="B186" s="105" t="s">
        <v>172</v>
      </c>
      <c r="C186" s="14">
        <v>3963</v>
      </c>
      <c r="D186" s="2" t="s">
        <v>231</v>
      </c>
      <c r="E186" s="119">
        <v>43</v>
      </c>
      <c r="F186" s="18">
        <v>102.97754226596012</v>
      </c>
      <c r="G186" s="104">
        <v>3.306336E-2</v>
      </c>
      <c r="H186" s="104">
        <v>1.276031E-2</v>
      </c>
      <c r="I186" s="104">
        <v>2.0181439999999999E-3</v>
      </c>
      <c r="J186" s="104">
        <v>6.0817800000000002E-3</v>
      </c>
      <c r="K186" s="5">
        <v>-0.39020598531698003</v>
      </c>
      <c r="L186" s="2" t="s">
        <v>231</v>
      </c>
      <c r="M186" s="5">
        <v>0.25520619999999999</v>
      </c>
      <c r="N186" s="5">
        <v>6.8827949637775614</v>
      </c>
      <c r="O186" s="2" t="s">
        <v>231</v>
      </c>
      <c r="P186" s="5">
        <v>0.12163560000000001</v>
      </c>
    </row>
    <row r="187" spans="1:16" x14ac:dyDescent="0.3">
      <c r="A187" s="109" t="s">
        <v>53</v>
      </c>
      <c r="B187" s="105" t="s">
        <v>173</v>
      </c>
      <c r="C187" s="14">
        <v>3963</v>
      </c>
      <c r="D187" s="2" t="s">
        <v>231</v>
      </c>
      <c r="E187" s="119">
        <v>43</v>
      </c>
      <c r="F187" s="18">
        <v>102.97754226596012</v>
      </c>
      <c r="G187" s="104">
        <v>3.3061699999999999E-2</v>
      </c>
      <c r="H187" s="104">
        <v>8.652992E-3</v>
      </c>
      <c r="I187" s="104">
        <v>2.0184040000000001E-3</v>
      </c>
      <c r="J187" s="104">
        <v>6.9613599999999998E-3</v>
      </c>
      <c r="K187" s="5">
        <v>-0.43528419593958667</v>
      </c>
      <c r="L187" s="2" t="s">
        <v>231</v>
      </c>
      <c r="M187" s="5">
        <v>0.17305983999999999</v>
      </c>
      <c r="N187" s="5">
        <v>7.0118236786218873</v>
      </c>
      <c r="O187" s="2" t="s">
        <v>231</v>
      </c>
      <c r="P187" s="5">
        <v>0.1392272</v>
      </c>
    </row>
    <row r="188" spans="1:16" x14ac:dyDescent="0.3">
      <c r="A188" s="109" t="s">
        <v>25</v>
      </c>
      <c r="B188" s="105" t="s">
        <v>127</v>
      </c>
      <c r="C188" s="14">
        <v>4018</v>
      </c>
      <c r="D188" s="2" t="s">
        <v>231</v>
      </c>
      <c r="E188" s="119">
        <v>39</v>
      </c>
      <c r="F188" s="18">
        <v>103.80786460925833</v>
      </c>
      <c r="G188" s="104">
        <v>3.305785E-2</v>
      </c>
      <c r="H188" s="104">
        <v>6.3206349999999998E-3</v>
      </c>
      <c r="I188" s="104">
        <v>2.0181729999999998E-3</v>
      </c>
      <c r="J188" s="104">
        <v>6.6706150000000004E-3</v>
      </c>
      <c r="K188" s="5">
        <v>-0.54659933460128052</v>
      </c>
      <c r="L188" s="2" t="s">
        <v>231</v>
      </c>
      <c r="M188" s="5">
        <v>0.12641269999999999</v>
      </c>
      <c r="N188" s="5">
        <v>6.8971866281255849</v>
      </c>
      <c r="O188" s="2" t="s">
        <v>231</v>
      </c>
      <c r="P188" s="5">
        <v>0.13341230000000001</v>
      </c>
    </row>
    <row r="189" spans="1:16" x14ac:dyDescent="0.3">
      <c r="A189" s="109" t="s">
        <v>25</v>
      </c>
      <c r="B189" s="105" t="s">
        <v>128</v>
      </c>
      <c r="C189" s="14">
        <v>4018</v>
      </c>
      <c r="D189" s="2" t="s">
        <v>231</v>
      </c>
      <c r="E189" s="119">
        <v>39</v>
      </c>
      <c r="F189" s="18">
        <v>103.80786460925833</v>
      </c>
      <c r="G189" s="104">
        <v>3.305524E-2</v>
      </c>
      <c r="H189" s="104">
        <v>1.165979E-2</v>
      </c>
      <c r="I189" s="104">
        <v>2.0179310000000002E-3</v>
      </c>
      <c r="J189" s="104">
        <v>6.1862159999999996E-3</v>
      </c>
      <c r="K189" s="5">
        <v>-0.62041167037691647</v>
      </c>
      <c r="L189" s="2" t="s">
        <v>231</v>
      </c>
      <c r="M189" s="5">
        <v>0.23319580000000001</v>
      </c>
      <c r="N189" s="5">
        <v>6.7770906704629823</v>
      </c>
      <c r="O189" s="2" t="s">
        <v>231</v>
      </c>
      <c r="P189" s="5">
        <v>0.12372432</v>
      </c>
    </row>
    <row r="190" spans="1:16" x14ac:dyDescent="0.3">
      <c r="A190" s="112" t="s">
        <v>465</v>
      </c>
      <c r="B190" s="107"/>
      <c r="C190" s="14"/>
      <c r="D190" s="14"/>
      <c r="E190" s="119"/>
      <c r="G190" s="104">
        <v>3.3064990000000002E-2</v>
      </c>
      <c r="H190" s="104">
        <v>1.2500529999999999E-2</v>
      </c>
      <c r="I190" s="104">
        <v>2.0147820000000001E-3</v>
      </c>
      <c r="J190" s="104">
        <v>6.4707180000000003E-3</v>
      </c>
      <c r="K190" s="5"/>
      <c r="M190" s="5"/>
      <c r="N190" s="5"/>
      <c r="P190" s="5"/>
    </row>
    <row r="191" spans="1:16" x14ac:dyDescent="0.3">
      <c r="A191" s="112" t="s">
        <v>466</v>
      </c>
      <c r="B191" s="107"/>
      <c r="C191" s="14"/>
      <c r="D191" s="14"/>
      <c r="E191" s="119"/>
      <c r="G191" s="104">
        <v>3.3065249999999997E-2</v>
      </c>
      <c r="H191" s="104">
        <v>6.426696E-3</v>
      </c>
      <c r="I191" s="104">
        <v>2.0152970000000001E-3</v>
      </c>
      <c r="J191" s="104">
        <v>5.8710409999999996E-3</v>
      </c>
      <c r="K191" s="5"/>
      <c r="M191" s="5"/>
      <c r="N191" s="5"/>
      <c r="P191" s="5"/>
    </row>
    <row r="192" spans="1:16" x14ac:dyDescent="0.3">
      <c r="A192" s="112" t="s">
        <v>467</v>
      </c>
      <c r="B192" s="107"/>
      <c r="C192" s="14"/>
      <c r="D192" s="14"/>
      <c r="E192" s="119"/>
      <c r="G192" s="104">
        <v>3.3062790000000002E-2</v>
      </c>
      <c r="H192" s="104">
        <v>9.0357340000000001E-3</v>
      </c>
      <c r="I192" s="104">
        <v>2.0150020000000001E-3</v>
      </c>
      <c r="J192" s="104">
        <v>8.5105010000000002E-3</v>
      </c>
      <c r="K192" s="5"/>
      <c r="M192" s="5"/>
      <c r="N192" s="5"/>
      <c r="P192" s="5"/>
    </row>
    <row r="193" spans="1:23" x14ac:dyDescent="0.3">
      <c r="A193" s="110" t="s">
        <v>42</v>
      </c>
      <c r="B193" s="7" t="s">
        <v>157</v>
      </c>
      <c r="C193" s="14">
        <v>4027</v>
      </c>
      <c r="D193" s="2">
        <v>34</v>
      </c>
      <c r="E193" s="119">
        <v>34</v>
      </c>
      <c r="F193" s="18">
        <v>95.828159920536379</v>
      </c>
      <c r="G193">
        <v>3.3050860000000001E-2</v>
      </c>
      <c r="H193">
        <v>1.1621899999999999E-2</v>
      </c>
      <c r="I193">
        <v>2.0136809999999998E-3</v>
      </c>
      <c r="J193">
        <v>7.2669659999999997E-3</v>
      </c>
      <c r="K193" s="5">
        <v>-0.71187271307311129</v>
      </c>
      <c r="L193" s="2" t="s">
        <v>231</v>
      </c>
      <c r="M193" s="5">
        <v>0.23243799999999998</v>
      </c>
      <c r="N193" s="5">
        <v>4.6575531133724928</v>
      </c>
      <c r="O193" s="2" t="s">
        <v>231</v>
      </c>
      <c r="P193" s="5">
        <v>0.14533931999999999</v>
      </c>
    </row>
    <row r="194" spans="1:23" x14ac:dyDescent="0.3">
      <c r="A194" s="110" t="s">
        <v>78</v>
      </c>
      <c r="B194" s="7" t="s">
        <v>211</v>
      </c>
      <c r="C194" s="14">
        <v>3919</v>
      </c>
      <c r="D194" s="2" t="s">
        <v>231</v>
      </c>
      <c r="E194" s="119">
        <v>33</v>
      </c>
      <c r="F194" s="18">
        <v>97.397295228374574</v>
      </c>
      <c r="G194">
        <v>3.3060869999999999E-2</v>
      </c>
      <c r="H194">
        <v>8.0623350000000003E-3</v>
      </c>
      <c r="I194">
        <v>2.0172639999999999E-3</v>
      </c>
      <c r="J194">
        <v>5.7893190000000002E-3</v>
      </c>
      <c r="K194" s="5">
        <v>-0.39884990114320307</v>
      </c>
      <c r="L194" s="2" t="s">
        <v>231</v>
      </c>
      <c r="M194" s="5">
        <v>0.16124670000000002</v>
      </c>
      <c r="N194" s="5">
        <v>6.4356495262627771</v>
      </c>
      <c r="O194" s="2" t="s">
        <v>231</v>
      </c>
      <c r="P194" s="5">
        <v>0.11578638000000001</v>
      </c>
    </row>
    <row r="195" spans="1:23" x14ac:dyDescent="0.3">
      <c r="A195" s="112" t="s">
        <v>468</v>
      </c>
      <c r="B195" s="107"/>
      <c r="C195" s="14"/>
      <c r="D195" s="14"/>
      <c r="E195" s="119"/>
      <c r="G195" s="103">
        <v>3.3062380000000002E-2</v>
      </c>
      <c r="H195" s="103">
        <v>1.0502259999999999E-2</v>
      </c>
      <c r="I195" s="103">
        <v>2.015158E-3</v>
      </c>
      <c r="J195" s="103">
        <v>6.184663E-3</v>
      </c>
      <c r="K195" s="5"/>
      <c r="M195" s="5"/>
      <c r="N195" s="5"/>
      <c r="P195" s="5"/>
    </row>
    <row r="196" spans="1:23" x14ac:dyDescent="0.3">
      <c r="A196" s="112" t="s">
        <v>469</v>
      </c>
      <c r="B196" s="107"/>
      <c r="C196" s="14"/>
      <c r="D196" s="14"/>
      <c r="E196" s="119"/>
      <c r="G196" s="103">
        <v>3.3070990000000001E-2</v>
      </c>
      <c r="H196" s="103">
        <v>9.871253E-3</v>
      </c>
      <c r="I196" s="103">
        <v>2.015181E-3</v>
      </c>
      <c r="J196" s="103">
        <v>5.3486209999999996E-3</v>
      </c>
      <c r="K196" s="5"/>
      <c r="M196" s="5"/>
      <c r="N196" s="5"/>
      <c r="P196" s="5"/>
    </row>
    <row r="197" spans="1:23" x14ac:dyDescent="0.3">
      <c r="A197" s="112" t="s">
        <v>470</v>
      </c>
      <c r="B197" s="107"/>
      <c r="C197" s="14"/>
      <c r="D197" s="14"/>
      <c r="E197" s="119"/>
      <c r="G197" s="103">
        <v>3.3058480000000001E-2</v>
      </c>
      <c r="H197" s="103">
        <v>1.1215889999999999E-2</v>
      </c>
      <c r="I197" s="103">
        <v>2.0150379999999998E-3</v>
      </c>
      <c r="J197" s="103">
        <v>6.4544809999999998E-3</v>
      </c>
      <c r="K197" s="5"/>
      <c r="M197" s="5"/>
      <c r="N197" s="5"/>
      <c r="P197" s="5"/>
    </row>
    <row r="198" spans="1:23" x14ac:dyDescent="0.3">
      <c r="A198" s="110" t="s">
        <v>78</v>
      </c>
      <c r="B198" s="7" t="s">
        <v>212</v>
      </c>
      <c r="C198" s="14">
        <v>3919</v>
      </c>
      <c r="D198" s="2" t="s">
        <v>231</v>
      </c>
      <c r="E198" s="119">
        <v>33</v>
      </c>
      <c r="F198" s="18">
        <v>97.397295228374574</v>
      </c>
      <c r="G198">
        <v>3.3059709999999999E-2</v>
      </c>
      <c r="H198">
        <v>1.3796020000000001E-2</v>
      </c>
      <c r="I198">
        <v>2.0171120000000002E-3</v>
      </c>
      <c r="J198">
        <v>5.571215E-3</v>
      </c>
      <c r="K198" s="5">
        <v>-0.41342257757588119</v>
      </c>
      <c r="L198" s="2" t="s">
        <v>231</v>
      </c>
      <c r="M198" s="5">
        <v>0.27592040000000001</v>
      </c>
      <c r="N198" s="5">
        <v>6.412877517965299</v>
      </c>
      <c r="O198" s="2" t="s">
        <v>231</v>
      </c>
      <c r="P198" s="5">
        <v>0.1114243</v>
      </c>
    </row>
    <row r="199" spans="1:23" x14ac:dyDescent="0.3">
      <c r="A199" s="110" t="s">
        <v>78</v>
      </c>
      <c r="B199" s="7" t="s">
        <v>213</v>
      </c>
      <c r="C199" s="14">
        <v>3919</v>
      </c>
      <c r="D199" s="2" t="s">
        <v>231</v>
      </c>
      <c r="E199" s="119">
        <v>33</v>
      </c>
      <c r="F199" s="18">
        <v>97.397295228374574</v>
      </c>
      <c r="G199">
        <v>3.305338E-2</v>
      </c>
      <c r="H199">
        <v>8.90992E-3</v>
      </c>
      <c r="I199">
        <v>2.0170280000000001E-3</v>
      </c>
      <c r="J199">
        <v>6.6622360000000002E-3</v>
      </c>
      <c r="K199" s="5">
        <v>-0.59976039803728298</v>
      </c>
      <c r="L199" s="2" t="s">
        <v>231</v>
      </c>
      <c r="M199" s="5">
        <v>0.17819840000000001</v>
      </c>
      <c r="N199" s="5">
        <v>6.3711895592839856</v>
      </c>
      <c r="O199" s="2" t="s">
        <v>231</v>
      </c>
      <c r="P199" s="5">
        <v>0.13324472000000001</v>
      </c>
    </row>
    <row r="200" spans="1:23" x14ac:dyDescent="0.3">
      <c r="A200" s="109" t="s">
        <v>26</v>
      </c>
      <c r="B200" s="105" t="s">
        <v>129</v>
      </c>
      <c r="C200" s="14">
        <v>4019</v>
      </c>
      <c r="D200" s="2" t="s">
        <v>231</v>
      </c>
      <c r="E200" s="119">
        <v>29</v>
      </c>
      <c r="F200" s="18">
        <v>99.800846402788153</v>
      </c>
      <c r="G200" s="103">
        <v>3.3077710000000003E-2</v>
      </c>
      <c r="H200" s="103">
        <v>7.8744780000000007E-3</v>
      </c>
      <c r="I200" s="103">
        <v>2.016622E-3</v>
      </c>
      <c r="J200" s="103">
        <v>5.1696779999999996E-3</v>
      </c>
      <c r="K200" s="5">
        <v>0.14129124004296481</v>
      </c>
      <c r="L200" s="2" t="s">
        <v>231</v>
      </c>
      <c r="M200" s="5">
        <v>0.15748956000000003</v>
      </c>
      <c r="N200" s="5">
        <v>6.1696977589911555</v>
      </c>
      <c r="O200" s="2" t="s">
        <v>231</v>
      </c>
      <c r="P200" s="5">
        <v>0.10339356</v>
      </c>
    </row>
    <row r="201" spans="1:23" x14ac:dyDescent="0.3">
      <c r="A201" s="109" t="s">
        <v>26</v>
      </c>
      <c r="B201" s="105" t="s">
        <v>130</v>
      </c>
      <c r="C201" s="14">
        <v>4019</v>
      </c>
      <c r="D201" s="2" t="s">
        <v>231</v>
      </c>
      <c r="E201" s="119">
        <v>29</v>
      </c>
      <c r="F201" s="18">
        <v>99.800846402788153</v>
      </c>
      <c r="G201" s="103">
        <v>3.3054790000000001E-2</v>
      </c>
      <c r="H201" s="103">
        <v>8.5796380000000005E-3</v>
      </c>
      <c r="I201" s="103">
        <v>2.0166450000000001E-3</v>
      </c>
      <c r="J201" s="103">
        <v>6.8157929999999997E-3</v>
      </c>
      <c r="K201" s="5">
        <v>-0.54685587947162784</v>
      </c>
      <c r="L201" s="2" t="s">
        <v>231</v>
      </c>
      <c r="M201" s="5">
        <v>0.17159276000000001</v>
      </c>
      <c r="N201" s="5">
        <v>6.1811123191062638</v>
      </c>
      <c r="O201" s="2" t="s">
        <v>231</v>
      </c>
      <c r="P201" s="5">
        <v>0.13631585999999998</v>
      </c>
    </row>
    <row r="202" spans="1:23" x14ac:dyDescent="0.3">
      <c r="A202" s="109" t="s">
        <v>27</v>
      </c>
      <c r="B202" s="105" t="s">
        <v>131</v>
      </c>
      <c r="C202" s="14">
        <v>4031</v>
      </c>
      <c r="D202" s="2" t="s">
        <v>231</v>
      </c>
      <c r="E202" s="119">
        <v>35</v>
      </c>
      <c r="F202" s="18">
        <v>104.66385512279832</v>
      </c>
      <c r="G202" s="103">
        <v>3.3059669999999999E-2</v>
      </c>
      <c r="H202" s="103">
        <v>9.2942570000000002E-3</v>
      </c>
      <c r="I202" s="103">
        <v>2.0168159999999998E-3</v>
      </c>
      <c r="J202" s="103">
        <v>7.1600029999999999E-3</v>
      </c>
      <c r="K202" s="5">
        <v>-0.39411819411389903</v>
      </c>
      <c r="L202" s="2" t="s">
        <v>231</v>
      </c>
      <c r="M202" s="5">
        <v>0.18588514</v>
      </c>
      <c r="N202" s="5">
        <v>6.2659770921358664</v>
      </c>
      <c r="O202" s="2" t="s">
        <v>231</v>
      </c>
      <c r="P202" s="5">
        <v>0.14320005999999999</v>
      </c>
    </row>
    <row r="203" spans="1:23" x14ac:dyDescent="0.3">
      <c r="A203" s="109" t="s">
        <v>27</v>
      </c>
      <c r="B203" s="105" t="s">
        <v>132</v>
      </c>
      <c r="C203" s="14">
        <v>4031</v>
      </c>
      <c r="D203" s="2" t="s">
        <v>231</v>
      </c>
      <c r="E203" s="119">
        <v>35</v>
      </c>
      <c r="F203" s="18">
        <v>104.66385512279832</v>
      </c>
      <c r="G203" s="103">
        <v>3.3055880000000003E-2</v>
      </c>
      <c r="H203" s="103">
        <v>7.5283850000000003E-3</v>
      </c>
      <c r="I203" s="103">
        <v>2.016973E-3</v>
      </c>
      <c r="J203" s="103">
        <v>9.4232989999999996E-3</v>
      </c>
      <c r="K203" s="5">
        <v>-0.50362965601131471</v>
      </c>
      <c r="L203" s="2" t="s">
        <v>231</v>
      </c>
      <c r="M203" s="5">
        <v>0.1505677</v>
      </c>
      <c r="N203" s="5">
        <v>6.3438938720521758</v>
      </c>
      <c r="O203" s="2" t="s">
        <v>231</v>
      </c>
      <c r="P203" s="5">
        <v>0.18846597999999998</v>
      </c>
      <c r="T203" s="103"/>
      <c r="U203" s="103"/>
      <c r="V203" s="103"/>
      <c r="W203" s="103"/>
    </row>
    <row r="204" spans="1:23" x14ac:dyDescent="0.3">
      <c r="A204" s="112" t="s">
        <v>471</v>
      </c>
      <c r="B204" s="107"/>
      <c r="C204" s="14"/>
      <c r="D204" s="14"/>
      <c r="E204" s="119"/>
      <c r="G204" s="103">
        <v>3.3063139999999998E-2</v>
      </c>
      <c r="H204" s="103">
        <v>1.116881E-2</v>
      </c>
      <c r="I204" s="103">
        <v>2.0147339999999998E-3</v>
      </c>
      <c r="J204" s="103">
        <v>6.7716720000000003E-3</v>
      </c>
      <c r="K204" s="5"/>
      <c r="M204" s="5"/>
      <c r="N204" s="5"/>
      <c r="P204" s="5"/>
      <c r="T204" s="103"/>
      <c r="U204" s="103"/>
      <c r="V204" s="103"/>
      <c r="W204" s="103"/>
    </row>
    <row r="205" spans="1:23" x14ac:dyDescent="0.3">
      <c r="A205" s="112" t="s">
        <v>472</v>
      </c>
      <c r="B205" s="107"/>
      <c r="C205" s="14"/>
      <c r="D205" s="14"/>
      <c r="E205" s="119"/>
      <c r="G205" s="103">
        <v>3.3060390000000002E-2</v>
      </c>
      <c r="H205" s="103">
        <v>6.6685729999999997E-3</v>
      </c>
      <c r="I205" s="103">
        <v>2.0147120000000001E-3</v>
      </c>
      <c r="J205" s="103">
        <v>6.2488309999999998E-3</v>
      </c>
      <c r="K205" s="5"/>
      <c r="M205" s="5"/>
      <c r="N205" s="5"/>
      <c r="P205" s="5"/>
      <c r="T205" s="103"/>
      <c r="U205" s="103"/>
      <c r="V205" s="103"/>
      <c r="W205" s="103"/>
    </row>
    <row r="206" spans="1:23" x14ac:dyDescent="0.3">
      <c r="A206" s="112" t="s">
        <v>473</v>
      </c>
      <c r="B206" s="107"/>
      <c r="C206" s="14"/>
      <c r="D206" s="14"/>
      <c r="E206" s="119"/>
      <c r="G206" s="103">
        <v>3.3062649999999999E-2</v>
      </c>
      <c r="H206" s="103">
        <v>1.135045E-2</v>
      </c>
      <c r="I206" s="103">
        <v>2.014999E-3</v>
      </c>
      <c r="J206" s="103">
        <v>6.7809159999999997E-3</v>
      </c>
      <c r="K206" s="5"/>
      <c r="M206" s="5"/>
      <c r="N206" s="5"/>
      <c r="P206" s="5"/>
      <c r="T206" s="103"/>
      <c r="U206" s="103"/>
      <c r="V206" s="103"/>
      <c r="W206" s="103"/>
    </row>
    <row r="207" spans="1:23" x14ac:dyDescent="0.3">
      <c r="A207" s="109" t="s">
        <v>28</v>
      </c>
      <c r="B207" s="105" t="s">
        <v>133</v>
      </c>
      <c r="C207" s="14">
        <v>4083</v>
      </c>
      <c r="D207" s="2" t="s">
        <v>231</v>
      </c>
      <c r="E207" s="119">
        <v>42</v>
      </c>
      <c r="F207" s="18">
        <v>98.261082537349992</v>
      </c>
      <c r="G207" s="103">
        <v>3.3055899999999999E-2</v>
      </c>
      <c r="H207" s="103">
        <v>8.4013649999999992E-3</v>
      </c>
      <c r="I207" s="103">
        <v>2.0170090000000002E-3</v>
      </c>
      <c r="J207" s="103">
        <v>6.6186910000000003E-3</v>
      </c>
      <c r="K207" s="5">
        <v>-0.48251170707731283</v>
      </c>
      <c r="L207" s="2" t="s">
        <v>231</v>
      </c>
      <c r="M207" s="5">
        <v>0.16802729999999999</v>
      </c>
      <c r="N207" s="5">
        <v>6.3715303865173105</v>
      </c>
      <c r="O207" s="2" t="s">
        <v>231</v>
      </c>
      <c r="P207" s="5">
        <v>0.13237382</v>
      </c>
      <c r="T207" s="103"/>
      <c r="U207" s="103"/>
      <c r="V207" s="103"/>
      <c r="W207" s="103"/>
    </row>
    <row r="208" spans="1:23" x14ac:dyDescent="0.3">
      <c r="A208" s="110" t="s">
        <v>79</v>
      </c>
      <c r="B208" s="7" t="s">
        <v>214</v>
      </c>
      <c r="C208" s="14">
        <v>3758</v>
      </c>
      <c r="D208" s="2" t="s">
        <v>231</v>
      </c>
      <c r="E208" s="2">
        <v>37</v>
      </c>
      <c r="F208" s="18">
        <v>99.946709299227294</v>
      </c>
      <c r="G208">
        <v>3.3048950000000001E-2</v>
      </c>
      <c r="H208">
        <v>8.5654140000000004E-3</v>
      </c>
      <c r="I208">
        <v>2.0173589999999998E-3</v>
      </c>
      <c r="J208">
        <v>6.2789739999999997E-3</v>
      </c>
      <c r="K208" s="5">
        <v>-0.68761276381674463</v>
      </c>
      <c r="L208" s="2" t="s">
        <v>231</v>
      </c>
      <c r="M208" s="5">
        <v>0.17130828000000001</v>
      </c>
      <c r="N208" s="5">
        <v>6.5452319097305871</v>
      </c>
      <c r="O208" s="2" t="s">
        <v>231</v>
      </c>
      <c r="P208" s="5">
        <v>0.12557947999999999</v>
      </c>
      <c r="T208" s="103"/>
      <c r="U208" s="103"/>
      <c r="V208" s="103"/>
      <c r="W208" s="103"/>
    </row>
    <row r="209" spans="1:23" x14ac:dyDescent="0.3">
      <c r="A209" s="109" t="s">
        <v>29</v>
      </c>
      <c r="B209" s="105" t="s">
        <v>134</v>
      </c>
      <c r="C209" s="14">
        <v>4226</v>
      </c>
      <c r="D209" s="2" t="s">
        <v>231</v>
      </c>
      <c r="E209" s="119">
        <v>35</v>
      </c>
      <c r="F209" s="18">
        <v>99.26418229290293</v>
      </c>
      <c r="G209" s="103">
        <v>3.3067300000000001E-2</v>
      </c>
      <c r="H209" s="103">
        <v>1.122421E-2</v>
      </c>
      <c r="I209" s="103">
        <v>2.0168360000000001E-3</v>
      </c>
      <c r="J209" s="103">
        <v>5.652415E-3</v>
      </c>
      <c r="K209" s="5">
        <v>-0.12741635762698342</v>
      </c>
      <c r="L209" s="2" t="s">
        <v>231</v>
      </c>
      <c r="M209" s="5">
        <v>0.22448419999999999</v>
      </c>
      <c r="N209" s="5">
        <v>6.2856722050430918</v>
      </c>
      <c r="O209" s="2" t="s">
        <v>231</v>
      </c>
      <c r="P209" s="5">
        <v>0.1130483</v>
      </c>
      <c r="T209" s="103"/>
      <c r="U209" s="103"/>
      <c r="V209" s="103"/>
      <c r="W209" s="103"/>
    </row>
    <row r="210" spans="1:23" x14ac:dyDescent="0.3">
      <c r="A210" s="109" t="s">
        <v>29</v>
      </c>
      <c r="B210" s="105" t="s">
        <v>135</v>
      </c>
      <c r="C210" s="14">
        <v>4226</v>
      </c>
      <c r="D210" s="2" t="s">
        <v>231</v>
      </c>
      <c r="E210" s="119">
        <v>35</v>
      </c>
      <c r="F210" s="18">
        <v>99.26418229290293</v>
      </c>
      <c r="G210" s="103">
        <v>3.3083090000000002E-2</v>
      </c>
      <c r="H210" s="103">
        <v>9.4196230000000002E-3</v>
      </c>
      <c r="I210" s="103">
        <v>2.0166889999999999E-3</v>
      </c>
      <c r="J210" s="103">
        <v>6.0775300000000003E-3</v>
      </c>
      <c r="K210" s="5">
        <v>0.35534797131125095</v>
      </c>
      <c r="L210" s="2" t="s">
        <v>231</v>
      </c>
      <c r="M210" s="5">
        <v>0.18839246000000001</v>
      </c>
      <c r="N210" s="5">
        <v>6.2127175652933246</v>
      </c>
      <c r="O210" s="2" t="s">
        <v>231</v>
      </c>
      <c r="P210" s="5">
        <v>0.12155060000000001</v>
      </c>
      <c r="T210" s="103"/>
      <c r="U210" s="103"/>
      <c r="V210" s="103"/>
      <c r="W210" s="103"/>
    </row>
    <row r="211" spans="1:23" x14ac:dyDescent="0.3">
      <c r="A211" s="112" t="s">
        <v>474</v>
      </c>
      <c r="B211" s="107"/>
      <c r="C211" s="14"/>
      <c r="D211" s="14"/>
      <c r="E211" s="119"/>
      <c r="G211" s="103">
        <v>3.3065770000000001E-2</v>
      </c>
      <c r="H211" s="103">
        <v>8.4500229999999992E-3</v>
      </c>
      <c r="I211" s="103">
        <v>2.0149679999999998E-3</v>
      </c>
      <c r="J211" s="103">
        <v>5.5674299999999999E-3</v>
      </c>
      <c r="K211" s="5"/>
      <c r="M211" s="5"/>
      <c r="N211" s="5"/>
      <c r="P211" s="5"/>
      <c r="T211" s="103"/>
      <c r="U211" s="103"/>
      <c r="V211" s="103"/>
      <c r="W211" s="103"/>
    </row>
    <row r="212" spans="1:23" x14ac:dyDescent="0.3">
      <c r="A212" s="112" t="s">
        <v>475</v>
      </c>
      <c r="B212" s="107"/>
      <c r="C212" s="14"/>
      <c r="D212" s="14"/>
      <c r="E212" s="119"/>
      <c r="G212" s="103">
        <v>3.3061100000000003E-2</v>
      </c>
      <c r="H212" s="103">
        <v>9.8346730000000004E-3</v>
      </c>
      <c r="I212" s="103">
        <v>2.0152270000000001E-3</v>
      </c>
      <c r="J212" s="103">
        <v>6.9412850000000002E-3</v>
      </c>
      <c r="K212" s="5"/>
      <c r="M212" s="5"/>
      <c r="N212" s="5"/>
      <c r="P212" s="5"/>
      <c r="T212" s="103"/>
      <c r="U212" s="103"/>
      <c r="V212" s="103"/>
      <c r="W212" s="103"/>
    </row>
    <row r="213" spans="1:23" x14ac:dyDescent="0.3">
      <c r="A213" s="112" t="s">
        <v>476</v>
      </c>
      <c r="B213" s="107"/>
      <c r="C213" s="14"/>
      <c r="D213" s="14"/>
      <c r="E213" s="119"/>
      <c r="G213" s="103">
        <v>3.3054779999999999E-2</v>
      </c>
      <c r="H213" s="103">
        <v>8.3015520000000002E-3</v>
      </c>
      <c r="I213" s="103">
        <v>2.015064E-3</v>
      </c>
      <c r="J213" s="103">
        <v>6.9348769999999999E-3</v>
      </c>
      <c r="K213" s="5"/>
      <c r="M213" s="5"/>
      <c r="N213" s="5"/>
      <c r="P213" s="5"/>
      <c r="T213" s="103"/>
      <c r="U213" s="103"/>
      <c r="V213" s="103"/>
      <c r="W213" s="103"/>
    </row>
    <row r="214" spans="1:23" x14ac:dyDescent="0.3">
      <c r="A214" s="110" t="s">
        <v>80</v>
      </c>
      <c r="B214" s="7" t="s">
        <v>215</v>
      </c>
      <c r="C214" s="14">
        <v>3990</v>
      </c>
      <c r="D214" s="2" t="s">
        <v>231</v>
      </c>
      <c r="E214" s="119">
        <v>36</v>
      </c>
      <c r="F214" s="18">
        <v>98.421052631578945</v>
      </c>
      <c r="G214">
        <v>3.3063049999999997E-2</v>
      </c>
      <c r="H214">
        <v>9.2335630000000002E-3</v>
      </c>
      <c r="I214">
        <v>2.017432E-3</v>
      </c>
      <c r="J214">
        <v>6.6264779999999999E-3</v>
      </c>
      <c r="K214" s="5">
        <v>-0.20980635451812465</v>
      </c>
      <c r="L214" s="2" t="s">
        <v>231</v>
      </c>
      <c r="M214" s="5">
        <v>0.18467126</v>
      </c>
      <c r="N214" s="5">
        <v>6.5510682153975601</v>
      </c>
      <c r="O214" s="2" t="s">
        <v>231</v>
      </c>
      <c r="P214" s="5">
        <v>0.13252955999999999</v>
      </c>
      <c r="T214" s="103"/>
      <c r="U214" s="103"/>
      <c r="V214" s="103"/>
      <c r="W214" s="103"/>
    </row>
    <row r="215" spans="1:23" x14ac:dyDescent="0.3">
      <c r="A215" s="110" t="s">
        <v>81</v>
      </c>
      <c r="B215" s="7" t="s">
        <v>216</v>
      </c>
      <c r="C215" s="14">
        <v>3972</v>
      </c>
      <c r="D215" s="2" t="s">
        <v>231</v>
      </c>
      <c r="E215" s="119">
        <v>26</v>
      </c>
      <c r="F215" s="18">
        <v>98.741188318227586</v>
      </c>
      <c r="G215">
        <v>3.3058919999999999E-2</v>
      </c>
      <c r="H215">
        <v>1.001927E-2</v>
      </c>
      <c r="I215">
        <v>2.0142739999999999E-3</v>
      </c>
      <c r="J215">
        <v>7.1739220000000001E-3</v>
      </c>
      <c r="K215" s="5">
        <v>-0.3296110440626584</v>
      </c>
      <c r="L215" s="2" t="s">
        <v>231</v>
      </c>
      <c r="M215" s="5">
        <v>0.20038539999999999</v>
      </c>
      <c r="N215" s="5">
        <v>4.9838317616164645</v>
      </c>
      <c r="O215" s="2" t="s">
        <v>231</v>
      </c>
      <c r="P215" s="5">
        <v>0.14347844000000001</v>
      </c>
      <c r="T215" s="103"/>
      <c r="U215" s="103"/>
      <c r="V215" s="103"/>
      <c r="W215" s="103"/>
    </row>
    <row r="216" spans="1:23" x14ac:dyDescent="0.3">
      <c r="A216" s="110" t="s">
        <v>81</v>
      </c>
      <c r="B216" s="7" t="s">
        <v>217</v>
      </c>
      <c r="C216" s="14">
        <v>3972</v>
      </c>
      <c r="D216" s="2" t="s">
        <v>231</v>
      </c>
      <c r="E216" s="119">
        <v>26</v>
      </c>
      <c r="F216" s="18">
        <v>98.741188318227586</v>
      </c>
      <c r="G216">
        <v>3.3058659999999997E-2</v>
      </c>
      <c r="H216">
        <v>1.237919E-2</v>
      </c>
      <c r="I216">
        <v>2.0144550000000001E-3</v>
      </c>
      <c r="J216">
        <v>7.4663610000000004E-3</v>
      </c>
      <c r="K216" s="5">
        <v>-0.33234674809241327</v>
      </c>
      <c r="L216" s="2" t="s">
        <v>231</v>
      </c>
      <c r="M216" s="5">
        <v>0.24758379999999999</v>
      </c>
      <c r="N216" s="5">
        <v>5.073657536833232</v>
      </c>
      <c r="O216" s="2" t="s">
        <v>231</v>
      </c>
      <c r="P216" s="5">
        <v>0.14932722000000001</v>
      </c>
      <c r="T216" s="103"/>
      <c r="U216" s="103"/>
      <c r="V216" s="103"/>
      <c r="W216" s="103"/>
    </row>
    <row r="217" spans="1:23" x14ac:dyDescent="0.3">
      <c r="A217" s="110" t="s">
        <v>81</v>
      </c>
      <c r="B217" s="7" t="s">
        <v>218</v>
      </c>
      <c r="C217" s="14">
        <v>3972</v>
      </c>
      <c r="D217" s="2" t="s">
        <v>231</v>
      </c>
      <c r="E217" s="119">
        <v>26</v>
      </c>
      <c r="F217" s="18">
        <v>98.741188318227586</v>
      </c>
      <c r="G217">
        <v>3.3044990000000003E-2</v>
      </c>
      <c r="H217">
        <v>6.6329010000000001E-3</v>
      </c>
      <c r="I217">
        <v>2.0137750000000002E-3</v>
      </c>
      <c r="J217">
        <v>8.7970489999999995E-3</v>
      </c>
      <c r="K217" s="5">
        <v>-0.74074646706785163</v>
      </c>
      <c r="L217" s="2" t="s">
        <v>231</v>
      </c>
      <c r="M217" s="5">
        <v>0.13265801999999999</v>
      </c>
      <c r="N217" s="5">
        <v>4.7361905360191807</v>
      </c>
      <c r="O217" s="2" t="s">
        <v>231</v>
      </c>
      <c r="P217" s="5">
        <v>0.17594098</v>
      </c>
      <c r="T217" s="104"/>
      <c r="U217" s="104"/>
      <c r="V217" s="104"/>
      <c r="W217" s="104"/>
    </row>
    <row r="218" spans="1:23" x14ac:dyDescent="0.3">
      <c r="A218" s="112" t="s">
        <v>477</v>
      </c>
      <c r="B218" s="107"/>
      <c r="C218" s="14"/>
      <c r="D218" s="14"/>
      <c r="E218" s="119"/>
      <c r="G218" s="103">
        <v>3.3055639999999997E-2</v>
      </c>
      <c r="H218" s="103">
        <v>1.179819E-2</v>
      </c>
      <c r="I218" s="103">
        <v>2.0150810000000002E-3</v>
      </c>
      <c r="J218" s="103">
        <v>6.3020369999999999E-3</v>
      </c>
      <c r="K218" s="5"/>
      <c r="M218" s="5"/>
      <c r="N218" s="5"/>
      <c r="P218" s="5"/>
      <c r="T218" s="104"/>
      <c r="U218" s="104"/>
      <c r="V218" s="104"/>
      <c r="W218" s="104"/>
    </row>
    <row r="219" spans="1:23" x14ac:dyDescent="0.3">
      <c r="A219" s="112" t="s">
        <v>478</v>
      </c>
      <c r="B219" s="107"/>
      <c r="C219" s="14"/>
      <c r="D219" s="14"/>
      <c r="E219" s="119"/>
      <c r="G219" s="103">
        <v>3.3050879999999998E-2</v>
      </c>
      <c r="H219" s="103">
        <v>9.7130189999999998E-3</v>
      </c>
      <c r="I219" s="103">
        <v>2.0149539999999998E-3</v>
      </c>
      <c r="J219" s="103">
        <v>5.8486459999999999E-3</v>
      </c>
      <c r="K219" s="5"/>
      <c r="M219" s="5"/>
      <c r="N219" s="5"/>
      <c r="P219" s="5"/>
      <c r="T219" s="104"/>
      <c r="U219" s="104"/>
      <c r="V219" s="104"/>
      <c r="W219" s="104"/>
    </row>
    <row r="220" spans="1:23" x14ac:dyDescent="0.3">
      <c r="A220" s="112" t="s">
        <v>479</v>
      </c>
      <c r="B220" s="107"/>
      <c r="C220" s="14"/>
      <c r="D220" s="14"/>
      <c r="E220" s="119"/>
      <c r="G220" s="103">
        <v>3.3055710000000002E-2</v>
      </c>
      <c r="H220" s="103">
        <v>9.8934360000000002E-3</v>
      </c>
      <c r="I220" s="103">
        <v>2.0147770000000001E-3</v>
      </c>
      <c r="J220" s="103">
        <v>6.5514689999999999E-3</v>
      </c>
      <c r="K220" s="5"/>
      <c r="M220" s="5"/>
      <c r="N220" s="5"/>
      <c r="P220" s="5"/>
      <c r="T220" s="104"/>
      <c r="U220" s="104"/>
      <c r="V220" s="104"/>
      <c r="W220" s="104"/>
    </row>
    <row r="221" spans="1:23" x14ac:dyDescent="0.3">
      <c r="A221" s="110" t="s">
        <v>43</v>
      </c>
      <c r="B221" s="7" t="s">
        <v>158</v>
      </c>
      <c r="F221" s="18"/>
      <c r="G221">
        <v>3.3035019999999998E-2</v>
      </c>
      <c r="H221">
        <v>1.329105E-2</v>
      </c>
      <c r="I221">
        <v>2.0179550000000001E-3</v>
      </c>
      <c r="J221">
        <v>6.195112E-3</v>
      </c>
      <c r="K221" s="5">
        <v>-1.0218436911967972</v>
      </c>
      <c r="L221" s="2" t="s">
        <v>231</v>
      </c>
      <c r="M221" s="5">
        <v>0.26582100000000003</v>
      </c>
      <c r="N221" s="5">
        <v>6.7822918497493561</v>
      </c>
      <c r="O221" s="2" t="s">
        <v>231</v>
      </c>
      <c r="P221" s="5">
        <v>0.12390224</v>
      </c>
      <c r="T221" s="104"/>
      <c r="U221" s="104"/>
      <c r="V221" s="104"/>
      <c r="W221" s="104"/>
    </row>
    <row r="222" spans="1:23" x14ac:dyDescent="0.3">
      <c r="A222" s="109" t="s">
        <v>54</v>
      </c>
      <c r="B222" s="105" t="s">
        <v>174</v>
      </c>
      <c r="C222" s="14">
        <v>4102</v>
      </c>
      <c r="D222" s="2" t="s">
        <v>231</v>
      </c>
      <c r="E222" s="119">
        <v>33</v>
      </c>
      <c r="F222" s="18">
        <v>99.829268292682926</v>
      </c>
      <c r="G222" s="103">
        <v>3.3044509999999999E-2</v>
      </c>
      <c r="H222" s="103">
        <v>6.4530569999999999E-3</v>
      </c>
      <c r="I222" s="103">
        <v>2.0144149999999999E-3</v>
      </c>
      <c r="J222" s="103">
        <v>6.6951739999999999E-3</v>
      </c>
      <c r="K222" s="5">
        <v>-0.72962961394069392</v>
      </c>
      <c r="L222" s="2" t="s">
        <v>231</v>
      </c>
      <c r="M222" s="5">
        <v>0.12906113999999999</v>
      </c>
      <c r="N222" s="5">
        <v>5.0255280402747076</v>
      </c>
      <c r="O222" s="2" t="s">
        <v>231</v>
      </c>
      <c r="P222" s="5">
        <v>0.13390347999999999</v>
      </c>
      <c r="T222" s="104"/>
      <c r="U222" s="104"/>
      <c r="V222" s="104"/>
      <c r="W222" s="104"/>
    </row>
    <row r="223" spans="1:23" x14ac:dyDescent="0.3">
      <c r="A223" s="110" t="s">
        <v>82</v>
      </c>
      <c r="B223" s="7" t="s">
        <v>219</v>
      </c>
      <c r="C223" s="14">
        <v>3936</v>
      </c>
      <c r="D223" s="2" t="s">
        <v>231</v>
      </c>
      <c r="E223" s="119">
        <v>31</v>
      </c>
      <c r="F223" s="18">
        <v>99.308932684924486</v>
      </c>
      <c r="G223">
        <v>3.3053480000000003E-2</v>
      </c>
      <c r="H223">
        <v>8.5752950000000001E-3</v>
      </c>
      <c r="I223">
        <v>2.016917E-3</v>
      </c>
      <c r="J223">
        <v>5.3896229999999996E-3</v>
      </c>
      <c r="K223" s="5">
        <v>-0.45314346847031584</v>
      </c>
      <c r="L223" s="2" t="s">
        <v>231</v>
      </c>
      <c r="M223" s="5">
        <v>0.17150589999999999</v>
      </c>
      <c r="N223" s="5">
        <v>6.2671729700219174</v>
      </c>
      <c r="O223" s="2" t="s">
        <v>231</v>
      </c>
      <c r="P223" s="5">
        <v>0.10779245999999999</v>
      </c>
      <c r="T223" s="104"/>
      <c r="U223" s="104"/>
      <c r="V223" s="104"/>
      <c r="W223" s="104"/>
    </row>
    <row r="224" spans="1:23" x14ac:dyDescent="0.3">
      <c r="A224" s="110" t="s">
        <v>83</v>
      </c>
      <c r="B224" s="7" t="s">
        <v>220</v>
      </c>
      <c r="C224" s="2">
        <v>3983</v>
      </c>
      <c r="D224" s="2" t="s">
        <v>231</v>
      </c>
      <c r="E224" s="2">
        <v>38</v>
      </c>
      <c r="F224" s="18">
        <v>96.233994476525226</v>
      </c>
      <c r="G224">
        <v>3.3062859999999999E-2</v>
      </c>
      <c r="H224">
        <v>1.000027E-2</v>
      </c>
      <c r="I224">
        <v>2.0165199999999999E-3</v>
      </c>
      <c r="J224">
        <v>3.5654219999999999E-3</v>
      </c>
      <c r="K224" s="5">
        <v>-0.16425119002811703</v>
      </c>
      <c r="L224" s="2" t="s">
        <v>231</v>
      </c>
      <c r="M224" s="5">
        <v>0.2000054</v>
      </c>
      <c r="N224" s="5">
        <v>6.0701573676600677</v>
      </c>
      <c r="O224" s="2" t="s">
        <v>231</v>
      </c>
      <c r="P224" s="5">
        <v>7.1308440000000001E-2</v>
      </c>
      <c r="T224" s="104"/>
      <c r="U224" s="104"/>
      <c r="V224" s="104"/>
      <c r="W224" s="104"/>
    </row>
    <row r="225" spans="1:23" x14ac:dyDescent="0.3">
      <c r="A225" s="110" t="s">
        <v>84</v>
      </c>
      <c r="B225" s="7" t="s">
        <v>221</v>
      </c>
      <c r="C225" s="14">
        <v>3842</v>
      </c>
      <c r="D225" s="2" t="s">
        <v>231</v>
      </c>
      <c r="E225" s="119">
        <v>31</v>
      </c>
      <c r="F225" s="18">
        <v>97.44924518479958</v>
      </c>
      <c r="G225">
        <v>3.3049450000000001E-2</v>
      </c>
      <c r="H225">
        <v>5.7701899999999997E-3</v>
      </c>
      <c r="I225">
        <v>2.0145129999999999E-3</v>
      </c>
      <c r="J225">
        <v>6.8235559999999997E-3</v>
      </c>
      <c r="K225" s="5">
        <v>-0.55967272519303624</v>
      </c>
      <c r="L225" s="2" t="s">
        <v>231</v>
      </c>
      <c r="M225" s="5">
        <v>0.1154038</v>
      </c>
      <c r="N225" s="5">
        <v>5.074161614661266</v>
      </c>
      <c r="O225" s="2" t="s">
        <v>231</v>
      </c>
      <c r="P225" s="5">
        <v>0.13647112</v>
      </c>
      <c r="T225" s="104"/>
      <c r="U225" s="104"/>
      <c r="V225" s="104"/>
      <c r="W225" s="104"/>
    </row>
    <row r="226" spans="1:23" x14ac:dyDescent="0.3">
      <c r="A226" s="112" t="s">
        <v>480</v>
      </c>
      <c r="B226" s="107"/>
      <c r="C226" s="14"/>
      <c r="D226" s="14"/>
      <c r="E226" s="119"/>
      <c r="G226" s="103">
        <v>3.3052949999999998E-2</v>
      </c>
      <c r="H226" s="103">
        <v>9.9053839999999997E-3</v>
      </c>
      <c r="I226" s="103">
        <v>2.0152249999999998E-3</v>
      </c>
      <c r="J226" s="103">
        <v>7.3864940000000004E-3</v>
      </c>
      <c r="K226" s="5"/>
      <c r="M226" s="5"/>
      <c r="N226" s="5"/>
      <c r="P226" s="5"/>
      <c r="T226" s="104"/>
      <c r="U226" s="104"/>
      <c r="V226" s="104"/>
      <c r="W226" s="104"/>
    </row>
    <row r="227" spans="1:23" x14ac:dyDescent="0.3">
      <c r="A227" s="112" t="s">
        <v>481</v>
      </c>
      <c r="B227" s="107"/>
      <c r="C227" s="14"/>
      <c r="D227" s="14"/>
      <c r="E227" s="119"/>
      <c r="G227" s="103">
        <v>3.3045739999999997E-2</v>
      </c>
      <c r="H227" s="103">
        <v>1.2370000000000001E-2</v>
      </c>
      <c r="I227" s="103">
        <v>2.0152379999999999E-3</v>
      </c>
      <c r="J227" s="103">
        <v>6.6346199999999999E-3</v>
      </c>
      <c r="K227" s="5"/>
      <c r="M227" s="5"/>
      <c r="N227" s="5"/>
      <c r="P227" s="5"/>
      <c r="T227" s="104"/>
      <c r="U227" s="104"/>
      <c r="V227" s="104"/>
      <c r="W227" s="104"/>
    </row>
    <row r="228" spans="1:23" x14ac:dyDescent="0.3">
      <c r="A228" s="112" t="s">
        <v>482</v>
      </c>
      <c r="B228" s="107"/>
      <c r="C228" s="14"/>
      <c r="D228" s="14"/>
      <c r="E228" s="119"/>
      <c r="G228" s="103">
        <v>3.3063120000000001E-2</v>
      </c>
      <c r="H228" s="103">
        <v>7.002383E-3</v>
      </c>
      <c r="I228" s="103">
        <v>2.0151380000000001E-3</v>
      </c>
      <c r="J228" s="103">
        <v>8.4561099999999993E-3</v>
      </c>
      <c r="K228" s="5"/>
      <c r="M228" s="5"/>
      <c r="N228" s="5"/>
      <c r="P228" s="5"/>
      <c r="T228" s="104"/>
      <c r="U228" s="104"/>
      <c r="V228" s="104"/>
      <c r="W228" s="104"/>
    </row>
    <row r="229" spans="1:23" x14ac:dyDescent="0.3">
      <c r="A229" s="110" t="s">
        <v>45</v>
      </c>
      <c r="B229" s="7" t="s">
        <v>222</v>
      </c>
      <c r="C229" s="14">
        <v>3964</v>
      </c>
      <c r="D229" s="2" t="s">
        <v>231</v>
      </c>
      <c r="E229" s="119">
        <v>24</v>
      </c>
      <c r="F229" s="18">
        <v>97.073662966700297</v>
      </c>
      <c r="G229">
        <v>3.3052520000000002E-2</v>
      </c>
      <c r="H229">
        <v>8.6695360000000003E-3</v>
      </c>
      <c r="I229">
        <v>2.0170639999999998E-3</v>
      </c>
      <c r="J229">
        <v>6.9721360000000003E-3</v>
      </c>
      <c r="K229" s="5">
        <v>-0.44115246154037024</v>
      </c>
      <c r="L229" s="2" t="s">
        <v>231</v>
      </c>
      <c r="M229" s="5">
        <v>0.17339072</v>
      </c>
      <c r="N229" s="5">
        <v>6.2395410940528144</v>
      </c>
      <c r="O229" s="2" t="s">
        <v>231</v>
      </c>
      <c r="P229" s="5">
        <v>0.13944272000000002</v>
      </c>
      <c r="T229" s="104"/>
      <c r="U229" s="104"/>
      <c r="V229" s="104"/>
      <c r="W229" s="104"/>
    </row>
    <row r="230" spans="1:23" x14ac:dyDescent="0.3">
      <c r="A230" s="110" t="s">
        <v>45</v>
      </c>
      <c r="B230" s="7" t="s">
        <v>223</v>
      </c>
      <c r="C230" s="14">
        <v>3964</v>
      </c>
      <c r="D230" s="2" t="s">
        <v>231</v>
      </c>
      <c r="E230" s="119">
        <v>24</v>
      </c>
      <c r="F230" s="18">
        <v>97.073662966700297</v>
      </c>
      <c r="G230">
        <v>3.3049990000000001E-2</v>
      </c>
      <c r="H230">
        <v>1.008004E-2</v>
      </c>
      <c r="I230">
        <v>2.016482E-3</v>
      </c>
      <c r="J230">
        <v>4.5628910000000003E-3</v>
      </c>
      <c r="K230" s="5">
        <v>-0.51256369047320849</v>
      </c>
      <c r="L230" s="2" t="s">
        <v>231</v>
      </c>
      <c r="M230" s="5">
        <v>0.2016008</v>
      </c>
      <c r="N230" s="5">
        <v>5.9507462353292411</v>
      </c>
      <c r="O230" s="2" t="s">
        <v>231</v>
      </c>
      <c r="P230" s="5">
        <v>9.1257820000000003E-2</v>
      </c>
      <c r="T230" s="104"/>
      <c r="U230" s="104"/>
      <c r="V230" s="104"/>
      <c r="W230" s="104"/>
    </row>
    <row r="231" spans="1:23" x14ac:dyDescent="0.3">
      <c r="A231" s="110" t="s">
        <v>45</v>
      </c>
      <c r="B231" s="7" t="s">
        <v>224</v>
      </c>
      <c r="C231" s="14">
        <v>3964</v>
      </c>
      <c r="D231" s="2" t="s">
        <v>231</v>
      </c>
      <c r="E231" s="119">
        <v>24</v>
      </c>
      <c r="F231" s="18">
        <v>97.073662966700297</v>
      </c>
      <c r="G231">
        <v>3.3053640000000002E-2</v>
      </c>
      <c r="H231">
        <v>5.2015990000000003E-3</v>
      </c>
      <c r="I231">
        <v>2.0165389999999999E-3</v>
      </c>
      <c r="J231">
        <v>8.3584160000000005E-3</v>
      </c>
      <c r="K231" s="5">
        <v>-0.39701001442200312</v>
      </c>
      <c r="L231" s="2" t="s">
        <v>231</v>
      </c>
      <c r="M231" s="5">
        <v>0.10403198000000001</v>
      </c>
      <c r="N231" s="5">
        <v>5.9790302678846334</v>
      </c>
      <c r="O231" s="2" t="s">
        <v>231</v>
      </c>
      <c r="P231" s="5">
        <v>0.16716832000000001</v>
      </c>
      <c r="T231" s="104"/>
      <c r="U231" s="104"/>
      <c r="V231" s="104"/>
      <c r="W231" s="104"/>
    </row>
    <row r="232" spans="1:23" x14ac:dyDescent="0.3">
      <c r="A232" s="109" t="s">
        <v>30</v>
      </c>
      <c r="B232" s="105" t="s">
        <v>136</v>
      </c>
      <c r="C232" s="14">
        <v>4124</v>
      </c>
      <c r="D232" s="2" t="s">
        <v>231</v>
      </c>
      <c r="E232" s="2">
        <v>34</v>
      </c>
      <c r="F232" s="18">
        <v>99.198055893074127</v>
      </c>
      <c r="G232" s="103">
        <v>3.3054210000000001E-2</v>
      </c>
      <c r="H232" s="103">
        <v>9.3144760000000004E-3</v>
      </c>
      <c r="I232" s="103">
        <v>2.01659E-3</v>
      </c>
      <c r="J232" s="103">
        <v>6.8217970000000001E-3</v>
      </c>
      <c r="K232" s="5">
        <v>-0.36950616894144439</v>
      </c>
      <c r="L232" s="2" t="s">
        <v>231</v>
      </c>
      <c r="M232" s="5">
        <v>0.18628952000000001</v>
      </c>
      <c r="N232" s="5">
        <v>6.0043370338552009</v>
      </c>
      <c r="O232" s="2" t="s">
        <v>231</v>
      </c>
      <c r="P232" s="5">
        <v>0.13643594000000001</v>
      </c>
      <c r="T232" s="104"/>
      <c r="U232" s="104"/>
      <c r="V232" s="104"/>
      <c r="W232" s="104"/>
    </row>
    <row r="233" spans="1:23" x14ac:dyDescent="0.3">
      <c r="A233" s="112" t="s">
        <v>483</v>
      </c>
      <c r="B233" s="107"/>
      <c r="C233" s="14"/>
      <c r="D233" s="14"/>
      <c r="E233" s="119"/>
      <c r="G233" s="103">
        <v>3.3066199999999997E-2</v>
      </c>
      <c r="H233" s="103">
        <v>8.5834599999999994E-3</v>
      </c>
      <c r="I233" s="103">
        <v>2.015321E-3</v>
      </c>
      <c r="J233" s="103">
        <v>5.0238059999999996E-3</v>
      </c>
      <c r="K233" s="5"/>
      <c r="M233" s="5"/>
      <c r="N233" s="5"/>
      <c r="P233" s="5"/>
      <c r="T233" s="104"/>
      <c r="U233" s="104"/>
      <c r="V233" s="104"/>
      <c r="W233" s="104"/>
    </row>
    <row r="234" spans="1:23" x14ac:dyDescent="0.3">
      <c r="A234" s="112" t="s">
        <v>484</v>
      </c>
      <c r="B234" s="107"/>
      <c r="C234" s="14"/>
      <c r="D234" s="14"/>
      <c r="E234" s="119"/>
      <c r="G234" s="103">
        <v>3.3061559999999997E-2</v>
      </c>
      <c r="H234" s="103">
        <v>9.339455E-3</v>
      </c>
      <c r="I234" s="103">
        <v>2.0152429999999999E-3</v>
      </c>
      <c r="J234" s="103">
        <v>8.4028699999999998E-3</v>
      </c>
      <c r="K234" s="5"/>
      <c r="M234" s="5"/>
      <c r="N234" s="5"/>
      <c r="P234" s="5"/>
      <c r="T234" s="103"/>
      <c r="U234" s="103"/>
      <c r="V234" s="103"/>
      <c r="W234" s="103"/>
    </row>
    <row r="235" spans="1:23" x14ac:dyDescent="0.3">
      <c r="A235" s="112" t="s">
        <v>485</v>
      </c>
      <c r="B235" s="107"/>
      <c r="C235" s="14"/>
      <c r="D235" s="14"/>
      <c r="E235" s="119"/>
      <c r="G235" s="103">
        <v>3.3061269999999997E-2</v>
      </c>
      <c r="H235" s="103">
        <v>8.3369680000000002E-3</v>
      </c>
      <c r="I235" s="103">
        <v>2.0154629999999999E-3</v>
      </c>
      <c r="J235" s="103">
        <v>4.7462809999999998E-3</v>
      </c>
      <c r="K235" s="5"/>
      <c r="M235" s="5"/>
      <c r="N235" s="5"/>
      <c r="P235" s="5"/>
      <c r="T235" s="103"/>
      <c r="U235" s="103"/>
      <c r="V235" s="103"/>
      <c r="W235" s="103"/>
    </row>
    <row r="236" spans="1:23" x14ac:dyDescent="0.3">
      <c r="A236" s="110" t="s">
        <v>44</v>
      </c>
      <c r="B236" s="7" t="s">
        <v>159</v>
      </c>
      <c r="C236" s="14">
        <v>4027</v>
      </c>
      <c r="D236" s="2" t="s">
        <v>231</v>
      </c>
      <c r="E236" s="119">
        <v>37</v>
      </c>
      <c r="F236" s="18">
        <v>98.980353145983585</v>
      </c>
      <c r="G236">
        <v>3.305073E-2</v>
      </c>
      <c r="H236">
        <v>1.051035E-2</v>
      </c>
      <c r="I236">
        <v>2.0169239999999998E-3</v>
      </c>
      <c r="J236">
        <v>6.6558559999999999E-3</v>
      </c>
      <c r="K236" s="5">
        <v>-0.45427151500871699</v>
      </c>
      <c r="L236" s="2" t="s">
        <v>231</v>
      </c>
      <c r="M236" s="5">
        <v>0.210207</v>
      </c>
      <c r="N236" s="5">
        <v>6.1902677476786465</v>
      </c>
      <c r="O236" s="2" t="s">
        <v>231</v>
      </c>
      <c r="P236" s="5">
        <v>0.13311712000000001</v>
      </c>
      <c r="T236" s="103"/>
      <c r="U236" s="103"/>
      <c r="V236" s="103"/>
      <c r="W236" s="103"/>
    </row>
    <row r="237" spans="1:23" x14ac:dyDescent="0.3">
      <c r="A237" s="110" t="s">
        <v>44</v>
      </c>
      <c r="B237" s="7" t="s">
        <v>225</v>
      </c>
      <c r="C237" s="14">
        <v>4027</v>
      </c>
      <c r="D237" s="2" t="s">
        <v>231</v>
      </c>
      <c r="E237" s="119">
        <v>37</v>
      </c>
      <c r="F237" s="18">
        <v>98.980353145983585</v>
      </c>
      <c r="G237">
        <v>3.304079E-2</v>
      </c>
      <c r="H237">
        <v>9.6653439999999993E-3</v>
      </c>
      <c r="I237">
        <v>2.0163870000000001E-3</v>
      </c>
      <c r="J237">
        <v>7.1009719999999997E-3</v>
      </c>
      <c r="K237" s="5">
        <v>-0.74987103694574575</v>
      </c>
      <c r="L237" s="2" t="s">
        <v>231</v>
      </c>
      <c r="M237" s="5">
        <v>0.19330687999999999</v>
      </c>
      <c r="N237" s="5">
        <v>5.9237970111610032</v>
      </c>
      <c r="O237" s="2" t="s">
        <v>231</v>
      </c>
      <c r="P237" s="5">
        <v>0.14201944</v>
      </c>
      <c r="T237" s="103"/>
      <c r="U237" s="103"/>
      <c r="V237" s="103"/>
      <c r="W237" s="103"/>
    </row>
    <row r="238" spans="1:23" x14ac:dyDescent="0.3">
      <c r="A238" s="110" t="s">
        <v>85</v>
      </c>
      <c r="B238" s="7" t="s">
        <v>226</v>
      </c>
      <c r="C238" s="14">
        <v>3988</v>
      </c>
      <c r="D238" s="2" t="s">
        <v>231</v>
      </c>
      <c r="E238" s="119">
        <v>32</v>
      </c>
      <c r="F238" s="18">
        <v>98.4704112337011</v>
      </c>
      <c r="G238">
        <v>3.3050259999999998E-2</v>
      </c>
      <c r="H238">
        <v>8.1732320000000008E-3</v>
      </c>
      <c r="I238">
        <v>2.0166160000000002E-3</v>
      </c>
      <c r="J238">
        <v>6.5488040000000001E-3</v>
      </c>
      <c r="K238" s="5">
        <v>-0.45310267201132703</v>
      </c>
      <c r="L238" s="2" t="s">
        <v>231</v>
      </c>
      <c r="M238" s="5">
        <v>0.16346464000000002</v>
      </c>
      <c r="N238" s="5">
        <v>6.037431645541858</v>
      </c>
      <c r="O238" s="2" t="s">
        <v>231</v>
      </c>
      <c r="P238" s="5">
        <v>0.13097607999999999</v>
      </c>
      <c r="T238" s="103"/>
      <c r="U238" s="103"/>
      <c r="V238" s="103"/>
      <c r="W238" s="103"/>
    </row>
    <row r="239" spans="1:23" x14ac:dyDescent="0.3">
      <c r="A239" s="110" t="s">
        <v>86</v>
      </c>
      <c r="B239" s="7" t="s">
        <v>227</v>
      </c>
      <c r="C239" s="14">
        <v>3825</v>
      </c>
      <c r="D239" s="2" t="s">
        <v>231</v>
      </c>
      <c r="E239" s="119">
        <v>31</v>
      </c>
      <c r="F239" s="18">
        <v>96.732026143790847</v>
      </c>
      <c r="G239">
        <v>3.3053249999999999E-2</v>
      </c>
      <c r="H239">
        <v>1.183352E-2</v>
      </c>
      <c r="I239">
        <v>2.0138320000000001E-3</v>
      </c>
      <c r="J239">
        <v>6.2575069999999998E-3</v>
      </c>
      <c r="K239" s="5">
        <v>-0.35751099142728748</v>
      </c>
      <c r="L239" s="2" t="s">
        <v>231</v>
      </c>
      <c r="M239" s="5">
        <v>0.2366704</v>
      </c>
      <c r="N239" s="5">
        <v>4.6559520729801189</v>
      </c>
      <c r="O239" s="2" t="s">
        <v>231</v>
      </c>
      <c r="P239" s="5">
        <v>0.12515013999999999</v>
      </c>
      <c r="T239" s="103"/>
      <c r="U239" s="103"/>
      <c r="V239" s="103"/>
      <c r="W239" s="103"/>
    </row>
    <row r="240" spans="1:23" x14ac:dyDescent="0.3">
      <c r="A240" s="112" t="s">
        <v>486</v>
      </c>
      <c r="B240" s="107"/>
      <c r="C240" s="14"/>
      <c r="D240" s="14"/>
      <c r="E240" s="119"/>
      <c r="G240" s="103">
        <v>3.3060890000000002E-2</v>
      </c>
      <c r="H240" s="103">
        <v>8.8565950000000001E-3</v>
      </c>
      <c r="I240" s="103">
        <v>2.0150860000000001E-3</v>
      </c>
      <c r="J240" s="103">
        <v>4.730433E-3</v>
      </c>
      <c r="K240" s="5"/>
      <c r="M240" s="5"/>
      <c r="N240" s="5"/>
      <c r="P240" s="5"/>
      <c r="T240" s="103"/>
      <c r="U240" s="103"/>
      <c r="V240" s="103"/>
      <c r="W240" s="103"/>
    </row>
    <row r="241" spans="1:23" x14ac:dyDescent="0.3">
      <c r="A241" s="112" t="s">
        <v>487</v>
      </c>
      <c r="B241" s="107"/>
      <c r="C241" s="14"/>
      <c r="D241" s="14"/>
      <c r="E241" s="119"/>
      <c r="G241" s="103">
        <v>3.3052789999999999E-2</v>
      </c>
      <c r="H241" s="103">
        <v>7.4990789999999996E-3</v>
      </c>
      <c r="I241" s="103">
        <v>2.015279E-3</v>
      </c>
      <c r="J241" s="103">
        <v>6.5391970000000001E-3</v>
      </c>
      <c r="K241" s="5"/>
      <c r="M241" s="5"/>
      <c r="N241" s="5"/>
      <c r="P241" s="5"/>
      <c r="T241" s="103"/>
      <c r="U241" s="103"/>
      <c r="V241" s="103"/>
      <c r="W241" s="103"/>
    </row>
    <row r="242" spans="1:23" x14ac:dyDescent="0.3">
      <c r="A242" s="112" t="s">
        <v>488</v>
      </c>
      <c r="B242" s="107"/>
      <c r="C242" s="14"/>
      <c r="D242" s="14"/>
      <c r="E242" s="119"/>
      <c r="G242" s="103">
        <v>3.3064950000000003E-2</v>
      </c>
      <c r="H242" s="103">
        <v>1.145792E-2</v>
      </c>
      <c r="I242" s="103">
        <v>2.0149920000000002E-3</v>
      </c>
      <c r="J242" s="103">
        <v>6.7312830000000002E-3</v>
      </c>
      <c r="K242" s="5"/>
      <c r="M242" s="5"/>
      <c r="N242" s="5"/>
      <c r="P242" s="5"/>
      <c r="T242" s="103"/>
      <c r="U242" s="103"/>
      <c r="V242" s="103"/>
      <c r="W242" s="103"/>
    </row>
    <row r="243" spans="1:23" x14ac:dyDescent="0.3">
      <c r="A243" s="109" t="s">
        <v>31</v>
      </c>
      <c r="B243" s="105" t="s">
        <v>137</v>
      </c>
      <c r="C243" s="14">
        <v>4041</v>
      </c>
      <c r="D243" s="2" t="s">
        <v>231</v>
      </c>
      <c r="E243" s="119">
        <v>36</v>
      </c>
      <c r="F243" s="18">
        <v>98.431274900398407</v>
      </c>
      <c r="G243" s="103">
        <v>3.3047380000000001E-2</v>
      </c>
      <c r="H243" s="103">
        <v>1.0924400000000001E-2</v>
      </c>
      <c r="I243" s="103">
        <v>2.014896E-3</v>
      </c>
      <c r="J243" s="103">
        <v>7.2281000000000003E-3</v>
      </c>
      <c r="K243" s="5">
        <v>-0.5043314488422741</v>
      </c>
      <c r="L243" s="2" t="s">
        <v>231</v>
      </c>
      <c r="M243" s="5">
        <v>0.21848800000000002</v>
      </c>
      <c r="N243" s="5">
        <v>5.2564555357355385</v>
      </c>
      <c r="O243" s="2" t="s">
        <v>231</v>
      </c>
      <c r="P243" s="5">
        <v>0.144562</v>
      </c>
      <c r="T243" s="103"/>
      <c r="U243" s="103"/>
      <c r="V243" s="103"/>
      <c r="W243" s="103"/>
    </row>
    <row r="244" spans="1:23" x14ac:dyDescent="0.3">
      <c r="A244" s="109" t="s">
        <v>31</v>
      </c>
      <c r="B244" s="105" t="s">
        <v>138</v>
      </c>
      <c r="C244" s="14">
        <v>4041</v>
      </c>
      <c r="D244" s="2" t="s">
        <v>231</v>
      </c>
      <c r="E244" s="119">
        <v>36</v>
      </c>
      <c r="F244" s="18">
        <v>98.431274900398407</v>
      </c>
      <c r="G244" s="103">
        <v>3.3052249999999998E-2</v>
      </c>
      <c r="H244" s="103">
        <v>8.4975439999999992E-3</v>
      </c>
      <c r="I244" s="103">
        <v>2.0154819999999999E-3</v>
      </c>
      <c r="J244" s="103">
        <v>5.4556700000000001E-3</v>
      </c>
      <c r="K244" s="5">
        <v>-0.35185535989330241</v>
      </c>
      <c r="L244" s="2" t="s">
        <v>231</v>
      </c>
      <c r="M244" s="5">
        <v>0.16995087999999997</v>
      </c>
      <c r="N244" s="5">
        <v>5.5472621991781494</v>
      </c>
      <c r="O244" s="2" t="s">
        <v>231</v>
      </c>
      <c r="P244" s="5">
        <v>0.1091134</v>
      </c>
      <c r="T244" s="103"/>
      <c r="U244" s="103"/>
      <c r="V244" s="103"/>
      <c r="W244" s="103"/>
    </row>
    <row r="245" spans="1:23" x14ac:dyDescent="0.3">
      <c r="A245" s="109" t="s">
        <v>31</v>
      </c>
      <c r="B245" s="105" t="s">
        <v>139</v>
      </c>
      <c r="C245" s="14">
        <v>4041</v>
      </c>
      <c r="D245" s="2" t="s">
        <v>231</v>
      </c>
      <c r="E245" s="119">
        <v>36</v>
      </c>
      <c r="F245" s="18">
        <v>98.431274900398407</v>
      </c>
      <c r="G245" s="103">
        <v>3.3051259999999999E-2</v>
      </c>
      <c r="H245" s="103">
        <v>9.9148489999999999E-3</v>
      </c>
      <c r="I245" s="103">
        <v>2.0150250000000001E-3</v>
      </c>
      <c r="J245" s="103">
        <v>6.0882489999999996E-3</v>
      </c>
      <c r="K245" s="5">
        <v>-0.37667864640429116</v>
      </c>
      <c r="L245" s="2" t="s">
        <v>231</v>
      </c>
      <c r="M245" s="5">
        <v>0.19829698000000001</v>
      </c>
      <c r="N245" s="5">
        <v>5.32047270226147</v>
      </c>
      <c r="O245" s="2" t="s">
        <v>231</v>
      </c>
      <c r="P245" s="5">
        <v>0.12176497999999999</v>
      </c>
      <c r="T245" s="103"/>
      <c r="U245" s="103"/>
      <c r="V245" s="103"/>
      <c r="W245" s="103"/>
    </row>
    <row r="246" spans="1:23" x14ac:dyDescent="0.3">
      <c r="A246" s="109" t="s">
        <v>31</v>
      </c>
      <c r="B246" s="105" t="s">
        <v>140</v>
      </c>
      <c r="C246" s="14">
        <v>4041</v>
      </c>
      <c r="D246" s="2" t="s">
        <v>231</v>
      </c>
      <c r="E246" s="119">
        <v>36</v>
      </c>
      <c r="F246" s="18">
        <v>98.431274900398407</v>
      </c>
      <c r="G246" s="103">
        <v>3.305429E-2</v>
      </c>
      <c r="H246" s="103">
        <v>1.193804E-2</v>
      </c>
      <c r="I246" s="103">
        <v>2.0153609999999998E-3</v>
      </c>
      <c r="J246" s="103">
        <v>4.778086E-3</v>
      </c>
      <c r="K246" s="5">
        <v>-0.27987190860807332</v>
      </c>
      <c r="L246" s="2" t="s">
        <v>231</v>
      </c>
      <c r="M246" s="5">
        <v>0.2387608</v>
      </c>
      <c r="N246" s="5">
        <v>5.4872150894911602</v>
      </c>
      <c r="O246" s="2" t="s">
        <v>231</v>
      </c>
      <c r="P246" s="5">
        <v>9.5561720000000003E-2</v>
      </c>
      <c r="T246" s="103"/>
      <c r="U246" s="103"/>
      <c r="V246" s="103"/>
      <c r="W246" s="103"/>
    </row>
    <row r="247" spans="1:23" x14ac:dyDescent="0.3">
      <c r="A247" s="112" t="s">
        <v>489</v>
      </c>
      <c r="B247" s="107"/>
      <c r="C247" s="14"/>
      <c r="D247" s="14"/>
      <c r="E247" s="119"/>
      <c r="G247" s="103">
        <v>3.3048689999999999E-2</v>
      </c>
      <c r="H247" s="103">
        <v>8.6360659999999995E-3</v>
      </c>
      <c r="I247" s="103">
        <v>2.0151320000000002E-3</v>
      </c>
      <c r="J247" s="103">
        <v>6.6355240000000003E-3</v>
      </c>
      <c r="K247" s="5"/>
      <c r="M247" s="5"/>
      <c r="N247" s="5"/>
      <c r="P247" s="5"/>
      <c r="T247" s="103"/>
      <c r="U247" s="103"/>
      <c r="V247" s="103"/>
      <c r="W247" s="103"/>
    </row>
    <row r="248" spans="1:23" x14ac:dyDescent="0.3">
      <c r="A248" s="112" t="s">
        <v>490</v>
      </c>
      <c r="B248" s="107"/>
      <c r="C248" s="14"/>
      <c r="D248" s="14"/>
      <c r="E248" s="119"/>
      <c r="G248" s="103">
        <v>3.3049849999999999E-2</v>
      </c>
      <c r="H248" s="103">
        <v>1.036396E-2</v>
      </c>
      <c r="I248" s="103">
        <v>2.014816E-3</v>
      </c>
      <c r="J248" s="103">
        <v>7.3610339999999998E-3</v>
      </c>
      <c r="K248" s="5"/>
      <c r="M248" s="5"/>
      <c r="N248" s="5"/>
      <c r="P248" s="5"/>
      <c r="T248" s="103"/>
      <c r="U248" s="103"/>
      <c r="V248" s="103"/>
      <c r="W248" s="103"/>
    </row>
    <row r="249" spans="1:23" x14ac:dyDescent="0.3">
      <c r="A249" s="112" t="s">
        <v>491</v>
      </c>
      <c r="B249" s="107"/>
      <c r="C249" s="14"/>
      <c r="D249" s="14"/>
      <c r="E249" s="119"/>
      <c r="G249" s="103">
        <v>3.3048359999999999E-2</v>
      </c>
      <c r="H249" s="103">
        <v>1.1540430000000001E-2</v>
      </c>
      <c r="I249" s="103">
        <v>2.0152019999999998E-3</v>
      </c>
      <c r="J249" s="103">
        <v>6.5291990000000003E-3</v>
      </c>
      <c r="K249" s="5"/>
      <c r="M249" s="5"/>
      <c r="N249" s="5"/>
      <c r="P249" s="5"/>
      <c r="T249" s="103"/>
      <c r="U249" s="103"/>
      <c r="V249" s="103"/>
      <c r="W249" s="103"/>
    </row>
    <row r="250" spans="1:23" x14ac:dyDescent="0.3">
      <c r="A250" s="110" t="s">
        <v>87</v>
      </c>
      <c r="B250" s="7" t="s">
        <v>228</v>
      </c>
      <c r="C250" s="14">
        <v>3936</v>
      </c>
      <c r="D250" s="2" t="s">
        <v>231</v>
      </c>
      <c r="E250" s="119">
        <v>45</v>
      </c>
      <c r="F250" s="18">
        <v>99.439775910364148</v>
      </c>
      <c r="G250">
        <v>3.3054699999999999E-2</v>
      </c>
      <c r="H250">
        <v>7.7313149999999999E-3</v>
      </c>
      <c r="I250">
        <v>2.0172609999999998E-3</v>
      </c>
      <c r="J250">
        <v>7.453243E-3</v>
      </c>
      <c r="K250" s="5">
        <v>-0.24181244987171188</v>
      </c>
      <c r="L250" s="2" t="s">
        <v>231</v>
      </c>
      <c r="M250" s="5">
        <v>0.15462629999999999</v>
      </c>
      <c r="N250" s="5">
        <v>6.4638866604813998</v>
      </c>
      <c r="O250" s="2" t="s">
        <v>231</v>
      </c>
      <c r="P250" s="5">
        <v>0.14906485999999999</v>
      </c>
      <c r="T250" s="103"/>
      <c r="U250" s="103"/>
      <c r="V250" s="103"/>
      <c r="W250" s="103"/>
    </row>
    <row r="251" spans="1:23" x14ac:dyDescent="0.3">
      <c r="A251" s="110" t="s">
        <v>87</v>
      </c>
      <c r="B251" s="7" t="s">
        <v>229</v>
      </c>
      <c r="C251" s="14">
        <v>3936</v>
      </c>
      <c r="D251" s="2" t="s">
        <v>231</v>
      </c>
      <c r="E251" s="2">
        <v>45</v>
      </c>
      <c r="F251" s="18">
        <v>99.439775910364148</v>
      </c>
      <c r="G251">
        <v>3.3053390000000002E-2</v>
      </c>
      <c r="H251">
        <v>1.1383529999999999E-2</v>
      </c>
      <c r="I251">
        <v>2.016758E-3</v>
      </c>
      <c r="J251">
        <v>5.2446200000000002E-3</v>
      </c>
      <c r="K251" s="5">
        <v>-0.27631837357739741</v>
      </c>
      <c r="L251" s="2" t="s">
        <v>231</v>
      </c>
      <c r="M251" s="5">
        <v>0.2276706</v>
      </c>
      <c r="N251" s="5">
        <v>6.2142609130000697</v>
      </c>
      <c r="O251" s="2" t="s">
        <v>231</v>
      </c>
      <c r="P251" s="5">
        <v>0.1048924</v>
      </c>
      <c r="T251" s="103"/>
      <c r="U251" s="103"/>
      <c r="V251" s="103"/>
      <c r="W251" s="103"/>
    </row>
    <row r="252" spans="1:23" x14ac:dyDescent="0.3">
      <c r="A252" s="110" t="s">
        <v>46</v>
      </c>
      <c r="B252" s="7" t="s">
        <v>230</v>
      </c>
      <c r="C252" s="14">
        <v>3948</v>
      </c>
      <c r="D252" s="2" t="s">
        <v>231</v>
      </c>
      <c r="E252" s="119">
        <v>37</v>
      </c>
      <c r="F252" s="18">
        <v>100.65856129685918</v>
      </c>
      <c r="G252">
        <v>3.305715E-2</v>
      </c>
      <c r="H252">
        <v>9.5833180000000004E-3</v>
      </c>
      <c r="I252">
        <v>2.017525E-3</v>
      </c>
      <c r="J252">
        <v>7.4915420000000003E-3</v>
      </c>
      <c r="K252" s="5">
        <v>-0.15228824100317082</v>
      </c>
      <c r="L252" s="2" t="s">
        <v>231</v>
      </c>
      <c r="M252" s="5">
        <v>0.19166636000000001</v>
      </c>
      <c r="N252" s="5">
        <v>6.5949029573704525</v>
      </c>
      <c r="O252" s="2" t="s">
        <v>231</v>
      </c>
      <c r="P252" s="5">
        <v>0.14983084000000002</v>
      </c>
      <c r="T252" s="103"/>
      <c r="U252" s="103"/>
      <c r="V252" s="103"/>
      <c r="W252" s="103"/>
    </row>
    <row r="253" spans="1:23" x14ac:dyDescent="0.3">
      <c r="A253" s="109" t="s">
        <v>32</v>
      </c>
      <c r="B253" s="105" t="s">
        <v>141</v>
      </c>
      <c r="C253" s="14">
        <v>4095</v>
      </c>
      <c r="D253" s="2" t="s">
        <v>231</v>
      </c>
      <c r="E253" s="119">
        <v>29</v>
      </c>
      <c r="F253" s="18">
        <v>99.193942354665367</v>
      </c>
      <c r="G253" s="103">
        <v>3.3038159999999997E-2</v>
      </c>
      <c r="H253" s="103">
        <v>1.0282879999999999E-2</v>
      </c>
      <c r="I253" s="103">
        <v>2.0158120000000001E-3</v>
      </c>
      <c r="J253" s="103">
        <v>7.8895530000000005E-3</v>
      </c>
      <c r="K253" s="5">
        <v>-0.71662143646850929</v>
      </c>
      <c r="L253" s="2" t="s">
        <v>231</v>
      </c>
      <c r="M253" s="5">
        <v>0.2056576</v>
      </c>
      <c r="N253" s="5">
        <v>5.7447858491482044</v>
      </c>
      <c r="O253" s="2" t="s">
        <v>231</v>
      </c>
      <c r="P253" s="5">
        <v>0.15779106000000001</v>
      </c>
      <c r="T253" s="103"/>
      <c r="U253" s="103"/>
      <c r="V253" s="103"/>
      <c r="W253" s="103"/>
    </row>
    <row r="254" spans="1:23" x14ac:dyDescent="0.3">
      <c r="A254" s="112" t="s">
        <v>492</v>
      </c>
      <c r="B254" s="107"/>
      <c r="C254" s="14"/>
      <c r="D254" s="14"/>
      <c r="E254" s="119"/>
      <c r="G254" s="103">
        <v>3.3059819999999997E-2</v>
      </c>
      <c r="H254" s="103">
        <v>1.1254729999999999E-2</v>
      </c>
      <c r="I254" s="103">
        <v>2.0150519999999998E-3</v>
      </c>
      <c r="J254" s="103">
        <v>9.1976450000000008E-3</v>
      </c>
      <c r="K254" s="5"/>
      <c r="M254" s="5"/>
      <c r="N254" s="5"/>
      <c r="P254" s="5"/>
      <c r="T254" s="103"/>
      <c r="U254" s="103"/>
      <c r="V254" s="103"/>
      <c r="W254" s="103"/>
    </row>
    <row r="255" spans="1:23" x14ac:dyDescent="0.3">
      <c r="A255" s="112" t="s">
        <v>493</v>
      </c>
      <c r="B255" s="107"/>
      <c r="C255" s="14"/>
      <c r="D255" s="14"/>
      <c r="E255" s="119"/>
      <c r="G255" s="103">
        <v>3.303905E-2</v>
      </c>
      <c r="H255" s="103">
        <v>8.5841819999999992E-3</v>
      </c>
      <c r="I255" s="103">
        <v>2.0146949999999999E-3</v>
      </c>
      <c r="J255" s="103">
        <v>6.723845E-3</v>
      </c>
      <c r="K255" s="5"/>
      <c r="M255" s="5"/>
      <c r="N255" s="5"/>
      <c r="P255" s="5"/>
      <c r="T255" s="103"/>
      <c r="U255" s="103"/>
      <c r="V255" s="103"/>
      <c r="W255" s="103"/>
    </row>
    <row r="256" spans="1:23" x14ac:dyDescent="0.3">
      <c r="K256" s="102"/>
      <c r="L256" s="102"/>
      <c r="M256" s="102"/>
      <c r="N256" s="102"/>
      <c r="O256" s="102"/>
      <c r="P256" s="102"/>
      <c r="T256" s="103"/>
      <c r="U256" s="103"/>
      <c r="V256" s="103"/>
      <c r="W256" s="103"/>
    </row>
    <row r="257" spans="11:23" x14ac:dyDescent="0.3">
      <c r="K257" s="13"/>
      <c r="M257" s="13"/>
      <c r="T257" s="103"/>
      <c r="U257" s="103"/>
      <c r="V257" s="103"/>
      <c r="W257" s="103"/>
    </row>
    <row r="258" spans="11:23" x14ac:dyDescent="0.3">
      <c r="K258" s="10"/>
      <c r="L258" s="102"/>
      <c r="M258" s="10"/>
      <c r="T258" s="103"/>
      <c r="U258" s="103"/>
      <c r="V258" s="103"/>
      <c r="W258" s="103"/>
    </row>
    <row r="259" spans="11:23" x14ac:dyDescent="0.3">
      <c r="K259" s="10"/>
      <c r="L259" s="102"/>
      <c r="M259" s="10"/>
      <c r="T259" s="103"/>
      <c r="U259" s="103"/>
      <c r="V259" s="103"/>
      <c r="W259" s="103"/>
    </row>
    <row r="260" spans="11:23" x14ac:dyDescent="0.3">
      <c r="K260" s="10"/>
      <c r="L260" s="102"/>
      <c r="M260" s="10"/>
      <c r="T260" s="103"/>
      <c r="U260" s="103"/>
      <c r="V260" s="103"/>
      <c r="W260" s="103"/>
    </row>
    <row r="261" spans="11:23" x14ac:dyDescent="0.3">
      <c r="K261" s="10"/>
      <c r="L261" s="102"/>
      <c r="M261" s="10"/>
      <c r="T261" s="103"/>
      <c r="U261" s="103"/>
      <c r="V261" s="103"/>
      <c r="W261" s="103"/>
    </row>
    <row r="262" spans="11:23" x14ac:dyDescent="0.3">
      <c r="K262" s="10"/>
      <c r="L262" s="102"/>
      <c r="M262" s="10"/>
      <c r="T262" s="103"/>
      <c r="U262" s="103"/>
      <c r="V262" s="103"/>
      <c r="W262" s="103"/>
    </row>
    <row r="263" spans="11:23" x14ac:dyDescent="0.3">
      <c r="K263" s="10"/>
      <c r="L263" s="102"/>
      <c r="M263" s="10"/>
      <c r="T263" s="103"/>
      <c r="U263" s="103"/>
      <c r="V263" s="103"/>
      <c r="W263" s="103"/>
    </row>
    <row r="264" spans="11:23" x14ac:dyDescent="0.3">
      <c r="K264" s="10"/>
      <c r="L264" s="102"/>
      <c r="M264" s="10"/>
      <c r="T264" s="103"/>
      <c r="U264" s="103"/>
      <c r="V264" s="103"/>
      <c r="W264" s="103"/>
    </row>
    <row r="265" spans="11:23" x14ac:dyDescent="0.3">
      <c r="K265" s="10"/>
      <c r="L265" s="102"/>
      <c r="M265" s="10"/>
      <c r="T265" s="103"/>
      <c r="U265" s="103"/>
      <c r="V265" s="103"/>
      <c r="W265" s="103"/>
    </row>
    <row r="266" spans="11:23" x14ac:dyDescent="0.3">
      <c r="K266" s="10"/>
      <c r="L266" s="102"/>
      <c r="M266" s="10"/>
      <c r="T266" s="103"/>
      <c r="U266" s="103"/>
      <c r="V266" s="103"/>
      <c r="W266" s="103"/>
    </row>
    <row r="267" spans="11:23" x14ac:dyDescent="0.3">
      <c r="K267" s="10"/>
      <c r="L267" s="102"/>
      <c r="M267" s="10"/>
      <c r="T267" s="103"/>
      <c r="U267" s="103"/>
      <c r="V267" s="103"/>
      <c r="W267" s="103"/>
    </row>
    <row r="268" spans="11:23" x14ac:dyDescent="0.3">
      <c r="K268" s="10"/>
      <c r="L268" s="102"/>
      <c r="M268" s="10"/>
      <c r="T268" s="103"/>
      <c r="U268" s="103"/>
      <c r="V268" s="103"/>
      <c r="W268" s="103"/>
    </row>
    <row r="269" spans="11:23" x14ac:dyDescent="0.3">
      <c r="K269" s="10"/>
      <c r="L269" s="102"/>
      <c r="M269" s="10"/>
      <c r="T269" s="103"/>
      <c r="U269" s="103"/>
      <c r="V269" s="103"/>
      <c r="W269" s="103"/>
    </row>
    <row r="270" spans="11:23" x14ac:dyDescent="0.3">
      <c r="K270" s="10"/>
      <c r="L270" s="102"/>
      <c r="M270" s="10"/>
      <c r="T270" s="103"/>
      <c r="U270" s="103"/>
      <c r="V270" s="103"/>
      <c r="W270" s="103"/>
    </row>
    <row r="271" spans="11:23" x14ac:dyDescent="0.3">
      <c r="K271" s="10"/>
      <c r="L271" s="102"/>
      <c r="M271" s="10"/>
      <c r="T271" s="103"/>
      <c r="U271" s="103"/>
      <c r="V271" s="103"/>
      <c r="W271" s="103"/>
    </row>
    <row r="272" spans="11:23" x14ac:dyDescent="0.3">
      <c r="K272" s="10"/>
      <c r="L272" s="102"/>
      <c r="M272" s="10"/>
      <c r="T272" s="103"/>
      <c r="U272" s="103"/>
      <c r="V272" s="103"/>
      <c r="W272" s="103"/>
    </row>
    <row r="273" spans="11:23" x14ac:dyDescent="0.3">
      <c r="K273" s="10"/>
      <c r="L273" s="102"/>
      <c r="M273" s="10"/>
      <c r="T273" s="103"/>
      <c r="U273" s="103"/>
      <c r="V273" s="103"/>
      <c r="W273" s="103"/>
    </row>
    <row r="274" spans="11:23" x14ac:dyDescent="0.3">
      <c r="K274" s="10"/>
      <c r="L274" s="102"/>
      <c r="M274" s="10"/>
      <c r="T274" s="103"/>
      <c r="U274" s="103"/>
      <c r="V274" s="103"/>
      <c r="W274" s="103"/>
    </row>
    <row r="275" spans="11:23" x14ac:dyDescent="0.3">
      <c r="K275" s="10"/>
      <c r="L275" s="102"/>
      <c r="M275" s="10"/>
      <c r="T275" s="103"/>
      <c r="U275" s="103"/>
      <c r="V275" s="103"/>
      <c r="W275" s="103"/>
    </row>
    <row r="276" spans="11:23" x14ac:dyDescent="0.3">
      <c r="K276" s="10"/>
      <c r="L276" s="102"/>
      <c r="M276" s="10"/>
      <c r="T276" s="103"/>
      <c r="U276" s="103"/>
      <c r="V276" s="103"/>
      <c r="W276" s="103"/>
    </row>
    <row r="277" spans="11:23" x14ac:dyDescent="0.3">
      <c r="T277" s="103"/>
      <c r="U277" s="103"/>
      <c r="V277" s="103"/>
      <c r="W277" s="103"/>
    </row>
    <row r="278" spans="11:23" x14ac:dyDescent="0.3">
      <c r="T278" s="103"/>
      <c r="U278" s="103"/>
      <c r="V278" s="103"/>
      <c r="W278" s="103"/>
    </row>
    <row r="279" spans="11:23" x14ac:dyDescent="0.3">
      <c r="T279" s="103"/>
      <c r="U279" s="103"/>
      <c r="V279" s="103"/>
      <c r="W279" s="103"/>
    </row>
    <row r="280" spans="11:23" x14ac:dyDescent="0.3">
      <c r="T280" s="103"/>
      <c r="U280" s="103"/>
      <c r="V280" s="103"/>
      <c r="W280" s="103"/>
    </row>
    <row r="281" spans="11:23" x14ac:dyDescent="0.3">
      <c r="T281" s="103"/>
      <c r="U281" s="103"/>
      <c r="V281" s="103"/>
      <c r="W281" s="103"/>
    </row>
    <row r="282" spans="11:23" x14ac:dyDescent="0.3">
      <c r="T282" s="103"/>
      <c r="U282" s="103"/>
      <c r="V282" s="103"/>
      <c r="W282" s="103"/>
    </row>
    <row r="283" spans="11:23" x14ac:dyDescent="0.3">
      <c r="T283" s="103"/>
      <c r="U283" s="103"/>
      <c r="V283" s="103"/>
      <c r="W283" s="103"/>
    </row>
    <row r="284" spans="11:23" x14ac:dyDescent="0.3">
      <c r="T284" s="103"/>
      <c r="U284" s="103"/>
      <c r="V284" s="103"/>
      <c r="W284" s="103"/>
    </row>
    <row r="285" spans="11:23" x14ac:dyDescent="0.3">
      <c r="T285" s="103"/>
      <c r="U285" s="103"/>
      <c r="V285" s="103"/>
      <c r="W285" s="103"/>
    </row>
    <row r="286" spans="11:23" x14ac:dyDescent="0.3">
      <c r="T286" s="103"/>
      <c r="U286" s="103"/>
      <c r="V286" s="103"/>
      <c r="W286" s="103"/>
    </row>
    <row r="287" spans="11:23" x14ac:dyDescent="0.3">
      <c r="T287" s="103"/>
      <c r="U287" s="103"/>
      <c r="V287" s="103"/>
      <c r="W287" s="103"/>
    </row>
    <row r="288" spans="11:23" x14ac:dyDescent="0.3">
      <c r="T288" s="103"/>
      <c r="U288" s="103"/>
      <c r="V288" s="103"/>
      <c r="W288" s="103"/>
    </row>
    <row r="289" spans="2:23" x14ac:dyDescent="0.3">
      <c r="T289" s="103"/>
      <c r="U289" s="103"/>
      <c r="V289" s="103"/>
      <c r="W289" s="103"/>
    </row>
    <row r="290" spans="2:23" x14ac:dyDescent="0.3">
      <c r="T290" s="103"/>
      <c r="U290" s="103"/>
      <c r="V290" s="103"/>
      <c r="W290" s="103"/>
    </row>
    <row r="291" spans="2:23" x14ac:dyDescent="0.3">
      <c r="T291" s="103"/>
      <c r="U291" s="103"/>
      <c r="V291" s="103"/>
      <c r="W291" s="103"/>
    </row>
    <row r="292" spans="2:23" x14ac:dyDescent="0.3">
      <c r="T292" s="103"/>
      <c r="U292" s="103"/>
      <c r="V292" s="103"/>
      <c r="W292" s="103"/>
    </row>
    <row r="293" spans="2:23" x14ac:dyDescent="0.3">
      <c r="T293" s="103"/>
      <c r="U293" s="103"/>
      <c r="V293" s="103"/>
      <c r="W293" s="103"/>
    </row>
    <row r="294" spans="2:23" x14ac:dyDescent="0.3">
      <c r="T294" s="103"/>
      <c r="U294" s="103"/>
      <c r="V294" s="103"/>
      <c r="W294" s="103"/>
    </row>
    <row r="295" spans="2:23" x14ac:dyDescent="0.3">
      <c r="B295" s="3"/>
      <c r="E295" s="94"/>
      <c r="F295" s="4"/>
      <c r="T295" s="103"/>
      <c r="U295" s="103"/>
      <c r="V295" s="103"/>
      <c r="W295" s="103"/>
    </row>
    <row r="296" spans="2:23" x14ac:dyDescent="0.3">
      <c r="B296" s="3"/>
      <c r="E296" s="94"/>
      <c r="F296" s="4"/>
      <c r="T296" s="103"/>
      <c r="U296" s="103"/>
      <c r="V296" s="103"/>
      <c r="W296" s="103"/>
    </row>
    <row r="297" spans="2:23" x14ac:dyDescent="0.3">
      <c r="B297" s="3"/>
      <c r="E297" s="94"/>
      <c r="F297" s="4"/>
      <c r="T297" s="103"/>
      <c r="U297" s="103"/>
      <c r="V297" s="103"/>
      <c r="W297" s="103"/>
    </row>
    <row r="298" spans="2:23" x14ac:dyDescent="0.3">
      <c r="B298" s="1"/>
      <c r="E298" s="94"/>
      <c r="F298" s="4"/>
      <c r="T298" s="103"/>
      <c r="U298" s="103"/>
      <c r="V298" s="103"/>
      <c r="W298" s="103"/>
    </row>
    <row r="299" spans="2:23" x14ac:dyDescent="0.3">
      <c r="B299" s="1"/>
      <c r="E299" s="94"/>
      <c r="F299" s="4"/>
      <c r="T299" s="103"/>
      <c r="U299" s="103"/>
      <c r="V299" s="103"/>
      <c r="W299" s="103"/>
    </row>
    <row r="300" spans="2:23" x14ac:dyDescent="0.3">
      <c r="B300" s="1"/>
      <c r="E300" s="94"/>
      <c r="F300" s="4"/>
      <c r="T300" s="103"/>
      <c r="U300" s="103"/>
      <c r="V300" s="103"/>
      <c r="W300" s="103"/>
    </row>
    <row r="301" spans="2:23" x14ac:dyDescent="0.3">
      <c r="B301" s="1"/>
      <c r="E301" s="94"/>
      <c r="F301" s="4"/>
      <c r="T301" s="103"/>
      <c r="U301" s="103"/>
      <c r="V301" s="103"/>
      <c r="W301" s="103"/>
    </row>
    <row r="302" spans="2:23" x14ac:dyDescent="0.3">
      <c r="B302" s="1"/>
      <c r="E302" s="94"/>
      <c r="F302" s="4"/>
      <c r="T302" s="103"/>
      <c r="U302" s="103"/>
      <c r="V302" s="103"/>
      <c r="W302" s="103"/>
    </row>
    <row r="303" spans="2:23" x14ac:dyDescent="0.3">
      <c r="B303" s="1"/>
      <c r="E303" s="94"/>
      <c r="F303" s="4"/>
      <c r="T303" s="103"/>
      <c r="U303" s="103"/>
      <c r="V303" s="103"/>
      <c r="W303" s="103"/>
    </row>
    <row r="304" spans="2:23" x14ac:dyDescent="0.3">
      <c r="B304" s="1"/>
      <c r="E304" s="94"/>
      <c r="F304" s="4"/>
      <c r="T304" s="103"/>
      <c r="U304" s="103"/>
      <c r="V304" s="103"/>
      <c r="W304" s="103"/>
    </row>
    <row r="305" spans="1:23" x14ac:dyDescent="0.3">
      <c r="B305" s="1"/>
      <c r="E305" s="94"/>
      <c r="F305" s="4"/>
      <c r="T305" s="103"/>
      <c r="U305" s="103"/>
      <c r="V305" s="103"/>
      <c r="W305" s="103"/>
    </row>
    <row r="306" spans="1:23" x14ac:dyDescent="0.3">
      <c r="B306" s="1"/>
      <c r="E306" s="94"/>
      <c r="F306" s="4"/>
      <c r="T306" s="103"/>
      <c r="U306" s="103"/>
      <c r="V306" s="103"/>
      <c r="W306" s="103"/>
    </row>
    <row r="307" spans="1:23" x14ac:dyDescent="0.3">
      <c r="B307" s="3"/>
      <c r="E307" s="94"/>
      <c r="F307" s="4"/>
      <c r="I307" s="92"/>
      <c r="T307" s="103"/>
      <c r="U307" s="103"/>
      <c r="V307" s="103"/>
      <c r="W307" s="103"/>
    </row>
    <row r="308" spans="1:23" x14ac:dyDescent="0.3">
      <c r="B308" s="3"/>
      <c r="E308" s="94"/>
      <c r="F308" s="4"/>
      <c r="T308" s="103"/>
      <c r="U308" s="103"/>
      <c r="V308" s="103"/>
      <c r="W308" s="103"/>
    </row>
    <row r="309" spans="1:23" x14ac:dyDescent="0.3">
      <c r="B309" s="3"/>
      <c r="E309" s="94"/>
      <c r="F309" s="4"/>
      <c r="T309" s="103"/>
      <c r="U309" s="103"/>
      <c r="V309" s="103"/>
      <c r="W309" s="103"/>
    </row>
    <row r="310" spans="1:23" x14ac:dyDescent="0.3">
      <c r="A310" s="116"/>
      <c r="B310" s="3"/>
      <c r="E310" s="94"/>
      <c r="F310" s="4"/>
      <c r="T310" s="103"/>
      <c r="U310" s="103"/>
      <c r="V310" s="103"/>
      <c r="W310" s="103"/>
    </row>
    <row r="311" spans="1:23" x14ac:dyDescent="0.3">
      <c r="A311" s="116"/>
      <c r="B311" s="3"/>
      <c r="E311" s="94"/>
      <c r="F311" s="4"/>
    </row>
    <row r="312" spans="1:23" x14ac:dyDescent="0.3">
      <c r="A312" s="116"/>
      <c r="B312" s="3"/>
      <c r="E312" s="94"/>
      <c r="F312" s="4"/>
    </row>
    <row r="313" spans="1:23" x14ac:dyDescent="0.3">
      <c r="A313" s="116"/>
      <c r="B313" s="1"/>
      <c r="E313" s="94"/>
      <c r="F313" s="4"/>
    </row>
    <row r="314" spans="1:23" x14ac:dyDescent="0.3">
      <c r="A314" s="116"/>
      <c r="B314" s="1"/>
      <c r="E314" s="94"/>
      <c r="F314" s="4"/>
    </row>
    <row r="315" spans="1:23" x14ac:dyDescent="0.3">
      <c r="A315" s="116"/>
      <c r="B315" s="1"/>
      <c r="E315" s="94"/>
      <c r="F315" s="4"/>
    </row>
    <row r="316" spans="1:23" x14ac:dyDescent="0.3">
      <c r="A316" s="116"/>
      <c r="B316" s="1"/>
      <c r="E316" s="94"/>
      <c r="F316" s="4"/>
    </row>
    <row r="317" spans="1:23" x14ac:dyDescent="0.3">
      <c r="A317" s="116"/>
      <c r="B317" s="1"/>
      <c r="E317" s="94"/>
      <c r="F317" s="4"/>
    </row>
    <row r="318" spans="1:23" x14ac:dyDescent="0.3">
      <c r="A318" s="116"/>
      <c r="B318" s="1"/>
      <c r="E318" s="94"/>
      <c r="F318" s="4"/>
    </row>
    <row r="319" spans="1:23" x14ac:dyDescent="0.3">
      <c r="A319" s="116"/>
      <c r="B319" s="1"/>
      <c r="E319" s="94"/>
      <c r="F319" s="4"/>
    </row>
    <row r="320" spans="1:23" x14ac:dyDescent="0.3">
      <c r="A320" s="116"/>
      <c r="B320" s="1"/>
      <c r="E320" s="94"/>
      <c r="F320" s="4"/>
    </row>
    <row r="321" spans="1:6" x14ac:dyDescent="0.3">
      <c r="A321" s="116"/>
      <c r="B321" s="1"/>
      <c r="E321" s="94"/>
      <c r="F321" s="4"/>
    </row>
    <row r="322" spans="1:6" x14ac:dyDescent="0.3">
      <c r="A322" s="116"/>
      <c r="B322" s="1"/>
      <c r="E322" s="94"/>
      <c r="F322" s="4"/>
    </row>
    <row r="323" spans="1:6" x14ac:dyDescent="0.3">
      <c r="A323" s="116"/>
      <c r="B323" s="1"/>
      <c r="E323" s="94"/>
      <c r="F323" s="4"/>
    </row>
    <row r="324" spans="1:6" x14ac:dyDescent="0.3">
      <c r="A324" s="116"/>
      <c r="B324" s="1"/>
      <c r="E324" s="94"/>
      <c r="F324" s="4"/>
    </row>
    <row r="325" spans="1:6" x14ac:dyDescent="0.3">
      <c r="A325" s="116"/>
    </row>
    <row r="326" spans="1:6" x14ac:dyDescent="0.3">
      <c r="A326" s="116"/>
    </row>
    <row r="327" spans="1:6" x14ac:dyDescent="0.3">
      <c r="A327" s="116"/>
    </row>
    <row r="328" spans="1:6" x14ac:dyDescent="0.3">
      <c r="A328" s="116"/>
    </row>
    <row r="329" spans="1:6" x14ac:dyDescent="0.3">
      <c r="A329" s="116"/>
    </row>
    <row r="330" spans="1:6" x14ac:dyDescent="0.3">
      <c r="A330" s="116"/>
    </row>
    <row r="365" spans="2:6" x14ac:dyDescent="0.3">
      <c r="B365" s="3"/>
      <c r="E365" s="94"/>
      <c r="F365" s="4"/>
    </row>
    <row r="366" spans="2:6" x14ac:dyDescent="0.3">
      <c r="B366" s="3"/>
      <c r="E366" s="94"/>
      <c r="F366" s="4"/>
    </row>
    <row r="374" spans="1:6" x14ac:dyDescent="0.3">
      <c r="B374" s="3"/>
      <c r="E374" s="94"/>
      <c r="F374" s="4"/>
    </row>
    <row r="375" spans="1:6" x14ac:dyDescent="0.3">
      <c r="B375" s="3"/>
      <c r="E375" s="94"/>
      <c r="F375" s="4"/>
    </row>
    <row r="376" spans="1:6" x14ac:dyDescent="0.3">
      <c r="B376" s="3"/>
      <c r="E376" s="94"/>
      <c r="F376" s="4"/>
    </row>
    <row r="377" spans="1:6" x14ac:dyDescent="0.3">
      <c r="B377" s="1"/>
      <c r="E377" s="94"/>
      <c r="F377" s="4"/>
    </row>
    <row r="378" spans="1:6" x14ac:dyDescent="0.3">
      <c r="B378" s="1"/>
      <c r="E378" s="94"/>
      <c r="F378" s="4"/>
    </row>
    <row r="379" spans="1:6" x14ac:dyDescent="0.3">
      <c r="B379" s="1"/>
      <c r="E379" s="94"/>
      <c r="F379" s="4"/>
    </row>
    <row r="380" spans="1:6" x14ac:dyDescent="0.3">
      <c r="A380" s="116"/>
      <c r="B380" s="3"/>
      <c r="E380" s="94"/>
      <c r="F380" s="4"/>
    </row>
    <row r="381" spans="1:6" x14ac:dyDescent="0.3">
      <c r="A381" s="116"/>
      <c r="B381" s="3"/>
      <c r="E381" s="94"/>
      <c r="F381" s="4"/>
    </row>
    <row r="382" spans="1:6" x14ac:dyDescent="0.3">
      <c r="B382" s="3"/>
      <c r="E382" s="94"/>
      <c r="F382" s="4"/>
    </row>
    <row r="383" spans="1:6" x14ac:dyDescent="0.3">
      <c r="B383" s="3"/>
      <c r="E383" s="94"/>
      <c r="F383" s="4"/>
    </row>
    <row r="384" spans="1:6" x14ac:dyDescent="0.3">
      <c r="B384" s="3"/>
      <c r="E384" s="94"/>
      <c r="F384" s="4"/>
    </row>
    <row r="385" spans="1:6" x14ac:dyDescent="0.3">
      <c r="B385" s="3"/>
      <c r="E385" s="94"/>
      <c r="F385" s="4"/>
    </row>
    <row r="386" spans="1:6" x14ac:dyDescent="0.3">
      <c r="B386" s="1"/>
      <c r="E386" s="94"/>
      <c r="F386" s="4"/>
    </row>
    <row r="387" spans="1:6" x14ac:dyDescent="0.3">
      <c r="B387" s="1"/>
      <c r="E387" s="94"/>
      <c r="F387" s="4"/>
    </row>
    <row r="388" spans="1:6" x14ac:dyDescent="0.3">
      <c r="B388" s="1"/>
      <c r="E388" s="94"/>
      <c r="F388" s="4"/>
    </row>
    <row r="389" spans="1:6" x14ac:dyDescent="0.3">
      <c r="A389" s="116"/>
      <c r="B389" s="1"/>
      <c r="E389" s="94"/>
      <c r="F389" s="4"/>
    </row>
    <row r="390" spans="1:6" x14ac:dyDescent="0.3">
      <c r="A390" s="116"/>
      <c r="B390" s="1"/>
      <c r="E390" s="94"/>
      <c r="F390" s="4"/>
    </row>
    <row r="391" spans="1:6" x14ac:dyDescent="0.3">
      <c r="A391" s="116"/>
      <c r="B391" s="1"/>
      <c r="E391" s="94"/>
      <c r="F391" s="4"/>
    </row>
    <row r="392" spans="1:6" x14ac:dyDescent="0.3">
      <c r="A392" s="117"/>
      <c r="B392" s="1"/>
      <c r="E392" s="94"/>
      <c r="F392" s="4"/>
    </row>
    <row r="393" spans="1:6" x14ac:dyDescent="0.3">
      <c r="A393" s="117"/>
      <c r="B393" s="1"/>
      <c r="E393" s="94"/>
      <c r="F393" s="4"/>
    </row>
    <row r="394" spans="1:6" x14ac:dyDescent="0.3">
      <c r="A394" s="111"/>
      <c r="B394" s="1"/>
      <c r="E394" s="94"/>
      <c r="F394" s="6"/>
    </row>
    <row r="395" spans="1:6" x14ac:dyDescent="0.3">
      <c r="A395" s="118"/>
    </row>
    <row r="396" spans="1:6" x14ac:dyDescent="0.3">
      <c r="A396" s="118"/>
    </row>
    <row r="397" spans="1:6" x14ac:dyDescent="0.3">
      <c r="A397" s="118"/>
    </row>
    <row r="398" spans="1:6" x14ac:dyDescent="0.3">
      <c r="A398" s="118"/>
    </row>
    <row r="399" spans="1:6" x14ac:dyDescent="0.3">
      <c r="A399" s="118"/>
    </row>
    <row r="400" spans="1:6" x14ac:dyDescent="0.3">
      <c r="A400" s="117"/>
    </row>
    <row r="411" spans="1:1" x14ac:dyDescent="0.3">
      <c r="A411" s="116"/>
    </row>
    <row r="412" spans="1:1" x14ac:dyDescent="0.3">
      <c r="A412" s="116"/>
    </row>
    <row r="415" spans="1:1" x14ac:dyDescent="0.3">
      <c r="A415" s="116"/>
    </row>
    <row r="416" spans="1:1" x14ac:dyDescent="0.3">
      <c r="A416" s="116"/>
    </row>
  </sheetData>
  <mergeCells count="3">
    <mergeCell ref="K2:M2"/>
    <mergeCell ref="N2:P2"/>
    <mergeCell ref="C2:E2"/>
  </mergeCells>
  <hyperlinks>
    <hyperlink ref="B52" r:id="rId1" xr:uid="{6EFFB02A-3ED4-4B9F-8D84-CE06D4656604}"/>
    <hyperlink ref="B53" r:id="rId2" xr:uid="{EEEDA6A9-C843-4D70-9E6C-5F7AF7C9FFB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E4F0-8DC2-44F6-A6E8-4C7A42125E4B}">
  <dimension ref="A1:W145"/>
  <sheetViews>
    <sheetView workbookViewId="0"/>
  </sheetViews>
  <sheetFormatPr defaultRowHeight="14.4" x14ac:dyDescent="0.3"/>
  <cols>
    <col min="1" max="1" width="8.88671875" style="79"/>
    <col min="3" max="3" width="8.88671875" style="80"/>
    <col min="4" max="4" width="3.33203125" style="145" customWidth="1"/>
    <col min="5" max="5" width="8.88671875" style="147"/>
    <col min="6" max="6" width="8.88671875" style="80"/>
    <col min="7" max="7" width="3.5546875" style="145" customWidth="1"/>
    <col min="8" max="8" width="8.88671875" style="147"/>
    <col min="9" max="9" width="8.88671875" style="80"/>
    <col min="10" max="10" width="3.77734375" style="145" customWidth="1"/>
    <col min="11" max="11" width="8.88671875" style="81"/>
    <col min="12" max="12" width="8.88671875" style="73"/>
    <col min="13" max="13" width="3.33203125" style="145" customWidth="1"/>
    <col min="14" max="14" width="8.88671875" style="81"/>
    <col min="19" max="19" width="2.88671875" customWidth="1"/>
  </cols>
  <sheetData>
    <row r="1" spans="1:23" s="211" customFormat="1" x14ac:dyDescent="0.3">
      <c r="A1" s="249" t="s">
        <v>1527</v>
      </c>
      <c r="C1" s="250"/>
      <c r="D1" s="251"/>
      <c r="E1" s="252"/>
      <c r="F1" s="250"/>
      <c r="G1" s="251"/>
      <c r="H1" s="252"/>
      <c r="I1" s="250"/>
      <c r="J1" s="251"/>
      <c r="K1" s="253"/>
      <c r="L1" s="254"/>
      <c r="M1" s="251"/>
      <c r="N1" s="253"/>
    </row>
    <row r="2" spans="1:23" ht="43.2" x14ac:dyDescent="0.3">
      <c r="A2" s="151" t="s">
        <v>236</v>
      </c>
      <c r="B2" s="154" t="s">
        <v>238</v>
      </c>
      <c r="C2" s="230" t="s">
        <v>375</v>
      </c>
      <c r="D2" s="231"/>
      <c r="E2" s="232"/>
      <c r="F2" s="239" t="s">
        <v>376</v>
      </c>
      <c r="G2" s="240"/>
      <c r="H2" s="241"/>
      <c r="I2" s="233" t="s">
        <v>377</v>
      </c>
      <c r="J2" s="234"/>
      <c r="K2" s="235"/>
      <c r="L2" s="236" t="s">
        <v>378</v>
      </c>
      <c r="M2" s="237"/>
      <c r="N2" s="238"/>
      <c r="O2" s="153"/>
      <c r="P2" s="236" t="s">
        <v>1481</v>
      </c>
      <c r="Q2" s="237"/>
      <c r="R2" s="237"/>
      <c r="S2" s="237"/>
      <c r="T2" s="237"/>
      <c r="U2" s="237"/>
      <c r="V2" s="237"/>
      <c r="W2" s="238"/>
    </row>
    <row r="3" spans="1:23" ht="16.2" x14ac:dyDescent="0.3">
      <c r="A3" s="155" t="s">
        <v>494</v>
      </c>
      <c r="B3" s="133">
        <v>4241</v>
      </c>
      <c r="C3" s="77">
        <v>-0.74890000000000001</v>
      </c>
      <c r="D3" s="24" t="s">
        <v>231</v>
      </c>
      <c r="E3" s="78">
        <v>0.15290000000000001</v>
      </c>
      <c r="F3" s="77">
        <v>6.1351000000000004</v>
      </c>
      <c r="G3" s="24" t="s">
        <v>231</v>
      </c>
      <c r="H3" s="25">
        <v>0.10580000000000001</v>
      </c>
      <c r="I3" s="77">
        <v>6.9371047351082433</v>
      </c>
      <c r="J3" s="24" t="s">
        <v>231</v>
      </c>
      <c r="K3" s="78">
        <v>0.19886321434671017</v>
      </c>
      <c r="L3" s="77">
        <v>-0.54890402781013659</v>
      </c>
      <c r="M3" s="24" t="s">
        <v>231</v>
      </c>
      <c r="N3" s="78">
        <v>0.15488486334137208</v>
      </c>
      <c r="P3" s="177" t="s">
        <v>235</v>
      </c>
      <c r="Q3" s="178"/>
      <c r="R3" s="230" t="s">
        <v>1493</v>
      </c>
      <c r="S3" s="231"/>
      <c r="T3" s="232"/>
      <c r="U3" s="179"/>
      <c r="V3" s="172" t="s">
        <v>1460</v>
      </c>
      <c r="W3" s="173"/>
    </row>
    <row r="4" spans="1:23" x14ac:dyDescent="0.3">
      <c r="A4" s="155" t="s">
        <v>495</v>
      </c>
      <c r="B4" s="133">
        <v>4241</v>
      </c>
      <c r="C4" s="77">
        <v>-0.31919999999999998</v>
      </c>
      <c r="D4" s="24" t="s">
        <v>231</v>
      </c>
      <c r="E4" s="78">
        <v>0.1532</v>
      </c>
      <c r="F4" s="77">
        <v>5.8045999999999998</v>
      </c>
      <c r="G4" s="24" t="s">
        <v>231</v>
      </c>
      <c r="H4" s="25">
        <v>0.15459999999999999</v>
      </c>
      <c r="I4" s="77">
        <v>6.6066047351082426</v>
      </c>
      <c r="J4" s="24" t="s">
        <v>231</v>
      </c>
      <c r="K4" s="78">
        <v>0.2285915528192273</v>
      </c>
      <c r="L4" s="77">
        <v>-0.11920402781013656</v>
      </c>
      <c r="M4" s="24" t="s">
        <v>231</v>
      </c>
      <c r="N4" s="78">
        <v>0.15518102619932472</v>
      </c>
      <c r="P4" s="79" t="s">
        <v>1461</v>
      </c>
      <c r="Q4" s="14"/>
      <c r="R4" s="80"/>
      <c r="S4" s="14"/>
      <c r="T4" s="81"/>
      <c r="U4" s="180"/>
      <c r="V4" s="14"/>
      <c r="W4" s="25"/>
    </row>
    <row r="5" spans="1:23" x14ac:dyDescent="0.3">
      <c r="A5" s="96" t="s">
        <v>134</v>
      </c>
      <c r="B5" s="133">
        <v>4226</v>
      </c>
      <c r="C5" s="77">
        <v>-0.12740000000000001</v>
      </c>
      <c r="D5" s="24" t="s">
        <v>231</v>
      </c>
      <c r="E5" s="78">
        <v>0.22448419999999999</v>
      </c>
      <c r="F5" s="77">
        <v>6.2857000000000003</v>
      </c>
      <c r="G5" s="24" t="s">
        <v>231</v>
      </c>
      <c r="H5" s="25">
        <v>0.113</v>
      </c>
      <c r="I5" s="77">
        <v>7.054503230979952</v>
      </c>
      <c r="J5" s="24" t="s">
        <v>231</v>
      </c>
      <c r="K5" s="78">
        <v>0.12811080354584928</v>
      </c>
      <c r="L5" s="77">
        <v>5.1229234418921132E-2</v>
      </c>
      <c r="M5" s="24" t="s">
        <v>231</v>
      </c>
      <c r="N5" s="78">
        <v>0.22470078405652424</v>
      </c>
      <c r="P5" s="79" t="s">
        <v>1462</v>
      </c>
      <c r="Q5" s="14"/>
      <c r="R5" s="77">
        <v>-0.26227316471476581</v>
      </c>
      <c r="S5" s="174" t="s">
        <v>231</v>
      </c>
      <c r="T5" s="78">
        <v>0.11805812076157868</v>
      </c>
      <c r="U5" s="14">
        <v>4.78</v>
      </c>
      <c r="V5" s="174"/>
      <c r="W5" s="25"/>
    </row>
    <row r="6" spans="1:23" x14ac:dyDescent="0.3">
      <c r="A6" s="96" t="s">
        <v>135</v>
      </c>
      <c r="B6" s="133">
        <v>4226</v>
      </c>
      <c r="C6" s="77">
        <v>0.3553</v>
      </c>
      <c r="D6" s="24" t="s">
        <v>231</v>
      </c>
      <c r="E6" s="78">
        <v>0.18839246000000001</v>
      </c>
      <c r="F6" s="77">
        <v>6.2126999999999999</v>
      </c>
      <c r="G6" s="24" t="s">
        <v>231</v>
      </c>
      <c r="H6" s="25">
        <v>0.1216</v>
      </c>
      <c r="I6" s="77">
        <v>6.9815032309799516</v>
      </c>
      <c r="J6" s="24" t="s">
        <v>231</v>
      </c>
      <c r="K6" s="78">
        <v>0.13575690768857102</v>
      </c>
      <c r="L6" s="77">
        <v>0.53392923441892115</v>
      </c>
      <c r="M6" s="24" t="s">
        <v>231</v>
      </c>
      <c r="N6" s="78">
        <v>0.188650484470166</v>
      </c>
      <c r="P6" s="79" t="s">
        <v>1463</v>
      </c>
      <c r="Q6" s="14"/>
      <c r="R6" s="77">
        <v>-0.26026284660857213</v>
      </c>
      <c r="S6" s="174" t="s">
        <v>231</v>
      </c>
      <c r="T6" s="78">
        <v>0.16114603515883413</v>
      </c>
      <c r="U6" s="14" t="s">
        <v>323</v>
      </c>
      <c r="V6" s="174"/>
      <c r="W6" s="25"/>
    </row>
    <row r="7" spans="1:23" x14ac:dyDescent="0.3">
      <c r="A7" s="96" t="s">
        <v>95</v>
      </c>
      <c r="B7" s="133">
        <v>4181</v>
      </c>
      <c r="C7" s="77">
        <v>-0.29520000000000002</v>
      </c>
      <c r="D7" s="24" t="s">
        <v>231</v>
      </c>
      <c r="E7" s="78">
        <v>0.21229560000000003</v>
      </c>
      <c r="F7" s="77">
        <v>5.7820999999999998</v>
      </c>
      <c r="G7" s="24" t="s">
        <v>231</v>
      </c>
      <c r="H7" s="25">
        <v>0.1183</v>
      </c>
      <c r="I7" s="77">
        <v>7.0024511837016714</v>
      </c>
      <c r="J7" s="24" t="s">
        <v>231</v>
      </c>
      <c r="K7" s="78">
        <v>0.27150916060212382</v>
      </c>
      <c r="L7" s="77">
        <v>-5.6240214550062367E-2</v>
      </c>
      <c r="M7" s="24" t="s">
        <v>231</v>
      </c>
      <c r="N7" s="78">
        <v>0.21476881839814513</v>
      </c>
      <c r="P7" s="79" t="s">
        <v>1464</v>
      </c>
      <c r="Q7" s="14"/>
      <c r="R7" s="77">
        <v>-0.30643895144348843</v>
      </c>
      <c r="S7" s="174" t="s">
        <v>231</v>
      </c>
      <c r="T7" s="78">
        <v>3.60474850257924E-2</v>
      </c>
      <c r="U7" s="14" t="s">
        <v>323</v>
      </c>
      <c r="V7" s="174"/>
      <c r="W7" s="25"/>
    </row>
    <row r="8" spans="1:23" x14ac:dyDescent="0.3">
      <c r="A8" s="96" t="s">
        <v>96</v>
      </c>
      <c r="B8" s="133">
        <v>4181</v>
      </c>
      <c r="C8" s="77">
        <v>-0.43990000000000001</v>
      </c>
      <c r="D8" s="24" t="s">
        <v>231</v>
      </c>
      <c r="E8" s="78">
        <v>0.16079684</v>
      </c>
      <c r="F8" s="77">
        <v>5.8217999999999996</v>
      </c>
      <c r="G8" s="24" t="s">
        <v>231</v>
      </c>
      <c r="H8" s="25">
        <v>9.8000000000000004E-2</v>
      </c>
      <c r="I8" s="77">
        <v>7.0421511837016713</v>
      </c>
      <c r="J8" s="24" t="s">
        <v>231</v>
      </c>
      <c r="K8" s="78">
        <v>0.2632989447203879</v>
      </c>
      <c r="L8" s="77">
        <v>-0.20094021455006236</v>
      </c>
      <c r="M8" s="24" t="s">
        <v>231</v>
      </c>
      <c r="N8" s="78">
        <v>0.16404830791800637</v>
      </c>
      <c r="P8" s="79" t="s">
        <v>1465</v>
      </c>
      <c r="Q8" s="14"/>
      <c r="R8" s="77">
        <v>-0.31223757004851987</v>
      </c>
      <c r="S8" s="174" t="s">
        <v>231</v>
      </c>
      <c r="T8" s="78">
        <v>6.9134015600097326E-2</v>
      </c>
      <c r="U8" s="14" t="s">
        <v>323</v>
      </c>
      <c r="V8" s="174"/>
      <c r="W8" s="25"/>
    </row>
    <row r="9" spans="1:23" x14ac:dyDescent="0.3">
      <c r="A9" s="96" t="s">
        <v>91</v>
      </c>
      <c r="B9" s="133">
        <v>4173</v>
      </c>
      <c r="C9" s="77">
        <v>-0.1641</v>
      </c>
      <c r="D9" s="24" t="s">
        <v>231</v>
      </c>
      <c r="E9" s="78">
        <v>0.12139999999999999</v>
      </c>
      <c r="F9" s="77">
        <v>5.9325000000000001</v>
      </c>
      <c r="G9" s="24" t="s">
        <v>231</v>
      </c>
      <c r="H9" s="25">
        <v>0.13439999999999999</v>
      </c>
      <c r="I9" s="77">
        <v>7.330942882689909</v>
      </c>
      <c r="J9" s="24" t="s">
        <v>231</v>
      </c>
      <c r="K9" s="78">
        <v>0.28881853095206556</v>
      </c>
      <c r="L9" s="77">
        <v>0.11869805797350205</v>
      </c>
      <c r="M9" s="24" t="s">
        <v>231</v>
      </c>
      <c r="N9" s="78">
        <v>0.12666075620085288</v>
      </c>
      <c r="P9" s="79" t="s">
        <v>1466</v>
      </c>
      <c r="Q9" s="14"/>
      <c r="R9" s="77">
        <v>-0.32164453675561272</v>
      </c>
      <c r="S9" s="174" t="s">
        <v>231</v>
      </c>
      <c r="T9" s="78">
        <v>4.5641262908208718E-2</v>
      </c>
      <c r="U9" s="14" t="s">
        <v>323</v>
      </c>
      <c r="V9" s="174"/>
      <c r="W9" s="25"/>
    </row>
    <row r="10" spans="1:23" x14ac:dyDescent="0.3">
      <c r="A10" s="96" t="s">
        <v>112</v>
      </c>
      <c r="B10" s="133">
        <v>4142</v>
      </c>
      <c r="C10" s="77">
        <v>-0.53800000000000003</v>
      </c>
      <c r="D10" s="24" t="s">
        <v>231</v>
      </c>
      <c r="E10" s="78">
        <v>0.16689999999999999</v>
      </c>
      <c r="F10" s="77">
        <v>6.5145999999999997</v>
      </c>
      <c r="G10" s="24" t="s">
        <v>231</v>
      </c>
      <c r="H10" s="25">
        <v>0.14799999999999999</v>
      </c>
      <c r="I10" s="77">
        <v>7.5172181361601389</v>
      </c>
      <c r="J10" s="24" t="s">
        <v>231</v>
      </c>
      <c r="K10" s="78">
        <v>0.19761430022661627</v>
      </c>
      <c r="L10" s="77">
        <v>-0.31811603766660912</v>
      </c>
      <c r="M10" s="24" t="s">
        <v>231</v>
      </c>
      <c r="N10" s="78">
        <v>0.16791633432374392</v>
      </c>
      <c r="P10" s="79" t="s">
        <v>1467</v>
      </c>
      <c r="Q10" s="14"/>
      <c r="R10" s="77">
        <v>-0.29112207138139629</v>
      </c>
      <c r="S10" s="174" t="s">
        <v>231</v>
      </c>
      <c r="T10" s="78">
        <v>7.0895022938576635E-2</v>
      </c>
      <c r="U10" s="14" t="s">
        <v>323</v>
      </c>
      <c r="V10" s="174"/>
      <c r="W10" s="25"/>
    </row>
    <row r="11" spans="1:23" x14ac:dyDescent="0.3">
      <c r="A11" s="96" t="s">
        <v>233</v>
      </c>
      <c r="B11" s="133">
        <v>4127</v>
      </c>
      <c r="C11" s="77">
        <v>-0.33739999999999998</v>
      </c>
      <c r="D11" s="24" t="s">
        <v>231</v>
      </c>
      <c r="E11" s="78">
        <v>0.156</v>
      </c>
      <c r="F11" s="77">
        <v>6.1189</v>
      </c>
      <c r="G11" s="24" t="s">
        <v>231</v>
      </c>
      <c r="H11" s="25">
        <v>0.1303</v>
      </c>
      <c r="I11" s="77">
        <v>7.3088596556927321</v>
      </c>
      <c r="J11" s="24" t="s">
        <v>231</v>
      </c>
      <c r="K11" s="78">
        <v>0.231763919014147</v>
      </c>
      <c r="L11" s="77">
        <v>-8.2892242310460218E-2</v>
      </c>
      <c r="M11" s="24" t="s">
        <v>231</v>
      </c>
      <c r="N11" s="78">
        <v>0.15856891354431291</v>
      </c>
      <c r="P11" s="79"/>
      <c r="Q11" s="14"/>
      <c r="R11" s="77"/>
      <c r="S11" s="174"/>
      <c r="T11" s="78"/>
      <c r="U11" s="14"/>
      <c r="V11" s="174"/>
      <c r="W11" s="25"/>
    </row>
    <row r="12" spans="1:23" x14ac:dyDescent="0.3">
      <c r="A12" s="96" t="s">
        <v>97</v>
      </c>
      <c r="B12" s="133">
        <v>4127</v>
      </c>
      <c r="C12" s="77">
        <v>-0.41510000000000002</v>
      </c>
      <c r="D12" s="24" t="s">
        <v>231</v>
      </c>
      <c r="E12" s="78">
        <v>0.1827</v>
      </c>
      <c r="F12" s="77">
        <v>6.2286000000000001</v>
      </c>
      <c r="G12" s="24" t="s">
        <v>231</v>
      </c>
      <c r="H12" s="25">
        <v>0.14979999999999999</v>
      </c>
      <c r="I12" s="77">
        <v>7.4185596556927322</v>
      </c>
      <c r="J12" s="24" t="s">
        <v>231</v>
      </c>
      <c r="K12" s="78">
        <v>0.24326213054397944</v>
      </c>
      <c r="L12" s="77">
        <v>-0.16059224231046026</v>
      </c>
      <c r="M12" s="24" t="s">
        <v>231</v>
      </c>
      <c r="N12" s="78">
        <v>0.18489832433698197</v>
      </c>
      <c r="P12" s="79" t="s">
        <v>1468</v>
      </c>
      <c r="Q12" s="14"/>
      <c r="R12" s="77"/>
      <c r="S12" s="174"/>
      <c r="T12" s="78"/>
      <c r="U12" s="14"/>
      <c r="V12" s="174"/>
      <c r="W12" s="25"/>
    </row>
    <row r="13" spans="1:23" x14ac:dyDescent="0.3">
      <c r="A13" s="96" t="s">
        <v>150</v>
      </c>
      <c r="B13" s="133">
        <v>4113</v>
      </c>
      <c r="C13" s="77">
        <v>-0.60899999999999999</v>
      </c>
      <c r="D13" s="24" t="s">
        <v>231</v>
      </c>
      <c r="E13" s="78">
        <v>0.12720000000000001</v>
      </c>
      <c r="F13" s="77">
        <v>5.7148000000000003</v>
      </c>
      <c r="G13" s="24" t="s">
        <v>231</v>
      </c>
      <c r="H13" s="25">
        <v>0.14979999999999999</v>
      </c>
      <c r="I13" s="77">
        <v>6.6067279364881397</v>
      </c>
      <c r="J13" s="24" t="s">
        <v>231</v>
      </c>
      <c r="K13" s="78">
        <v>0.2065493358142822</v>
      </c>
      <c r="L13" s="77">
        <v>-0.39636886324596521</v>
      </c>
      <c r="M13" s="24" t="s">
        <v>231</v>
      </c>
      <c r="N13" s="78">
        <v>0.12906497450013091</v>
      </c>
      <c r="P13" s="79" t="s">
        <v>1469</v>
      </c>
      <c r="Q13" s="14"/>
      <c r="R13" s="77">
        <v>-0.38057925716455943</v>
      </c>
      <c r="S13" s="174" t="s">
        <v>231</v>
      </c>
      <c r="T13" s="78">
        <v>0.12033190613910533</v>
      </c>
      <c r="U13" s="14">
        <v>2.3666999999999998</v>
      </c>
      <c r="V13" s="174"/>
      <c r="W13" s="25"/>
    </row>
    <row r="14" spans="1:23" x14ac:dyDescent="0.3">
      <c r="A14" s="96" t="s">
        <v>93</v>
      </c>
      <c r="B14" s="133">
        <v>4108</v>
      </c>
      <c r="C14" s="77">
        <v>-0.45610000000000001</v>
      </c>
      <c r="D14" s="24" t="s">
        <v>231</v>
      </c>
      <c r="E14" s="78">
        <v>0.14230000000000001</v>
      </c>
      <c r="F14" s="77">
        <v>6.1962000000000002</v>
      </c>
      <c r="G14" s="24" t="s">
        <v>231</v>
      </c>
      <c r="H14" s="25">
        <v>0.18260000000000001</v>
      </c>
      <c r="I14" s="77">
        <v>6.9926124381114043</v>
      </c>
      <c r="J14" s="24" t="s">
        <v>231</v>
      </c>
      <c r="K14" s="78">
        <v>0.20226351801383083</v>
      </c>
      <c r="L14" s="77">
        <v>-0.25805573305139751</v>
      </c>
      <c r="M14" s="24" t="s">
        <v>231</v>
      </c>
      <c r="N14" s="78">
        <v>0.14318909176890371</v>
      </c>
      <c r="P14" s="79" t="s">
        <v>1470</v>
      </c>
      <c r="Q14" s="14"/>
      <c r="R14" s="77">
        <v>-0.32102606169222742</v>
      </c>
      <c r="S14" s="174" t="s">
        <v>231</v>
      </c>
      <c r="T14" s="78">
        <v>0.13474617497760472</v>
      </c>
      <c r="U14" s="14" t="s">
        <v>323</v>
      </c>
      <c r="V14" s="174"/>
      <c r="W14" s="25"/>
    </row>
    <row r="15" spans="1:23" x14ac:dyDescent="0.3">
      <c r="A15" s="96" t="s">
        <v>110</v>
      </c>
      <c r="B15" s="133">
        <v>4096</v>
      </c>
      <c r="C15" s="77">
        <v>-0.36499999999999999</v>
      </c>
      <c r="D15" s="24" t="s">
        <v>231</v>
      </c>
      <c r="E15" s="78">
        <v>0.13700000000000001</v>
      </c>
      <c r="F15" s="77">
        <v>6.4459</v>
      </c>
      <c r="G15" s="24" t="s">
        <v>231</v>
      </c>
      <c r="H15" s="25">
        <v>0.1384</v>
      </c>
      <c r="I15" s="77">
        <v>7.4306471965073726</v>
      </c>
      <c r="J15" s="24" t="s">
        <v>231</v>
      </c>
      <c r="K15" s="78">
        <v>0.2370225325973602</v>
      </c>
      <c r="L15" s="77">
        <v>-0.12621920428160829</v>
      </c>
      <c r="M15" s="24" t="s">
        <v>231</v>
      </c>
      <c r="N15" s="78">
        <v>0.14018602920915069</v>
      </c>
      <c r="P15" s="79" t="s">
        <v>1471</v>
      </c>
      <c r="Q15" s="14"/>
      <c r="R15" s="77">
        <v>-0.35876071074033195</v>
      </c>
      <c r="S15" s="174" t="s">
        <v>231</v>
      </c>
      <c r="T15" s="78">
        <v>7.131851818749764E-2</v>
      </c>
      <c r="U15" s="14" t="s">
        <v>323</v>
      </c>
      <c r="V15" s="174"/>
      <c r="W15" s="25"/>
    </row>
    <row r="16" spans="1:23" x14ac:dyDescent="0.3">
      <c r="A16" s="96" t="s">
        <v>111</v>
      </c>
      <c r="B16" s="133">
        <v>4096</v>
      </c>
      <c r="C16" s="77">
        <v>-0.53059999999999996</v>
      </c>
      <c r="D16" s="24" t="s">
        <v>231</v>
      </c>
      <c r="E16" s="78">
        <v>0.16550000000000001</v>
      </c>
      <c r="F16" s="77">
        <v>6.6036999999999999</v>
      </c>
      <c r="G16" s="24" t="s">
        <v>231</v>
      </c>
      <c r="H16" s="25">
        <v>0.1216</v>
      </c>
      <c r="I16" s="77">
        <v>7.5884471965073725</v>
      </c>
      <c r="J16" s="24" t="s">
        <v>231</v>
      </c>
      <c r="K16" s="78">
        <v>0.22762179368168303</v>
      </c>
      <c r="L16" s="77">
        <v>-0.29181920428160824</v>
      </c>
      <c r="M16" s="24" t="s">
        <v>231</v>
      </c>
      <c r="N16" s="78">
        <v>0.16814687860745095</v>
      </c>
      <c r="P16" s="79" t="s">
        <v>1472</v>
      </c>
      <c r="Q16" s="14"/>
      <c r="R16" s="77">
        <v>-0.21960287447162866</v>
      </c>
      <c r="S16" s="174" t="s">
        <v>231</v>
      </c>
      <c r="T16" s="78">
        <v>0.10616658713851203</v>
      </c>
      <c r="U16" s="14" t="s">
        <v>323</v>
      </c>
      <c r="V16" s="174"/>
      <c r="W16" s="25"/>
    </row>
    <row r="17" spans="1:23" x14ac:dyDescent="0.3">
      <c r="A17" s="96" t="s">
        <v>101</v>
      </c>
      <c r="B17" s="133">
        <v>4093</v>
      </c>
      <c r="C17" s="77">
        <v>-0.2457</v>
      </c>
      <c r="D17" s="24" t="s">
        <v>231</v>
      </c>
      <c r="E17" s="78">
        <v>0.1159</v>
      </c>
      <c r="F17" s="77">
        <v>6.3548999999999998</v>
      </c>
      <c r="G17" s="24" t="s">
        <v>231</v>
      </c>
      <c r="H17" s="25">
        <v>0.1825</v>
      </c>
      <c r="I17" s="77">
        <v>7.649181843554878</v>
      </c>
      <c r="J17" s="24" t="s">
        <v>231</v>
      </c>
      <c r="K17" s="78">
        <v>0.25845520701428448</v>
      </c>
      <c r="L17" s="77">
        <v>-7.1920689285421002E-3</v>
      </c>
      <c r="M17" s="24" t="s">
        <v>231</v>
      </c>
      <c r="N17" s="78">
        <v>0.11889395465170806</v>
      </c>
      <c r="P17" s="79" t="s">
        <v>1473</v>
      </c>
      <c r="Q17" s="14"/>
      <c r="R17" s="77">
        <v>-0.2901790247676117</v>
      </c>
      <c r="S17" s="174" t="s">
        <v>231</v>
      </c>
      <c r="T17" s="78">
        <v>9.926955836864769E-2</v>
      </c>
      <c r="U17" s="14" t="s">
        <v>323</v>
      </c>
      <c r="V17" s="174"/>
      <c r="W17" s="25"/>
    </row>
    <row r="18" spans="1:23" x14ac:dyDescent="0.3">
      <c r="A18" s="96" t="s">
        <v>102</v>
      </c>
      <c r="B18" s="133">
        <v>4093</v>
      </c>
      <c r="C18" s="77">
        <v>-0.76380000000000003</v>
      </c>
      <c r="D18" s="24" t="s">
        <v>231</v>
      </c>
      <c r="E18" s="78">
        <v>0.18529999999999999</v>
      </c>
      <c r="F18" s="77">
        <v>6.3574000000000002</v>
      </c>
      <c r="G18" s="24" t="s">
        <v>231</v>
      </c>
      <c r="H18" s="25">
        <v>0.1115</v>
      </c>
      <c r="I18" s="77">
        <v>7.6516818435548792</v>
      </c>
      <c r="J18" s="24" t="s">
        <v>231</v>
      </c>
      <c r="K18" s="78">
        <v>0.21430140931127042</v>
      </c>
      <c r="L18" s="77">
        <v>-0.52529206892854208</v>
      </c>
      <c r="M18" s="24" t="s">
        <v>231</v>
      </c>
      <c r="N18" s="78">
        <v>0.18718721231089053</v>
      </c>
      <c r="P18" s="79" t="s">
        <v>1474</v>
      </c>
      <c r="Q18" s="14"/>
      <c r="R18" s="77">
        <v>-0.29895265566808821</v>
      </c>
      <c r="S18" s="174" t="s">
        <v>231</v>
      </c>
      <c r="T18" s="78">
        <v>6.5206062353720659E-2</v>
      </c>
      <c r="U18" s="14" t="s">
        <v>323</v>
      </c>
      <c r="V18" s="174"/>
      <c r="W18" s="25"/>
    </row>
    <row r="19" spans="1:23" x14ac:dyDescent="0.3">
      <c r="A19" s="96" t="s">
        <v>103</v>
      </c>
      <c r="B19" s="133">
        <v>4093</v>
      </c>
      <c r="C19" s="77">
        <v>-9.1899999999999996E-2</v>
      </c>
      <c r="D19" s="24" t="s">
        <v>231</v>
      </c>
      <c r="E19" s="78">
        <v>0.20019999999999999</v>
      </c>
      <c r="F19" s="77">
        <v>6.3887</v>
      </c>
      <c r="G19" s="24" t="s">
        <v>231</v>
      </c>
      <c r="H19" s="25">
        <v>0.14779999999999999</v>
      </c>
      <c r="I19" s="77">
        <v>7.6829818435548791</v>
      </c>
      <c r="J19" s="24" t="s">
        <v>231</v>
      </c>
      <c r="K19" s="78">
        <v>0.23523963108455315</v>
      </c>
      <c r="L19" s="77">
        <v>0.14660793107145792</v>
      </c>
      <c r="M19" s="24" t="s">
        <v>231</v>
      </c>
      <c r="N19" s="78">
        <v>0.20194801918494373</v>
      </c>
      <c r="P19" s="79" t="s">
        <v>1475</v>
      </c>
      <c r="Q19" s="14"/>
      <c r="R19" s="77">
        <v>-0.31029651773420985</v>
      </c>
      <c r="S19" s="174" t="s">
        <v>231</v>
      </c>
      <c r="T19" s="78">
        <v>0.11164969666433493</v>
      </c>
      <c r="U19" s="14" t="s">
        <v>323</v>
      </c>
      <c r="V19" s="174"/>
      <c r="W19" s="25"/>
    </row>
    <row r="20" spans="1:23" x14ac:dyDescent="0.3">
      <c r="A20" s="96" t="s">
        <v>113</v>
      </c>
      <c r="B20" s="133">
        <v>4085</v>
      </c>
      <c r="C20" s="77">
        <v>-0.28560000000000002</v>
      </c>
      <c r="D20" s="24" t="s">
        <v>231</v>
      </c>
      <c r="E20" s="78">
        <v>0.2104</v>
      </c>
      <c r="F20" s="77">
        <v>6.3929999999999998</v>
      </c>
      <c r="G20" s="24" t="s">
        <v>231</v>
      </c>
      <c r="H20" s="25">
        <v>0.129</v>
      </c>
      <c r="I20" s="77">
        <v>7.3985409997314342</v>
      </c>
      <c r="J20" s="24" t="s">
        <v>231</v>
      </c>
      <c r="K20" s="78">
        <v>0.16542770926751238</v>
      </c>
      <c r="L20" s="77">
        <v>-6.0573235642448514E-2</v>
      </c>
      <c r="M20" s="24" t="s">
        <v>231</v>
      </c>
      <c r="N20" s="78">
        <v>0.21096372730283097</v>
      </c>
      <c r="P20" s="79" t="s">
        <v>1476</v>
      </c>
      <c r="Q20" s="14"/>
      <c r="R20" s="77">
        <v>-0.35544985557865266</v>
      </c>
      <c r="S20" s="174" t="s">
        <v>231</v>
      </c>
      <c r="T20" s="78">
        <v>5.0190071993704462E-2</v>
      </c>
      <c r="U20" s="14" t="s">
        <v>323</v>
      </c>
      <c r="V20" s="174"/>
      <c r="W20" s="25"/>
    </row>
    <row r="21" spans="1:23" x14ac:dyDescent="0.3">
      <c r="A21" s="96" t="s">
        <v>99</v>
      </c>
      <c r="B21" s="133">
        <v>4083</v>
      </c>
      <c r="C21" s="77">
        <v>-0.58169999999999999</v>
      </c>
      <c r="D21" s="24" t="s">
        <v>231</v>
      </c>
      <c r="E21" s="78">
        <v>0.1067</v>
      </c>
      <c r="F21" s="77">
        <v>6.9603000000000002</v>
      </c>
      <c r="G21" s="24" t="s">
        <v>231</v>
      </c>
      <c r="H21" s="25">
        <v>0.13980000000000001</v>
      </c>
      <c r="I21" s="77">
        <v>7.8765801798948019</v>
      </c>
      <c r="J21" s="24" t="s">
        <v>231</v>
      </c>
      <c r="K21" s="78">
        <v>0.17618903648947512</v>
      </c>
      <c r="L21" s="77">
        <v>-0.35853470215503536</v>
      </c>
      <c r="M21" s="24" t="s">
        <v>231</v>
      </c>
      <c r="N21" s="78">
        <v>0.10817665707068751</v>
      </c>
      <c r="P21" s="79" t="s">
        <v>1477</v>
      </c>
      <c r="Q21" s="14"/>
      <c r="R21" s="77">
        <v>-0.38848505138350253</v>
      </c>
      <c r="S21" s="174" t="s">
        <v>231</v>
      </c>
      <c r="T21" s="78">
        <v>0.1062224195184974</v>
      </c>
      <c r="U21" s="14" t="s">
        <v>323</v>
      </c>
      <c r="V21" s="174"/>
      <c r="W21" s="25"/>
    </row>
    <row r="22" spans="1:23" x14ac:dyDescent="0.3">
      <c r="A22" s="96" t="s">
        <v>100</v>
      </c>
      <c r="B22" s="133">
        <v>4083</v>
      </c>
      <c r="C22" s="77">
        <v>-6.25E-2</v>
      </c>
      <c r="D22" s="24" t="s">
        <v>231</v>
      </c>
      <c r="E22" s="78">
        <v>0.18229999999999999</v>
      </c>
      <c r="F22" s="77">
        <v>6.8640999999999996</v>
      </c>
      <c r="G22" s="24" t="s">
        <v>231</v>
      </c>
      <c r="H22" s="25">
        <v>0.11550000000000001</v>
      </c>
      <c r="I22" s="77">
        <v>7.7803801798948014</v>
      </c>
      <c r="J22" s="24" t="s">
        <v>231</v>
      </c>
      <c r="K22" s="78">
        <v>0.15760325687970281</v>
      </c>
      <c r="L22" s="77">
        <v>0.16066529784496464</v>
      </c>
      <c r="M22" s="24" t="s">
        <v>231</v>
      </c>
      <c r="N22" s="78">
        <v>0.18316819902753076</v>
      </c>
      <c r="P22" s="79" t="s">
        <v>1478</v>
      </c>
      <c r="Q22" s="14"/>
      <c r="R22" s="77">
        <v>-0.31647219661358933</v>
      </c>
      <c r="S22" s="174" t="s">
        <v>231</v>
      </c>
      <c r="T22" s="78">
        <v>0.13979648887378646</v>
      </c>
      <c r="U22" s="14" t="s">
        <v>323</v>
      </c>
      <c r="V22" s="174"/>
      <c r="W22" s="25"/>
    </row>
    <row r="23" spans="1:23" x14ac:dyDescent="0.3">
      <c r="A23" s="96" t="s">
        <v>92</v>
      </c>
      <c r="B23" s="133">
        <v>4080</v>
      </c>
      <c r="C23" s="77">
        <v>-0.1426</v>
      </c>
      <c r="D23" s="24" t="s">
        <v>231</v>
      </c>
      <c r="E23" s="78">
        <v>0.13669999999999999</v>
      </c>
      <c r="F23" s="77">
        <v>7.4093</v>
      </c>
      <c r="G23" s="24" t="s">
        <v>231</v>
      </c>
      <c r="H23" s="25">
        <v>0.13539999999999999</v>
      </c>
      <c r="I23" s="77">
        <v>8.8937245194343753</v>
      </c>
      <c r="J23" s="24" t="s">
        <v>231</v>
      </c>
      <c r="K23" s="78">
        <v>0.30464385555696621</v>
      </c>
      <c r="L23" s="77">
        <v>0.14866465957084812</v>
      </c>
      <c r="M23" s="24" t="s">
        <v>231</v>
      </c>
      <c r="N23" s="78">
        <v>0.14197494908931452</v>
      </c>
      <c r="P23" s="181" t="s">
        <v>1479</v>
      </c>
      <c r="Q23" s="14"/>
      <c r="R23" s="82">
        <v>-0.37682046872801189</v>
      </c>
      <c r="S23" s="75" t="s">
        <v>231</v>
      </c>
      <c r="T23" s="83">
        <v>0.11862468416818867</v>
      </c>
      <c r="U23" s="182" t="s">
        <v>323</v>
      </c>
      <c r="V23" s="174"/>
      <c r="W23" s="76"/>
    </row>
    <row r="24" spans="1:23" x14ac:dyDescent="0.3">
      <c r="A24" s="96" t="s">
        <v>121</v>
      </c>
      <c r="B24" s="133">
        <v>4080</v>
      </c>
      <c r="C24" s="77">
        <v>-0.4929</v>
      </c>
      <c r="D24" s="24" t="s">
        <v>231</v>
      </c>
      <c r="E24" s="78">
        <v>0.253</v>
      </c>
      <c r="F24" s="77">
        <v>7.5124000000000004</v>
      </c>
      <c r="G24" s="24" t="s">
        <v>231</v>
      </c>
      <c r="H24" s="25">
        <v>0.14799999999999999</v>
      </c>
      <c r="I24" s="77">
        <v>8.9968245194343766</v>
      </c>
      <c r="J24" s="24" t="s">
        <v>231</v>
      </c>
      <c r="K24" s="78">
        <v>0.31044922085361026</v>
      </c>
      <c r="L24" s="77">
        <v>-0.20163534042915188</v>
      </c>
      <c r="M24" s="24" t="s">
        <v>231</v>
      </c>
      <c r="N24" s="78">
        <v>0.25588864017168378</v>
      </c>
      <c r="P24" s="170"/>
      <c r="Q24" s="14"/>
      <c r="R24" s="14"/>
      <c r="S24" s="14"/>
      <c r="T24" s="14"/>
      <c r="U24" s="14"/>
      <c r="V24" s="14"/>
      <c r="W24" s="171"/>
    </row>
    <row r="25" spans="1:23" ht="43.2" x14ac:dyDescent="0.3">
      <c r="A25" s="96" t="s">
        <v>122</v>
      </c>
      <c r="B25" s="133">
        <v>4080</v>
      </c>
      <c r="C25" s="77">
        <v>-0.34110000000000001</v>
      </c>
      <c r="D25" s="24" t="s">
        <v>231</v>
      </c>
      <c r="E25" s="78">
        <v>0.23649999999999999</v>
      </c>
      <c r="F25" s="77">
        <v>7.3452000000000002</v>
      </c>
      <c r="G25" s="24" t="s">
        <v>231</v>
      </c>
      <c r="H25" s="25">
        <v>0.1341</v>
      </c>
      <c r="I25" s="77">
        <v>8.8296245194343754</v>
      </c>
      <c r="J25" s="24" t="s">
        <v>231</v>
      </c>
      <c r="K25" s="78">
        <v>0.30406829615830333</v>
      </c>
      <c r="L25" s="77">
        <v>-4.9835340429151886E-2</v>
      </c>
      <c r="M25" s="24" t="s">
        <v>231</v>
      </c>
      <c r="N25" s="78">
        <v>0.23958765863231238</v>
      </c>
      <c r="P25" s="183" t="s">
        <v>1480</v>
      </c>
      <c r="Q25" s="182"/>
      <c r="R25" s="182"/>
      <c r="S25" s="182"/>
      <c r="T25" s="182"/>
      <c r="U25" s="182"/>
      <c r="V25" s="182"/>
      <c r="W25" s="184"/>
    </row>
    <row r="26" spans="1:23" x14ac:dyDescent="0.3">
      <c r="A26" s="96" t="s">
        <v>114</v>
      </c>
      <c r="B26" s="133">
        <v>4063</v>
      </c>
      <c r="C26" s="77">
        <v>-8.3000000000000004E-2</v>
      </c>
      <c r="D26" s="24" t="s">
        <v>231</v>
      </c>
      <c r="E26" s="78">
        <v>0.1608</v>
      </c>
      <c r="F26" s="77">
        <v>6.6893000000000002</v>
      </c>
      <c r="G26" s="24" t="s">
        <v>231</v>
      </c>
      <c r="H26" s="25">
        <v>0.1353</v>
      </c>
      <c r="I26" s="77">
        <v>7.6914572159162553</v>
      </c>
      <c r="J26" s="24" t="s">
        <v>231</v>
      </c>
      <c r="K26" s="78">
        <v>0.1764083733976175</v>
      </c>
      <c r="L26" s="77">
        <v>0.14809101951576931</v>
      </c>
      <c r="M26" s="24" t="s">
        <v>231</v>
      </c>
      <c r="N26" s="78">
        <v>0.16173518136979734</v>
      </c>
    </row>
    <row r="27" spans="1:23" x14ac:dyDescent="0.3">
      <c r="A27" s="96" t="s">
        <v>115</v>
      </c>
      <c r="B27" s="133">
        <v>4063</v>
      </c>
      <c r="C27" s="77">
        <v>-0.60299999999999998</v>
      </c>
      <c r="D27" s="24" t="s">
        <v>231</v>
      </c>
      <c r="E27" s="78">
        <v>0.17449999999999999</v>
      </c>
      <c r="F27" s="77">
        <v>6.8371000000000004</v>
      </c>
      <c r="G27" s="24" t="s">
        <v>231</v>
      </c>
      <c r="H27" s="25">
        <v>0.1203</v>
      </c>
      <c r="I27" s="77">
        <v>7.8392572159162555</v>
      </c>
      <c r="J27" s="24" t="s">
        <v>231</v>
      </c>
      <c r="K27" s="78">
        <v>0.16518448536346642</v>
      </c>
      <c r="L27" s="77">
        <v>-0.37190898048423066</v>
      </c>
      <c r="M27" s="24" t="s">
        <v>231</v>
      </c>
      <c r="N27" s="78">
        <v>0.17536213642836709</v>
      </c>
    </row>
    <row r="28" spans="1:23" x14ac:dyDescent="0.3">
      <c r="A28" s="96" t="s">
        <v>105</v>
      </c>
      <c r="B28" s="133">
        <v>4052</v>
      </c>
      <c r="C28" s="77">
        <v>3.4212000000000001E-3</v>
      </c>
      <c r="D28" s="24" t="s">
        <v>231</v>
      </c>
      <c r="E28" s="78">
        <v>0.1268</v>
      </c>
      <c r="F28" s="77">
        <v>6.0178000000000003</v>
      </c>
      <c r="G28" s="24" t="s">
        <v>231</v>
      </c>
      <c r="H28" s="25">
        <v>0.1153</v>
      </c>
      <c r="I28" s="77">
        <v>7.0352518141357301</v>
      </c>
      <c r="J28" s="24" t="s">
        <v>231</v>
      </c>
      <c r="K28" s="78">
        <v>0.14386566975747839</v>
      </c>
      <c r="L28" s="77">
        <v>0.23188172180274441</v>
      </c>
      <c r="M28" s="24" t="s">
        <v>231</v>
      </c>
      <c r="N28" s="78">
        <v>0.12745055728644797</v>
      </c>
    </row>
    <row r="29" spans="1:23" x14ac:dyDescent="0.3">
      <c r="A29" s="96" t="s">
        <v>106</v>
      </c>
      <c r="B29" s="133">
        <v>4052</v>
      </c>
      <c r="C29" s="77">
        <v>-0.2288</v>
      </c>
      <c r="D29" s="24" t="s">
        <v>231</v>
      </c>
      <c r="E29" s="78">
        <v>0.22040000000000001</v>
      </c>
      <c r="F29" s="77">
        <v>6.0113000000000003</v>
      </c>
      <c r="G29" s="24" t="s">
        <v>231</v>
      </c>
      <c r="H29" s="25">
        <v>0.127</v>
      </c>
      <c r="I29" s="77">
        <v>7.0287518141357301</v>
      </c>
      <c r="J29" s="24" t="s">
        <v>231</v>
      </c>
      <c r="K29" s="78">
        <v>0.15340221945841537</v>
      </c>
      <c r="L29" s="77">
        <v>-3.3947819725560491E-4</v>
      </c>
      <c r="M29" s="24" t="s">
        <v>231</v>
      </c>
      <c r="N29" s="78">
        <v>0.22077491830510584</v>
      </c>
    </row>
    <row r="30" spans="1:23" x14ac:dyDescent="0.3">
      <c r="A30" s="96" t="s">
        <v>107</v>
      </c>
      <c r="B30" s="133">
        <v>4052</v>
      </c>
      <c r="C30" s="77">
        <v>-7.46E-2</v>
      </c>
      <c r="D30" s="24" t="s">
        <v>231</v>
      </c>
      <c r="E30" s="78">
        <v>0.20619999999999999</v>
      </c>
      <c r="F30" s="77">
        <v>5.8089000000000004</v>
      </c>
      <c r="G30" s="24" t="s">
        <v>231</v>
      </c>
      <c r="H30" s="25">
        <v>0.13769999999999999</v>
      </c>
      <c r="I30" s="77">
        <v>6.8263518141357302</v>
      </c>
      <c r="J30" s="24" t="s">
        <v>231</v>
      </c>
      <c r="K30" s="78">
        <v>0.16237158290405321</v>
      </c>
      <c r="L30" s="77">
        <v>0.1538605218027444</v>
      </c>
      <c r="M30" s="24" t="s">
        <v>231</v>
      </c>
      <c r="N30" s="78">
        <v>0.20660068865477227</v>
      </c>
    </row>
    <row r="31" spans="1:23" x14ac:dyDescent="0.3">
      <c r="A31" s="96" t="s">
        <v>108</v>
      </c>
      <c r="B31" s="133">
        <v>4052</v>
      </c>
      <c r="C31" s="77">
        <v>-0.65780000000000005</v>
      </c>
      <c r="D31" s="24" t="s">
        <v>231</v>
      </c>
      <c r="E31" s="78">
        <v>0.16309999999999999</v>
      </c>
      <c r="F31" s="77">
        <v>5.8827999999999996</v>
      </c>
      <c r="G31" s="24" t="s">
        <v>231</v>
      </c>
      <c r="H31" s="25">
        <v>0.15509999999999999</v>
      </c>
      <c r="I31" s="77">
        <v>6.9002518141357294</v>
      </c>
      <c r="J31" s="24" t="s">
        <v>231</v>
      </c>
      <c r="K31" s="78">
        <v>0.17736755885665176</v>
      </c>
      <c r="L31" s="77">
        <v>-0.42933947819725565</v>
      </c>
      <c r="M31" s="24" t="s">
        <v>231</v>
      </c>
      <c r="N31" s="78">
        <v>0.16360627907457023</v>
      </c>
    </row>
    <row r="32" spans="1:23" x14ac:dyDescent="0.3">
      <c r="A32" s="96" t="s">
        <v>116</v>
      </c>
      <c r="B32" s="133">
        <v>4050</v>
      </c>
      <c r="C32" s="77">
        <v>-0.65239999999999998</v>
      </c>
      <c r="D32" s="24" t="s">
        <v>231</v>
      </c>
      <c r="E32" s="78">
        <v>0.19719999999999999</v>
      </c>
      <c r="F32" s="77">
        <v>6.1256000000000004</v>
      </c>
      <c r="G32" s="24" t="s">
        <v>231</v>
      </c>
      <c r="H32" s="25">
        <v>0.1429</v>
      </c>
      <c r="I32" s="77">
        <v>6.7046481403341627</v>
      </c>
      <c r="J32" s="24" t="s">
        <v>231</v>
      </c>
      <c r="K32" s="78">
        <v>0.14860353440017884</v>
      </c>
      <c r="L32" s="77">
        <v>-0.43233814163237</v>
      </c>
      <c r="M32" s="24" t="s">
        <v>231</v>
      </c>
      <c r="N32" s="78">
        <v>0.19810443053507462</v>
      </c>
    </row>
    <row r="33" spans="1:14" x14ac:dyDescent="0.3">
      <c r="A33" s="96" t="s">
        <v>117</v>
      </c>
      <c r="B33" s="133">
        <v>4050</v>
      </c>
      <c r="C33" s="77">
        <v>-0.15840000000000001</v>
      </c>
      <c r="D33" s="24" t="s">
        <v>231</v>
      </c>
      <c r="E33" s="78">
        <v>0.1192</v>
      </c>
      <c r="F33" s="77">
        <v>6.5106999999999999</v>
      </c>
      <c r="G33" s="24" t="s">
        <v>231</v>
      </c>
      <c r="H33" s="25">
        <v>0.1229</v>
      </c>
      <c r="I33" s="77">
        <v>7.0897481403341622</v>
      </c>
      <c r="J33" s="24" t="s">
        <v>231</v>
      </c>
      <c r="K33" s="78">
        <v>0.12948749142764771</v>
      </c>
      <c r="L33" s="77">
        <v>6.1661858367629968E-2</v>
      </c>
      <c r="M33" s="24" t="s">
        <v>231</v>
      </c>
      <c r="N33" s="78">
        <v>0.12069036994568462</v>
      </c>
    </row>
    <row r="34" spans="1:14" x14ac:dyDescent="0.3">
      <c r="A34" s="96" t="s">
        <v>98</v>
      </c>
      <c r="B34" s="133">
        <v>4049</v>
      </c>
      <c r="C34" s="77">
        <v>-0.57499999999999996</v>
      </c>
      <c r="D34" s="24" t="s">
        <v>231</v>
      </c>
      <c r="E34" s="78">
        <v>0.19109999999999999</v>
      </c>
      <c r="F34" s="77">
        <v>6.7737999999999996</v>
      </c>
      <c r="G34" s="24" t="s">
        <v>231</v>
      </c>
      <c r="H34" s="25">
        <v>0.1605</v>
      </c>
      <c r="I34" s="77">
        <v>7.5488744836458856</v>
      </c>
      <c r="J34" s="24" t="s">
        <v>231</v>
      </c>
      <c r="K34" s="78">
        <v>0.16669833389605759</v>
      </c>
      <c r="L34" s="77">
        <v>-0.37018410077799713</v>
      </c>
      <c r="M34" s="24" t="s">
        <v>231</v>
      </c>
      <c r="N34" s="78">
        <v>0.19128270041818435</v>
      </c>
    </row>
    <row r="35" spans="1:14" x14ac:dyDescent="0.3">
      <c r="A35" s="96" t="s">
        <v>90</v>
      </c>
      <c r="B35" s="133">
        <v>4046</v>
      </c>
      <c r="C35" s="77">
        <v>-0.53659999999999997</v>
      </c>
      <c r="D35" s="24" t="s">
        <v>231</v>
      </c>
      <c r="E35" s="78">
        <v>0.1067</v>
      </c>
      <c r="F35" s="77">
        <v>7.0373000000000001</v>
      </c>
      <c r="G35" s="24" t="s">
        <v>231</v>
      </c>
      <c r="H35" s="25">
        <v>0.1106</v>
      </c>
      <c r="I35" s="77">
        <v>7.8049857869342691</v>
      </c>
      <c r="J35" s="24" t="s">
        <v>231</v>
      </c>
      <c r="K35" s="78">
        <v>0.16937216991834403</v>
      </c>
      <c r="L35" s="77">
        <v>-0.32009231263851401</v>
      </c>
      <c r="M35" s="24" t="s">
        <v>231</v>
      </c>
      <c r="N35" s="78">
        <v>0.10873892748581504</v>
      </c>
    </row>
    <row r="36" spans="1:14" x14ac:dyDescent="0.3">
      <c r="A36" s="96" t="s">
        <v>124</v>
      </c>
      <c r="B36" s="133">
        <v>4043</v>
      </c>
      <c r="C36" s="77">
        <v>-0.4864</v>
      </c>
      <c r="D36" s="24" t="s">
        <v>231</v>
      </c>
      <c r="E36" s="78">
        <v>0.15620000000000001</v>
      </c>
      <c r="F36" s="77">
        <v>6.3018999999999998</v>
      </c>
      <c r="G36" s="24" t="s">
        <v>231</v>
      </c>
      <c r="H36" s="25">
        <v>0.13880000000000001</v>
      </c>
      <c r="I36" s="77">
        <v>7.3730934733806475</v>
      </c>
      <c r="J36" s="24" t="s">
        <v>231</v>
      </c>
      <c r="K36" s="78">
        <v>0.25535901971467728</v>
      </c>
      <c r="L36" s="77">
        <v>-0.24494093501917405</v>
      </c>
      <c r="M36" s="24" t="s">
        <v>231</v>
      </c>
      <c r="N36" s="78">
        <v>0.15925039750520814</v>
      </c>
    </row>
    <row r="37" spans="1:14" x14ac:dyDescent="0.3">
      <c r="A37" s="96" t="s">
        <v>125</v>
      </c>
      <c r="B37" s="133">
        <v>4043</v>
      </c>
      <c r="C37" s="77">
        <v>-0.69510000000000005</v>
      </c>
      <c r="D37" s="24" t="s">
        <v>231</v>
      </c>
      <c r="E37" s="78">
        <v>0.22600000000000001</v>
      </c>
      <c r="F37" s="77">
        <v>6.4809999999999999</v>
      </c>
      <c r="G37" s="24" t="s">
        <v>231</v>
      </c>
      <c r="H37" s="25">
        <v>0.14280000000000001</v>
      </c>
      <c r="I37" s="77">
        <v>7.5521934733806475</v>
      </c>
      <c r="J37" s="24" t="s">
        <v>231</v>
      </c>
      <c r="K37" s="78">
        <v>0.25755509886166289</v>
      </c>
      <c r="L37" s="77">
        <v>-0.45364093501917413</v>
      </c>
      <c r="M37" s="24" t="s">
        <v>231</v>
      </c>
      <c r="N37" s="78">
        <v>0.22811893631517485</v>
      </c>
    </row>
    <row r="38" spans="1:14" x14ac:dyDescent="0.3">
      <c r="A38" s="96" t="s">
        <v>126</v>
      </c>
      <c r="B38" s="133">
        <v>4043</v>
      </c>
      <c r="C38" s="77">
        <v>-0.9325</v>
      </c>
      <c r="D38" s="24" t="s">
        <v>231</v>
      </c>
      <c r="E38" s="78">
        <v>0.18459999999999999</v>
      </c>
      <c r="F38" s="77">
        <v>6.1643999999999997</v>
      </c>
      <c r="G38" s="24" t="s">
        <v>231</v>
      </c>
      <c r="H38" s="25">
        <v>0.17860000000000001</v>
      </c>
      <c r="I38" s="77">
        <v>7.2355934733806482</v>
      </c>
      <c r="J38" s="24" t="s">
        <v>231</v>
      </c>
      <c r="K38" s="78">
        <v>0.2789995500885995</v>
      </c>
      <c r="L38" s="77">
        <v>-0.69104093501917407</v>
      </c>
      <c r="M38" s="24" t="s">
        <v>231</v>
      </c>
      <c r="N38" s="78">
        <v>0.1871881649719522</v>
      </c>
    </row>
    <row r="39" spans="1:14" x14ac:dyDescent="0.3">
      <c r="A39" s="96" t="s">
        <v>155</v>
      </c>
      <c r="B39" s="133">
        <v>4042</v>
      </c>
      <c r="C39" s="77">
        <v>-0.627</v>
      </c>
      <c r="D39" s="24" t="s">
        <v>231</v>
      </c>
      <c r="E39" s="78">
        <v>0.1457</v>
      </c>
      <c r="F39" s="77">
        <v>6.3663999999999996</v>
      </c>
      <c r="G39" s="24" t="s">
        <v>231</v>
      </c>
      <c r="H39" s="25">
        <v>0.1666</v>
      </c>
      <c r="I39" s="77">
        <v>7.1799640690893307</v>
      </c>
      <c r="J39" s="24" t="s">
        <v>231</v>
      </c>
      <c r="K39" s="78">
        <v>0.17666610195702673</v>
      </c>
      <c r="L39" s="77">
        <v>-0.38044107077350936</v>
      </c>
      <c r="M39" s="24" t="s">
        <v>231</v>
      </c>
      <c r="N39" s="78">
        <v>0.14665276500476881</v>
      </c>
    </row>
    <row r="40" spans="1:14" x14ac:dyDescent="0.3">
      <c r="A40" s="96" t="s">
        <v>156</v>
      </c>
      <c r="B40" s="133">
        <v>4042</v>
      </c>
      <c r="C40" s="77">
        <v>-0.65880000000000005</v>
      </c>
      <c r="D40" s="24" t="s">
        <v>231</v>
      </c>
      <c r="E40" s="78">
        <v>0.1963</v>
      </c>
      <c r="F40" s="77">
        <v>6.3945999999999996</v>
      </c>
      <c r="G40" s="24" t="s">
        <v>231</v>
      </c>
      <c r="H40" s="25">
        <v>0.13500000000000001</v>
      </c>
      <c r="I40" s="77">
        <v>7.2081640690893307</v>
      </c>
      <c r="J40" s="24" t="s">
        <v>231</v>
      </c>
      <c r="K40" s="78">
        <v>0.14724249244253698</v>
      </c>
      <c r="L40" s="77">
        <v>-0.41224107077350941</v>
      </c>
      <c r="M40" s="24" t="s">
        <v>231</v>
      </c>
      <c r="N40" s="78">
        <v>0.19700820664008886</v>
      </c>
    </row>
    <row r="41" spans="1:14" x14ac:dyDescent="0.3">
      <c r="A41" s="96" t="s">
        <v>137</v>
      </c>
      <c r="B41" s="133">
        <v>4041</v>
      </c>
      <c r="C41" s="77">
        <v>-0.50429999999999997</v>
      </c>
      <c r="D41" s="24" t="s">
        <v>231</v>
      </c>
      <c r="E41" s="78">
        <v>0.2185</v>
      </c>
      <c r="F41" s="77">
        <v>5.2565</v>
      </c>
      <c r="G41" s="24" t="s">
        <v>231</v>
      </c>
      <c r="H41" s="25">
        <v>0.14460000000000001</v>
      </c>
      <c r="I41" s="77">
        <v>6.6839786227317326</v>
      </c>
      <c r="J41" s="24" t="s">
        <v>231</v>
      </c>
      <c r="K41" s="78">
        <v>0.28339203184843098</v>
      </c>
      <c r="L41" s="77">
        <v>-0.2178543474164884</v>
      </c>
      <c r="M41" s="24" t="s">
        <v>231</v>
      </c>
      <c r="N41" s="78">
        <v>0.22121123604026632</v>
      </c>
    </row>
    <row r="42" spans="1:14" x14ac:dyDescent="0.3">
      <c r="A42" s="96" t="s">
        <v>138</v>
      </c>
      <c r="B42" s="133">
        <v>4041</v>
      </c>
      <c r="C42" s="77">
        <v>-0.35189999999999999</v>
      </c>
      <c r="D42" s="24" t="s">
        <v>231</v>
      </c>
      <c r="E42" s="78">
        <v>0.17</v>
      </c>
      <c r="F42" s="77">
        <v>5.5472999999999999</v>
      </c>
      <c r="G42" s="24" t="s">
        <v>231</v>
      </c>
      <c r="H42" s="25">
        <v>0.1091</v>
      </c>
      <c r="I42" s="77">
        <v>6.9747786227317334</v>
      </c>
      <c r="J42" s="24" t="s">
        <v>231</v>
      </c>
      <c r="K42" s="78">
        <v>0.26702938736248139</v>
      </c>
      <c r="L42" s="77">
        <v>-6.5454347416488423E-2</v>
      </c>
      <c r="M42" s="24" t="s">
        <v>231</v>
      </c>
      <c r="N42" s="78">
        <v>0.17347092249268301</v>
      </c>
    </row>
    <row r="43" spans="1:14" x14ac:dyDescent="0.3">
      <c r="A43" s="96" t="s">
        <v>139</v>
      </c>
      <c r="B43" s="133">
        <v>4041</v>
      </c>
      <c r="C43" s="77">
        <v>-0.37669999999999998</v>
      </c>
      <c r="D43" s="24" t="s">
        <v>231</v>
      </c>
      <c r="E43" s="78">
        <v>0.1983</v>
      </c>
      <c r="F43" s="77">
        <v>5.3205</v>
      </c>
      <c r="G43" s="24" t="s">
        <v>231</v>
      </c>
      <c r="H43" s="25">
        <v>0.12180000000000001</v>
      </c>
      <c r="I43" s="77">
        <v>6.7479786227317327</v>
      </c>
      <c r="J43" s="24" t="s">
        <v>231</v>
      </c>
      <c r="K43" s="78">
        <v>0.27246490363931669</v>
      </c>
      <c r="L43" s="77">
        <v>-9.0254347416488412E-2</v>
      </c>
      <c r="M43" s="24" t="s">
        <v>231</v>
      </c>
      <c r="N43" s="78">
        <v>0.20128350888848898</v>
      </c>
    </row>
    <row r="44" spans="1:14" x14ac:dyDescent="0.3">
      <c r="A44" s="96" t="s">
        <v>145</v>
      </c>
      <c r="B44" s="133">
        <v>4038</v>
      </c>
      <c r="C44" s="77">
        <v>-0.70640000000000003</v>
      </c>
      <c r="D44" s="24" t="s">
        <v>231</v>
      </c>
      <c r="E44" s="78">
        <v>0.1918</v>
      </c>
      <c r="F44" s="77">
        <v>6.2592999999999996</v>
      </c>
      <c r="G44" s="24" t="s">
        <v>231</v>
      </c>
      <c r="H44" s="25">
        <v>0.12989999999999999</v>
      </c>
      <c r="I44" s="77">
        <v>7.0709842813330113</v>
      </c>
      <c r="J44" s="24" t="s">
        <v>231</v>
      </c>
      <c r="K44" s="78">
        <v>0.15592761015828072</v>
      </c>
      <c r="L44" s="77">
        <v>-0.48559948606708736</v>
      </c>
      <c r="M44" s="24" t="s">
        <v>231</v>
      </c>
      <c r="N44" s="78">
        <v>0.19239862266563479</v>
      </c>
    </row>
    <row r="45" spans="1:14" x14ac:dyDescent="0.3">
      <c r="A45" s="96" t="s">
        <v>88</v>
      </c>
      <c r="B45" s="133">
        <v>4032</v>
      </c>
      <c r="C45" s="77">
        <v>-0.50670000000000004</v>
      </c>
      <c r="D45" s="24" t="s">
        <v>231</v>
      </c>
      <c r="E45" s="78">
        <v>0.1386</v>
      </c>
      <c r="F45" s="77">
        <v>6.6067</v>
      </c>
      <c r="G45" s="24" t="s">
        <v>231</v>
      </c>
      <c r="H45" s="25">
        <v>0.1125</v>
      </c>
      <c r="I45" s="77">
        <v>7.6600978017248593</v>
      </c>
      <c r="J45" s="24" t="s">
        <v>231</v>
      </c>
      <c r="K45" s="78">
        <v>0.36232103530839482</v>
      </c>
      <c r="L45" s="77">
        <v>-0.27661218704695334</v>
      </c>
      <c r="M45" s="24" t="s">
        <v>231</v>
      </c>
      <c r="N45" s="78">
        <v>0.14677994846815032</v>
      </c>
    </row>
    <row r="46" spans="1:14" x14ac:dyDescent="0.3">
      <c r="A46" s="96" t="s">
        <v>131</v>
      </c>
      <c r="B46" s="133">
        <v>4031</v>
      </c>
      <c r="C46" s="77">
        <v>-0.39410000000000001</v>
      </c>
      <c r="D46" s="24" t="s">
        <v>231</v>
      </c>
      <c r="E46" s="78">
        <v>0.18590000000000001</v>
      </c>
      <c r="F46" s="77">
        <v>6.266</v>
      </c>
      <c r="G46" s="24" t="s">
        <v>231</v>
      </c>
      <c r="H46" s="25">
        <v>0.14319999999999999</v>
      </c>
      <c r="I46" s="77">
        <v>7.2959124844841448</v>
      </c>
      <c r="J46" s="24" t="s">
        <v>231</v>
      </c>
      <c r="K46" s="78">
        <v>0.19307755467821081</v>
      </c>
      <c r="L46" s="77">
        <v>-0.15860602145116778</v>
      </c>
      <c r="M46" s="24" t="s">
        <v>231</v>
      </c>
      <c r="N46" s="78">
        <v>0.18686882394174673</v>
      </c>
    </row>
    <row r="47" spans="1:14" x14ac:dyDescent="0.3">
      <c r="A47" s="96" t="s">
        <v>132</v>
      </c>
      <c r="B47" s="133">
        <v>4031</v>
      </c>
      <c r="C47" s="77">
        <v>-0.50360000000000005</v>
      </c>
      <c r="D47" s="24" t="s">
        <v>231</v>
      </c>
      <c r="E47" s="78">
        <v>0.15060000000000001</v>
      </c>
      <c r="F47" s="77">
        <v>6.3438999999999997</v>
      </c>
      <c r="G47" s="24" t="s">
        <v>231</v>
      </c>
      <c r="H47" s="25">
        <v>0.1885</v>
      </c>
      <c r="I47" s="77">
        <v>7.3738124844841444</v>
      </c>
      <c r="J47" s="24" t="s">
        <v>231</v>
      </c>
      <c r="K47" s="78">
        <v>0.22870275931985928</v>
      </c>
      <c r="L47" s="77">
        <v>-0.2681060214511678</v>
      </c>
      <c r="M47" s="24" t="s">
        <v>231</v>
      </c>
      <c r="N47" s="78">
        <v>0.15179429291436333</v>
      </c>
    </row>
    <row r="48" spans="1:14" x14ac:dyDescent="0.3">
      <c r="A48" s="96" t="s">
        <v>159</v>
      </c>
      <c r="B48" s="133">
        <v>4027</v>
      </c>
      <c r="C48" s="77">
        <v>-0.45429999999999998</v>
      </c>
      <c r="D48" s="24" t="s">
        <v>231</v>
      </c>
      <c r="E48" s="78">
        <v>0.2102</v>
      </c>
      <c r="F48" s="77">
        <v>6.1902999999999997</v>
      </c>
      <c r="G48" s="24" t="s">
        <v>231</v>
      </c>
      <c r="H48" s="25">
        <v>0.1331</v>
      </c>
      <c r="I48" s="77">
        <v>7.1702886602375075</v>
      </c>
      <c r="J48" s="24" t="s">
        <v>231</v>
      </c>
      <c r="K48" s="78">
        <v>0.16827682206677957</v>
      </c>
      <c r="L48" s="77">
        <v>-0.21324570802080209</v>
      </c>
      <c r="M48" s="24" t="s">
        <v>231</v>
      </c>
      <c r="N48" s="78">
        <v>0.21083660163614826</v>
      </c>
    </row>
    <row r="49" spans="1:14" x14ac:dyDescent="0.3">
      <c r="A49" s="96" t="s">
        <v>140</v>
      </c>
      <c r="B49" s="133">
        <v>4027</v>
      </c>
      <c r="C49" s="77">
        <v>-0.27989999999999998</v>
      </c>
      <c r="D49" s="24" t="s">
        <v>231</v>
      </c>
      <c r="E49" s="78">
        <v>0.23880000000000001</v>
      </c>
      <c r="F49" s="77">
        <v>5.4871999999999996</v>
      </c>
      <c r="G49" s="24" t="s">
        <v>231</v>
      </c>
      <c r="H49" s="25">
        <v>9.5600000000000004E-2</v>
      </c>
      <c r="I49" s="77">
        <v>6.9146786227317332</v>
      </c>
      <c r="J49" s="24" t="s">
        <v>231</v>
      </c>
      <c r="K49" s="78">
        <v>0.26180382677719233</v>
      </c>
      <c r="L49" s="77">
        <v>6.5456525835115853E-3</v>
      </c>
      <c r="M49" s="24" t="s">
        <v>231</v>
      </c>
      <c r="N49" s="78">
        <v>0.2412832380221685</v>
      </c>
    </row>
    <row r="50" spans="1:14" x14ac:dyDescent="0.3">
      <c r="A50" s="96" t="s">
        <v>157</v>
      </c>
      <c r="B50" s="133">
        <v>4026</v>
      </c>
      <c r="C50" s="77">
        <v>-0.71189999999999998</v>
      </c>
      <c r="D50" s="24" t="s">
        <v>231</v>
      </c>
      <c r="E50" s="78">
        <v>0.2324</v>
      </c>
      <c r="F50" s="77">
        <v>4.6576000000000004</v>
      </c>
      <c r="G50" s="24" t="s">
        <v>231</v>
      </c>
      <c r="H50" s="25">
        <v>0.14530000000000001</v>
      </c>
      <c r="I50" s="77">
        <v>5.2325129469583231</v>
      </c>
      <c r="J50" s="24" t="s">
        <v>231</v>
      </c>
      <c r="K50" s="78">
        <v>0.14601146342433671</v>
      </c>
      <c r="L50" s="77">
        <v>-0.54113038388611767</v>
      </c>
      <c r="M50" s="24" t="s">
        <v>231</v>
      </c>
      <c r="N50" s="78">
        <v>0.23245007783189794</v>
      </c>
    </row>
    <row r="51" spans="1:14" x14ac:dyDescent="0.3">
      <c r="A51" s="96" t="s">
        <v>129</v>
      </c>
      <c r="B51" s="133">
        <v>4019</v>
      </c>
      <c r="C51" s="77">
        <v>0.14130000000000001</v>
      </c>
      <c r="D51" s="24" t="s">
        <v>231</v>
      </c>
      <c r="E51" s="78">
        <v>0.1575</v>
      </c>
      <c r="F51" s="77">
        <v>6.1696999999999997</v>
      </c>
      <c r="G51" s="24" t="s">
        <v>231</v>
      </c>
      <c r="H51" s="25">
        <v>0.10340000000000001</v>
      </c>
      <c r="I51" s="77">
        <v>7.0507779625422025</v>
      </c>
      <c r="J51" s="24" t="s">
        <v>231</v>
      </c>
      <c r="K51" s="78">
        <v>0.14183994288624965</v>
      </c>
      <c r="L51" s="77">
        <v>0.36093102557374634</v>
      </c>
      <c r="M51" s="24" t="s">
        <v>231</v>
      </c>
      <c r="N51" s="78">
        <v>0.15831934823769775</v>
      </c>
    </row>
    <row r="52" spans="1:14" x14ac:dyDescent="0.3">
      <c r="A52" s="96" t="s">
        <v>130</v>
      </c>
      <c r="B52" s="133">
        <v>4019</v>
      </c>
      <c r="C52" s="77">
        <v>-0.54690000000000005</v>
      </c>
      <c r="D52" s="24" t="s">
        <v>231</v>
      </c>
      <c r="E52" s="78">
        <v>0.1716</v>
      </c>
      <c r="F52" s="77">
        <v>6.1810999999999998</v>
      </c>
      <c r="G52" s="24" t="s">
        <v>231</v>
      </c>
      <c r="H52" s="25">
        <v>0.1363</v>
      </c>
      <c r="I52" s="77">
        <v>7.0621779625422025</v>
      </c>
      <c r="J52" s="24" t="s">
        <v>231</v>
      </c>
      <c r="K52" s="78">
        <v>0.1673460468549364</v>
      </c>
      <c r="L52" s="77">
        <v>-0.32726897442625374</v>
      </c>
      <c r="M52" s="24" t="s">
        <v>231</v>
      </c>
      <c r="N52" s="78">
        <v>0.17235233107332609</v>
      </c>
    </row>
    <row r="53" spans="1:14" x14ac:dyDescent="0.3">
      <c r="A53" s="96" t="s">
        <v>127</v>
      </c>
      <c r="B53" s="133">
        <v>4018</v>
      </c>
      <c r="C53" s="77">
        <v>-0.54659999999999997</v>
      </c>
      <c r="D53" s="24" t="s">
        <v>231</v>
      </c>
      <c r="E53" s="78">
        <v>0.12640000000000001</v>
      </c>
      <c r="F53" s="77">
        <v>6.8971999999999998</v>
      </c>
      <c r="G53" s="24" t="s">
        <v>231</v>
      </c>
      <c r="H53" s="25">
        <v>0.13339999999999999</v>
      </c>
      <c r="I53" s="77">
        <v>8.1979018546575393</v>
      </c>
      <c r="J53" s="24" t="s">
        <v>231</v>
      </c>
      <c r="K53" s="78">
        <v>0.33943731242074787</v>
      </c>
      <c r="L53" s="77">
        <v>-0.2738774364224002</v>
      </c>
      <c r="M53" s="24" t="s">
        <v>231</v>
      </c>
      <c r="N53" s="78">
        <v>0.13420144557417224</v>
      </c>
    </row>
    <row r="54" spans="1:14" x14ac:dyDescent="0.3">
      <c r="A54" s="96" t="s">
        <v>128</v>
      </c>
      <c r="B54" s="133">
        <v>4018</v>
      </c>
      <c r="C54" s="77">
        <v>-0.62039999999999995</v>
      </c>
      <c r="D54" s="24" t="s">
        <v>231</v>
      </c>
      <c r="E54" s="78">
        <v>0.23319999999999999</v>
      </c>
      <c r="F54" s="77">
        <v>6.7770999999999999</v>
      </c>
      <c r="G54" s="24" t="s">
        <v>231</v>
      </c>
      <c r="H54" s="25">
        <v>0.1237</v>
      </c>
      <c r="I54" s="77">
        <v>8.0778018546575403</v>
      </c>
      <c r="J54" s="24" t="s">
        <v>231</v>
      </c>
      <c r="K54" s="78">
        <v>0.33574368060087206</v>
      </c>
      <c r="L54" s="77">
        <v>-0.34767743642240018</v>
      </c>
      <c r="M54" s="24" t="s">
        <v>231</v>
      </c>
      <c r="N54" s="78">
        <v>0.23751906869596284</v>
      </c>
    </row>
    <row r="55" spans="1:14" x14ac:dyDescent="0.3">
      <c r="A55" s="96" t="s">
        <v>142</v>
      </c>
      <c r="B55" s="133">
        <v>4014</v>
      </c>
      <c r="C55" s="77">
        <v>-0.30609999999999998</v>
      </c>
      <c r="D55" s="24" t="s">
        <v>231</v>
      </c>
      <c r="E55" s="78">
        <v>0.24199999999999999</v>
      </c>
      <c r="F55" s="77">
        <v>6.5636000000000001</v>
      </c>
      <c r="G55" s="24" t="s">
        <v>231</v>
      </c>
      <c r="H55" s="25">
        <v>0.1416</v>
      </c>
      <c r="I55" s="77">
        <v>7.5665155428766013</v>
      </c>
      <c r="J55" s="24" t="s">
        <v>231</v>
      </c>
      <c r="K55" s="78">
        <v>0.22264656896759971</v>
      </c>
      <c r="L55" s="77">
        <v>-7.5048114528370569E-2</v>
      </c>
      <c r="M55" s="24" t="s">
        <v>231</v>
      </c>
      <c r="N55" s="78">
        <v>0.24326962978110489</v>
      </c>
    </row>
    <row r="56" spans="1:14" x14ac:dyDescent="0.3">
      <c r="A56" s="96" t="s">
        <v>143</v>
      </c>
      <c r="B56" s="133">
        <v>4014</v>
      </c>
      <c r="C56" s="77">
        <v>-0.31430000000000002</v>
      </c>
      <c r="D56" s="24" t="s">
        <v>231</v>
      </c>
      <c r="E56" s="78">
        <v>0.11650000000000001</v>
      </c>
      <c r="F56" s="77">
        <v>6.6966999999999999</v>
      </c>
      <c r="G56" s="24" t="s">
        <v>231</v>
      </c>
      <c r="H56" s="25">
        <v>0.16669999999999999</v>
      </c>
      <c r="I56" s="77">
        <v>7.699615542876602</v>
      </c>
      <c r="J56" s="24" t="s">
        <v>231</v>
      </c>
      <c r="K56" s="78">
        <v>0.23939470477235733</v>
      </c>
      <c r="L56" s="77">
        <v>-8.3248114528370609E-2</v>
      </c>
      <c r="M56" s="24" t="s">
        <v>231</v>
      </c>
      <c r="N56" s="78">
        <v>0.11911491415366855</v>
      </c>
    </row>
    <row r="57" spans="1:14" x14ac:dyDescent="0.3">
      <c r="A57" s="96" t="s">
        <v>152</v>
      </c>
      <c r="B57" s="133">
        <v>4010</v>
      </c>
      <c r="C57" s="77">
        <v>-0.56710000000000005</v>
      </c>
      <c r="D57" s="24" t="s">
        <v>231</v>
      </c>
      <c r="E57" s="78">
        <v>0.1764</v>
      </c>
      <c r="F57" s="77">
        <v>6.6791</v>
      </c>
      <c r="G57" s="24" t="s">
        <v>231</v>
      </c>
      <c r="H57" s="25">
        <v>0.15090000000000001</v>
      </c>
      <c r="I57" s="77">
        <v>7.5135186225532227</v>
      </c>
      <c r="J57" s="24" t="s">
        <v>231</v>
      </c>
      <c r="K57" s="78">
        <v>0.16516166867569937</v>
      </c>
      <c r="L57" s="77">
        <v>-0.36345145020710079</v>
      </c>
      <c r="M57" s="24" t="s">
        <v>231</v>
      </c>
      <c r="N57" s="78">
        <v>0.17671040728372026</v>
      </c>
    </row>
    <row r="58" spans="1:14" x14ac:dyDescent="0.3">
      <c r="A58" s="96" t="s">
        <v>153</v>
      </c>
      <c r="B58" s="133">
        <v>4010</v>
      </c>
      <c r="C58" s="77">
        <v>-0.29730000000000001</v>
      </c>
      <c r="D58" s="24" t="s">
        <v>231</v>
      </c>
      <c r="E58" s="78">
        <v>0.18609999999999999</v>
      </c>
      <c r="F58" s="77">
        <v>6.6140999999999996</v>
      </c>
      <c r="G58" s="24" t="s">
        <v>231</v>
      </c>
      <c r="H58" s="25">
        <v>0.1244</v>
      </c>
      <c r="I58" s="77">
        <v>7.4485186225532214</v>
      </c>
      <c r="J58" s="24" t="s">
        <v>231</v>
      </c>
      <c r="K58" s="78">
        <v>0.1413609804710674</v>
      </c>
      <c r="L58" s="77">
        <v>-9.3651450207100723E-2</v>
      </c>
      <c r="M58" s="24" t="s">
        <v>231</v>
      </c>
      <c r="N58" s="78">
        <v>0.18639425431696732</v>
      </c>
    </row>
    <row r="59" spans="1:14" x14ac:dyDescent="0.3">
      <c r="A59" s="96" t="s">
        <v>154</v>
      </c>
      <c r="B59" s="133">
        <v>4010</v>
      </c>
      <c r="C59" s="77">
        <v>-0.40260000000000001</v>
      </c>
      <c r="D59" s="24" t="s">
        <v>231</v>
      </c>
      <c r="E59" s="78">
        <v>0.24110000000000001</v>
      </c>
      <c r="F59" s="77">
        <v>6.7134</v>
      </c>
      <c r="G59" s="24" t="s">
        <v>231</v>
      </c>
      <c r="H59" s="25">
        <v>0.16020000000000001</v>
      </c>
      <c r="I59" s="77">
        <v>7.5478186225532227</v>
      </c>
      <c r="J59" s="24" t="s">
        <v>231</v>
      </c>
      <c r="K59" s="78">
        <v>0.1736997605057114</v>
      </c>
      <c r="L59" s="77">
        <v>-0.19895145020710073</v>
      </c>
      <c r="M59" s="24" t="s">
        <v>231</v>
      </c>
      <c r="N59" s="78">
        <v>0.24132720120694703</v>
      </c>
    </row>
    <row r="60" spans="1:14" x14ac:dyDescent="0.3">
      <c r="A60" s="96" t="s">
        <v>151</v>
      </c>
      <c r="B60" s="133">
        <v>4010</v>
      </c>
      <c r="C60" s="77">
        <v>-9.6799999999999997E-2</v>
      </c>
      <c r="D60" s="24" t="s">
        <v>231</v>
      </c>
      <c r="E60" s="78">
        <v>0.18559999999999999</v>
      </c>
      <c r="F60" s="77">
        <v>7.2294</v>
      </c>
      <c r="G60" s="24" t="s">
        <v>231</v>
      </c>
      <c r="H60" s="25">
        <v>0.13539999999999999</v>
      </c>
      <c r="I60" s="77">
        <v>8.1039428667714439</v>
      </c>
      <c r="J60" s="24" t="s">
        <v>231</v>
      </c>
      <c r="K60" s="78">
        <v>0.16552402627575949</v>
      </c>
      <c r="L60" s="77">
        <v>9.399097826436334E-2</v>
      </c>
      <c r="M60" s="24" t="s">
        <v>231</v>
      </c>
      <c r="N60" s="78">
        <v>0.18609119476117494</v>
      </c>
    </row>
    <row r="61" spans="1:14" x14ac:dyDescent="0.3">
      <c r="A61" s="96" t="s">
        <v>146</v>
      </c>
      <c r="B61" s="133">
        <v>4007</v>
      </c>
      <c r="C61" s="77">
        <v>-0.53220000000000001</v>
      </c>
      <c r="D61" s="24" t="s">
        <v>231</v>
      </c>
      <c r="E61" s="78">
        <v>0.2029</v>
      </c>
      <c r="F61" s="77">
        <v>6.4313000000000002</v>
      </c>
      <c r="G61" s="24" t="s">
        <v>231</v>
      </c>
      <c r="H61" s="25">
        <v>0.13769999999999999</v>
      </c>
      <c r="I61" s="77">
        <v>7.2632754420656109</v>
      </c>
      <c r="J61" s="24" t="s">
        <v>231</v>
      </c>
      <c r="K61" s="78">
        <v>0.15988476715148536</v>
      </c>
      <c r="L61" s="77">
        <v>-0.314806129188475</v>
      </c>
      <c r="M61" s="24" t="s">
        <v>231</v>
      </c>
      <c r="N61" s="78">
        <v>0.20341139154659185</v>
      </c>
    </row>
    <row r="62" spans="1:14" x14ac:dyDescent="0.3">
      <c r="A62" s="96" t="s">
        <v>147</v>
      </c>
      <c r="B62" s="133">
        <v>4007</v>
      </c>
      <c r="C62" s="77">
        <v>-0.2079</v>
      </c>
      <c r="D62" s="24" t="s">
        <v>231</v>
      </c>
      <c r="E62" s="78">
        <v>0.16589999999999999</v>
      </c>
      <c r="F62" s="77">
        <v>6.5404999999999998</v>
      </c>
      <c r="G62" s="24" t="s">
        <v>231</v>
      </c>
      <c r="H62" s="25">
        <v>0.11269999999999999</v>
      </c>
      <c r="I62" s="77">
        <v>7.3724754420656105</v>
      </c>
      <c r="J62" s="24" t="s">
        <v>231</v>
      </c>
      <c r="K62" s="78">
        <v>0.13893573610516732</v>
      </c>
      <c r="L62" s="77">
        <v>9.4938708115250015E-3</v>
      </c>
      <c r="M62" s="24" t="s">
        <v>231</v>
      </c>
      <c r="N62" s="78">
        <v>0.16652505580518781</v>
      </c>
    </row>
    <row r="63" spans="1:14" x14ac:dyDescent="0.3">
      <c r="A63" s="96" t="s">
        <v>148</v>
      </c>
      <c r="B63" s="133">
        <v>4007</v>
      </c>
      <c r="C63" s="77">
        <v>-0.3029</v>
      </c>
      <c r="D63" s="24" t="s">
        <v>231</v>
      </c>
      <c r="E63" s="78">
        <v>0.13439999999999999</v>
      </c>
      <c r="F63" s="77">
        <v>6.5331000000000001</v>
      </c>
      <c r="G63" s="24" t="s">
        <v>231</v>
      </c>
      <c r="H63" s="25">
        <v>0.1391</v>
      </c>
      <c r="I63" s="77">
        <v>7.3650754420656117</v>
      </c>
      <c r="J63" s="24" t="s">
        <v>231</v>
      </c>
      <c r="K63" s="78">
        <v>0.16109208163992633</v>
      </c>
      <c r="L63" s="77">
        <v>-8.5506129188475E-2</v>
      </c>
      <c r="M63" s="24" t="s">
        <v>231</v>
      </c>
      <c r="N63" s="78">
        <v>0.13517079644257818</v>
      </c>
    </row>
    <row r="64" spans="1:14" x14ac:dyDescent="0.3">
      <c r="A64" s="96" t="s">
        <v>120</v>
      </c>
      <c r="B64" s="133">
        <v>4006</v>
      </c>
      <c r="C64" s="77">
        <v>-0.48609999999999998</v>
      </c>
      <c r="D64" s="24" t="s">
        <v>231</v>
      </c>
      <c r="E64" s="78">
        <v>0.1671</v>
      </c>
      <c r="F64" s="77">
        <v>6.0331000000000001</v>
      </c>
      <c r="G64" s="24" t="s">
        <v>231</v>
      </c>
      <c r="H64" s="25">
        <v>0.1477</v>
      </c>
      <c r="I64" s="77">
        <v>7.2809688471511524</v>
      </c>
      <c r="J64" s="24" t="s">
        <v>231</v>
      </c>
      <c r="K64" s="78">
        <v>0.29233308188743523</v>
      </c>
      <c r="L64" s="77">
        <v>-0.22559216782805191</v>
      </c>
      <c r="M64" s="24" t="s">
        <v>231</v>
      </c>
      <c r="N64" s="78">
        <v>0.17088430191798562</v>
      </c>
    </row>
    <row r="65" spans="1:14" x14ac:dyDescent="0.3">
      <c r="A65" s="96" t="s">
        <v>94</v>
      </c>
      <c r="B65" s="133">
        <v>4005</v>
      </c>
      <c r="C65" s="77">
        <v>-0.53080000000000005</v>
      </c>
      <c r="D65" s="24" t="s">
        <v>231</v>
      </c>
      <c r="E65" s="78">
        <v>0.13639999999999999</v>
      </c>
      <c r="F65" s="77">
        <v>6.6193999999999997</v>
      </c>
      <c r="G65" s="24" t="s">
        <v>231</v>
      </c>
      <c r="H65" s="25">
        <v>0.1457</v>
      </c>
      <c r="I65" s="77">
        <v>8.7438631850027484</v>
      </c>
      <c r="J65" s="24" t="s">
        <v>231</v>
      </c>
      <c r="K65" s="78">
        <v>0.2220081325137922</v>
      </c>
      <c r="L65" s="77">
        <v>-0.13381270504659132</v>
      </c>
      <c r="M65" s="24" t="s">
        <v>231</v>
      </c>
      <c r="N65" s="78">
        <v>0.1391987869475774</v>
      </c>
    </row>
    <row r="66" spans="1:14" x14ac:dyDescent="0.3">
      <c r="A66" s="96" t="s">
        <v>118</v>
      </c>
      <c r="B66" s="133">
        <v>4005</v>
      </c>
      <c r="C66" s="77">
        <v>-0.43369999999999997</v>
      </c>
      <c r="D66" s="24" t="s">
        <v>231</v>
      </c>
      <c r="E66" s="78">
        <v>0.18990000000000001</v>
      </c>
      <c r="F66" s="77">
        <v>5.9919000000000002</v>
      </c>
      <c r="G66" s="24" t="s">
        <v>231</v>
      </c>
      <c r="H66" s="25">
        <v>0.1018</v>
      </c>
      <c r="I66" s="77">
        <v>6.9159549914651492</v>
      </c>
      <c r="J66" s="24" t="s">
        <v>231</v>
      </c>
      <c r="K66" s="78">
        <v>0.77632746460205215</v>
      </c>
      <c r="L66" s="77">
        <v>-0.21386605703351222</v>
      </c>
      <c r="M66" s="24" t="s">
        <v>231</v>
      </c>
      <c r="N66" s="78">
        <v>0.2192982834102116</v>
      </c>
    </row>
    <row r="67" spans="1:14" x14ac:dyDescent="0.3">
      <c r="A67" s="96" t="s">
        <v>144</v>
      </c>
      <c r="B67" s="133">
        <v>4003</v>
      </c>
      <c r="C67" s="77">
        <v>-0.1966</v>
      </c>
      <c r="D67" s="24" t="s">
        <v>231</v>
      </c>
      <c r="E67" s="78">
        <v>0.1971</v>
      </c>
      <c r="F67" s="77">
        <v>6.6581999999999999</v>
      </c>
      <c r="G67" s="24" t="s">
        <v>231</v>
      </c>
      <c r="H67" s="25">
        <v>0.1076</v>
      </c>
      <c r="I67" s="77">
        <v>7.7659829871386306</v>
      </c>
      <c r="J67" s="24" t="s">
        <v>231</v>
      </c>
      <c r="K67" s="78">
        <v>0.16995701424193771</v>
      </c>
      <c r="L67" s="77">
        <v>1.4402591503744788E-2</v>
      </c>
      <c r="M67" s="24" t="s">
        <v>231</v>
      </c>
      <c r="N67" s="78">
        <v>0.19780771395734542</v>
      </c>
    </row>
    <row r="68" spans="1:14" x14ac:dyDescent="0.3">
      <c r="A68" s="156" t="s">
        <v>104</v>
      </c>
      <c r="B68" s="75">
        <v>4002</v>
      </c>
      <c r="C68" s="82">
        <v>-9.1722000000000001E-3</v>
      </c>
      <c r="D68" s="26" t="s">
        <v>231</v>
      </c>
      <c r="E68" s="83">
        <v>0.21479999999999999</v>
      </c>
      <c r="F68" s="82">
        <v>6.6424000000000003</v>
      </c>
      <c r="G68" s="26" t="s">
        <v>231</v>
      </c>
      <c r="H68" s="76">
        <v>0.1545</v>
      </c>
      <c r="I68" s="82">
        <v>7.3930876732711317</v>
      </c>
      <c r="J68" s="26" t="s">
        <v>231</v>
      </c>
      <c r="K68" s="83">
        <v>0.17425466728123032</v>
      </c>
      <c r="L68" s="82">
        <v>0.21515547475524777</v>
      </c>
      <c r="M68" s="26" t="s">
        <v>231</v>
      </c>
      <c r="N68" s="83">
        <v>0.21562679057380493</v>
      </c>
    </row>
    <row r="69" spans="1:14" x14ac:dyDescent="0.3">
      <c r="A69" s="96"/>
      <c r="B69" s="133"/>
      <c r="C69" s="77"/>
      <c r="D69" s="24" t="s">
        <v>231</v>
      </c>
      <c r="E69" s="78"/>
      <c r="F69" s="77"/>
      <c r="G69" s="24" t="s">
        <v>231</v>
      </c>
      <c r="H69" s="25"/>
      <c r="I69" s="77"/>
      <c r="J69" s="24" t="s">
        <v>231</v>
      </c>
      <c r="K69" s="78"/>
      <c r="L69" s="77"/>
      <c r="M69" s="24" t="s">
        <v>231</v>
      </c>
      <c r="N69" s="78"/>
    </row>
    <row r="70" spans="1:14" x14ac:dyDescent="0.3">
      <c r="A70" s="96" t="s">
        <v>169</v>
      </c>
      <c r="B70" s="133">
        <v>3999</v>
      </c>
      <c r="C70" s="77">
        <v>-0.15679999999999999</v>
      </c>
      <c r="D70" s="24" t="s">
        <v>231</v>
      </c>
      <c r="E70" s="78">
        <v>0.1953</v>
      </c>
      <c r="F70" s="77">
        <v>6.5164</v>
      </c>
      <c r="G70" s="24" t="s">
        <v>231</v>
      </c>
      <c r="H70" s="25">
        <v>0.17879999999999999</v>
      </c>
      <c r="I70" s="77">
        <v>7.3416242286457543</v>
      </c>
      <c r="J70" s="24" t="s">
        <v>231</v>
      </c>
      <c r="K70" s="78">
        <v>0.20515404439994459</v>
      </c>
      <c r="L70" s="77">
        <v>5.8785979271579553E-2</v>
      </c>
      <c r="M70" s="24" t="s">
        <v>231</v>
      </c>
      <c r="N70" s="78">
        <v>0.19625823118157987</v>
      </c>
    </row>
    <row r="71" spans="1:14" x14ac:dyDescent="0.3">
      <c r="A71" s="96" t="s">
        <v>170</v>
      </c>
      <c r="B71" s="133">
        <v>3999</v>
      </c>
      <c r="C71" s="77">
        <v>-0.28170000000000001</v>
      </c>
      <c r="D71" s="24" t="s">
        <v>231</v>
      </c>
      <c r="E71" s="78">
        <v>0.20499999999999999</v>
      </c>
      <c r="F71" s="77">
        <v>6.6856</v>
      </c>
      <c r="G71" s="24" t="s">
        <v>231</v>
      </c>
      <c r="H71" s="25">
        <v>0.14810000000000001</v>
      </c>
      <c r="I71" s="77">
        <v>7.5108242286457543</v>
      </c>
      <c r="J71" s="24" t="s">
        <v>231</v>
      </c>
      <c r="K71" s="78">
        <v>0.1790317065037767</v>
      </c>
      <c r="L71" s="77">
        <v>-6.6114020728420458E-2</v>
      </c>
      <c r="M71" s="24" t="s">
        <v>231</v>
      </c>
      <c r="N71" s="78">
        <v>0.20591309649102565</v>
      </c>
    </row>
    <row r="72" spans="1:14" x14ac:dyDescent="0.3">
      <c r="A72" s="96" t="s">
        <v>185</v>
      </c>
      <c r="B72" s="133">
        <v>3999</v>
      </c>
      <c r="C72" s="77">
        <v>-0.2535</v>
      </c>
      <c r="D72" s="24" t="s">
        <v>231</v>
      </c>
      <c r="E72" s="78">
        <v>0.21909999999999999</v>
      </c>
      <c r="F72" s="77">
        <v>6.6402999999999999</v>
      </c>
      <c r="G72" s="24" t="s">
        <v>231</v>
      </c>
      <c r="H72" s="25">
        <v>0.17519999999999999</v>
      </c>
      <c r="I72" s="77">
        <v>7.6407379454039717</v>
      </c>
      <c r="J72" s="24" t="s">
        <v>231</v>
      </c>
      <c r="K72" s="78">
        <v>0.18834590248120425</v>
      </c>
      <c r="L72" s="77">
        <v>-1.5451547143341987E-2</v>
      </c>
      <c r="M72" s="24" t="s">
        <v>231</v>
      </c>
      <c r="N72" s="78">
        <v>0.21949848677982831</v>
      </c>
    </row>
    <row r="73" spans="1:14" x14ac:dyDescent="0.3">
      <c r="A73" s="96" t="s">
        <v>186</v>
      </c>
      <c r="B73" s="133">
        <v>3999</v>
      </c>
      <c r="C73" s="77">
        <v>-0.79290000000000005</v>
      </c>
      <c r="D73" s="24" t="s">
        <v>231</v>
      </c>
      <c r="E73" s="78">
        <v>0.19120000000000001</v>
      </c>
      <c r="F73" s="77">
        <v>6.5366</v>
      </c>
      <c r="G73" s="24" t="s">
        <v>231</v>
      </c>
      <c r="H73" s="25">
        <v>0.1232</v>
      </c>
      <c r="I73" s="77">
        <v>7.5370379454039718</v>
      </c>
      <c r="J73" s="24" t="s">
        <v>231</v>
      </c>
      <c r="K73" s="78">
        <v>0.14127058781451751</v>
      </c>
      <c r="L73" s="77">
        <v>-0.55485154714334206</v>
      </c>
      <c r="M73" s="24" t="s">
        <v>231</v>
      </c>
      <c r="N73" s="78">
        <v>0.19165650445167384</v>
      </c>
    </row>
    <row r="74" spans="1:14" x14ac:dyDescent="0.3">
      <c r="A74" s="96" t="s">
        <v>162</v>
      </c>
      <c r="B74" s="133">
        <v>3999</v>
      </c>
      <c r="C74" s="77">
        <v>2.8299999999999999E-2</v>
      </c>
      <c r="D74" s="24" t="s">
        <v>231</v>
      </c>
      <c r="E74" s="78">
        <v>0.17180000000000001</v>
      </c>
      <c r="F74" s="77">
        <v>6.7401</v>
      </c>
      <c r="G74" s="24" t="s">
        <v>231</v>
      </c>
      <c r="H74" s="25">
        <v>0.12180000000000001</v>
      </c>
      <c r="I74" s="77">
        <v>7.6556861000930256</v>
      </c>
      <c r="J74" s="24" t="s">
        <v>231</v>
      </c>
      <c r="K74" s="78">
        <v>0.16761950956062882</v>
      </c>
      <c r="L74" s="77">
        <v>0.24692924004729189</v>
      </c>
      <c r="M74" s="24" t="s">
        <v>231</v>
      </c>
      <c r="N74" s="78">
        <v>0.17274820159016485</v>
      </c>
    </row>
    <row r="75" spans="1:14" x14ac:dyDescent="0.3">
      <c r="A75" s="96" t="s">
        <v>227</v>
      </c>
      <c r="B75" s="133">
        <v>3992</v>
      </c>
      <c r="C75" s="77">
        <v>-0.35749999999999998</v>
      </c>
      <c r="D75" s="24" t="s">
        <v>231</v>
      </c>
      <c r="E75" s="78">
        <v>0.23669999999999999</v>
      </c>
      <c r="F75" s="77">
        <v>4.6559999999999997</v>
      </c>
      <c r="G75" s="24" t="s">
        <v>231</v>
      </c>
      <c r="H75" s="25">
        <v>0.12520000000000001</v>
      </c>
      <c r="I75" s="77">
        <v>5.4305244293470736</v>
      </c>
      <c r="J75" s="24" t="s">
        <v>231</v>
      </c>
      <c r="K75" s="78">
        <v>0.1462713493952674</v>
      </c>
      <c r="L75" s="77">
        <v>-0.13508198839924601</v>
      </c>
      <c r="M75" s="24" t="s">
        <v>231</v>
      </c>
      <c r="N75" s="78">
        <v>0.23708225032217806</v>
      </c>
    </row>
    <row r="76" spans="1:14" x14ac:dyDescent="0.3">
      <c r="A76" s="96" t="s">
        <v>202</v>
      </c>
      <c r="B76" s="133">
        <v>3992</v>
      </c>
      <c r="C76" s="77">
        <v>-0.21809999999999999</v>
      </c>
      <c r="D76" s="24" t="s">
        <v>231</v>
      </c>
      <c r="E76" s="78">
        <v>0.18490000000000001</v>
      </c>
      <c r="F76" s="77">
        <v>6.5252999999999997</v>
      </c>
      <c r="G76" s="24" t="s">
        <v>231</v>
      </c>
      <c r="H76" s="25">
        <v>0.16489999999999999</v>
      </c>
      <c r="I76" s="77">
        <v>7.8409322722768344</v>
      </c>
      <c r="J76" s="24" t="s">
        <v>231</v>
      </c>
      <c r="K76" s="78">
        <v>0.24518465790392113</v>
      </c>
      <c r="L76" s="77">
        <v>3.5270709965917663E-2</v>
      </c>
      <c r="M76" s="24" t="s">
        <v>231</v>
      </c>
      <c r="N76" s="78">
        <v>0.18649092821622584</v>
      </c>
    </row>
    <row r="77" spans="1:14" x14ac:dyDescent="0.3">
      <c r="A77" s="96" t="s">
        <v>160</v>
      </c>
      <c r="B77" s="133">
        <v>3991</v>
      </c>
      <c r="C77" s="77">
        <v>-5.74E-2</v>
      </c>
      <c r="D77" s="24" t="s">
        <v>231</v>
      </c>
      <c r="E77" s="78">
        <v>0.1206</v>
      </c>
      <c r="F77" s="77">
        <v>6.9058000000000002</v>
      </c>
      <c r="G77" s="24" t="s">
        <v>231</v>
      </c>
      <c r="H77" s="25">
        <v>0.1321</v>
      </c>
      <c r="I77" s="77">
        <v>8.0277212306239569</v>
      </c>
      <c r="J77" s="24" t="s">
        <v>231</v>
      </c>
      <c r="K77" s="78">
        <v>0.26537063034447211</v>
      </c>
      <c r="L77" s="77">
        <v>0.1898002875295359</v>
      </c>
      <c r="M77" s="24" t="s">
        <v>231</v>
      </c>
      <c r="N77" s="78">
        <v>0.12562621242235625</v>
      </c>
    </row>
    <row r="78" spans="1:14" x14ac:dyDescent="0.3">
      <c r="A78" s="96" t="s">
        <v>161</v>
      </c>
      <c r="B78" s="133">
        <v>3991</v>
      </c>
      <c r="C78" s="77">
        <v>6.3100000000000003E-2</v>
      </c>
      <c r="D78" s="24" t="s">
        <v>231</v>
      </c>
      <c r="E78" s="78">
        <v>0.1142</v>
      </c>
      <c r="F78" s="77">
        <v>6.8776000000000002</v>
      </c>
      <c r="G78" s="24" t="s">
        <v>231</v>
      </c>
      <c r="H78" s="25">
        <v>0.1351</v>
      </c>
      <c r="I78" s="77">
        <v>7.9995212306239569</v>
      </c>
      <c r="J78" s="24" t="s">
        <v>231</v>
      </c>
      <c r="K78" s="78">
        <v>0.26687669708954065</v>
      </c>
      <c r="L78" s="77">
        <v>0.31030028752953592</v>
      </c>
      <c r="M78" s="24" t="s">
        <v>231</v>
      </c>
      <c r="N78" s="78">
        <v>0.11949571225607626</v>
      </c>
    </row>
    <row r="79" spans="1:14" x14ac:dyDescent="0.3">
      <c r="A79" s="96" t="s">
        <v>200</v>
      </c>
      <c r="B79" s="133">
        <v>3991</v>
      </c>
      <c r="C79" s="77">
        <v>-0.30230000000000001</v>
      </c>
      <c r="D79" s="24" t="s">
        <v>231</v>
      </c>
      <c r="E79" s="78">
        <v>0.1661</v>
      </c>
      <c r="F79" s="77">
        <v>6.8958000000000004</v>
      </c>
      <c r="G79" s="24" t="s">
        <v>231</v>
      </c>
      <c r="H79" s="25">
        <v>0.1057</v>
      </c>
      <c r="I79" s="77">
        <v>7.8611503281345971</v>
      </c>
      <c r="J79" s="24" t="s">
        <v>231</v>
      </c>
      <c r="K79" s="78">
        <v>0.14205927071396507</v>
      </c>
      <c r="L79" s="77">
        <v>-0.11034805584147231</v>
      </c>
      <c r="M79" s="24" t="s">
        <v>231</v>
      </c>
      <c r="N79" s="78">
        <v>0.16651593416419599</v>
      </c>
    </row>
    <row r="80" spans="1:14" x14ac:dyDescent="0.3">
      <c r="A80" s="96" t="s">
        <v>215</v>
      </c>
      <c r="B80" s="133">
        <v>3990</v>
      </c>
      <c r="C80" s="77">
        <v>-0.20979999999999999</v>
      </c>
      <c r="D80" s="24" t="s">
        <v>231</v>
      </c>
      <c r="E80" s="78">
        <v>0.1847</v>
      </c>
      <c r="F80" s="77">
        <v>6.5510999999999999</v>
      </c>
      <c r="G80" s="24" t="s">
        <v>231</v>
      </c>
      <c r="H80" s="25">
        <v>0.13250000000000001</v>
      </c>
      <c r="I80" s="77">
        <v>7.2866449409343623</v>
      </c>
      <c r="J80" s="24" t="s">
        <v>231</v>
      </c>
      <c r="K80" s="78">
        <v>0.14453802236886376</v>
      </c>
      <c r="L80" s="77">
        <v>-1.2796324183503405E-2</v>
      </c>
      <c r="M80" s="24" t="s">
        <v>231</v>
      </c>
      <c r="N80" s="78">
        <v>0.18493746001250236</v>
      </c>
    </row>
    <row r="81" spans="1:14" x14ac:dyDescent="0.3">
      <c r="A81" s="96" t="s">
        <v>166</v>
      </c>
      <c r="B81" s="133">
        <v>3989</v>
      </c>
      <c r="C81" s="77">
        <v>-0.43569999999999998</v>
      </c>
      <c r="D81" s="24" t="s">
        <v>231</v>
      </c>
      <c r="E81" s="78">
        <v>0.18720000000000001</v>
      </c>
      <c r="F81" s="77">
        <v>6.4157000000000002</v>
      </c>
      <c r="G81" s="24" t="s">
        <v>231</v>
      </c>
      <c r="H81" s="25">
        <v>9.6600000000000005E-2</v>
      </c>
      <c r="I81" s="77">
        <v>7.232313499984631</v>
      </c>
      <c r="J81" s="24" t="s">
        <v>231</v>
      </c>
      <c r="K81" s="78">
        <v>0.11565812546081841</v>
      </c>
      <c r="L81" s="77">
        <v>-0.21270883937559368</v>
      </c>
      <c r="M81" s="24" t="s">
        <v>231</v>
      </c>
      <c r="N81" s="78">
        <v>0.18768057202196933</v>
      </c>
    </row>
    <row r="82" spans="1:14" x14ac:dyDescent="0.3">
      <c r="A82" s="96" t="s">
        <v>167</v>
      </c>
      <c r="B82" s="133">
        <v>3989</v>
      </c>
      <c r="C82" s="77">
        <v>-0.4073</v>
      </c>
      <c r="D82" s="24" t="s">
        <v>231</v>
      </c>
      <c r="E82" s="78">
        <v>0.15759999999999999</v>
      </c>
      <c r="F82" s="77">
        <v>6.1711</v>
      </c>
      <c r="G82" s="24" t="s">
        <v>231</v>
      </c>
      <c r="H82" s="25">
        <v>0.15340000000000001</v>
      </c>
      <c r="I82" s="77">
        <v>6.9877134999846309</v>
      </c>
      <c r="J82" s="24" t="s">
        <v>231</v>
      </c>
      <c r="K82" s="78">
        <v>0.16606264476127802</v>
      </c>
      <c r="L82" s="77">
        <v>-0.1843088393755937</v>
      </c>
      <c r="M82" s="24" t="s">
        <v>231</v>
      </c>
      <c r="N82" s="78">
        <v>0.15817053175131457</v>
      </c>
    </row>
    <row r="83" spans="1:14" x14ac:dyDescent="0.3">
      <c r="A83" s="96" t="s">
        <v>168</v>
      </c>
      <c r="B83" s="133">
        <v>3989</v>
      </c>
      <c r="C83" s="77">
        <v>-0.36649999999999999</v>
      </c>
      <c r="D83" s="24" t="s">
        <v>231</v>
      </c>
      <c r="E83" s="78">
        <v>0.1419</v>
      </c>
      <c r="F83" s="77">
        <v>6.5045000000000002</v>
      </c>
      <c r="G83" s="24" t="s">
        <v>231</v>
      </c>
      <c r="H83" s="25">
        <v>0.12139999999999999</v>
      </c>
      <c r="I83" s="77">
        <v>7.321113499984631</v>
      </c>
      <c r="J83" s="24" t="s">
        <v>231</v>
      </c>
      <c r="K83" s="78">
        <v>0.13705182226118123</v>
      </c>
      <c r="L83" s="77">
        <v>-0.14350883937559369</v>
      </c>
      <c r="M83" s="24" t="s">
        <v>231</v>
      </c>
      <c r="N83" s="78">
        <v>0.14253338947240965</v>
      </c>
    </row>
    <row r="84" spans="1:14" x14ac:dyDescent="0.3">
      <c r="A84" s="96" t="s">
        <v>225</v>
      </c>
      <c r="B84" s="133">
        <v>3988</v>
      </c>
      <c r="C84" s="77">
        <v>-0.74990000000000001</v>
      </c>
      <c r="D84" s="24" t="s">
        <v>231</v>
      </c>
      <c r="E84" s="78">
        <v>0.1933</v>
      </c>
      <c r="F84" s="77">
        <v>5.9238</v>
      </c>
      <c r="G84" s="24" t="s">
        <v>231</v>
      </c>
      <c r="H84" s="25">
        <v>0.14199999999999999</v>
      </c>
      <c r="I84" s="77">
        <v>6.9037886602375078</v>
      </c>
      <c r="J84" s="24" t="s">
        <v>231</v>
      </c>
      <c r="K84" s="78">
        <v>0.1754009089055544</v>
      </c>
      <c r="L84" s="77">
        <v>-0.50884570802080209</v>
      </c>
      <c r="M84" s="24" t="s">
        <v>231</v>
      </c>
      <c r="N84" s="78">
        <v>0.19399206836744609</v>
      </c>
    </row>
    <row r="85" spans="1:14" x14ac:dyDescent="0.3">
      <c r="A85" s="96" t="s">
        <v>180</v>
      </c>
      <c r="B85" s="133">
        <v>3987</v>
      </c>
      <c r="C85" s="77">
        <v>-0.30009999999999998</v>
      </c>
      <c r="D85" s="24" t="s">
        <v>231</v>
      </c>
      <c r="E85" s="78">
        <v>0.22</v>
      </c>
      <c r="F85" s="77">
        <v>7.0888</v>
      </c>
      <c r="G85" s="24" t="s">
        <v>231</v>
      </c>
      <c r="H85" s="25">
        <v>0.1724</v>
      </c>
      <c r="I85" s="77">
        <v>8.1164612689642315</v>
      </c>
      <c r="J85" s="24" t="s">
        <v>231</v>
      </c>
      <c r="K85" s="78">
        <v>0.25265776483213953</v>
      </c>
      <c r="L85" s="77">
        <v>-8.626909286057638E-2</v>
      </c>
      <c r="M85" s="24" t="s">
        <v>231</v>
      </c>
      <c r="N85" s="78">
        <v>0.22133059224378351</v>
      </c>
    </row>
    <row r="86" spans="1:14" x14ac:dyDescent="0.3">
      <c r="A86" s="96" t="s">
        <v>181</v>
      </c>
      <c r="B86" s="133">
        <v>3987</v>
      </c>
      <c r="C86" s="77">
        <v>-6.6199999999999995E-2</v>
      </c>
      <c r="D86" s="24" t="s">
        <v>231</v>
      </c>
      <c r="E86" s="78">
        <v>0.2177</v>
      </c>
      <c r="F86" s="77">
        <v>6.9941000000000004</v>
      </c>
      <c r="G86" s="24" t="s">
        <v>231</v>
      </c>
      <c r="H86" s="25">
        <v>0.14149999999999999</v>
      </c>
      <c r="I86" s="77">
        <v>8.0217612689642319</v>
      </c>
      <c r="J86" s="24" t="s">
        <v>231</v>
      </c>
      <c r="K86" s="78">
        <v>0.23267237938778362</v>
      </c>
      <c r="L86" s="77">
        <v>0.14763090713942362</v>
      </c>
      <c r="M86" s="24" t="s">
        <v>231</v>
      </c>
      <c r="N86" s="78">
        <v>0.21904456410279613</v>
      </c>
    </row>
    <row r="87" spans="1:14" x14ac:dyDescent="0.3">
      <c r="A87" s="96" t="s">
        <v>164</v>
      </c>
      <c r="B87" s="133">
        <v>3981</v>
      </c>
      <c r="C87" s="77">
        <v>-0.54190000000000005</v>
      </c>
      <c r="D87" s="24" t="s">
        <v>231</v>
      </c>
      <c r="E87" s="78">
        <v>0.14430000000000001</v>
      </c>
      <c r="F87" s="77">
        <v>7.03</v>
      </c>
      <c r="G87" s="24" t="s">
        <v>231</v>
      </c>
      <c r="H87" s="25">
        <v>0.1363</v>
      </c>
      <c r="I87" s="77">
        <v>8.4857606419069853</v>
      </c>
      <c r="J87" s="24" t="s">
        <v>231</v>
      </c>
      <c r="K87" s="78">
        <v>0.313755873844134</v>
      </c>
      <c r="L87" s="77">
        <v>-0.20275018819716861</v>
      </c>
      <c r="M87" s="24" t="s">
        <v>231</v>
      </c>
      <c r="N87" s="78">
        <v>0.1519598229392678</v>
      </c>
    </row>
    <row r="88" spans="1:14" x14ac:dyDescent="0.3">
      <c r="A88" s="96" t="s">
        <v>165</v>
      </c>
      <c r="B88" s="133">
        <v>3981</v>
      </c>
      <c r="C88" s="77">
        <v>-0.53310000000000002</v>
      </c>
      <c r="D88" s="24" t="s">
        <v>231</v>
      </c>
      <c r="E88" s="78">
        <v>0.21060000000000001</v>
      </c>
      <c r="F88" s="77">
        <v>6.8335999999999997</v>
      </c>
      <c r="G88" s="24" t="s">
        <v>231</v>
      </c>
      <c r="H88" s="25">
        <v>0.10349999999999999</v>
      </c>
      <c r="I88" s="77">
        <v>8.2893606419069847</v>
      </c>
      <c r="J88" s="24" t="s">
        <v>231</v>
      </c>
      <c r="K88" s="78">
        <v>0.30096064256260507</v>
      </c>
      <c r="L88" s="77">
        <v>-0.19395018819716858</v>
      </c>
      <c r="M88" s="24" t="s">
        <v>231</v>
      </c>
      <c r="N88" s="78">
        <v>0.21592048950420065</v>
      </c>
    </row>
    <row r="89" spans="1:14" x14ac:dyDescent="0.3">
      <c r="A89" s="96" t="s">
        <v>195</v>
      </c>
      <c r="B89" s="133">
        <v>3981</v>
      </c>
      <c r="C89" s="77">
        <v>-0.70740000000000003</v>
      </c>
      <c r="D89" s="24" t="s">
        <v>231</v>
      </c>
      <c r="E89" s="78">
        <v>0.1925</v>
      </c>
      <c r="F89" s="77">
        <v>6.8403999999999998</v>
      </c>
      <c r="G89" s="24" t="s">
        <v>231</v>
      </c>
      <c r="H89" s="25">
        <v>0.15260000000000001</v>
      </c>
      <c r="I89" s="77">
        <v>7.9082254543514683</v>
      </c>
      <c r="J89" s="24" t="s">
        <v>231</v>
      </c>
      <c r="K89" s="78">
        <v>0.18500767083680425</v>
      </c>
      <c r="L89" s="77">
        <v>-0.44838056431581269</v>
      </c>
      <c r="M89" s="24" t="s">
        <v>231</v>
      </c>
      <c r="N89" s="78">
        <v>0.19333695565225695</v>
      </c>
    </row>
    <row r="90" spans="1:14" x14ac:dyDescent="0.3">
      <c r="A90" s="96" t="s">
        <v>196</v>
      </c>
      <c r="B90" s="133">
        <v>3981</v>
      </c>
      <c r="C90" s="77">
        <v>-0.57709999999999995</v>
      </c>
      <c r="D90" s="24" t="s">
        <v>231</v>
      </c>
      <c r="E90" s="78">
        <v>0.1641</v>
      </c>
      <c r="F90" s="77">
        <v>6.8373999999999997</v>
      </c>
      <c r="G90" s="24" t="s">
        <v>231</v>
      </c>
      <c r="H90" s="25">
        <v>0.1449</v>
      </c>
      <c r="I90" s="77">
        <v>7.9052254543514682</v>
      </c>
      <c r="J90" s="24" t="s">
        <v>231</v>
      </c>
      <c r="K90" s="78">
        <v>0.17870950805275945</v>
      </c>
      <c r="L90" s="77">
        <v>-0.31808056431581261</v>
      </c>
      <c r="M90" s="24" t="s">
        <v>231</v>
      </c>
      <c r="N90" s="78">
        <v>0.16508100563324288</v>
      </c>
    </row>
    <row r="91" spans="1:14" x14ac:dyDescent="0.3">
      <c r="A91" s="96" t="s">
        <v>207</v>
      </c>
      <c r="B91" s="133">
        <v>3980</v>
      </c>
      <c r="C91" s="77">
        <v>-0.4052</v>
      </c>
      <c r="D91" s="24" t="s">
        <v>231</v>
      </c>
      <c r="E91" s="78">
        <v>0.1651</v>
      </c>
      <c r="F91" s="77">
        <v>6.2480000000000002</v>
      </c>
      <c r="G91" s="24" t="s">
        <v>231</v>
      </c>
      <c r="H91" s="25">
        <v>0.1007</v>
      </c>
      <c r="I91" s="77">
        <v>7.1016147973926014</v>
      </c>
      <c r="J91" s="24" t="s">
        <v>231</v>
      </c>
      <c r="K91" s="78">
        <v>0.12835383227445152</v>
      </c>
      <c r="L91" s="77">
        <v>-0.18039481546485395</v>
      </c>
      <c r="M91" s="24" t="s">
        <v>231</v>
      </c>
      <c r="N91" s="78">
        <v>0.16569343524521371</v>
      </c>
    </row>
    <row r="92" spans="1:14" x14ac:dyDescent="0.3">
      <c r="A92" s="96" t="s">
        <v>208</v>
      </c>
      <c r="B92" s="133">
        <v>3980</v>
      </c>
      <c r="C92" s="77">
        <v>-0.59150000000000003</v>
      </c>
      <c r="D92" s="24" t="s">
        <v>231</v>
      </c>
      <c r="E92" s="78">
        <v>0.1216</v>
      </c>
      <c r="F92" s="77">
        <v>6.3164999999999996</v>
      </c>
      <c r="G92" s="24" t="s">
        <v>231</v>
      </c>
      <c r="H92" s="25">
        <v>0.1376</v>
      </c>
      <c r="I92" s="77">
        <v>7.1701147973925998</v>
      </c>
      <c r="J92" s="24" t="s">
        <v>231</v>
      </c>
      <c r="K92" s="78">
        <v>0.15895903956534849</v>
      </c>
      <c r="L92" s="77">
        <v>-0.36669481546485394</v>
      </c>
      <c r="M92" s="24" t="s">
        <v>231</v>
      </c>
      <c r="N92" s="78">
        <v>0.12240451169527956</v>
      </c>
    </row>
    <row r="93" spans="1:14" x14ac:dyDescent="0.3">
      <c r="A93" s="96" t="s">
        <v>216</v>
      </c>
      <c r="B93" s="133">
        <v>3972</v>
      </c>
      <c r="C93" s="77">
        <v>-0.3296</v>
      </c>
      <c r="D93" s="24" t="s">
        <v>231</v>
      </c>
      <c r="E93" s="78">
        <v>0.20039999999999999</v>
      </c>
      <c r="F93" s="77">
        <v>4.9837999999999996</v>
      </c>
      <c r="G93" s="24" t="s">
        <v>231</v>
      </c>
      <c r="H93" s="25">
        <v>0.14349999999999999</v>
      </c>
      <c r="I93" s="77">
        <v>5.7088914398593529</v>
      </c>
      <c r="J93" s="24" t="s">
        <v>231</v>
      </c>
      <c r="K93" s="78">
        <v>0.14899669771521926</v>
      </c>
      <c r="L93" s="77">
        <v>-0.13376635378010684</v>
      </c>
      <c r="M93" s="24" t="s">
        <v>231</v>
      </c>
      <c r="N93" s="78">
        <v>0.20056283564358182</v>
      </c>
    </row>
    <row r="94" spans="1:14" x14ac:dyDescent="0.3">
      <c r="A94" s="96" t="s">
        <v>217</v>
      </c>
      <c r="B94" s="133">
        <v>3972</v>
      </c>
      <c r="C94" s="77">
        <v>-0.33229999999999998</v>
      </c>
      <c r="D94" s="24" t="s">
        <v>231</v>
      </c>
      <c r="E94" s="78">
        <v>0.24759999999999999</v>
      </c>
      <c r="F94" s="77">
        <v>5.0736999999999997</v>
      </c>
      <c r="G94" s="24" t="s">
        <v>231</v>
      </c>
      <c r="H94" s="25">
        <v>0.14929999999999999</v>
      </c>
      <c r="I94" s="77">
        <v>5.798791439859353</v>
      </c>
      <c r="J94" s="24" t="s">
        <v>231</v>
      </c>
      <c r="K94" s="78">
        <v>0.15459060750912529</v>
      </c>
      <c r="L94" s="77">
        <v>-0.13646635378010682</v>
      </c>
      <c r="M94" s="24" t="s">
        <v>231</v>
      </c>
      <c r="N94" s="78">
        <v>0.2477318127358584</v>
      </c>
    </row>
    <row r="95" spans="1:14" x14ac:dyDescent="0.3">
      <c r="A95" s="96" t="s">
        <v>218</v>
      </c>
      <c r="B95" s="133">
        <v>3972</v>
      </c>
      <c r="C95" s="77">
        <v>-0.74070000000000003</v>
      </c>
      <c r="D95" s="24" t="s">
        <v>231</v>
      </c>
      <c r="E95" s="78">
        <v>0.13270000000000001</v>
      </c>
      <c r="F95" s="77">
        <v>4.7362000000000002</v>
      </c>
      <c r="G95" s="24" t="s">
        <v>231</v>
      </c>
      <c r="H95" s="25">
        <v>0.1759</v>
      </c>
      <c r="I95" s="77">
        <v>5.4612914398593535</v>
      </c>
      <c r="J95" s="24" t="s">
        <v>231</v>
      </c>
      <c r="K95" s="78">
        <v>0.18041223885878815</v>
      </c>
      <c r="L95" s="77">
        <v>-0.54486635378010684</v>
      </c>
      <c r="M95" s="24" t="s">
        <v>231</v>
      </c>
      <c r="N95" s="78">
        <v>0.13294578233774257</v>
      </c>
    </row>
    <row r="96" spans="1:14" x14ac:dyDescent="0.3">
      <c r="A96" s="96" t="s">
        <v>222</v>
      </c>
      <c r="B96" s="133">
        <v>3964</v>
      </c>
      <c r="C96" s="77">
        <v>-0.44119999999999998</v>
      </c>
      <c r="D96" s="24" t="s">
        <v>231</v>
      </c>
      <c r="E96" s="78">
        <v>0.1734</v>
      </c>
      <c r="F96" s="77">
        <v>6.2394999999999996</v>
      </c>
      <c r="G96" s="24" t="s">
        <v>231</v>
      </c>
      <c r="H96" s="25">
        <v>0.1394</v>
      </c>
      <c r="I96" s="77">
        <v>7.1509009988016414</v>
      </c>
      <c r="J96" s="24" t="s">
        <v>231</v>
      </c>
      <c r="K96" s="78">
        <v>0.16936172450868531</v>
      </c>
      <c r="L96" s="77">
        <v>-0.21056930963029899</v>
      </c>
      <c r="M96" s="24" t="s">
        <v>231</v>
      </c>
      <c r="N96" s="78">
        <v>0.17408449074599786</v>
      </c>
    </row>
    <row r="97" spans="1:14" x14ac:dyDescent="0.3">
      <c r="A97" s="96" t="s">
        <v>223</v>
      </c>
      <c r="B97" s="133">
        <v>3964</v>
      </c>
      <c r="C97" s="77">
        <v>-0.51259999999999994</v>
      </c>
      <c r="D97" s="24" t="s">
        <v>231</v>
      </c>
      <c r="E97" s="78">
        <v>0.2016</v>
      </c>
      <c r="F97" s="77">
        <v>5.9507000000000003</v>
      </c>
      <c r="G97" s="24" t="s">
        <v>231</v>
      </c>
      <c r="H97" s="25">
        <v>9.1300000000000006E-2</v>
      </c>
      <c r="I97" s="77">
        <v>6.8621009988016421</v>
      </c>
      <c r="J97" s="24" t="s">
        <v>231</v>
      </c>
      <c r="K97" s="78">
        <v>0.13261494534386317</v>
      </c>
      <c r="L97" s="77">
        <v>-0.28196930963029898</v>
      </c>
      <c r="M97" s="24" t="s">
        <v>231</v>
      </c>
      <c r="N97" s="78">
        <v>0.20218904500069584</v>
      </c>
    </row>
    <row r="98" spans="1:14" x14ac:dyDescent="0.3">
      <c r="A98" s="96" t="s">
        <v>224</v>
      </c>
      <c r="B98" s="133">
        <v>3964</v>
      </c>
      <c r="C98" s="77">
        <v>-0.39700000000000002</v>
      </c>
      <c r="D98" s="24" t="s">
        <v>231</v>
      </c>
      <c r="E98" s="78">
        <v>0.104</v>
      </c>
      <c r="F98" s="77">
        <v>5.9790000000000001</v>
      </c>
      <c r="G98" s="24" t="s">
        <v>231</v>
      </c>
      <c r="H98" s="25">
        <v>0.16719999999999999</v>
      </c>
      <c r="I98" s="77">
        <v>6.8904009988016419</v>
      </c>
      <c r="J98" s="24" t="s">
        <v>231</v>
      </c>
      <c r="K98" s="78">
        <v>0.19289083370797019</v>
      </c>
      <c r="L98" s="77">
        <v>-0.16636930963029903</v>
      </c>
      <c r="M98" s="24" t="s">
        <v>231</v>
      </c>
      <c r="N98" s="78">
        <v>0.10513729080727453</v>
      </c>
    </row>
    <row r="99" spans="1:14" x14ac:dyDescent="0.3">
      <c r="A99" s="96" t="s">
        <v>221</v>
      </c>
      <c r="B99" s="133">
        <v>3964</v>
      </c>
      <c r="C99" s="77">
        <v>-0.55969999999999998</v>
      </c>
      <c r="D99" s="24" t="s">
        <v>231</v>
      </c>
      <c r="E99" s="78">
        <v>0.1154</v>
      </c>
      <c r="F99" s="77">
        <v>5.0742000000000003</v>
      </c>
      <c r="G99" s="24" t="s">
        <v>231</v>
      </c>
      <c r="H99" s="25">
        <v>0.13650000000000001</v>
      </c>
      <c r="I99" s="77">
        <v>5.713585157586544</v>
      </c>
      <c r="J99" s="24" t="s">
        <v>231</v>
      </c>
      <c r="K99" s="78">
        <v>0.14040713500221072</v>
      </c>
      <c r="L99" s="77">
        <v>-0.39512663765308043</v>
      </c>
      <c r="M99" s="24" t="s">
        <v>231</v>
      </c>
      <c r="N99" s="78">
        <v>0.11567666581322016</v>
      </c>
    </row>
    <row r="100" spans="1:14" x14ac:dyDescent="0.3">
      <c r="A100" s="96" t="s">
        <v>175</v>
      </c>
      <c r="B100" s="133">
        <v>3955</v>
      </c>
      <c r="C100" s="77">
        <v>-0.36780000000000002</v>
      </c>
      <c r="D100" s="24" t="s">
        <v>231</v>
      </c>
      <c r="E100" s="78">
        <v>0.1651</v>
      </c>
      <c r="F100" s="77">
        <v>7.0742000000000003</v>
      </c>
      <c r="G100" s="24" t="s">
        <v>231</v>
      </c>
      <c r="H100" s="25">
        <v>0.11899999999999999</v>
      </c>
      <c r="I100" s="77">
        <v>8.3139745871102129</v>
      </c>
      <c r="J100" s="24" t="s">
        <v>231</v>
      </c>
      <c r="K100" s="78">
        <v>0.29072637295906084</v>
      </c>
      <c r="L100" s="77">
        <v>-0.11344206564767761</v>
      </c>
      <c r="M100" s="24" t="s">
        <v>231</v>
      </c>
      <c r="N100" s="78">
        <v>0.16928338393668019</v>
      </c>
    </row>
    <row r="101" spans="1:14" x14ac:dyDescent="0.3">
      <c r="A101" s="96" t="s">
        <v>176</v>
      </c>
      <c r="B101" s="133">
        <v>3955</v>
      </c>
      <c r="C101" s="77">
        <v>-0.1978</v>
      </c>
      <c r="D101" s="24" t="s">
        <v>231</v>
      </c>
      <c r="E101" s="78">
        <v>0.1764</v>
      </c>
      <c r="F101" s="77">
        <v>6.9848999999999997</v>
      </c>
      <c r="G101" s="24" t="s">
        <v>231</v>
      </c>
      <c r="H101" s="25">
        <v>0.13439999999999999</v>
      </c>
      <c r="I101" s="77">
        <v>8.2246745871102132</v>
      </c>
      <c r="J101" s="24" t="s">
        <v>231</v>
      </c>
      <c r="K101" s="78">
        <v>0.29736204185122717</v>
      </c>
      <c r="L101" s="77">
        <v>5.6557934352322398E-2</v>
      </c>
      <c r="M101" s="24" t="s">
        <v>231</v>
      </c>
      <c r="N101" s="78">
        <v>0.18032141879725069</v>
      </c>
    </row>
    <row r="102" spans="1:14" x14ac:dyDescent="0.3">
      <c r="A102" s="96" t="s">
        <v>177</v>
      </c>
      <c r="B102" s="133">
        <v>3955</v>
      </c>
      <c r="C102" s="77">
        <v>-0.31109999999999999</v>
      </c>
      <c r="D102" s="24" t="s">
        <v>231</v>
      </c>
      <c r="E102" s="78">
        <v>0.16589999999999999</v>
      </c>
      <c r="F102" s="77">
        <v>7.1326999999999998</v>
      </c>
      <c r="G102" s="24" t="s">
        <v>231</v>
      </c>
      <c r="H102" s="25">
        <v>0.16869999999999999</v>
      </c>
      <c r="I102" s="77">
        <v>8.3724745871102133</v>
      </c>
      <c r="J102" s="24" t="s">
        <v>231</v>
      </c>
      <c r="K102" s="78">
        <v>0.31435730297534198</v>
      </c>
      <c r="L102" s="77">
        <v>-5.6742065647677586E-2</v>
      </c>
      <c r="M102" s="24" t="s">
        <v>231</v>
      </c>
      <c r="N102" s="78">
        <v>0.17006370593707956</v>
      </c>
    </row>
    <row r="103" spans="1:14" x14ac:dyDescent="0.3">
      <c r="A103" s="96" t="s">
        <v>230</v>
      </c>
      <c r="B103" s="133">
        <v>3948</v>
      </c>
      <c r="C103" s="77">
        <v>-0.15229999999999999</v>
      </c>
      <c r="D103" s="24" t="s">
        <v>231</v>
      </c>
      <c r="E103" s="78">
        <v>0.19170000000000001</v>
      </c>
      <c r="F103" s="77">
        <v>6.5949</v>
      </c>
      <c r="G103" s="24" t="s">
        <v>231</v>
      </c>
      <c r="H103" s="25">
        <v>0.14979999999999999</v>
      </c>
      <c r="I103" s="77">
        <v>7.4684263638330339</v>
      </c>
      <c r="J103" s="24" t="s">
        <v>231</v>
      </c>
      <c r="K103" s="78">
        <v>0.23196470912349579</v>
      </c>
      <c r="L103" s="77">
        <v>0.1002087280721175</v>
      </c>
      <c r="M103" s="24" t="s">
        <v>231</v>
      </c>
      <c r="N103" s="78">
        <v>0.19437363280888476</v>
      </c>
    </row>
    <row r="104" spans="1:14" x14ac:dyDescent="0.3">
      <c r="A104" s="96" t="s">
        <v>229</v>
      </c>
      <c r="B104" s="133">
        <v>3948</v>
      </c>
      <c r="C104" s="77">
        <v>-0.27629999999999999</v>
      </c>
      <c r="D104" s="24" t="s">
        <v>231</v>
      </c>
      <c r="E104" s="78">
        <v>0.22770000000000001</v>
      </c>
      <c r="F104" s="77">
        <v>6.2142999999999997</v>
      </c>
      <c r="G104" s="24" t="s">
        <v>231</v>
      </c>
      <c r="H104" s="25">
        <v>0.10489999999999999</v>
      </c>
      <c r="I104" s="77">
        <v>7.2791864702294395</v>
      </c>
      <c r="J104" s="24" t="s">
        <v>231</v>
      </c>
      <c r="K104" s="78">
        <v>0.18912359274533933</v>
      </c>
      <c r="L104" s="77">
        <v>-2.6988436319884623E-2</v>
      </c>
      <c r="M104" s="24" t="s">
        <v>231</v>
      </c>
      <c r="N104" s="78">
        <v>0.22896477546761948</v>
      </c>
    </row>
    <row r="105" spans="1:14" x14ac:dyDescent="0.3">
      <c r="A105" s="96" t="s">
        <v>182</v>
      </c>
      <c r="B105" s="133">
        <v>3943</v>
      </c>
      <c r="C105" s="77">
        <v>-0.62980000000000003</v>
      </c>
      <c r="D105" s="24" t="s">
        <v>231</v>
      </c>
      <c r="E105" s="78">
        <v>0.13830000000000001</v>
      </c>
      <c r="F105" s="77">
        <v>6.4428000000000001</v>
      </c>
      <c r="G105" s="24" t="s">
        <v>231</v>
      </c>
      <c r="H105" s="25">
        <v>0.12509999999999999</v>
      </c>
      <c r="I105" s="77">
        <v>8.9599272321245422</v>
      </c>
      <c r="J105" s="24" t="s">
        <v>231</v>
      </c>
      <c r="K105" s="78">
        <v>0.91137922981450048</v>
      </c>
      <c r="L105" s="77">
        <v>-0.19895755748709193</v>
      </c>
      <c r="M105" s="24" t="s">
        <v>231</v>
      </c>
      <c r="N105" s="78">
        <v>0.18602944450447706</v>
      </c>
    </row>
    <row r="106" spans="1:14" x14ac:dyDescent="0.3">
      <c r="A106" s="96" t="s">
        <v>219</v>
      </c>
      <c r="B106" s="133">
        <v>3939</v>
      </c>
      <c r="C106" s="77">
        <v>-0.4531</v>
      </c>
      <c r="D106" s="24" t="s">
        <v>231</v>
      </c>
      <c r="E106" s="78">
        <v>0.17150000000000001</v>
      </c>
      <c r="F106" s="77">
        <v>6.2671999999999999</v>
      </c>
      <c r="G106" s="24" t="s">
        <v>231</v>
      </c>
      <c r="H106" s="25">
        <v>0.10780000000000001</v>
      </c>
      <c r="I106" s="77">
        <v>7.7117261557453674</v>
      </c>
      <c r="J106" s="24" t="s">
        <v>231</v>
      </c>
      <c r="K106" s="78">
        <v>0.3801806299539135</v>
      </c>
      <c r="L106" s="77">
        <v>-0.15533858003710638</v>
      </c>
      <c r="M106" s="24" t="s">
        <v>231</v>
      </c>
      <c r="N106" s="78">
        <v>0.17971581418213389</v>
      </c>
    </row>
    <row r="107" spans="1:14" x14ac:dyDescent="0.3">
      <c r="A107" s="96" t="s">
        <v>204</v>
      </c>
      <c r="B107" s="133">
        <v>3936</v>
      </c>
      <c r="C107" s="77">
        <v>-2.2151000000000001</v>
      </c>
      <c r="D107" s="24" t="s">
        <v>231</v>
      </c>
      <c r="E107" s="78">
        <v>0.2379</v>
      </c>
      <c r="F107" s="77">
        <v>5.1615000000000002</v>
      </c>
      <c r="G107" s="24" t="s">
        <v>231</v>
      </c>
      <c r="H107" s="25">
        <v>0.109</v>
      </c>
      <c r="I107" s="77">
        <v>6.5199052536655957</v>
      </c>
      <c r="J107" s="24" t="s">
        <v>231</v>
      </c>
      <c r="K107" s="78">
        <v>0.13129384079645362</v>
      </c>
      <c r="L107" s="77">
        <v>-1.920766801555817</v>
      </c>
      <c r="M107" s="24" t="s">
        <v>231</v>
      </c>
      <c r="N107" s="78">
        <v>0.23831333189131448</v>
      </c>
    </row>
    <row r="108" spans="1:14" x14ac:dyDescent="0.3">
      <c r="A108" s="96" t="s">
        <v>205</v>
      </c>
      <c r="B108" s="133">
        <v>3936</v>
      </c>
      <c r="C108" s="77">
        <v>-0.8458</v>
      </c>
      <c r="D108" s="24" t="s">
        <v>231</v>
      </c>
      <c r="E108" s="78">
        <v>0.2152</v>
      </c>
      <c r="F108" s="77">
        <v>6.1649000000000003</v>
      </c>
      <c r="G108" s="24" t="s">
        <v>231</v>
      </c>
      <c r="H108" s="25">
        <v>9.5600000000000004E-2</v>
      </c>
      <c r="I108" s="77">
        <v>7.5233052536655958</v>
      </c>
      <c r="J108" s="24" t="s">
        <v>231</v>
      </c>
      <c r="K108" s="78">
        <v>0.12040113218356592</v>
      </c>
      <c r="L108" s="77">
        <v>-0.55146680155581707</v>
      </c>
      <c r="M108" s="24" t="s">
        <v>231</v>
      </c>
      <c r="N108" s="78">
        <v>0.21565684352030151</v>
      </c>
    </row>
    <row r="109" spans="1:14" x14ac:dyDescent="0.3">
      <c r="A109" s="96" t="s">
        <v>206</v>
      </c>
      <c r="B109" s="133">
        <v>3936</v>
      </c>
      <c r="C109" s="77">
        <v>-0.28060000000000002</v>
      </c>
      <c r="D109" s="24" t="s">
        <v>231</v>
      </c>
      <c r="E109" s="78">
        <v>0.27679999999999999</v>
      </c>
      <c r="F109" s="77">
        <v>6.1144999999999996</v>
      </c>
      <c r="G109" s="24" t="s">
        <v>231</v>
      </c>
      <c r="H109" s="25">
        <v>0.1115</v>
      </c>
      <c r="I109" s="77">
        <v>7.4729052536655951</v>
      </c>
      <c r="J109" s="24" t="s">
        <v>231</v>
      </c>
      <c r="K109" s="78">
        <v>0.13337661950688551</v>
      </c>
      <c r="L109" s="77">
        <v>1.373319844418297E-2</v>
      </c>
      <c r="M109" s="24" t="s">
        <v>231</v>
      </c>
      <c r="N109" s="78">
        <v>0.27715532496623585</v>
      </c>
    </row>
    <row r="110" spans="1:14" x14ac:dyDescent="0.3">
      <c r="A110" s="96" t="s">
        <v>228</v>
      </c>
      <c r="B110" s="133">
        <v>3936</v>
      </c>
      <c r="C110" s="77">
        <v>-0.24179999999999999</v>
      </c>
      <c r="D110" s="24" t="s">
        <v>231</v>
      </c>
      <c r="E110" s="78">
        <v>0.15459999999999999</v>
      </c>
      <c r="F110" s="77">
        <v>6.4638999999999998</v>
      </c>
      <c r="G110" s="24" t="s">
        <v>231</v>
      </c>
      <c r="H110" s="152">
        <v>0.14910000000000001</v>
      </c>
      <c r="I110" s="77">
        <v>7.5287864702294396</v>
      </c>
      <c r="J110" s="24" t="s">
        <v>231</v>
      </c>
      <c r="K110" s="78">
        <v>0.21678222559265548</v>
      </c>
      <c r="L110" s="77">
        <v>7.5115636801153796E-3</v>
      </c>
      <c r="M110" s="24" t="s">
        <v>231</v>
      </c>
      <c r="N110" s="78">
        <v>0.15645682600940555</v>
      </c>
    </row>
    <row r="111" spans="1:14" x14ac:dyDescent="0.3">
      <c r="A111" s="96" t="s">
        <v>174</v>
      </c>
      <c r="B111" s="133">
        <v>3936</v>
      </c>
      <c r="C111" s="77">
        <v>-0.72960000000000003</v>
      </c>
      <c r="D111" s="24" t="s">
        <v>231</v>
      </c>
      <c r="E111" s="78">
        <v>0.12909999999999999</v>
      </c>
      <c r="F111" s="77">
        <v>5.0255000000000001</v>
      </c>
      <c r="G111" s="24" t="s">
        <v>231</v>
      </c>
      <c r="H111" s="25">
        <v>0.13389999999999999</v>
      </c>
      <c r="I111" s="77">
        <v>5.8384039170897832</v>
      </c>
      <c r="J111" s="24" t="s">
        <v>231</v>
      </c>
      <c r="K111" s="78">
        <v>0.27679083143683975</v>
      </c>
      <c r="L111" s="77">
        <v>-0.52819249030280657</v>
      </c>
      <c r="M111" s="24" t="s">
        <v>231</v>
      </c>
      <c r="N111" s="78">
        <v>0.13360125628505759</v>
      </c>
    </row>
    <row r="112" spans="1:14" x14ac:dyDescent="0.3">
      <c r="A112" s="96" t="s">
        <v>197</v>
      </c>
      <c r="B112" s="133">
        <v>3926</v>
      </c>
      <c r="C112" s="77">
        <v>-0.1835</v>
      </c>
      <c r="D112" s="24" t="s">
        <v>231</v>
      </c>
      <c r="E112" s="78">
        <v>0.18360000000000001</v>
      </c>
      <c r="F112" s="77">
        <v>6.7362000000000002</v>
      </c>
      <c r="G112" s="24" t="s">
        <v>231</v>
      </c>
      <c r="H112" s="25">
        <v>9.8500000000000004E-2</v>
      </c>
      <c r="I112" s="77">
        <v>7.506744086145396</v>
      </c>
      <c r="J112" s="24" t="s">
        <v>231</v>
      </c>
      <c r="K112" s="78">
        <v>0.11716801004472016</v>
      </c>
      <c r="L112" s="77">
        <v>1.2782634436570683E-2</v>
      </c>
      <c r="M112" s="24" t="s">
        <v>231</v>
      </c>
      <c r="N112" s="78">
        <v>0.18390505867363463</v>
      </c>
    </row>
    <row r="113" spans="1:14" x14ac:dyDescent="0.3">
      <c r="A113" s="96" t="s">
        <v>211</v>
      </c>
      <c r="B113" s="133">
        <v>3919</v>
      </c>
      <c r="C113" s="77">
        <v>-0.39879999999999999</v>
      </c>
      <c r="D113" s="24" t="s">
        <v>231</v>
      </c>
      <c r="E113" s="78">
        <v>0.16120000000000001</v>
      </c>
      <c r="F113" s="77">
        <v>6.4356</v>
      </c>
      <c r="G113" s="24" t="s">
        <v>231</v>
      </c>
      <c r="H113" s="25">
        <v>0.1158</v>
      </c>
      <c r="I113" s="77">
        <v>7.3738651985954089</v>
      </c>
      <c r="J113" s="24" t="s">
        <v>231</v>
      </c>
      <c r="K113" s="78">
        <v>0.1403361539502628</v>
      </c>
      <c r="L113" s="77">
        <v>-0.1571868084411929</v>
      </c>
      <c r="M113" s="24" t="s">
        <v>231</v>
      </c>
      <c r="N113" s="78">
        <v>0.16192211672526333</v>
      </c>
    </row>
    <row r="114" spans="1:14" x14ac:dyDescent="0.3">
      <c r="A114" s="96" t="s">
        <v>212</v>
      </c>
      <c r="B114" s="133">
        <v>3919</v>
      </c>
      <c r="C114" s="77">
        <v>-0.41339999999999999</v>
      </c>
      <c r="D114" s="24" t="s">
        <v>231</v>
      </c>
      <c r="E114" s="78">
        <v>0.27589999999999998</v>
      </c>
      <c r="F114" s="77">
        <v>6.4128999999999996</v>
      </c>
      <c r="G114" s="24" t="s">
        <v>231</v>
      </c>
      <c r="H114" s="25">
        <v>0.1114</v>
      </c>
      <c r="I114" s="77">
        <v>7.3511651985954085</v>
      </c>
      <c r="J114" s="24" t="s">
        <v>231</v>
      </c>
      <c r="K114" s="78">
        <v>0.13672803701345188</v>
      </c>
      <c r="L114" s="77">
        <v>-0.1717868084411929</v>
      </c>
      <c r="M114" s="24" t="s">
        <v>231</v>
      </c>
      <c r="N114" s="78">
        <v>0.27632253235085585</v>
      </c>
    </row>
    <row r="115" spans="1:14" x14ac:dyDescent="0.3">
      <c r="A115" s="96" t="s">
        <v>213</v>
      </c>
      <c r="B115" s="133">
        <v>3919</v>
      </c>
      <c r="C115" s="77">
        <v>-0.5998</v>
      </c>
      <c r="D115" s="24" t="s">
        <v>231</v>
      </c>
      <c r="E115" s="78">
        <v>0.1782</v>
      </c>
      <c r="F115" s="77">
        <v>6.3712</v>
      </c>
      <c r="G115" s="24" t="s">
        <v>231</v>
      </c>
      <c r="H115" s="25">
        <v>0.13320000000000001</v>
      </c>
      <c r="I115" s="77">
        <v>7.3094651985954098</v>
      </c>
      <c r="J115" s="24" t="s">
        <v>231</v>
      </c>
      <c r="K115" s="78">
        <v>0.15500592280797487</v>
      </c>
      <c r="L115" s="77">
        <v>-0.35818680844119288</v>
      </c>
      <c r="M115" s="24" t="s">
        <v>231</v>
      </c>
      <c r="N115" s="78">
        <v>0.17885349279449309</v>
      </c>
    </row>
    <row r="116" spans="1:14" x14ac:dyDescent="0.3">
      <c r="A116" s="96" t="s">
        <v>183</v>
      </c>
      <c r="B116" s="133">
        <v>3918</v>
      </c>
      <c r="C116" s="77">
        <v>-0.2732</v>
      </c>
      <c r="D116" s="24" t="s">
        <v>231</v>
      </c>
      <c r="E116" s="143">
        <v>0.14810834</v>
      </c>
      <c r="F116" s="77">
        <v>6.4828000000000001</v>
      </c>
      <c r="G116" s="24" t="s">
        <v>231</v>
      </c>
      <c r="H116" s="25">
        <v>0.15529999999999999</v>
      </c>
      <c r="I116" s="77">
        <v>7.7031511837016708</v>
      </c>
      <c r="J116" s="24" t="s">
        <v>231</v>
      </c>
      <c r="K116" s="78">
        <v>0.34365522146166749</v>
      </c>
      <c r="L116" s="77">
        <v>-1.5337223559693192E-2</v>
      </c>
      <c r="M116" s="24" t="s">
        <v>231</v>
      </c>
      <c r="N116" s="78">
        <v>4.3153095286166766E-2</v>
      </c>
    </row>
    <row r="117" spans="1:14" x14ac:dyDescent="0.3">
      <c r="A117" s="96" t="s">
        <v>179</v>
      </c>
      <c r="B117" s="133">
        <v>3897</v>
      </c>
      <c r="C117" s="77">
        <v>-0.15609999999999999</v>
      </c>
      <c r="D117" s="24" t="s">
        <v>231</v>
      </c>
      <c r="E117" s="78">
        <v>0.15049999999999999</v>
      </c>
      <c r="F117" s="77">
        <v>6.5864000000000003</v>
      </c>
      <c r="G117" s="24" t="s">
        <v>231</v>
      </c>
      <c r="H117" s="25">
        <v>0.1459</v>
      </c>
      <c r="I117" s="77">
        <v>7.588681407604156</v>
      </c>
      <c r="J117" s="24" t="s">
        <v>231</v>
      </c>
      <c r="K117" s="78">
        <v>0.17630847047748241</v>
      </c>
      <c r="L117" s="77">
        <v>8.5384622159917573E-2</v>
      </c>
      <c r="M117" s="24" t="s">
        <v>231</v>
      </c>
      <c r="N117" s="78">
        <v>0.15148190029417541</v>
      </c>
    </row>
    <row r="118" spans="1:14" x14ac:dyDescent="0.3">
      <c r="A118" s="96" t="s">
        <v>198</v>
      </c>
      <c r="B118" s="133">
        <v>3895</v>
      </c>
      <c r="C118" s="77">
        <v>-0.1026</v>
      </c>
      <c r="D118" s="24" t="s">
        <v>231</v>
      </c>
      <c r="E118" s="78">
        <v>0.17849999999999999</v>
      </c>
      <c r="F118" s="77">
        <v>6.5671999999999997</v>
      </c>
      <c r="G118" s="24" t="s">
        <v>231</v>
      </c>
      <c r="H118" s="25">
        <v>0.159</v>
      </c>
      <c r="I118" s="77">
        <v>7.6819625121223929</v>
      </c>
      <c r="J118" s="24" t="s">
        <v>231</v>
      </c>
      <c r="K118" s="78">
        <v>0.20218199726110087</v>
      </c>
      <c r="L118" s="77">
        <v>0.14678862057209993</v>
      </c>
      <c r="M118" s="24" t="s">
        <v>231</v>
      </c>
      <c r="N118" s="78">
        <v>0.17977861966160655</v>
      </c>
    </row>
    <row r="119" spans="1:14" x14ac:dyDescent="0.3">
      <c r="A119" s="96" t="s">
        <v>171</v>
      </c>
      <c r="B119" s="133">
        <v>3883</v>
      </c>
      <c r="C119" s="77">
        <v>-0.52039999999999997</v>
      </c>
      <c r="D119" s="24" t="s">
        <v>231</v>
      </c>
      <c r="E119" s="78">
        <v>0.11609999999999999</v>
      </c>
      <c r="F119" s="77">
        <v>6.4306000000000001</v>
      </c>
      <c r="G119" s="24" t="s">
        <v>231</v>
      </c>
      <c r="H119" s="25">
        <v>0.1618</v>
      </c>
      <c r="I119" s="77">
        <v>7.3281207624697489</v>
      </c>
      <c r="J119" s="24" t="s">
        <v>231</v>
      </c>
      <c r="K119" s="78">
        <v>0.18299691051640726</v>
      </c>
      <c r="L119" s="77">
        <v>-0.29253602977373483</v>
      </c>
      <c r="M119" s="24" t="s">
        <v>231</v>
      </c>
      <c r="N119" s="78">
        <v>0.11697266285257622</v>
      </c>
    </row>
    <row r="120" spans="1:14" x14ac:dyDescent="0.3">
      <c r="A120" s="96" t="s">
        <v>190</v>
      </c>
      <c r="B120" s="133">
        <v>3882</v>
      </c>
      <c r="C120" s="77">
        <v>-0.47320000000000001</v>
      </c>
      <c r="D120" s="24" t="s">
        <v>231</v>
      </c>
      <c r="E120" s="78">
        <v>0.1913</v>
      </c>
      <c r="F120" s="77">
        <v>7.0612000000000004</v>
      </c>
      <c r="G120" s="24" t="s">
        <v>231</v>
      </c>
      <c r="H120" s="25">
        <v>0.13519999999999999</v>
      </c>
      <c r="I120" s="77">
        <v>8.2816238246355258</v>
      </c>
      <c r="J120" s="24" t="s">
        <v>231</v>
      </c>
      <c r="K120" s="78">
        <v>0.21955302312125513</v>
      </c>
      <c r="L120" s="77">
        <v>-0.16259828949666677</v>
      </c>
      <c r="M120" s="24" t="s">
        <v>231</v>
      </c>
      <c r="N120" s="78">
        <v>0.19417434226262287</v>
      </c>
    </row>
    <row r="121" spans="1:14" x14ac:dyDescent="0.3">
      <c r="A121" s="96" t="s">
        <v>191</v>
      </c>
      <c r="B121" s="133">
        <v>3882</v>
      </c>
      <c r="C121" s="77">
        <v>-0.2462</v>
      </c>
      <c r="D121" s="24" t="s">
        <v>231</v>
      </c>
      <c r="E121" s="78">
        <v>0.21959999999999999</v>
      </c>
      <c r="F121" s="77">
        <v>6.8066000000000004</v>
      </c>
      <c r="G121" s="24" t="s">
        <v>231</v>
      </c>
      <c r="H121" s="25">
        <v>0.13550000000000001</v>
      </c>
      <c r="I121" s="77">
        <v>8.0270238246355259</v>
      </c>
      <c r="J121" s="24" t="s">
        <v>231</v>
      </c>
      <c r="K121" s="78">
        <v>0.21973788922641996</v>
      </c>
      <c r="L121" s="77">
        <v>6.4401710503333237E-2</v>
      </c>
      <c r="M121" s="24" t="s">
        <v>231</v>
      </c>
      <c r="N121" s="78">
        <v>0.22210840865019543</v>
      </c>
    </row>
    <row r="122" spans="1:14" x14ac:dyDescent="0.3">
      <c r="A122" s="96" t="s">
        <v>187</v>
      </c>
      <c r="B122" s="133">
        <v>3853</v>
      </c>
      <c r="C122" s="77">
        <v>-0.36809999999999998</v>
      </c>
      <c r="D122" s="24" t="s">
        <v>231</v>
      </c>
      <c r="E122" s="78">
        <v>0.1731</v>
      </c>
      <c r="F122" s="77">
        <v>7.1845999999999997</v>
      </c>
      <c r="G122" s="24" t="s">
        <v>231</v>
      </c>
      <c r="H122" s="25">
        <v>0.11260000000000001</v>
      </c>
      <c r="I122" s="77">
        <v>8.4701006238263492</v>
      </c>
      <c r="J122" s="24" t="s">
        <v>231</v>
      </c>
      <c r="K122" s="78">
        <v>0.42216654870284831</v>
      </c>
      <c r="L122" s="77">
        <v>-6.5664735116098216E-2</v>
      </c>
      <c r="M122" s="24" t="s">
        <v>231</v>
      </c>
      <c r="N122" s="78">
        <v>0.1885977613681647</v>
      </c>
    </row>
    <row r="123" spans="1:14" x14ac:dyDescent="0.3">
      <c r="A123" s="96" t="s">
        <v>226</v>
      </c>
      <c r="B123" s="133">
        <v>3825</v>
      </c>
      <c r="C123" s="77">
        <v>-0.4531</v>
      </c>
      <c r="D123" s="24" t="s">
        <v>231</v>
      </c>
      <c r="E123" s="78">
        <v>0.16350000000000001</v>
      </c>
      <c r="F123" s="77">
        <v>6.0373999999999999</v>
      </c>
      <c r="G123" s="24" t="s">
        <v>231</v>
      </c>
      <c r="H123" s="25">
        <v>0.13100000000000001</v>
      </c>
      <c r="I123" s="77">
        <v>6.8609043660765128</v>
      </c>
      <c r="J123" s="24" t="s">
        <v>231</v>
      </c>
      <c r="K123" s="78">
        <v>0.15897903382864731</v>
      </c>
      <c r="L123" s="77">
        <v>-0.22260690186476811</v>
      </c>
      <c r="M123" s="24" t="s">
        <v>231</v>
      </c>
      <c r="N123" s="78">
        <v>0.16469113664848944</v>
      </c>
    </row>
    <row r="124" spans="1:14" x14ac:dyDescent="0.3">
      <c r="A124" s="96" t="s">
        <v>192</v>
      </c>
      <c r="B124" s="133">
        <v>3800</v>
      </c>
      <c r="C124" s="77">
        <v>-0.47839999999999999</v>
      </c>
      <c r="D124" s="24" t="s">
        <v>231</v>
      </c>
      <c r="E124" s="78">
        <v>0.2681</v>
      </c>
      <c r="F124" s="77">
        <v>6.5587</v>
      </c>
      <c r="G124" s="24" t="s">
        <v>231</v>
      </c>
      <c r="H124" s="25">
        <v>0.14929999999999999</v>
      </c>
      <c r="I124" s="77">
        <v>7.5183452175015075</v>
      </c>
      <c r="J124" s="24" t="s">
        <v>231</v>
      </c>
      <c r="K124" s="78">
        <v>0.18439258245277718</v>
      </c>
      <c r="L124" s="77">
        <v>-0.23408365613862356</v>
      </c>
      <c r="M124" s="24" t="s">
        <v>231</v>
      </c>
      <c r="N124" s="78">
        <v>0.26872882244382251</v>
      </c>
    </row>
    <row r="125" spans="1:14" x14ac:dyDescent="0.3">
      <c r="A125" s="96" t="s">
        <v>193</v>
      </c>
      <c r="B125" s="133">
        <v>3800</v>
      </c>
      <c r="C125" s="77">
        <v>-0.41589999999999999</v>
      </c>
      <c r="D125" s="24" t="s">
        <v>231</v>
      </c>
      <c r="E125" s="78">
        <v>0.23319999999999999</v>
      </c>
      <c r="F125" s="77">
        <v>6.4663000000000004</v>
      </c>
      <c r="G125" s="24" t="s">
        <v>231</v>
      </c>
      <c r="H125" s="25">
        <v>0.1331</v>
      </c>
      <c r="I125" s="77">
        <v>7.4259452175015079</v>
      </c>
      <c r="J125" s="24" t="s">
        <v>231</v>
      </c>
      <c r="K125" s="78">
        <v>0.1715393379479011</v>
      </c>
      <c r="L125" s="77">
        <v>-0.17158365613862356</v>
      </c>
      <c r="M125" s="24" t="s">
        <v>231</v>
      </c>
      <c r="N125" s="78">
        <v>0.23392265818437399</v>
      </c>
    </row>
    <row r="126" spans="1:14" x14ac:dyDescent="0.3">
      <c r="A126" s="96" t="s">
        <v>214</v>
      </c>
      <c r="B126" s="133">
        <v>3757</v>
      </c>
      <c r="C126" s="77">
        <v>-0.68759999999999999</v>
      </c>
      <c r="D126" s="24" t="s">
        <v>231</v>
      </c>
      <c r="E126" s="78">
        <v>0.17130000000000001</v>
      </c>
      <c r="F126" s="77">
        <v>6.5452000000000004</v>
      </c>
      <c r="G126" s="24" t="s">
        <v>231</v>
      </c>
      <c r="H126" s="25">
        <v>0.12559999999999999</v>
      </c>
      <c r="I126" s="77">
        <v>7.5585269410691494</v>
      </c>
      <c r="J126" s="24" t="s">
        <v>231</v>
      </c>
      <c r="K126" s="78">
        <v>0.1841089032388897</v>
      </c>
      <c r="L126" s="77">
        <v>-0.44609941530335739</v>
      </c>
      <c r="M126" s="24" t="s">
        <v>231</v>
      </c>
      <c r="N126" s="78">
        <v>0.17254518826279419</v>
      </c>
    </row>
    <row r="127" spans="1:14" x14ac:dyDescent="0.3">
      <c r="A127" s="96" t="s">
        <v>209</v>
      </c>
      <c r="B127" s="133">
        <v>3741</v>
      </c>
      <c r="C127" s="77">
        <v>-0.30609999999999998</v>
      </c>
      <c r="D127" s="24" t="s">
        <v>231</v>
      </c>
      <c r="E127" s="78">
        <v>0.16067999999999999</v>
      </c>
      <c r="F127" s="77">
        <v>5.2912999999999997</v>
      </c>
      <c r="G127" s="24" t="s">
        <v>231</v>
      </c>
      <c r="H127" s="25">
        <v>0.1469</v>
      </c>
      <c r="I127" s="77">
        <v>6.2684196965433756</v>
      </c>
      <c r="J127" s="24" t="s">
        <v>231</v>
      </c>
      <c r="K127" s="78">
        <v>0.26532207189603074</v>
      </c>
      <c r="L127" s="77">
        <v>-9.7439456329934782E-2</v>
      </c>
      <c r="M127" s="24" t="s">
        <v>231</v>
      </c>
      <c r="N127" s="78">
        <v>0.16347181158126442</v>
      </c>
    </row>
    <row r="128" spans="1:14" x14ac:dyDescent="0.3">
      <c r="A128" s="96" t="s">
        <v>210</v>
      </c>
      <c r="B128" s="133">
        <v>3741</v>
      </c>
      <c r="C128" s="77">
        <v>-0.24349999999999999</v>
      </c>
      <c r="D128" s="24" t="s">
        <v>231</v>
      </c>
      <c r="E128" s="78">
        <v>0.17305924</v>
      </c>
      <c r="F128" s="77">
        <v>5.1806000000000001</v>
      </c>
      <c r="G128" s="24" t="s">
        <v>231</v>
      </c>
      <c r="H128" s="25">
        <v>0.10970000000000001</v>
      </c>
      <c r="I128" s="77">
        <v>6.157719696543376</v>
      </c>
      <c r="J128" s="24" t="s">
        <v>231</v>
      </c>
      <c r="K128" s="78">
        <v>0.2466784989317117</v>
      </c>
      <c r="L128" s="77">
        <v>-3.4839456329934793E-2</v>
      </c>
      <c r="M128" s="24" t="s">
        <v>231</v>
      </c>
      <c r="N128" s="78">
        <v>0.17565440880045685</v>
      </c>
    </row>
    <row r="129" spans="1:14" x14ac:dyDescent="0.3">
      <c r="A129" s="96" t="s">
        <v>201</v>
      </c>
      <c r="B129" s="133">
        <v>3732</v>
      </c>
      <c r="C129" s="77">
        <v>-0.70309999999999995</v>
      </c>
      <c r="D129" s="24" t="s">
        <v>231</v>
      </c>
      <c r="E129" s="78">
        <v>0.17298316000000002</v>
      </c>
      <c r="F129" s="77">
        <v>6.4450000000000003</v>
      </c>
      <c r="G129" s="24" t="s">
        <v>231</v>
      </c>
      <c r="H129" s="25">
        <v>0.16500000000000001</v>
      </c>
      <c r="I129" s="77">
        <v>7.2751910878060606</v>
      </c>
      <c r="J129" s="24" t="s">
        <v>231</v>
      </c>
      <c r="K129" s="78">
        <v>0.20844760682908398</v>
      </c>
      <c r="L129" s="77">
        <v>-0.47112839441697718</v>
      </c>
      <c r="M129" s="24" t="s">
        <v>231</v>
      </c>
      <c r="N129" s="78">
        <v>0.17429252133267956</v>
      </c>
    </row>
    <row r="130" spans="1:14" x14ac:dyDescent="0.3">
      <c r="A130" s="156" t="s">
        <v>199</v>
      </c>
      <c r="B130" s="75">
        <v>3717</v>
      </c>
      <c r="C130" s="82">
        <v>-0.70079999999999998</v>
      </c>
      <c r="D130" s="26" t="s">
        <v>231</v>
      </c>
      <c r="E130" s="83">
        <v>0.25559999999999999</v>
      </c>
      <c r="F130" s="82">
        <v>6.5975000000000001</v>
      </c>
      <c r="G130" s="26" t="s">
        <v>231</v>
      </c>
      <c r="H130" s="76">
        <v>0.10349999999999999</v>
      </c>
      <c r="I130" s="82">
        <v>7.4851312245671657</v>
      </c>
      <c r="J130" s="26" t="s">
        <v>231</v>
      </c>
      <c r="K130" s="83">
        <v>0.13376065956682842</v>
      </c>
      <c r="L130" s="82">
        <v>-0.48217719043367707</v>
      </c>
      <c r="M130" s="26" t="s">
        <v>231</v>
      </c>
      <c r="N130" s="83">
        <v>0.2559443912238864</v>
      </c>
    </row>
    <row r="131" spans="1:14" x14ac:dyDescent="0.3">
      <c r="D131" s="144"/>
      <c r="E131" s="55"/>
    </row>
    <row r="132" spans="1:14" x14ac:dyDescent="0.3">
      <c r="E132" s="146"/>
    </row>
    <row r="133" spans="1:14" x14ac:dyDescent="0.3">
      <c r="E133" s="146"/>
    </row>
    <row r="134" spans="1:14" x14ac:dyDescent="0.3">
      <c r="E134" s="146"/>
    </row>
    <row r="135" spans="1:14" x14ac:dyDescent="0.3">
      <c r="E135" s="146"/>
    </row>
    <row r="136" spans="1:14" x14ac:dyDescent="0.3">
      <c r="E136" s="146"/>
    </row>
    <row r="137" spans="1:14" x14ac:dyDescent="0.3">
      <c r="E137" s="146"/>
    </row>
    <row r="138" spans="1:14" x14ac:dyDescent="0.3">
      <c r="E138" s="146"/>
    </row>
    <row r="139" spans="1:14" x14ac:dyDescent="0.3">
      <c r="E139" s="146"/>
      <c r="L139" s="54"/>
      <c r="M139" s="150"/>
    </row>
    <row r="140" spans="1:14" x14ac:dyDescent="0.3">
      <c r="E140" s="146"/>
    </row>
    <row r="141" spans="1:14" x14ac:dyDescent="0.3">
      <c r="E141" s="146"/>
    </row>
    <row r="142" spans="1:14" x14ac:dyDescent="0.3">
      <c r="E142" s="55"/>
    </row>
    <row r="143" spans="1:14" x14ac:dyDescent="0.3">
      <c r="E143" s="55"/>
    </row>
    <row r="144" spans="1:14" x14ac:dyDescent="0.3">
      <c r="E144" s="146"/>
    </row>
    <row r="145" spans="5:7" x14ac:dyDescent="0.3">
      <c r="E145" s="146"/>
      <c r="F145" s="148"/>
      <c r="G145" s="149"/>
    </row>
  </sheetData>
  <mergeCells count="6">
    <mergeCell ref="R3:T3"/>
    <mergeCell ref="I2:K2"/>
    <mergeCell ref="L2:N2"/>
    <mergeCell ref="C2:E2"/>
    <mergeCell ref="F2:H2"/>
    <mergeCell ref="P2:W2"/>
  </mergeCells>
  <hyperlinks>
    <hyperlink ref="A3" r:id="rId1" xr:uid="{F273D010-94C6-4932-9C82-D9AAFAC9613C}"/>
    <hyperlink ref="A4" r:id="rId2" xr:uid="{220959AB-E4C1-4C95-BA0B-1CFED15E478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AD8D-055B-47B7-B258-EE6CF6B9C940}">
  <dimension ref="A1:AG39"/>
  <sheetViews>
    <sheetView workbookViewId="0"/>
  </sheetViews>
  <sheetFormatPr defaultRowHeight="14.4" x14ac:dyDescent="0.3"/>
  <cols>
    <col min="1" max="1" width="8.88671875" customWidth="1"/>
    <col min="3" max="3" width="2.6640625" customWidth="1"/>
    <col min="4" max="4" width="8" customWidth="1"/>
    <col min="5" max="5" width="12.21875" customWidth="1"/>
    <col min="6" max="6" width="12.6640625" customWidth="1"/>
    <col min="8" max="8" width="2.6640625" customWidth="1"/>
    <col min="9" max="9" width="8.21875" customWidth="1"/>
    <col min="10" max="10" width="12.33203125" customWidth="1"/>
    <col min="11" max="11" width="11.77734375" customWidth="1"/>
    <col min="12" max="12" width="9.109375" customWidth="1"/>
    <col min="13" max="13" width="3.88671875" customWidth="1"/>
    <col min="14" max="14" width="6.6640625" customWidth="1"/>
    <col min="15" max="15" width="12.88671875" customWidth="1"/>
    <col min="18" max="18" width="3.44140625" customWidth="1"/>
    <col min="19" max="19" width="6.88671875" customWidth="1"/>
    <col min="20" max="20" width="12.44140625" customWidth="1"/>
    <col min="23" max="23" width="3.6640625" customWidth="1"/>
    <col min="24" max="24" width="6.44140625" customWidth="1"/>
    <col min="25" max="25" width="12.77734375" customWidth="1"/>
    <col min="27" max="27" width="13.44140625" customWidth="1"/>
    <col min="31" max="31" width="12" customWidth="1"/>
    <col min="32" max="32" width="9.21875" customWidth="1"/>
  </cols>
  <sheetData>
    <row r="1" spans="1:33" x14ac:dyDescent="0.3">
      <c r="A1" s="211" t="s">
        <v>1528</v>
      </c>
    </row>
    <row r="2" spans="1:33" ht="49.2" customHeight="1" x14ac:dyDescent="0.3">
      <c r="A2" s="48" t="s">
        <v>354</v>
      </c>
      <c r="B2" s="244" t="s">
        <v>367</v>
      </c>
      <c r="C2" s="245"/>
      <c r="D2" s="246"/>
      <c r="E2" s="49" t="s">
        <v>365</v>
      </c>
      <c r="G2" s="244" t="s">
        <v>366</v>
      </c>
      <c r="H2" s="245"/>
      <c r="I2" s="246"/>
      <c r="J2" s="95" t="s">
        <v>365</v>
      </c>
      <c r="L2" s="244" t="s">
        <v>522</v>
      </c>
      <c r="M2" s="245"/>
      <c r="N2" s="246"/>
      <c r="O2" s="129" t="s">
        <v>365</v>
      </c>
      <c r="Q2" s="244" t="s">
        <v>523</v>
      </c>
      <c r="R2" s="245"/>
      <c r="S2" s="246"/>
      <c r="T2" s="129" t="s">
        <v>365</v>
      </c>
      <c r="V2" s="244" t="s">
        <v>524</v>
      </c>
      <c r="W2" s="245"/>
      <c r="X2" s="246"/>
      <c r="Y2" s="129" t="s">
        <v>365</v>
      </c>
      <c r="AA2" s="127" t="s">
        <v>371</v>
      </c>
      <c r="AB2" s="128" t="s">
        <v>374</v>
      </c>
      <c r="AC2" s="168" t="s">
        <v>370</v>
      </c>
      <c r="AD2" s="169" t="s">
        <v>373</v>
      </c>
      <c r="AE2" s="49" t="s">
        <v>1482</v>
      </c>
      <c r="AF2" s="49" t="s">
        <v>1483</v>
      </c>
      <c r="AG2" s="175" t="s">
        <v>1490</v>
      </c>
    </row>
    <row r="3" spans="1:33" ht="15.6" x14ac:dyDescent="0.3">
      <c r="A3" s="96" t="s">
        <v>356</v>
      </c>
      <c r="B3" s="58">
        <v>3.5137277076990001</v>
      </c>
      <c r="C3" s="52" t="s">
        <v>231</v>
      </c>
      <c r="D3" s="53">
        <v>6.7127240870177227E-2</v>
      </c>
      <c r="E3" s="46">
        <v>2.991201034386036</v>
      </c>
      <c r="G3" s="54">
        <v>3.4219753806002613</v>
      </c>
      <c r="H3" s="34" t="s">
        <v>231</v>
      </c>
      <c r="I3" s="55">
        <v>9.1201259656539302E-2</v>
      </c>
      <c r="J3" s="55">
        <v>2.9698718076802786</v>
      </c>
      <c r="L3" s="54">
        <v>3.6435828621139628</v>
      </c>
      <c r="M3" s="34" t="s">
        <v>231</v>
      </c>
      <c r="N3" s="55">
        <v>7.9157382179188759E-2</v>
      </c>
      <c r="O3" s="55">
        <v>2.9591817429254328</v>
      </c>
      <c r="Q3" s="54">
        <v>3.6450386776859509</v>
      </c>
      <c r="R3" s="34" t="s">
        <v>231</v>
      </c>
      <c r="S3" s="55">
        <v>3.9473445425512656E-2</v>
      </c>
      <c r="T3" s="55">
        <v>2.5688201330453215</v>
      </c>
      <c r="V3" s="54">
        <v>3.5964791404958669</v>
      </c>
      <c r="W3" s="34" t="s">
        <v>231</v>
      </c>
      <c r="X3" s="55">
        <v>4.3225103240152211E-2</v>
      </c>
      <c r="Y3" s="55">
        <v>2.6750320816100062</v>
      </c>
      <c r="AA3" s="23" t="s">
        <v>372</v>
      </c>
      <c r="AB3" s="74">
        <v>48</v>
      </c>
      <c r="AC3" s="74">
        <v>1300</v>
      </c>
      <c r="AD3" s="25">
        <v>1</v>
      </c>
      <c r="AE3" s="96" t="s">
        <v>1489</v>
      </c>
      <c r="AF3" s="96">
        <v>45.18</v>
      </c>
      <c r="AG3" s="45">
        <v>2.6</v>
      </c>
    </row>
    <row r="4" spans="1:33" ht="15.6" x14ac:dyDescent="0.3">
      <c r="A4" s="96" t="s">
        <v>357</v>
      </c>
      <c r="B4" s="54">
        <v>14.208589065286453</v>
      </c>
      <c r="C4" s="34" t="s">
        <v>231</v>
      </c>
      <c r="D4" s="55">
        <v>0.27380587390539052</v>
      </c>
      <c r="E4" s="46">
        <v>13.441746491758019</v>
      </c>
      <c r="G4" s="54">
        <v>14.37297034835559</v>
      </c>
      <c r="H4" s="34" t="s">
        <v>231</v>
      </c>
      <c r="I4" s="55">
        <v>0.40796017488324526</v>
      </c>
      <c r="J4" s="55">
        <v>13.345898016530786</v>
      </c>
      <c r="L4" s="54">
        <v>14.624265873047491</v>
      </c>
      <c r="M4" s="34" t="s">
        <v>231</v>
      </c>
      <c r="N4" s="55">
        <v>0.45750987004171184</v>
      </c>
      <c r="O4" s="55">
        <v>13.297859406366086</v>
      </c>
      <c r="Q4" s="54">
        <v>14.011520469607014</v>
      </c>
      <c r="R4" s="34" t="s">
        <v>231</v>
      </c>
      <c r="S4" s="55">
        <v>0.17153635481114665</v>
      </c>
      <c r="T4" s="55">
        <v>11.543667113770812</v>
      </c>
      <c r="V4" s="54">
        <v>14.198915132305832</v>
      </c>
      <c r="W4" s="34" t="s">
        <v>231</v>
      </c>
      <c r="X4" s="55">
        <v>0.13185760824041948</v>
      </c>
      <c r="Y4" s="55">
        <v>12.020958365876567</v>
      </c>
      <c r="AA4" s="23" t="s">
        <v>528</v>
      </c>
      <c r="AB4" s="74">
        <v>168</v>
      </c>
      <c r="AC4" s="74">
        <v>1100</v>
      </c>
      <c r="AD4" s="25">
        <v>1</v>
      </c>
      <c r="AE4" s="96" t="s">
        <v>1488</v>
      </c>
      <c r="AF4" s="96">
        <v>51.17</v>
      </c>
      <c r="AG4" s="96">
        <v>2.72</v>
      </c>
    </row>
    <row r="5" spans="1:33" ht="15.6" x14ac:dyDescent="0.3">
      <c r="A5" s="96" t="s">
        <v>358</v>
      </c>
      <c r="B5" s="54">
        <v>3.6635882232365971</v>
      </c>
      <c r="C5" s="34" t="s">
        <v>231</v>
      </c>
      <c r="D5" s="55">
        <v>9.0698319686253678E-2</v>
      </c>
      <c r="E5" s="46">
        <v>3.1652653981719592</v>
      </c>
      <c r="G5" s="54">
        <v>3.6271588534539863</v>
      </c>
      <c r="H5" s="34" t="s">
        <v>231</v>
      </c>
      <c r="I5" s="55">
        <v>8.5891519751873008E-2</v>
      </c>
      <c r="J5" s="55">
        <v>3.1426949783020173</v>
      </c>
      <c r="L5" s="54">
        <v>3.8320105989262965</v>
      </c>
      <c r="M5" s="34" t="s">
        <v>231</v>
      </c>
      <c r="N5" s="55">
        <v>6.7154572520447722E-2</v>
      </c>
      <c r="O5" s="55">
        <v>3.1313828358937492</v>
      </c>
      <c r="Q5" s="54">
        <v>3.826035505380029</v>
      </c>
      <c r="R5" s="34" t="s">
        <v>231</v>
      </c>
      <c r="S5" s="55">
        <v>5.3226064474615302E-2</v>
      </c>
      <c r="T5" s="55">
        <v>2.7183052518985193</v>
      </c>
      <c r="V5" s="54">
        <v>3.8459484683477285</v>
      </c>
      <c r="W5" s="34" t="s">
        <v>231</v>
      </c>
      <c r="X5" s="55">
        <v>5.5901254816516872E-2</v>
      </c>
      <c r="Y5" s="55">
        <v>2.8306979001356254</v>
      </c>
      <c r="AA5" s="23" t="s">
        <v>529</v>
      </c>
      <c r="AB5" s="74">
        <v>336</v>
      </c>
      <c r="AC5" s="74">
        <v>1060</v>
      </c>
      <c r="AD5" s="25">
        <v>1</v>
      </c>
      <c r="AE5" s="96" t="s">
        <v>1488</v>
      </c>
      <c r="AF5" s="96">
        <v>47.05</v>
      </c>
      <c r="AG5" s="96">
        <v>3</v>
      </c>
    </row>
    <row r="6" spans="1:33" x14ac:dyDescent="0.3">
      <c r="A6" s="96" t="s">
        <v>237</v>
      </c>
      <c r="B6" s="54">
        <v>2.4571206148011377</v>
      </c>
      <c r="C6" s="34" t="s">
        <v>231</v>
      </c>
      <c r="D6" s="55">
        <v>5.8481792967709591E-2</v>
      </c>
      <c r="E6" s="46">
        <v>2.4429378921652689</v>
      </c>
      <c r="G6" s="54">
        <v>2.438930086331653</v>
      </c>
      <c r="H6" s="34" t="s">
        <v>231</v>
      </c>
      <c r="I6" s="55">
        <v>3.1169484567493487E-2</v>
      </c>
      <c r="J6" s="55">
        <v>2.4255181415262834</v>
      </c>
      <c r="L6" s="54">
        <v>2.3297869155147461</v>
      </c>
      <c r="M6" s="34" t="s">
        <v>231</v>
      </c>
      <c r="N6" s="55">
        <v>5.886926278373892E-2</v>
      </c>
      <c r="O6" s="55">
        <v>2.4167874798425313</v>
      </c>
      <c r="Q6" s="54">
        <v>2.3389969200059881</v>
      </c>
      <c r="R6" s="34" t="s">
        <v>231</v>
      </c>
      <c r="S6" s="55">
        <v>3.1945678494322019E-2</v>
      </c>
      <c r="T6" s="55">
        <v>2.0979760200108126</v>
      </c>
      <c r="V6" s="54">
        <v>2.3948278496930984</v>
      </c>
      <c r="W6" s="34" t="s">
        <v>231</v>
      </c>
      <c r="X6" s="55">
        <v>3.1444074493127791E-2</v>
      </c>
      <c r="Y6" s="55">
        <v>2.1847201708607855</v>
      </c>
      <c r="AA6" s="23" t="s">
        <v>530</v>
      </c>
      <c r="AB6" s="74">
        <v>336</v>
      </c>
      <c r="AC6" s="74">
        <v>1025</v>
      </c>
      <c r="AD6" s="25">
        <v>1</v>
      </c>
      <c r="AE6" s="96" t="s">
        <v>1488</v>
      </c>
      <c r="AF6" s="96">
        <v>44.26</v>
      </c>
      <c r="AG6" s="96">
        <v>3.05</v>
      </c>
    </row>
    <row r="7" spans="1:33" x14ac:dyDescent="0.3">
      <c r="A7" s="96" t="s">
        <v>355</v>
      </c>
      <c r="B7" s="54">
        <v>3.0357514266149281</v>
      </c>
      <c r="C7" s="34" t="s">
        <v>231</v>
      </c>
      <c r="D7" s="55">
        <v>7.1214283103112272E-2</v>
      </c>
      <c r="E7" s="46">
        <v>2.8071840686850971</v>
      </c>
      <c r="G7" s="54">
        <v>3.0873130792056607</v>
      </c>
      <c r="H7" s="34" t="s">
        <v>231</v>
      </c>
      <c r="I7" s="55">
        <v>0.1168868095939796</v>
      </c>
      <c r="J7" s="55">
        <v>3.4579470200200739</v>
      </c>
      <c r="L7" s="54">
        <v>3.2202380734992011</v>
      </c>
      <c r="M7" s="34" t="s">
        <v>231</v>
      </c>
      <c r="N7" s="55">
        <v>6.6902518989951518E-2</v>
      </c>
      <c r="O7" s="55">
        <v>3.4455001267005563</v>
      </c>
      <c r="Q7" s="54">
        <v>3.1857296096781558</v>
      </c>
      <c r="R7" s="34" t="s">
        <v>231</v>
      </c>
      <c r="S7" s="55">
        <v>5.0835514367940121E-2</v>
      </c>
      <c r="T7" s="55">
        <v>2.9909856381881657</v>
      </c>
      <c r="V7" s="54">
        <v>3.2071655389180553</v>
      </c>
      <c r="W7" s="34" t="s">
        <v>231</v>
      </c>
      <c r="X7" s="55">
        <v>4.4216456420450599E-2</v>
      </c>
      <c r="Y7" s="55">
        <v>3.1146526901060225</v>
      </c>
      <c r="AA7" s="132" t="s">
        <v>531</v>
      </c>
      <c r="AB7" s="75">
        <v>336</v>
      </c>
      <c r="AC7" s="75">
        <v>975</v>
      </c>
      <c r="AD7" s="76">
        <v>1</v>
      </c>
      <c r="AE7" s="156" t="s">
        <v>1488</v>
      </c>
      <c r="AF7" s="156">
        <v>46.09</v>
      </c>
      <c r="AG7" s="156">
        <v>3.02</v>
      </c>
    </row>
    <row r="8" spans="1:33" ht="15.6" x14ac:dyDescent="0.3">
      <c r="A8" s="96" t="s">
        <v>359</v>
      </c>
      <c r="B8" s="60">
        <v>6.4047145299529831E-2</v>
      </c>
      <c r="C8" s="34" t="s">
        <v>231</v>
      </c>
      <c r="D8" s="61">
        <v>1.4593507552914725E-3</v>
      </c>
      <c r="E8" s="47">
        <v>6.0183468754605576E-2</v>
      </c>
      <c r="G8" s="60">
        <v>6.6855822160484121E-2</v>
      </c>
      <c r="H8" s="34" t="s">
        <v>231</v>
      </c>
      <c r="I8" s="61">
        <v>1.0463747630958995E-3</v>
      </c>
      <c r="J8" s="61">
        <v>7.4467108658632167E-2</v>
      </c>
      <c r="L8" s="60">
        <v>6.0080709400940319E-2</v>
      </c>
      <c r="M8" s="34" t="s">
        <v>231</v>
      </c>
      <c r="N8" s="61">
        <v>1.1762933022264061E-3</v>
      </c>
      <c r="O8" s="61">
        <v>7.4199064020608316E-2</v>
      </c>
      <c r="Q8" s="60">
        <v>6.1470528220817493E-2</v>
      </c>
      <c r="R8" s="34" t="s">
        <v>231</v>
      </c>
      <c r="S8" s="61">
        <v>3.9518920702575492E-3</v>
      </c>
      <c r="T8" s="61">
        <v>6.4411065648447521E-2</v>
      </c>
      <c r="V8" s="60">
        <v>6.1412619103322609E-2</v>
      </c>
      <c r="W8" s="34" t="s">
        <v>231</v>
      </c>
      <c r="X8" s="61">
        <v>6.5092084273923167E-3</v>
      </c>
      <c r="Y8" s="61">
        <v>6.7074243464458783E-2</v>
      </c>
    </row>
    <row r="9" spans="1:33" ht="15.6" x14ac:dyDescent="0.3">
      <c r="A9" s="96" t="s">
        <v>360</v>
      </c>
      <c r="B9" s="54">
        <v>1.7186549942997458</v>
      </c>
      <c r="C9" s="34" t="s">
        <v>231</v>
      </c>
      <c r="D9" s="55">
        <v>0.31300707927891347</v>
      </c>
      <c r="E9" s="46">
        <v>5.5346378605387256</v>
      </c>
      <c r="G9" s="54">
        <v>1.7186549942997458</v>
      </c>
      <c r="H9" s="34" t="s">
        <v>231</v>
      </c>
      <c r="I9" s="55">
        <v>0.31300707927891347</v>
      </c>
      <c r="J9" s="55">
        <v>2.1651204199141802</v>
      </c>
      <c r="L9" s="54">
        <v>0.50543909059019554</v>
      </c>
      <c r="M9" s="34" t="s">
        <v>231</v>
      </c>
      <c r="N9" s="55">
        <v>1.0797645515997703E-2</v>
      </c>
      <c r="O9" s="55">
        <v>2.1573270608099029</v>
      </c>
      <c r="Q9" s="54">
        <v>0.84088018599052905</v>
      </c>
      <c r="R9" s="34" t="s">
        <v>231</v>
      </c>
      <c r="S9" s="55">
        <v>0.47361846373839234</v>
      </c>
      <c r="T9" s="55">
        <v>1.8727424230096075</v>
      </c>
      <c r="V9" s="54">
        <v>0.86656437999210734</v>
      </c>
      <c r="W9" s="34" t="s">
        <v>231</v>
      </c>
      <c r="X9" s="55">
        <v>0.81734426178837838</v>
      </c>
      <c r="Y9" s="55">
        <v>1.9501739330436696</v>
      </c>
      <c r="AA9" s="242" t="s">
        <v>1485</v>
      </c>
      <c r="AB9" s="243"/>
      <c r="AC9" s="255"/>
      <c r="AD9" s="159"/>
      <c r="AE9" s="242" t="s">
        <v>1486</v>
      </c>
      <c r="AF9" s="243"/>
    </row>
    <row r="10" spans="1:33" ht="15.6" x14ac:dyDescent="0.3">
      <c r="A10" s="96" t="s">
        <v>361</v>
      </c>
      <c r="B10" s="60">
        <v>0.14013841172460806</v>
      </c>
      <c r="C10" s="34" t="s">
        <v>231</v>
      </c>
      <c r="D10" s="61">
        <v>2.3903354267149793E-3</v>
      </c>
      <c r="E10" s="47">
        <v>0.13561733845336785</v>
      </c>
      <c r="G10" s="60">
        <v>0.14221020961145192</v>
      </c>
      <c r="H10" s="34" t="s">
        <v>231</v>
      </c>
      <c r="I10" s="61">
        <v>4.610201376270287E-3</v>
      </c>
      <c r="J10" s="61">
        <v>0.16911944090971406</v>
      </c>
      <c r="L10" s="60">
        <v>0.14795354805725972</v>
      </c>
      <c r="M10" s="34" t="s">
        <v>231</v>
      </c>
      <c r="N10" s="61">
        <v>1.3376542307826191E-3</v>
      </c>
      <c r="O10" s="61">
        <v>0.16851069484533754</v>
      </c>
      <c r="Q10" s="60">
        <v>0.14466260797546016</v>
      </c>
      <c r="R10" s="34" t="s">
        <v>231</v>
      </c>
      <c r="S10" s="61">
        <v>1.2299822349993103E-3</v>
      </c>
      <c r="T10" s="61">
        <v>0.14628154103310423</v>
      </c>
      <c r="V10" s="60">
        <v>0.14705979018404913</v>
      </c>
      <c r="W10" s="34" t="s">
        <v>231</v>
      </c>
      <c r="X10" s="61">
        <v>1.4056607984806666E-3</v>
      </c>
      <c r="Y10" s="61">
        <v>0.15232978369217748</v>
      </c>
      <c r="AA10" s="73" t="s">
        <v>354</v>
      </c>
      <c r="AB10" s="199" t="s">
        <v>1484</v>
      </c>
      <c r="AC10" s="145"/>
      <c r="AE10" s="206" t="s">
        <v>354</v>
      </c>
      <c r="AF10" s="207" t="s">
        <v>1484</v>
      </c>
    </row>
    <row r="11" spans="1:33" ht="15.6" x14ac:dyDescent="0.35">
      <c r="A11" s="96" t="s">
        <v>362</v>
      </c>
      <c r="B11" s="60">
        <v>6.0712597538461532E-2</v>
      </c>
      <c r="C11" s="34" t="s">
        <v>231</v>
      </c>
      <c r="D11" s="61">
        <v>1.3679442408614214E-3</v>
      </c>
      <c r="E11" s="47">
        <v>5.4405381291721136E-2</v>
      </c>
      <c r="G11" s="60">
        <v>6.3180122769230768E-2</v>
      </c>
      <c r="H11" s="34" t="s">
        <v>231</v>
      </c>
      <c r="I11" s="61">
        <v>1.7645313599302869E-3</v>
      </c>
      <c r="J11" s="61">
        <v>7.8013161451900376E-2</v>
      </c>
      <c r="L11" s="60">
        <v>6.0884750461538455E-2</v>
      </c>
      <c r="M11" s="34" t="s">
        <v>231</v>
      </c>
      <c r="N11" s="61">
        <v>8.4415417885717176E-4</v>
      </c>
      <c r="O11" s="61">
        <v>7.7732352783494427E-2</v>
      </c>
      <c r="Q11" s="60">
        <v>6.205561987569231E-2</v>
      </c>
      <c r="R11" s="34" t="s">
        <v>231</v>
      </c>
      <c r="S11" s="61">
        <v>3.3655421579420483E-3</v>
      </c>
      <c r="T11" s="61">
        <v>6.7478259250754555E-2</v>
      </c>
      <c r="V11" s="60">
        <v>6.1349104279384607E-2</v>
      </c>
      <c r="W11" s="34" t="s">
        <v>231</v>
      </c>
      <c r="X11" s="61">
        <v>4.9739328419739996E-3</v>
      </c>
      <c r="Y11" s="61">
        <v>7.0268255058004464E-2</v>
      </c>
      <c r="AA11" s="36" t="s">
        <v>1487</v>
      </c>
      <c r="AB11" s="200">
        <v>65.886180166369797</v>
      </c>
      <c r="AC11" s="145"/>
      <c r="AE11" s="204" t="s">
        <v>1487</v>
      </c>
      <c r="AF11" s="202">
        <v>65.176336555481768</v>
      </c>
    </row>
    <row r="12" spans="1:33" ht="15.6" x14ac:dyDescent="0.3">
      <c r="A12" s="96" t="s">
        <v>363</v>
      </c>
      <c r="B12" s="60">
        <v>5.3974202496532599E-2</v>
      </c>
      <c r="C12" s="34" t="s">
        <v>231</v>
      </c>
      <c r="D12" s="61">
        <v>1.1290565251132964E-3</v>
      </c>
      <c r="E12" s="47">
        <v>5.3960155156048913E-2</v>
      </c>
      <c r="G12" s="60">
        <v>5.5158446601941739E-2</v>
      </c>
      <c r="H12" s="34" t="s">
        <v>231</v>
      </c>
      <c r="I12" s="61">
        <v>1.4729198428102489E-3</v>
      </c>
      <c r="J12" s="61">
        <v>7.5694588471686558E-2</v>
      </c>
      <c r="L12" s="60">
        <v>5.0296213592233012E-2</v>
      </c>
      <c r="M12" s="34" t="s">
        <v>231</v>
      </c>
      <c r="N12" s="61">
        <v>1.0505915512358124E-3</v>
      </c>
      <c r="O12" s="61">
        <v>7.5422125515453506E-2</v>
      </c>
      <c r="Q12" s="60">
        <v>5.3079870457697645E-2</v>
      </c>
      <c r="R12" s="34" t="s">
        <v>231</v>
      </c>
      <c r="S12" s="61">
        <v>5.8796583464244068E-3</v>
      </c>
      <c r="T12" s="61">
        <v>6.5472786510784572E-2</v>
      </c>
      <c r="V12" s="60">
        <v>5.3248625242718423E-2</v>
      </c>
      <c r="W12" s="34" t="s">
        <v>231</v>
      </c>
      <c r="X12" s="61">
        <v>8.7342831540997753E-3</v>
      </c>
      <c r="Y12" s="61">
        <v>6.8179862862224605E-2</v>
      </c>
      <c r="AA12" s="36" t="s">
        <v>237</v>
      </c>
      <c r="AB12" s="200">
        <v>2.3239723807608232</v>
      </c>
      <c r="AC12" s="145"/>
      <c r="AE12" s="204" t="s">
        <v>237</v>
      </c>
      <c r="AF12" s="202">
        <v>2.5544493384180464</v>
      </c>
    </row>
    <row r="13" spans="1:33" ht="15.6" x14ac:dyDescent="0.35">
      <c r="A13" s="96" t="s">
        <v>364</v>
      </c>
      <c r="B13" s="60">
        <v>6.0932224329138668E-2</v>
      </c>
      <c r="C13" s="34" t="s">
        <v>231</v>
      </c>
      <c r="D13" s="61">
        <v>1.3460417812456054E-3</v>
      </c>
      <c r="E13" s="47">
        <v>5.3931736324525241E-2</v>
      </c>
      <c r="G13" s="60">
        <v>6.3768322702982244E-2</v>
      </c>
      <c r="H13" s="34" t="s">
        <v>231</v>
      </c>
      <c r="I13" s="61">
        <v>2.6476264801180245E-3</v>
      </c>
      <c r="J13" s="61">
        <v>7.9104254619059816E-2</v>
      </c>
      <c r="L13" s="60">
        <v>5.8681877262540955E-2</v>
      </c>
      <c r="M13" s="34" t="s">
        <v>231</v>
      </c>
      <c r="N13" s="61">
        <v>1.1260338337823023E-3</v>
      </c>
      <c r="O13" s="61">
        <v>7.8819518556690157E-2</v>
      </c>
      <c r="Q13" s="60">
        <v>6.0255602999482849E-2</v>
      </c>
      <c r="R13" s="34" t="s">
        <v>231</v>
      </c>
      <c r="S13" s="61">
        <v>2.371332135966043E-3</v>
      </c>
      <c r="T13" s="61">
        <v>6.8422011128387472E-2</v>
      </c>
      <c r="V13" s="60">
        <v>5.902324943975177E-2</v>
      </c>
      <c r="W13" s="34" t="s">
        <v>231</v>
      </c>
      <c r="X13" s="61">
        <v>3.5329793658284386E-3</v>
      </c>
      <c r="Y13" s="61">
        <v>7.1251027856018515E-2</v>
      </c>
      <c r="AA13" s="36" t="s">
        <v>356</v>
      </c>
      <c r="AB13" s="200">
        <v>2.8455363566590726</v>
      </c>
      <c r="AC13" s="145"/>
      <c r="AE13" s="204" t="s">
        <v>356</v>
      </c>
      <c r="AF13" s="202">
        <v>3.1277387476234169</v>
      </c>
    </row>
    <row r="14" spans="1:33" ht="44.4" x14ac:dyDescent="0.35">
      <c r="A14" s="97" t="s">
        <v>380</v>
      </c>
      <c r="B14" s="77">
        <v>62.300909999999995</v>
      </c>
      <c r="C14" s="74" t="s">
        <v>323</v>
      </c>
      <c r="D14" s="25" t="s">
        <v>323</v>
      </c>
      <c r="E14" s="99">
        <v>62.300899999999999</v>
      </c>
      <c r="G14" s="77">
        <v>61.886689060191202</v>
      </c>
      <c r="H14" s="74" t="s">
        <v>323</v>
      </c>
      <c r="I14" s="25" t="s">
        <v>323</v>
      </c>
      <c r="J14" s="78">
        <v>61.89</v>
      </c>
      <c r="L14" s="77">
        <v>61.66391785512603</v>
      </c>
      <c r="M14" s="74" t="s">
        <v>323</v>
      </c>
      <c r="N14" s="25" t="s">
        <v>323</v>
      </c>
      <c r="O14" s="78">
        <v>61.66391785512603</v>
      </c>
      <c r="Q14" s="77">
        <v>60.974522425398924</v>
      </c>
      <c r="R14" s="74" t="s">
        <v>323</v>
      </c>
      <c r="S14" s="25" t="s">
        <v>323</v>
      </c>
      <c r="T14" s="78">
        <v>60.974522425398924</v>
      </c>
      <c r="V14" s="77">
        <v>63.495610903448629</v>
      </c>
      <c r="W14" s="74" t="s">
        <v>323</v>
      </c>
      <c r="X14" s="25" t="s">
        <v>323</v>
      </c>
      <c r="Y14" s="78">
        <v>63.495610903448629</v>
      </c>
      <c r="AA14" s="36" t="s">
        <v>358</v>
      </c>
      <c r="AB14" s="200">
        <v>3.0111241823711077</v>
      </c>
      <c r="AC14" s="145"/>
      <c r="AE14" s="204" t="s">
        <v>358</v>
      </c>
      <c r="AF14" s="202">
        <v>3.3097485319659121</v>
      </c>
    </row>
    <row r="15" spans="1:33" ht="15" customHeight="1" x14ac:dyDescent="0.35">
      <c r="A15" s="98" t="s">
        <v>381</v>
      </c>
      <c r="B15" s="82" t="s">
        <v>323</v>
      </c>
      <c r="C15" s="93" t="s">
        <v>323</v>
      </c>
      <c r="D15" s="83" t="s">
        <v>323</v>
      </c>
      <c r="E15" s="83">
        <v>10.046382793125531</v>
      </c>
      <c r="G15" s="82" t="s">
        <v>323</v>
      </c>
      <c r="H15" s="93" t="s">
        <v>323</v>
      </c>
      <c r="I15" s="83" t="s">
        <v>323</v>
      </c>
      <c r="J15" s="83">
        <v>10.12987187200998</v>
      </c>
      <c r="L15" s="82" t="s">
        <v>323</v>
      </c>
      <c r="M15" s="93" t="s">
        <v>323</v>
      </c>
      <c r="N15" s="83" t="s">
        <v>323</v>
      </c>
      <c r="O15" s="83">
        <v>11.096834500338245</v>
      </c>
      <c r="Q15" s="82" t="s">
        <v>323</v>
      </c>
      <c r="R15" s="93" t="s">
        <v>323</v>
      </c>
      <c r="S15" s="83" t="s">
        <v>323</v>
      </c>
      <c r="T15" s="83">
        <v>10.055882070002708</v>
      </c>
      <c r="V15" s="82" t="s">
        <v>323</v>
      </c>
      <c r="W15" s="93" t="s">
        <v>323</v>
      </c>
      <c r="X15" s="83" t="s">
        <v>323</v>
      </c>
      <c r="Y15" s="83">
        <v>10.181981191054126</v>
      </c>
      <c r="AA15" s="36" t="s">
        <v>360</v>
      </c>
      <c r="AB15" s="200">
        <v>5.2651136022147424</v>
      </c>
      <c r="AC15" s="145"/>
      <c r="AE15" s="204" t="s">
        <v>360</v>
      </c>
      <c r="AF15" s="202">
        <v>2.280209877451147</v>
      </c>
    </row>
    <row r="16" spans="1:33" ht="15" customHeight="1" x14ac:dyDescent="0.35">
      <c r="B16" s="13"/>
      <c r="E16" s="13"/>
      <c r="G16" s="13"/>
      <c r="AA16" s="36" t="s">
        <v>357</v>
      </c>
      <c r="AB16" s="200">
        <v>12.787164052028634</v>
      </c>
      <c r="AC16" s="145"/>
      <c r="AE16" s="204" t="s">
        <v>357</v>
      </c>
      <c r="AF16" s="202">
        <v>14.055314522392889</v>
      </c>
    </row>
    <row r="17" spans="1:32" ht="42" customHeight="1" x14ac:dyDescent="0.35">
      <c r="A17" s="51" t="s">
        <v>350</v>
      </c>
      <c r="B17" s="244" t="s">
        <v>369</v>
      </c>
      <c r="C17" s="245"/>
      <c r="D17" s="246"/>
      <c r="G17" s="244" t="s">
        <v>368</v>
      </c>
      <c r="H17" s="245"/>
      <c r="I17" s="246"/>
      <c r="L17" s="244" t="s">
        <v>525</v>
      </c>
      <c r="M17" s="245"/>
      <c r="N17" s="246"/>
      <c r="Q17" s="244" t="s">
        <v>526</v>
      </c>
      <c r="R17" s="245"/>
      <c r="S17" s="246"/>
      <c r="V17" s="244" t="s">
        <v>527</v>
      </c>
      <c r="W17" s="245"/>
      <c r="X17" s="246"/>
      <c r="AA17" s="36" t="s">
        <v>381</v>
      </c>
      <c r="AB17" s="200">
        <v>4.8697691424421814</v>
      </c>
      <c r="AC17" s="145"/>
      <c r="AE17" s="204" t="s">
        <v>381</v>
      </c>
      <c r="AF17" s="202">
        <v>5.3527222040769571</v>
      </c>
    </row>
    <row r="18" spans="1:32" x14ac:dyDescent="0.3">
      <c r="A18" s="50" t="s">
        <v>343</v>
      </c>
      <c r="B18" s="157">
        <v>67.48888888888888</v>
      </c>
      <c r="C18" s="52" t="s">
        <v>231</v>
      </c>
      <c r="D18" s="53">
        <v>9.8207361592989759</v>
      </c>
      <c r="G18" s="58">
        <v>30.622089552238805</v>
      </c>
      <c r="H18" s="52" t="s">
        <v>231</v>
      </c>
      <c r="I18" s="53">
        <v>19.583226075500697</v>
      </c>
      <c r="L18" s="58">
        <v>11.5</v>
      </c>
      <c r="M18" s="52" t="s">
        <v>231</v>
      </c>
      <c r="N18" s="53">
        <v>0.70710678118654746</v>
      </c>
      <c r="Q18" s="58">
        <v>15.974413145500002</v>
      </c>
      <c r="R18" s="52" t="s">
        <v>231</v>
      </c>
      <c r="S18" s="53">
        <v>5.7540289326223482</v>
      </c>
      <c r="V18" s="58">
        <v>17.381666666666668</v>
      </c>
      <c r="W18" s="52" t="s">
        <v>231</v>
      </c>
      <c r="X18" s="53">
        <v>9.3969275908750163</v>
      </c>
      <c r="AA18" s="36" t="s">
        <v>355</v>
      </c>
      <c r="AB18" s="200">
        <v>2.6704805980776083</v>
      </c>
      <c r="AC18" s="145"/>
      <c r="AE18" s="204" t="s">
        <v>355</v>
      </c>
      <c r="AF18" s="202">
        <v>3.6417581572968891</v>
      </c>
    </row>
    <row r="19" spans="1:32" ht="15.6" x14ac:dyDescent="0.35">
      <c r="A19" s="43" t="s">
        <v>344</v>
      </c>
      <c r="B19" s="54">
        <v>1.8300000000000003</v>
      </c>
      <c r="C19" s="34" t="s">
        <v>231</v>
      </c>
      <c r="D19" s="55">
        <v>0.6044444444444439</v>
      </c>
      <c r="G19" s="54">
        <v>3.8816666666666664</v>
      </c>
      <c r="H19" s="34" t="s">
        <v>231</v>
      </c>
      <c r="I19" s="55">
        <v>1.4374392096647024</v>
      </c>
      <c r="L19" s="54">
        <v>3.2466666666666666</v>
      </c>
      <c r="M19" s="34" t="s">
        <v>231</v>
      </c>
      <c r="N19" s="55">
        <v>2.6909780680940085</v>
      </c>
      <c r="Q19" s="54">
        <v>5.9733333333333336</v>
      </c>
      <c r="R19" s="34" t="s">
        <v>231</v>
      </c>
      <c r="S19" s="55">
        <v>2.7861030796383632</v>
      </c>
      <c r="V19" s="54">
        <v>3.1277777777777778</v>
      </c>
      <c r="W19" s="34" t="s">
        <v>231</v>
      </c>
      <c r="X19" s="55">
        <v>2.1419727327696472</v>
      </c>
      <c r="AA19" s="36" t="s">
        <v>361</v>
      </c>
      <c r="AB19" s="200">
        <v>0.12901308294766822</v>
      </c>
      <c r="AC19" s="145"/>
      <c r="AE19" s="204" t="s">
        <v>361</v>
      </c>
      <c r="AF19" s="202">
        <v>0.1781091786324896</v>
      </c>
    </row>
    <row r="20" spans="1:32" ht="15.6" x14ac:dyDescent="0.35">
      <c r="A20" s="43" t="s">
        <v>345</v>
      </c>
      <c r="B20" s="84">
        <v>859.66666666666663</v>
      </c>
      <c r="C20" s="34" t="s">
        <v>231</v>
      </c>
      <c r="D20" s="85">
        <v>92.441239260675104</v>
      </c>
      <c r="G20" s="54">
        <v>1334.2857142857142</v>
      </c>
      <c r="H20" s="34" t="s">
        <v>231</v>
      </c>
      <c r="I20" s="55">
        <v>149.15700925896414</v>
      </c>
      <c r="L20" s="54">
        <v>1543.75</v>
      </c>
      <c r="M20" s="34" t="s">
        <v>231</v>
      </c>
      <c r="N20" s="55">
        <v>278.56665758135767</v>
      </c>
      <c r="Q20" s="54">
        <v>1213.625</v>
      </c>
      <c r="R20" s="34" t="s">
        <v>231</v>
      </c>
      <c r="S20" s="55">
        <v>280.45720206031433</v>
      </c>
      <c r="V20" s="54">
        <v>1374.3333333333333</v>
      </c>
      <c r="W20" s="34" t="s">
        <v>231</v>
      </c>
      <c r="X20" s="55">
        <v>177.5904568673958</v>
      </c>
      <c r="AA20" s="36" t="s">
        <v>364</v>
      </c>
      <c r="AB20" s="200">
        <v>5.130538359842704E-2</v>
      </c>
      <c r="AC20" s="145"/>
      <c r="AE20" s="204" t="s">
        <v>364</v>
      </c>
      <c r="AF20" s="202">
        <v>8.3309131941003214E-2</v>
      </c>
    </row>
    <row r="21" spans="1:32" ht="15.6" x14ac:dyDescent="0.35">
      <c r="A21" s="43" t="s">
        <v>346</v>
      </c>
      <c r="B21" s="54">
        <v>12.055555555555555</v>
      </c>
      <c r="C21" s="34" t="s">
        <v>231</v>
      </c>
      <c r="D21" s="55">
        <v>3.3955833493788479</v>
      </c>
      <c r="G21" s="54">
        <v>32.611111111111114</v>
      </c>
      <c r="H21" s="34" t="s">
        <v>231</v>
      </c>
      <c r="I21" s="55">
        <v>3.5225474009648026</v>
      </c>
      <c r="L21" s="54">
        <v>52.4</v>
      </c>
      <c r="M21" s="34" t="s">
        <v>231</v>
      </c>
      <c r="N21" s="55">
        <v>10.21545669833492</v>
      </c>
      <c r="Q21" s="54">
        <v>54.944444444444443</v>
      </c>
      <c r="R21" s="34" t="s">
        <v>231</v>
      </c>
      <c r="S21" s="55">
        <v>7.8112366742625419</v>
      </c>
      <c r="V21" s="54">
        <v>57.830000000000005</v>
      </c>
      <c r="W21" s="34" t="s">
        <v>231</v>
      </c>
      <c r="X21" s="55">
        <v>6.0784241378831059</v>
      </c>
      <c r="AA21" s="36" t="s">
        <v>359</v>
      </c>
      <c r="AB21" s="200">
        <v>5.7252670897874489E-2</v>
      </c>
      <c r="AC21" s="145"/>
      <c r="AE21" s="204" t="s">
        <v>359</v>
      </c>
      <c r="AF21" s="202">
        <v>7.8425493172047847E-2</v>
      </c>
    </row>
    <row r="22" spans="1:32" ht="15.6" x14ac:dyDescent="0.35">
      <c r="A22" s="43" t="s">
        <v>347</v>
      </c>
      <c r="B22" s="84">
        <v>598</v>
      </c>
      <c r="C22" s="34" t="s">
        <v>231</v>
      </c>
      <c r="D22" s="85">
        <v>56.529375088832218</v>
      </c>
      <c r="G22" s="54">
        <v>959.75</v>
      </c>
      <c r="H22" s="34" t="s">
        <v>231</v>
      </c>
      <c r="I22" s="55">
        <v>136.678969212531</v>
      </c>
      <c r="L22" s="54">
        <v>1078</v>
      </c>
      <c r="M22" s="34" t="s">
        <v>231</v>
      </c>
      <c r="N22" s="55">
        <v>204.09148275548722</v>
      </c>
      <c r="Q22" s="54">
        <v>997.71428571428567</v>
      </c>
      <c r="R22" s="34" t="s">
        <v>231</v>
      </c>
      <c r="S22" s="55">
        <v>265.031292503038</v>
      </c>
      <c r="V22" s="54">
        <v>1069.2727272727273</v>
      </c>
      <c r="W22" s="34" t="s">
        <v>231</v>
      </c>
      <c r="X22" s="55">
        <v>239.8993026917878</v>
      </c>
      <c r="AA22" s="36" t="s">
        <v>362</v>
      </c>
      <c r="AB22" s="200">
        <v>5.1755963134476557E-2</v>
      </c>
      <c r="AC22" s="145"/>
      <c r="AE22" s="204" t="s">
        <v>362</v>
      </c>
      <c r="AF22" s="202">
        <v>8.2160040465954903E-2</v>
      </c>
    </row>
    <row r="23" spans="1:32" ht="15.6" x14ac:dyDescent="0.35">
      <c r="A23" s="43" t="s">
        <v>348</v>
      </c>
      <c r="B23" s="84">
        <v>1833.3333333333333</v>
      </c>
      <c r="C23" s="34" t="s">
        <v>231</v>
      </c>
      <c r="D23" s="85">
        <v>133.48139926827739</v>
      </c>
      <c r="G23" s="84">
        <v>2560</v>
      </c>
      <c r="H23" s="34" t="s">
        <v>231</v>
      </c>
      <c r="I23" s="85">
        <v>239.87886216194775</v>
      </c>
      <c r="L23" s="84">
        <v>2450</v>
      </c>
      <c r="M23" s="34" t="s">
        <v>231</v>
      </c>
      <c r="N23" s="85">
        <v>332.26495451672298</v>
      </c>
      <c r="Q23" s="84">
        <v>2410</v>
      </c>
      <c r="R23" s="34" t="s">
        <v>231</v>
      </c>
      <c r="S23" s="85">
        <v>501.37311455641498</v>
      </c>
      <c r="V23" s="84">
        <v>3007.7777777777778</v>
      </c>
      <c r="W23" s="34" t="s">
        <v>231</v>
      </c>
      <c r="X23" s="85">
        <v>266.79215154535615</v>
      </c>
      <c r="AA23" s="40" t="s">
        <v>363</v>
      </c>
      <c r="AB23" s="201">
        <v>5.1332418497581161E-2</v>
      </c>
      <c r="AC23" s="145"/>
      <c r="AE23" s="205" t="s">
        <v>363</v>
      </c>
      <c r="AF23" s="203">
        <v>7.971822108147722E-2</v>
      </c>
    </row>
    <row r="24" spans="1:32" x14ac:dyDescent="0.3">
      <c r="A24" s="44" t="s">
        <v>349</v>
      </c>
      <c r="B24" s="56">
        <v>222.78571428571428</v>
      </c>
      <c r="C24" s="35" t="s">
        <v>231</v>
      </c>
      <c r="D24" s="57">
        <v>32.442840517973082</v>
      </c>
      <c r="G24" s="56">
        <v>416.21428571428572</v>
      </c>
      <c r="H24" s="35" t="s">
        <v>231</v>
      </c>
      <c r="I24" s="57">
        <v>53.269502923257718</v>
      </c>
      <c r="L24" s="56">
        <v>412</v>
      </c>
      <c r="M24" s="35" t="s">
        <v>231</v>
      </c>
      <c r="N24" s="57">
        <v>86.717933554715202</v>
      </c>
      <c r="Q24" s="56">
        <v>401.33333333333331</v>
      </c>
      <c r="R24" s="35" t="s">
        <v>231</v>
      </c>
      <c r="S24" s="57">
        <v>34.408224684309509</v>
      </c>
      <c r="V24" s="56">
        <v>440.63636363636363</v>
      </c>
      <c r="W24" s="35" t="s">
        <v>231</v>
      </c>
      <c r="X24" s="57">
        <v>76.359858230032046</v>
      </c>
    </row>
    <row r="25" spans="1:32" x14ac:dyDescent="0.3">
      <c r="A25" s="59"/>
    </row>
    <row r="28" spans="1:32" x14ac:dyDescent="0.3">
      <c r="T28" s="74"/>
    </row>
    <row r="29" spans="1:32" x14ac:dyDescent="0.3">
      <c r="T29" s="74"/>
    </row>
    <row r="30" spans="1:32" x14ac:dyDescent="0.3">
      <c r="T30" s="74"/>
    </row>
    <row r="31" spans="1:32" x14ac:dyDescent="0.3">
      <c r="T31" s="74"/>
    </row>
    <row r="32" spans="1:32" x14ac:dyDescent="0.3">
      <c r="T32" s="74"/>
    </row>
    <row r="33" spans="20:20" x14ac:dyDescent="0.3">
      <c r="T33" s="74"/>
    </row>
    <row r="34" spans="20:20" x14ac:dyDescent="0.3">
      <c r="T34" s="74"/>
    </row>
    <row r="35" spans="20:20" x14ac:dyDescent="0.3">
      <c r="T35" s="74"/>
    </row>
    <row r="36" spans="20:20" x14ac:dyDescent="0.3">
      <c r="T36" s="74"/>
    </row>
    <row r="37" spans="20:20" x14ac:dyDescent="0.3">
      <c r="T37" s="74"/>
    </row>
    <row r="38" spans="20:20" x14ac:dyDescent="0.3">
      <c r="T38" s="74"/>
    </row>
    <row r="39" spans="20:20" x14ac:dyDescent="0.3">
      <c r="T39" s="158"/>
    </row>
  </sheetData>
  <mergeCells count="12">
    <mergeCell ref="AE9:AF9"/>
    <mergeCell ref="Q2:S2"/>
    <mergeCell ref="V2:X2"/>
    <mergeCell ref="L17:N17"/>
    <mergeCell ref="Q17:S17"/>
    <mergeCell ref="V17:X17"/>
    <mergeCell ref="G2:I2"/>
    <mergeCell ref="B2:D2"/>
    <mergeCell ref="G17:I17"/>
    <mergeCell ref="L2:N2"/>
    <mergeCell ref="B17:D17"/>
    <mergeCell ref="AA9:AB9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BF3C8-12DF-44BE-9AD2-5A18C6D8D0D9}">
  <dimension ref="A1:W741"/>
  <sheetViews>
    <sheetView workbookViewId="0"/>
  </sheetViews>
  <sheetFormatPr defaultRowHeight="14.4" x14ac:dyDescent="0.3"/>
  <cols>
    <col min="1" max="1" width="12.109375" style="188" customWidth="1"/>
    <col min="2" max="2" width="16.109375" style="188" customWidth="1"/>
    <col min="3" max="16384" width="8.88671875" style="188"/>
  </cols>
  <sheetData>
    <row r="1" spans="1:23" x14ac:dyDescent="0.3">
      <c r="A1" s="256" t="s">
        <v>1529</v>
      </c>
    </row>
    <row r="2" spans="1:23" s="187" customFormat="1" x14ac:dyDescent="0.3">
      <c r="A2" s="186">
        <v>42942</v>
      </c>
    </row>
    <row r="3" spans="1:23" x14ac:dyDescent="0.3">
      <c r="A3" s="188" t="s">
        <v>792</v>
      </c>
      <c r="B3" s="188" t="s">
        <v>1454</v>
      </c>
      <c r="C3" s="188" t="s">
        <v>755</v>
      </c>
      <c r="D3" s="188" t="s">
        <v>756</v>
      </c>
      <c r="E3" s="188" t="s">
        <v>757</v>
      </c>
      <c r="F3" s="188" t="s">
        <v>758</v>
      </c>
      <c r="G3" s="188" t="s">
        <v>759</v>
      </c>
      <c r="H3" s="188" t="s">
        <v>760</v>
      </c>
      <c r="I3" s="188" t="s">
        <v>761</v>
      </c>
      <c r="J3" s="188" t="s">
        <v>762</v>
      </c>
      <c r="K3" s="188" t="s">
        <v>763</v>
      </c>
      <c r="L3" s="188" t="s">
        <v>764</v>
      </c>
      <c r="M3" s="188" t="s">
        <v>765</v>
      </c>
      <c r="N3" s="188" t="s">
        <v>766</v>
      </c>
      <c r="O3" s="188" t="s">
        <v>767</v>
      </c>
      <c r="P3" s="188" t="s">
        <v>768</v>
      </c>
      <c r="Q3" s="188" t="s">
        <v>906</v>
      </c>
      <c r="R3" s="188" t="s">
        <v>776</v>
      </c>
      <c r="S3" s="188" t="s">
        <v>777</v>
      </c>
      <c r="T3" s="188" t="s">
        <v>778</v>
      </c>
      <c r="U3" s="188" t="s">
        <v>779</v>
      </c>
      <c r="V3" s="188" t="s">
        <v>780</v>
      </c>
      <c r="W3" s="188" t="s">
        <v>905</v>
      </c>
    </row>
    <row r="4" spans="1:23" x14ac:dyDescent="0.3">
      <c r="A4" s="189">
        <v>0.67616898148148152</v>
      </c>
      <c r="B4" s="188" t="s">
        <v>893</v>
      </c>
      <c r="C4" s="188">
        <v>26</v>
      </c>
      <c r="D4" s="188">
        <v>20</v>
      </c>
      <c r="E4" s="188">
        <v>68</v>
      </c>
      <c r="F4" s="188">
        <v>30</v>
      </c>
      <c r="G4" s="188">
        <v>161200</v>
      </c>
      <c r="H4" s="188">
        <v>6000</v>
      </c>
      <c r="I4" s="188">
        <v>49900</v>
      </c>
      <c r="J4" s="188">
        <v>1700</v>
      </c>
      <c r="K4" s="188">
        <v>22100</v>
      </c>
      <c r="L4" s="188">
        <v>1100</v>
      </c>
      <c r="M4" s="188">
        <v>133000</v>
      </c>
      <c r="N4" s="188">
        <v>11000</v>
      </c>
      <c r="O4" s="188">
        <v>248000</v>
      </c>
      <c r="P4" s="188">
        <v>12000</v>
      </c>
      <c r="Q4" s="188">
        <v>3429</v>
      </c>
      <c r="R4" s="188">
        <v>65</v>
      </c>
      <c r="S4" s="188">
        <v>3370</v>
      </c>
      <c r="T4" s="188">
        <v>150</v>
      </c>
      <c r="U4" s="188">
        <v>3454</v>
      </c>
      <c r="V4" s="188">
        <v>85</v>
      </c>
      <c r="W4" s="190">
        <v>97.568037058482915</v>
      </c>
    </row>
    <row r="5" spans="1:23" x14ac:dyDescent="0.3">
      <c r="A5" s="189">
        <v>0.67690972222222223</v>
      </c>
      <c r="B5" s="188" t="s">
        <v>894</v>
      </c>
      <c r="C5" s="188">
        <v>54</v>
      </c>
      <c r="D5" s="188">
        <v>21</v>
      </c>
      <c r="E5" s="188">
        <v>35</v>
      </c>
      <c r="F5" s="188">
        <v>15</v>
      </c>
      <c r="G5" s="188">
        <v>202900</v>
      </c>
      <c r="H5" s="188">
        <v>9400</v>
      </c>
      <c r="I5" s="188">
        <v>58100</v>
      </c>
      <c r="J5" s="188">
        <v>2700</v>
      </c>
      <c r="K5" s="188">
        <v>19700</v>
      </c>
      <c r="L5" s="188">
        <v>1000</v>
      </c>
      <c r="M5" s="188">
        <v>114600</v>
      </c>
      <c r="N5" s="188">
        <v>7700</v>
      </c>
      <c r="O5" s="188">
        <v>333000</v>
      </c>
      <c r="P5" s="188">
        <v>20000</v>
      </c>
      <c r="Q5" s="188">
        <v>3298</v>
      </c>
      <c r="R5" s="188">
        <v>63</v>
      </c>
      <c r="S5" s="188">
        <v>3190</v>
      </c>
      <c r="T5" s="188">
        <v>130</v>
      </c>
      <c r="U5" s="188">
        <v>3335</v>
      </c>
      <c r="V5" s="188">
        <v>84</v>
      </c>
      <c r="W5" s="190">
        <v>95.652173913043484</v>
      </c>
    </row>
    <row r="6" spans="1:23" x14ac:dyDescent="0.3">
      <c r="A6" s="189">
        <v>0.67771990740740751</v>
      </c>
      <c r="B6" s="188" t="s">
        <v>895</v>
      </c>
      <c r="C6" s="188">
        <v>24</v>
      </c>
      <c r="D6" s="188">
        <v>22</v>
      </c>
      <c r="E6" s="188">
        <v>116</v>
      </c>
      <c r="F6" s="188">
        <v>32</v>
      </c>
      <c r="G6" s="188">
        <v>101000</v>
      </c>
      <c r="H6" s="188">
        <v>3300</v>
      </c>
      <c r="I6" s="188">
        <v>29740</v>
      </c>
      <c r="J6" s="188">
        <v>930</v>
      </c>
      <c r="K6" s="188">
        <v>28100</v>
      </c>
      <c r="L6" s="188">
        <v>1400</v>
      </c>
      <c r="M6" s="188">
        <v>223000</v>
      </c>
      <c r="N6" s="188">
        <v>16000</v>
      </c>
      <c r="O6" s="188">
        <v>158800</v>
      </c>
      <c r="P6" s="188">
        <v>6500</v>
      </c>
      <c r="Q6" s="188">
        <v>3361</v>
      </c>
      <c r="R6" s="188">
        <v>57</v>
      </c>
      <c r="S6" s="188">
        <v>3260</v>
      </c>
      <c r="T6" s="188">
        <v>130</v>
      </c>
      <c r="U6" s="188">
        <v>3384</v>
      </c>
      <c r="V6" s="188">
        <v>81</v>
      </c>
      <c r="W6" s="190">
        <v>96.335697399527191</v>
      </c>
    </row>
    <row r="7" spans="1:23" x14ac:dyDescent="0.3">
      <c r="A7" s="189">
        <v>0.67854166666666671</v>
      </c>
      <c r="B7" s="188" t="s">
        <v>896</v>
      </c>
      <c r="C7" s="188">
        <v>40</v>
      </c>
      <c r="D7" s="188">
        <v>21</v>
      </c>
      <c r="E7" s="188">
        <v>24</v>
      </c>
      <c r="F7" s="188">
        <v>13</v>
      </c>
      <c r="G7" s="188">
        <v>70000</v>
      </c>
      <c r="H7" s="188">
        <v>2800</v>
      </c>
      <c r="I7" s="188">
        <v>19750</v>
      </c>
      <c r="J7" s="188">
        <v>730</v>
      </c>
      <c r="K7" s="188">
        <v>8960</v>
      </c>
      <c r="L7" s="188">
        <v>700</v>
      </c>
      <c r="M7" s="188">
        <v>96000</v>
      </c>
      <c r="N7" s="188">
        <v>29000</v>
      </c>
      <c r="O7" s="188">
        <v>111200</v>
      </c>
      <c r="P7" s="188">
        <v>6500</v>
      </c>
      <c r="Q7" s="188">
        <v>3308</v>
      </c>
      <c r="R7" s="188">
        <v>66</v>
      </c>
      <c r="S7" s="188">
        <v>3310</v>
      </c>
      <c r="T7" s="188">
        <v>140</v>
      </c>
      <c r="U7" s="188">
        <v>3321</v>
      </c>
      <c r="V7" s="188">
        <v>85</v>
      </c>
      <c r="W7" s="190">
        <v>99.668774465522432</v>
      </c>
    </row>
    <row r="8" spans="1:23" x14ac:dyDescent="0.3">
      <c r="A8" s="191">
        <v>0.67937499999999995</v>
      </c>
      <c r="B8" s="192" t="s">
        <v>897</v>
      </c>
      <c r="C8" s="192">
        <v>43</v>
      </c>
      <c r="D8" s="192">
        <v>21</v>
      </c>
      <c r="E8" s="192">
        <v>4</v>
      </c>
      <c r="F8" s="192">
        <v>11</v>
      </c>
      <c r="G8" s="192">
        <v>118100</v>
      </c>
      <c r="H8" s="192">
        <v>5600</v>
      </c>
      <c r="I8" s="192">
        <v>56100</v>
      </c>
      <c r="J8" s="192">
        <v>2600</v>
      </c>
      <c r="K8" s="192">
        <v>20100</v>
      </c>
      <c r="L8" s="192">
        <v>1700</v>
      </c>
      <c r="M8" s="192">
        <v>87700</v>
      </c>
      <c r="N8" s="192">
        <v>8300</v>
      </c>
      <c r="O8" s="192">
        <v>154000</v>
      </c>
      <c r="P8" s="192">
        <v>10000</v>
      </c>
      <c r="Q8" s="192">
        <v>4029</v>
      </c>
      <c r="R8" s="192">
        <v>87</v>
      </c>
      <c r="S8" s="192">
        <v>3850</v>
      </c>
      <c r="T8" s="192">
        <v>190</v>
      </c>
      <c r="U8" s="192">
        <v>4137</v>
      </c>
      <c r="V8" s="192">
        <v>97</v>
      </c>
      <c r="W8" s="190">
        <v>93.062605752961076</v>
      </c>
    </row>
    <row r="9" spans="1:23" x14ac:dyDescent="0.3">
      <c r="A9" s="189">
        <v>0.68024305555555553</v>
      </c>
      <c r="B9" s="188" t="s">
        <v>898</v>
      </c>
      <c r="C9" s="188">
        <v>39</v>
      </c>
      <c r="D9" s="188">
        <v>21</v>
      </c>
      <c r="E9" s="188">
        <v>43</v>
      </c>
      <c r="F9" s="188">
        <v>18</v>
      </c>
      <c r="G9" s="188">
        <v>76800</v>
      </c>
      <c r="H9" s="188">
        <v>3200</v>
      </c>
      <c r="I9" s="188">
        <v>23500</v>
      </c>
      <c r="J9" s="188">
        <v>1200</v>
      </c>
      <c r="K9" s="188">
        <v>36400</v>
      </c>
      <c r="L9" s="188">
        <v>2100</v>
      </c>
      <c r="M9" s="188">
        <v>205000</v>
      </c>
      <c r="N9" s="188">
        <v>12000</v>
      </c>
      <c r="O9" s="188">
        <v>127900</v>
      </c>
      <c r="P9" s="188">
        <v>7500</v>
      </c>
      <c r="Q9" s="188">
        <v>3348</v>
      </c>
      <c r="R9" s="188">
        <v>72</v>
      </c>
      <c r="S9" s="188">
        <v>3240</v>
      </c>
      <c r="T9" s="188">
        <v>150</v>
      </c>
      <c r="U9" s="188">
        <v>3419</v>
      </c>
      <c r="V9" s="188">
        <v>89</v>
      </c>
      <c r="W9" s="190">
        <v>94.76455103831529</v>
      </c>
    </row>
    <row r="10" spans="1:23" x14ac:dyDescent="0.3">
      <c r="A10" s="189">
        <v>0.68099537037037028</v>
      </c>
      <c r="B10" s="188" t="s">
        <v>899</v>
      </c>
      <c r="C10" s="188">
        <v>57</v>
      </c>
      <c r="D10" s="188">
        <v>26</v>
      </c>
      <c r="E10" s="188">
        <v>24</v>
      </c>
      <c r="F10" s="188">
        <v>15</v>
      </c>
      <c r="G10" s="188">
        <v>101400</v>
      </c>
      <c r="H10" s="188">
        <v>4600</v>
      </c>
      <c r="I10" s="188">
        <v>29900</v>
      </c>
      <c r="J10" s="188">
        <v>1300</v>
      </c>
      <c r="K10" s="188">
        <v>18600</v>
      </c>
      <c r="L10" s="188">
        <v>800</v>
      </c>
      <c r="M10" s="188">
        <v>99970</v>
      </c>
      <c r="N10" s="188">
        <v>4700</v>
      </c>
      <c r="O10" s="188">
        <v>155700</v>
      </c>
      <c r="P10" s="188">
        <v>6700</v>
      </c>
      <c r="Q10" s="188">
        <v>3329</v>
      </c>
      <c r="R10" s="188">
        <v>59</v>
      </c>
      <c r="S10" s="188">
        <v>3270</v>
      </c>
      <c r="T10" s="188">
        <v>130</v>
      </c>
      <c r="U10" s="188">
        <v>3387</v>
      </c>
      <c r="V10" s="188">
        <v>78</v>
      </c>
      <c r="W10" s="190">
        <v>96.545615589016833</v>
      </c>
    </row>
    <row r="11" spans="1:23" x14ac:dyDescent="0.3">
      <c r="A11" s="189">
        <v>0.6817939814814814</v>
      </c>
      <c r="B11" s="188" t="s">
        <v>900</v>
      </c>
      <c r="C11" s="188">
        <v>61</v>
      </c>
      <c r="D11" s="188">
        <v>24</v>
      </c>
      <c r="E11" s="188">
        <v>18</v>
      </c>
      <c r="F11" s="188">
        <v>11</v>
      </c>
      <c r="G11" s="188">
        <v>104900</v>
      </c>
      <c r="H11" s="188">
        <v>5900</v>
      </c>
      <c r="I11" s="188">
        <v>30400</v>
      </c>
      <c r="J11" s="188">
        <v>1700</v>
      </c>
      <c r="K11" s="188">
        <v>25300</v>
      </c>
      <c r="L11" s="188">
        <v>2300</v>
      </c>
      <c r="M11" s="188">
        <v>147000</v>
      </c>
      <c r="N11" s="188">
        <v>14000</v>
      </c>
      <c r="O11" s="188">
        <v>179000</v>
      </c>
      <c r="P11" s="188">
        <v>12000</v>
      </c>
      <c r="Q11" s="188">
        <v>3274</v>
      </c>
      <c r="R11" s="188">
        <v>71</v>
      </c>
      <c r="S11" s="188">
        <v>3150</v>
      </c>
      <c r="T11" s="188">
        <v>130</v>
      </c>
      <c r="U11" s="188">
        <v>3352</v>
      </c>
      <c r="V11" s="188">
        <v>89</v>
      </c>
      <c r="W11" s="190">
        <v>93.97374701670644</v>
      </c>
    </row>
    <row r="12" spans="1:23" x14ac:dyDescent="0.3">
      <c r="A12" s="191">
        <v>0.68261574074074083</v>
      </c>
      <c r="B12" s="192" t="s">
        <v>901</v>
      </c>
      <c r="C12" s="192">
        <v>42</v>
      </c>
      <c r="D12" s="192">
        <v>22</v>
      </c>
      <c r="E12" s="192">
        <v>96</v>
      </c>
      <c r="F12" s="192">
        <v>43</v>
      </c>
      <c r="G12" s="192">
        <v>238500</v>
      </c>
      <c r="H12" s="192">
        <v>7200</v>
      </c>
      <c r="I12" s="192">
        <v>78600</v>
      </c>
      <c r="J12" s="192">
        <v>2600</v>
      </c>
      <c r="K12" s="192">
        <v>42300</v>
      </c>
      <c r="L12" s="192">
        <v>2100</v>
      </c>
      <c r="M12" s="192">
        <v>270000</v>
      </c>
      <c r="N12" s="192">
        <v>28000</v>
      </c>
      <c r="O12" s="192">
        <v>354000</v>
      </c>
      <c r="P12" s="192">
        <v>17000</v>
      </c>
      <c r="Q12" s="192">
        <v>3523</v>
      </c>
      <c r="R12" s="192">
        <v>62</v>
      </c>
      <c r="S12" s="192">
        <v>3460</v>
      </c>
      <c r="T12" s="192">
        <v>150</v>
      </c>
      <c r="U12" s="192">
        <v>3560</v>
      </c>
      <c r="V12" s="192">
        <v>76</v>
      </c>
      <c r="W12" s="190">
        <v>97.19101123595506</v>
      </c>
    </row>
    <row r="13" spans="1:23" x14ac:dyDescent="0.3">
      <c r="A13" s="189">
        <v>0.68346064814814822</v>
      </c>
      <c r="B13" s="188" t="s">
        <v>902</v>
      </c>
      <c r="C13" s="188">
        <v>22</v>
      </c>
      <c r="D13" s="188">
        <v>22</v>
      </c>
      <c r="E13" s="188">
        <v>12</v>
      </c>
      <c r="F13" s="188">
        <v>13</v>
      </c>
      <c r="G13" s="188">
        <v>230500</v>
      </c>
      <c r="H13" s="188">
        <v>9200</v>
      </c>
      <c r="I13" s="188">
        <v>64700</v>
      </c>
      <c r="J13" s="188">
        <v>2700</v>
      </c>
      <c r="K13" s="188">
        <v>23000</v>
      </c>
      <c r="L13" s="188">
        <v>1200</v>
      </c>
      <c r="M13" s="188">
        <v>148000</v>
      </c>
      <c r="N13" s="188">
        <v>8200</v>
      </c>
      <c r="O13" s="188">
        <v>350000</v>
      </c>
      <c r="P13" s="188">
        <v>21000</v>
      </c>
      <c r="Q13" s="188">
        <v>3330</v>
      </c>
      <c r="R13" s="188">
        <v>71</v>
      </c>
      <c r="S13" s="188">
        <v>3430</v>
      </c>
      <c r="T13" s="188">
        <v>160</v>
      </c>
      <c r="U13" s="188">
        <v>3311</v>
      </c>
      <c r="V13" s="188">
        <v>93</v>
      </c>
      <c r="W13" s="190">
        <v>103.59408033826638</v>
      </c>
    </row>
    <row r="14" spans="1:23" x14ac:dyDescent="0.3">
      <c r="A14" s="189">
        <v>0.68751157407407415</v>
      </c>
      <c r="B14" s="188" t="s">
        <v>903</v>
      </c>
      <c r="C14" s="188">
        <v>21</v>
      </c>
      <c r="D14" s="188">
        <v>21</v>
      </c>
      <c r="E14" s="188">
        <v>21</v>
      </c>
      <c r="F14" s="188">
        <v>12</v>
      </c>
      <c r="G14" s="188">
        <v>67800</v>
      </c>
      <c r="H14" s="188">
        <v>3000</v>
      </c>
      <c r="I14" s="188">
        <v>19770</v>
      </c>
      <c r="J14" s="188">
        <v>920</v>
      </c>
      <c r="K14" s="188">
        <v>20400</v>
      </c>
      <c r="L14" s="188">
        <v>1300</v>
      </c>
      <c r="M14" s="188">
        <v>111300</v>
      </c>
      <c r="N14" s="188">
        <v>7400</v>
      </c>
      <c r="O14" s="188">
        <v>111700</v>
      </c>
      <c r="P14" s="188">
        <v>6100</v>
      </c>
      <c r="Q14" s="188">
        <v>3293</v>
      </c>
      <c r="R14" s="188">
        <v>62</v>
      </c>
      <c r="S14" s="188">
        <v>3250</v>
      </c>
      <c r="T14" s="188">
        <v>130</v>
      </c>
      <c r="U14" s="188">
        <v>3351</v>
      </c>
      <c r="V14" s="188">
        <v>90</v>
      </c>
      <c r="W14" s="190">
        <v>96.985974336019098</v>
      </c>
    </row>
    <row r="15" spans="1:23" x14ac:dyDescent="0.3">
      <c r="A15" s="189">
        <v>0.68837962962962962</v>
      </c>
      <c r="B15" s="188" t="s">
        <v>904</v>
      </c>
      <c r="C15" s="188">
        <v>15</v>
      </c>
      <c r="D15" s="188">
        <v>18</v>
      </c>
      <c r="E15" s="188">
        <v>21</v>
      </c>
      <c r="F15" s="188">
        <v>16</v>
      </c>
      <c r="G15" s="188">
        <v>57100</v>
      </c>
      <c r="H15" s="188">
        <v>2000</v>
      </c>
      <c r="I15" s="188">
        <v>17800</v>
      </c>
      <c r="J15" s="188">
        <v>860</v>
      </c>
      <c r="K15" s="188">
        <v>14300</v>
      </c>
      <c r="L15" s="188">
        <v>1500</v>
      </c>
      <c r="M15" s="188">
        <v>133000</v>
      </c>
      <c r="N15" s="188">
        <v>55000</v>
      </c>
      <c r="O15" s="188">
        <v>96400</v>
      </c>
      <c r="P15" s="188">
        <v>5700</v>
      </c>
      <c r="Q15" s="188">
        <v>3314</v>
      </c>
      <c r="R15" s="188">
        <v>71</v>
      </c>
      <c r="S15" s="188">
        <v>3200</v>
      </c>
      <c r="T15" s="188">
        <v>150</v>
      </c>
      <c r="U15" s="188">
        <v>3440</v>
      </c>
      <c r="V15" s="188">
        <v>92</v>
      </c>
      <c r="W15" s="190">
        <v>93.023255813953483</v>
      </c>
    </row>
    <row r="16" spans="1:23" x14ac:dyDescent="0.3">
      <c r="A16" s="189">
        <v>0.6891087962962964</v>
      </c>
      <c r="B16" s="188" t="s">
        <v>855</v>
      </c>
      <c r="C16" s="188">
        <v>45</v>
      </c>
      <c r="D16" s="188">
        <v>19</v>
      </c>
      <c r="E16" s="188">
        <v>800</v>
      </c>
      <c r="F16" s="188">
        <v>100</v>
      </c>
      <c r="G16" s="188">
        <v>206900</v>
      </c>
      <c r="H16" s="188">
        <v>6900</v>
      </c>
      <c r="I16" s="188">
        <v>64700</v>
      </c>
      <c r="J16" s="188">
        <v>2500</v>
      </c>
      <c r="K16" s="188">
        <v>68400</v>
      </c>
      <c r="L16" s="188">
        <v>4900</v>
      </c>
      <c r="M16" s="193">
        <v>4580000</v>
      </c>
      <c r="N16" s="188">
        <v>970000</v>
      </c>
      <c r="O16" s="188">
        <v>451000</v>
      </c>
      <c r="P16" s="188">
        <v>25000</v>
      </c>
      <c r="Q16" s="188">
        <v>3100</v>
      </c>
      <c r="R16" s="188">
        <v>62</v>
      </c>
      <c r="S16" s="188">
        <v>2660</v>
      </c>
      <c r="T16" s="188">
        <v>120</v>
      </c>
      <c r="U16" s="188">
        <v>3462</v>
      </c>
      <c r="V16" s="188">
        <v>81</v>
      </c>
      <c r="W16" s="190">
        <v>76.834199884459849</v>
      </c>
    </row>
    <row r="17" spans="1:23" x14ac:dyDescent="0.3">
      <c r="A17" s="191">
        <v>0.69004629629629621</v>
      </c>
      <c r="B17" s="192" t="s">
        <v>856</v>
      </c>
      <c r="C17" s="192">
        <v>15</v>
      </c>
      <c r="D17" s="192">
        <v>33</v>
      </c>
      <c r="E17" s="192">
        <v>79</v>
      </c>
      <c r="F17" s="192">
        <v>43</v>
      </c>
      <c r="G17" s="192">
        <v>309000</v>
      </c>
      <c r="H17" s="192">
        <v>30000</v>
      </c>
      <c r="I17" s="192">
        <v>100200</v>
      </c>
      <c r="J17" s="192">
        <v>8900</v>
      </c>
      <c r="K17" s="192">
        <v>31400</v>
      </c>
      <c r="L17" s="192">
        <v>2300</v>
      </c>
      <c r="M17" s="192">
        <v>156000</v>
      </c>
      <c r="N17" s="192">
        <v>14000</v>
      </c>
      <c r="O17" s="192">
        <v>445000</v>
      </c>
      <c r="P17" s="192">
        <v>53000</v>
      </c>
      <c r="Q17" s="192">
        <v>3502</v>
      </c>
      <c r="R17" s="192">
        <v>72</v>
      </c>
      <c r="S17" s="192">
        <v>3640</v>
      </c>
      <c r="T17" s="192">
        <v>150</v>
      </c>
      <c r="U17" s="192">
        <v>3520</v>
      </c>
      <c r="V17" s="192">
        <v>76</v>
      </c>
      <c r="W17" s="190">
        <v>103.40909090909092</v>
      </c>
    </row>
    <row r="18" spans="1:23" x14ac:dyDescent="0.3">
      <c r="A18" s="189">
        <v>0.69074074074074077</v>
      </c>
      <c r="B18" s="188" t="s">
        <v>857</v>
      </c>
      <c r="C18" s="188">
        <v>28</v>
      </c>
      <c r="D18" s="188">
        <v>19</v>
      </c>
      <c r="E18" s="188">
        <v>440</v>
      </c>
      <c r="F18" s="188">
        <v>300</v>
      </c>
      <c r="G18" s="188">
        <v>167500</v>
      </c>
      <c r="H18" s="188">
        <v>7200</v>
      </c>
      <c r="I18" s="188">
        <v>49600</v>
      </c>
      <c r="J18" s="188">
        <v>2900</v>
      </c>
      <c r="K18" s="188">
        <v>52600</v>
      </c>
      <c r="L18" s="188">
        <v>7800</v>
      </c>
      <c r="M18" s="188">
        <v>327000</v>
      </c>
      <c r="N18" s="188">
        <v>37000</v>
      </c>
      <c r="O18" s="188">
        <v>293000</v>
      </c>
      <c r="P18" s="188">
        <v>17000</v>
      </c>
      <c r="Q18" s="188">
        <v>3261</v>
      </c>
      <c r="R18" s="188">
        <v>65</v>
      </c>
      <c r="S18" s="188">
        <v>3190</v>
      </c>
      <c r="T18" s="188">
        <v>110</v>
      </c>
      <c r="U18" s="188">
        <v>3356</v>
      </c>
      <c r="V18" s="188">
        <v>86</v>
      </c>
      <c r="W18" s="190">
        <v>95.053635280095349</v>
      </c>
    </row>
    <row r="19" spans="1:23" x14ac:dyDescent="0.3">
      <c r="A19" s="194">
        <v>0.69155092592592593</v>
      </c>
      <c r="B19" s="195" t="s">
        <v>858</v>
      </c>
      <c r="C19" s="195">
        <v>21</v>
      </c>
      <c r="D19" s="195">
        <v>19</v>
      </c>
      <c r="E19" s="195">
        <v>123</v>
      </c>
      <c r="F19" s="195">
        <v>49</v>
      </c>
      <c r="G19" s="195">
        <v>19600</v>
      </c>
      <c r="H19" s="195">
        <v>1500</v>
      </c>
      <c r="I19" s="195">
        <v>5550</v>
      </c>
      <c r="J19" s="195">
        <v>840</v>
      </c>
      <c r="K19" s="195">
        <v>7000</v>
      </c>
      <c r="L19" s="195">
        <v>2800</v>
      </c>
      <c r="M19" s="195">
        <v>77000</v>
      </c>
      <c r="N19" s="195">
        <v>32000</v>
      </c>
      <c r="O19" s="195">
        <v>55200</v>
      </c>
      <c r="P19" s="195">
        <v>5800</v>
      </c>
      <c r="Q19" s="195">
        <v>2620</v>
      </c>
      <c r="R19" s="195">
        <v>130</v>
      </c>
      <c r="S19" s="195">
        <v>2200</v>
      </c>
      <c r="T19" s="195">
        <v>150</v>
      </c>
      <c r="U19" s="195">
        <v>3100</v>
      </c>
      <c r="V19" s="195">
        <v>190</v>
      </c>
      <c r="W19" s="190">
        <v>70.967741935483872</v>
      </c>
    </row>
    <row r="20" spans="1:23" x14ac:dyDescent="0.3">
      <c r="A20" s="189">
        <v>0.69243055555555555</v>
      </c>
      <c r="B20" s="188" t="s">
        <v>859</v>
      </c>
      <c r="C20" s="188">
        <v>20</v>
      </c>
      <c r="D20" s="188">
        <v>20</v>
      </c>
      <c r="E20" s="188">
        <v>96</v>
      </c>
      <c r="F20" s="188">
        <v>31</v>
      </c>
      <c r="G20" s="188">
        <v>110700</v>
      </c>
      <c r="H20" s="188">
        <v>2900</v>
      </c>
      <c r="I20" s="188">
        <v>33400</v>
      </c>
      <c r="J20" s="188">
        <v>1300</v>
      </c>
      <c r="K20" s="188">
        <v>25600</v>
      </c>
      <c r="L20" s="188">
        <v>1100</v>
      </c>
      <c r="M20" s="188">
        <v>147000</v>
      </c>
      <c r="N20" s="188">
        <v>11000</v>
      </c>
      <c r="O20" s="188">
        <v>180700</v>
      </c>
      <c r="P20" s="188">
        <v>6600</v>
      </c>
      <c r="Q20" s="188">
        <v>3322</v>
      </c>
      <c r="R20" s="188">
        <v>55</v>
      </c>
      <c r="S20" s="188">
        <v>3340</v>
      </c>
      <c r="T20" s="188">
        <v>110</v>
      </c>
      <c r="U20" s="188">
        <v>3366</v>
      </c>
      <c r="V20" s="188">
        <v>73</v>
      </c>
      <c r="W20" s="190">
        <v>99.227569815805111</v>
      </c>
    </row>
    <row r="21" spans="1:23" x14ac:dyDescent="0.3">
      <c r="A21" s="189">
        <v>0.6931828703703703</v>
      </c>
      <c r="B21" s="188" t="s">
        <v>860</v>
      </c>
      <c r="C21" s="188">
        <v>25</v>
      </c>
      <c r="D21" s="188">
        <v>19</v>
      </c>
      <c r="E21" s="188">
        <v>22</v>
      </c>
      <c r="F21" s="188">
        <v>12</v>
      </c>
      <c r="G21" s="188">
        <v>146600</v>
      </c>
      <c r="H21" s="188">
        <v>7100</v>
      </c>
      <c r="I21" s="188">
        <v>42700</v>
      </c>
      <c r="J21" s="188">
        <v>2300</v>
      </c>
      <c r="K21" s="188">
        <v>41500</v>
      </c>
      <c r="L21" s="188">
        <v>2700</v>
      </c>
      <c r="M21" s="188">
        <v>236000</v>
      </c>
      <c r="N21" s="188">
        <v>16000</v>
      </c>
      <c r="O21" s="188">
        <v>247000</v>
      </c>
      <c r="P21" s="188">
        <v>15000</v>
      </c>
      <c r="Q21" s="188">
        <v>3267</v>
      </c>
      <c r="R21" s="188">
        <v>66</v>
      </c>
      <c r="S21" s="188">
        <v>3290</v>
      </c>
      <c r="T21" s="188">
        <v>140</v>
      </c>
      <c r="U21" s="188">
        <v>3301</v>
      </c>
      <c r="V21" s="188">
        <v>83</v>
      </c>
      <c r="W21" s="190">
        <v>99.666767646167827</v>
      </c>
    </row>
    <row r="22" spans="1:23" x14ac:dyDescent="0.3">
      <c r="A22" s="189">
        <v>0.69400462962962972</v>
      </c>
      <c r="B22" s="188" t="s">
        <v>861</v>
      </c>
      <c r="C22" s="188">
        <v>47</v>
      </c>
      <c r="D22" s="188">
        <v>22</v>
      </c>
      <c r="E22" s="188">
        <v>14</v>
      </c>
      <c r="F22" s="188">
        <v>12</v>
      </c>
      <c r="G22" s="188">
        <v>247000</v>
      </c>
      <c r="H22" s="188">
        <v>15000</v>
      </c>
      <c r="I22" s="188">
        <v>79900</v>
      </c>
      <c r="J22" s="188">
        <v>5200</v>
      </c>
      <c r="K22" s="188">
        <v>29100</v>
      </c>
      <c r="L22" s="188">
        <v>2600</v>
      </c>
      <c r="M22" s="188">
        <v>161000</v>
      </c>
      <c r="N22" s="188">
        <v>15000</v>
      </c>
      <c r="O22" s="188">
        <v>385000</v>
      </c>
      <c r="P22" s="188">
        <v>28000</v>
      </c>
      <c r="Q22" s="188">
        <v>3447</v>
      </c>
      <c r="R22" s="188">
        <v>37</v>
      </c>
      <c r="S22" s="188">
        <v>3477</v>
      </c>
      <c r="T22" s="188">
        <v>94</v>
      </c>
      <c r="U22" s="188">
        <v>3459</v>
      </c>
      <c r="V22" s="188">
        <v>50</v>
      </c>
      <c r="W22" s="190">
        <v>100.52038161318299</v>
      </c>
    </row>
    <row r="23" spans="1:23" x14ac:dyDescent="0.3">
      <c r="A23" s="189">
        <v>0.69481481481481477</v>
      </c>
      <c r="B23" s="188" t="s">
        <v>862</v>
      </c>
      <c r="C23" s="188">
        <v>18</v>
      </c>
      <c r="D23" s="188">
        <v>18</v>
      </c>
      <c r="E23" s="188">
        <v>15</v>
      </c>
      <c r="F23" s="188">
        <v>11</v>
      </c>
      <c r="G23" s="188">
        <v>145500</v>
      </c>
      <c r="H23" s="188">
        <v>4300</v>
      </c>
      <c r="I23" s="188">
        <v>42600</v>
      </c>
      <c r="J23" s="188">
        <v>1600</v>
      </c>
      <c r="K23" s="188">
        <v>24100</v>
      </c>
      <c r="L23" s="188">
        <v>1000</v>
      </c>
      <c r="M23" s="188">
        <v>143000</v>
      </c>
      <c r="N23" s="188">
        <v>12000</v>
      </c>
      <c r="O23" s="188">
        <v>237000</v>
      </c>
      <c r="P23" s="188">
        <v>11000</v>
      </c>
      <c r="Q23" s="188">
        <v>3302</v>
      </c>
      <c r="R23" s="188">
        <v>60</v>
      </c>
      <c r="S23" s="188">
        <v>3360</v>
      </c>
      <c r="T23" s="188">
        <v>120</v>
      </c>
      <c r="U23" s="188">
        <v>3306</v>
      </c>
      <c r="V23" s="188">
        <v>70</v>
      </c>
      <c r="W23" s="190">
        <v>101.63339382940109</v>
      </c>
    </row>
    <row r="24" spans="1:23" x14ac:dyDescent="0.3">
      <c r="A24" s="189">
        <v>0.69892361111111112</v>
      </c>
      <c r="B24" s="188" t="s">
        <v>863</v>
      </c>
      <c r="C24" s="188">
        <v>24</v>
      </c>
      <c r="D24" s="188">
        <v>23</v>
      </c>
      <c r="E24" s="188">
        <v>62</v>
      </c>
      <c r="F24" s="188">
        <v>20</v>
      </c>
      <c r="G24" s="188">
        <v>91800</v>
      </c>
      <c r="H24" s="188">
        <v>3200</v>
      </c>
      <c r="I24" s="188">
        <v>26200</v>
      </c>
      <c r="J24" s="188">
        <v>1200</v>
      </c>
      <c r="K24" s="188">
        <v>20100</v>
      </c>
      <c r="L24" s="188">
        <v>1200</v>
      </c>
      <c r="M24" s="188">
        <v>110500</v>
      </c>
      <c r="N24" s="188">
        <v>7600</v>
      </c>
      <c r="O24" s="188">
        <v>138200</v>
      </c>
      <c r="P24" s="188">
        <v>8900</v>
      </c>
      <c r="Q24" s="188">
        <v>3351</v>
      </c>
      <c r="R24" s="188">
        <v>68</v>
      </c>
      <c r="S24" s="188">
        <v>3610</v>
      </c>
      <c r="T24" s="188">
        <v>150</v>
      </c>
      <c r="U24" s="188">
        <v>3266</v>
      </c>
      <c r="V24" s="188">
        <v>77</v>
      </c>
      <c r="W24" s="190">
        <v>110.53276178812001</v>
      </c>
    </row>
    <row r="25" spans="1:23" x14ac:dyDescent="0.3">
      <c r="A25" s="189">
        <v>0.69969907407407417</v>
      </c>
      <c r="B25" s="188" t="s">
        <v>864</v>
      </c>
      <c r="C25" s="188">
        <v>12</v>
      </c>
      <c r="D25" s="188">
        <v>19</v>
      </c>
      <c r="E25" s="188">
        <v>130</v>
      </c>
      <c r="F25" s="188">
        <v>47</v>
      </c>
      <c r="G25" s="188">
        <v>146900</v>
      </c>
      <c r="H25" s="188">
        <v>6100</v>
      </c>
      <c r="I25" s="188">
        <v>46000</v>
      </c>
      <c r="J25" s="188">
        <v>2300</v>
      </c>
      <c r="K25" s="188">
        <v>47500</v>
      </c>
      <c r="L25" s="188">
        <v>3300</v>
      </c>
      <c r="M25" s="188">
        <v>402000</v>
      </c>
      <c r="N25" s="188">
        <v>61000</v>
      </c>
      <c r="O25" s="188">
        <v>264000</v>
      </c>
      <c r="P25" s="188">
        <v>17000</v>
      </c>
      <c r="Q25" s="188">
        <v>3283</v>
      </c>
      <c r="R25" s="188">
        <v>74</v>
      </c>
      <c r="S25" s="188">
        <v>3050</v>
      </c>
      <c r="T25" s="188">
        <v>140</v>
      </c>
      <c r="U25" s="188">
        <v>3425</v>
      </c>
      <c r="V25" s="188">
        <v>79</v>
      </c>
      <c r="W25" s="190">
        <v>89.051094890510953</v>
      </c>
    </row>
    <row r="26" spans="1:23" x14ac:dyDescent="0.3">
      <c r="A26" s="189">
        <v>0.70056712962962964</v>
      </c>
      <c r="B26" s="188" t="s">
        <v>865</v>
      </c>
      <c r="C26" s="188">
        <v>143</v>
      </c>
      <c r="D26" s="188">
        <v>47</v>
      </c>
      <c r="E26" s="188">
        <v>580</v>
      </c>
      <c r="F26" s="188">
        <v>110</v>
      </c>
      <c r="G26" s="188">
        <v>701000</v>
      </c>
      <c r="H26" s="188">
        <v>38000</v>
      </c>
      <c r="I26" s="188">
        <v>211000</v>
      </c>
      <c r="J26" s="188">
        <v>9800</v>
      </c>
      <c r="K26" s="188">
        <v>100000</v>
      </c>
      <c r="L26" s="188">
        <v>13000</v>
      </c>
      <c r="M26" s="188">
        <v>830000</v>
      </c>
      <c r="N26" s="188">
        <v>150000</v>
      </c>
      <c r="O26" s="193">
        <v>1360000</v>
      </c>
      <c r="P26" s="188">
        <v>120000</v>
      </c>
      <c r="Q26" s="188">
        <v>3240</v>
      </c>
      <c r="R26" s="188">
        <v>110</v>
      </c>
      <c r="S26" s="188">
        <v>2930</v>
      </c>
      <c r="T26" s="188">
        <v>270</v>
      </c>
      <c r="U26" s="188">
        <v>3390</v>
      </c>
      <c r="V26" s="188">
        <v>100</v>
      </c>
      <c r="W26" s="190">
        <v>86.430678466076699</v>
      </c>
    </row>
    <row r="27" spans="1:23" x14ac:dyDescent="0.3">
      <c r="A27" s="189">
        <v>0.70134259259259257</v>
      </c>
      <c r="B27" s="188" t="s">
        <v>866</v>
      </c>
      <c r="C27" s="188">
        <v>40</v>
      </c>
      <c r="D27" s="188">
        <v>21</v>
      </c>
      <c r="E27" s="188">
        <v>25</v>
      </c>
      <c r="F27" s="188">
        <v>13</v>
      </c>
      <c r="G27" s="188">
        <v>204300</v>
      </c>
      <c r="H27" s="188">
        <v>7100</v>
      </c>
      <c r="I27" s="188">
        <v>59700</v>
      </c>
      <c r="J27" s="188">
        <v>2300</v>
      </c>
      <c r="K27" s="188">
        <v>37200</v>
      </c>
      <c r="L27" s="188">
        <v>1600</v>
      </c>
      <c r="M27" s="188">
        <v>245000</v>
      </c>
      <c r="N27" s="188">
        <v>36000</v>
      </c>
      <c r="O27" s="188">
        <v>314000</v>
      </c>
      <c r="P27" s="188">
        <v>13000</v>
      </c>
      <c r="Q27" s="188">
        <v>3345</v>
      </c>
      <c r="R27" s="188">
        <v>54</v>
      </c>
      <c r="S27" s="188">
        <v>3420</v>
      </c>
      <c r="T27" s="188">
        <v>120</v>
      </c>
      <c r="U27" s="188">
        <v>3335</v>
      </c>
      <c r="V27" s="188">
        <v>77</v>
      </c>
      <c r="W27" s="190">
        <v>102.54872563718141</v>
      </c>
    </row>
    <row r="28" spans="1:23" x14ac:dyDescent="0.3">
      <c r="A28" s="189">
        <v>0.7021412037037037</v>
      </c>
      <c r="B28" s="188" t="s">
        <v>867</v>
      </c>
      <c r="C28" s="188">
        <v>48</v>
      </c>
      <c r="D28" s="188">
        <v>20</v>
      </c>
      <c r="E28" s="188">
        <v>166</v>
      </c>
      <c r="F28" s="188">
        <v>48</v>
      </c>
      <c r="G28" s="188">
        <v>170000</v>
      </c>
      <c r="H28" s="188">
        <v>12000</v>
      </c>
      <c r="I28" s="188">
        <v>50400</v>
      </c>
      <c r="J28" s="188">
        <v>3500</v>
      </c>
      <c r="K28" s="188">
        <v>37000</v>
      </c>
      <c r="L28" s="188">
        <v>3000</v>
      </c>
      <c r="M28" s="188">
        <v>314000</v>
      </c>
      <c r="N28" s="188">
        <v>23000</v>
      </c>
      <c r="O28" s="188">
        <v>302000</v>
      </c>
      <c r="P28" s="188">
        <v>22000</v>
      </c>
      <c r="Q28" s="188">
        <v>3303</v>
      </c>
      <c r="R28" s="188">
        <v>54</v>
      </c>
      <c r="S28" s="188">
        <v>3070</v>
      </c>
      <c r="T28" s="188">
        <v>120</v>
      </c>
      <c r="U28" s="188">
        <v>3370</v>
      </c>
      <c r="V28" s="188">
        <v>74</v>
      </c>
      <c r="W28" s="190">
        <v>91.097922848664695</v>
      </c>
    </row>
    <row r="29" spans="1:23" x14ac:dyDescent="0.3">
      <c r="A29" s="189">
        <v>0.70296296296296301</v>
      </c>
      <c r="B29" s="188" t="s">
        <v>868</v>
      </c>
      <c r="C29" s="188">
        <v>73</v>
      </c>
      <c r="D29" s="188">
        <v>35</v>
      </c>
      <c r="E29" s="188">
        <v>850</v>
      </c>
      <c r="F29" s="188">
        <v>130</v>
      </c>
      <c r="G29" s="188">
        <v>197500</v>
      </c>
      <c r="H29" s="188">
        <v>9200</v>
      </c>
      <c r="I29" s="188">
        <v>60500</v>
      </c>
      <c r="J29" s="188">
        <v>3400</v>
      </c>
      <c r="K29" s="188">
        <v>82100</v>
      </c>
      <c r="L29" s="188">
        <v>5800</v>
      </c>
      <c r="M29" s="188">
        <v>975000</v>
      </c>
      <c r="N29" s="188">
        <v>89000</v>
      </c>
      <c r="O29" s="188">
        <v>444000</v>
      </c>
      <c r="P29" s="188">
        <v>27000</v>
      </c>
      <c r="Q29" s="188">
        <v>3101</v>
      </c>
      <c r="R29" s="188">
        <v>87</v>
      </c>
      <c r="S29" s="188">
        <v>2560</v>
      </c>
      <c r="T29" s="188">
        <v>130</v>
      </c>
      <c r="U29" s="188">
        <v>3404</v>
      </c>
      <c r="V29" s="188">
        <v>83</v>
      </c>
      <c r="W29" s="190">
        <v>75.205640423031724</v>
      </c>
    </row>
    <row r="30" spans="1:23" x14ac:dyDescent="0.3">
      <c r="A30" s="191">
        <v>0.7038078703703704</v>
      </c>
      <c r="B30" s="192" t="s">
        <v>869</v>
      </c>
      <c r="C30" s="192">
        <v>55</v>
      </c>
      <c r="D30" s="192">
        <v>26</v>
      </c>
      <c r="E30" s="192">
        <v>25</v>
      </c>
      <c r="F30" s="192">
        <v>14</v>
      </c>
      <c r="G30" s="192">
        <v>196700</v>
      </c>
      <c r="H30" s="192">
        <v>5900</v>
      </c>
      <c r="I30" s="192">
        <v>75100</v>
      </c>
      <c r="J30" s="192">
        <v>2600</v>
      </c>
      <c r="K30" s="192">
        <v>22900</v>
      </c>
      <c r="L30" s="192">
        <v>1300</v>
      </c>
      <c r="M30" s="192">
        <v>107600</v>
      </c>
      <c r="N30" s="192">
        <v>5500</v>
      </c>
      <c r="O30" s="192">
        <v>266000</v>
      </c>
      <c r="P30" s="192">
        <v>13000</v>
      </c>
      <c r="Q30" s="192">
        <v>3721</v>
      </c>
      <c r="R30" s="192">
        <v>76</v>
      </c>
      <c r="S30" s="192">
        <v>3760</v>
      </c>
      <c r="T30" s="192">
        <v>170</v>
      </c>
      <c r="U30" s="192">
        <v>3767</v>
      </c>
      <c r="V30" s="192">
        <v>75</v>
      </c>
      <c r="W30" s="190">
        <v>99.814175736660474</v>
      </c>
    </row>
    <row r="31" spans="1:23" x14ac:dyDescent="0.3">
      <c r="A31" s="191">
        <v>0.7047106481481481</v>
      </c>
      <c r="B31" s="192" t="s">
        <v>870</v>
      </c>
      <c r="C31" s="192">
        <v>26</v>
      </c>
      <c r="D31" s="192">
        <v>21</v>
      </c>
      <c r="E31" s="192">
        <v>139</v>
      </c>
      <c r="F31" s="192">
        <v>38</v>
      </c>
      <c r="G31" s="192">
        <v>186700</v>
      </c>
      <c r="H31" s="192">
        <v>8500</v>
      </c>
      <c r="I31" s="192">
        <v>70900</v>
      </c>
      <c r="J31" s="192">
        <v>4200</v>
      </c>
      <c r="K31" s="192">
        <v>37500</v>
      </c>
      <c r="L31" s="192">
        <v>2500</v>
      </c>
      <c r="M31" s="192">
        <v>170000</v>
      </c>
      <c r="N31" s="192">
        <v>14000</v>
      </c>
      <c r="O31" s="192">
        <v>257000</v>
      </c>
      <c r="P31" s="192">
        <v>15000</v>
      </c>
      <c r="Q31" s="192">
        <v>3709</v>
      </c>
      <c r="R31" s="192">
        <v>93</v>
      </c>
      <c r="S31" s="192">
        <v>3670</v>
      </c>
      <c r="T31" s="192">
        <v>180</v>
      </c>
      <c r="U31" s="192">
        <v>3800</v>
      </c>
      <c r="V31" s="192">
        <v>120</v>
      </c>
      <c r="W31" s="190">
        <v>96.578947368421055</v>
      </c>
    </row>
    <row r="32" spans="1:23" x14ac:dyDescent="0.3">
      <c r="A32" s="189">
        <v>0.70543981481481488</v>
      </c>
      <c r="B32" s="188" t="s">
        <v>871</v>
      </c>
      <c r="C32" s="188">
        <v>34</v>
      </c>
      <c r="D32" s="188">
        <v>18</v>
      </c>
      <c r="E32" s="188">
        <v>27</v>
      </c>
      <c r="F32" s="188">
        <v>15</v>
      </c>
      <c r="G32" s="188">
        <v>241200</v>
      </c>
      <c r="H32" s="188">
        <v>7600</v>
      </c>
      <c r="I32" s="188">
        <v>68500</v>
      </c>
      <c r="J32" s="188">
        <v>2200</v>
      </c>
      <c r="K32" s="188">
        <v>44200</v>
      </c>
      <c r="L32" s="188">
        <v>1700</v>
      </c>
      <c r="M32" s="188">
        <v>266000</v>
      </c>
      <c r="N32" s="188">
        <v>14000</v>
      </c>
      <c r="O32" s="188">
        <v>390000</v>
      </c>
      <c r="P32" s="188">
        <v>18000</v>
      </c>
      <c r="Q32" s="188">
        <v>3258</v>
      </c>
      <c r="R32" s="188">
        <v>51</v>
      </c>
      <c r="S32" s="188">
        <v>3210</v>
      </c>
      <c r="T32" s="188">
        <v>100</v>
      </c>
      <c r="U32" s="188">
        <v>3324</v>
      </c>
      <c r="V32" s="188">
        <v>62</v>
      </c>
      <c r="W32" s="190">
        <v>96.570397111913351</v>
      </c>
    </row>
    <row r="33" spans="1:23" x14ac:dyDescent="0.3">
      <c r="A33" s="191">
        <v>0.70622685185185186</v>
      </c>
      <c r="B33" s="192" t="s">
        <v>872</v>
      </c>
      <c r="C33" s="192">
        <v>37</v>
      </c>
      <c r="D33" s="192">
        <v>20</v>
      </c>
      <c r="E33" s="192">
        <v>236</v>
      </c>
      <c r="F33" s="192">
        <v>61</v>
      </c>
      <c r="G33" s="192">
        <v>323000</v>
      </c>
      <c r="H33" s="192">
        <v>14000</v>
      </c>
      <c r="I33" s="192">
        <v>104000</v>
      </c>
      <c r="J33" s="192">
        <v>4100</v>
      </c>
      <c r="K33" s="192">
        <v>46600</v>
      </c>
      <c r="L33" s="192">
        <v>4400</v>
      </c>
      <c r="M33" s="192">
        <v>339000</v>
      </c>
      <c r="N33" s="192">
        <v>48000</v>
      </c>
      <c r="O33" s="192">
        <v>487000</v>
      </c>
      <c r="P33" s="192">
        <v>25000</v>
      </c>
      <c r="Q33" s="192">
        <v>3477</v>
      </c>
      <c r="R33" s="192">
        <v>65</v>
      </c>
      <c r="S33" s="192">
        <v>3430</v>
      </c>
      <c r="T33" s="192">
        <v>150</v>
      </c>
      <c r="U33" s="192">
        <v>3534</v>
      </c>
      <c r="V33" s="192">
        <v>80</v>
      </c>
      <c r="W33" s="190">
        <v>97.057159026598754</v>
      </c>
    </row>
    <row r="34" spans="1:23" x14ac:dyDescent="0.3">
      <c r="A34" s="191">
        <v>0.71031250000000001</v>
      </c>
      <c r="B34" s="192" t="s">
        <v>873</v>
      </c>
      <c r="C34" s="192">
        <v>20</v>
      </c>
      <c r="D34" s="192">
        <v>19</v>
      </c>
      <c r="E34" s="192">
        <v>22</v>
      </c>
      <c r="F34" s="192">
        <v>13</v>
      </c>
      <c r="G34" s="192">
        <v>282700</v>
      </c>
      <c r="H34" s="192">
        <v>6900</v>
      </c>
      <c r="I34" s="192">
        <v>91800</v>
      </c>
      <c r="J34" s="192">
        <v>2300</v>
      </c>
      <c r="K34" s="192">
        <v>44000</v>
      </c>
      <c r="L34" s="192">
        <v>1600</v>
      </c>
      <c r="M34" s="192">
        <v>234600</v>
      </c>
      <c r="N34" s="192">
        <v>9500</v>
      </c>
      <c r="O34" s="192">
        <v>431000</v>
      </c>
      <c r="P34" s="192">
        <v>18000</v>
      </c>
      <c r="Q34" s="192">
        <v>3485</v>
      </c>
      <c r="R34" s="192">
        <v>48</v>
      </c>
      <c r="S34" s="192">
        <v>3390</v>
      </c>
      <c r="T34" s="192">
        <v>110</v>
      </c>
      <c r="U34" s="192">
        <v>3541</v>
      </c>
      <c r="V34" s="192">
        <v>58</v>
      </c>
      <c r="W34" s="190">
        <v>95.735667890426441</v>
      </c>
    </row>
    <row r="35" spans="1:23" x14ac:dyDescent="0.3">
      <c r="A35" s="191">
        <v>0.71113425925925933</v>
      </c>
      <c r="B35" s="192" t="s">
        <v>874</v>
      </c>
      <c r="C35" s="192">
        <v>43</v>
      </c>
      <c r="D35" s="192">
        <v>24</v>
      </c>
      <c r="E35" s="192">
        <v>2500</v>
      </c>
      <c r="F35" s="192">
        <v>1900</v>
      </c>
      <c r="G35" s="192">
        <v>109000</v>
      </c>
      <c r="H35" s="192">
        <v>34000</v>
      </c>
      <c r="I35" s="192">
        <v>45000</v>
      </c>
      <c r="J35" s="192">
        <v>20000</v>
      </c>
      <c r="K35" s="192">
        <v>105000</v>
      </c>
      <c r="L35" s="192">
        <v>77000</v>
      </c>
      <c r="M35" s="192">
        <v>189000</v>
      </c>
      <c r="N35" s="192">
        <v>47000</v>
      </c>
      <c r="O35" s="192">
        <v>124000</v>
      </c>
      <c r="P35" s="192">
        <v>10000</v>
      </c>
      <c r="Q35" s="192">
        <v>3550</v>
      </c>
      <c r="R35" s="192">
        <v>130</v>
      </c>
      <c r="S35" s="192">
        <v>3490</v>
      </c>
      <c r="T35" s="192">
        <v>220</v>
      </c>
      <c r="U35" s="192">
        <v>3620</v>
      </c>
      <c r="V35" s="192">
        <v>110</v>
      </c>
      <c r="W35" s="190">
        <v>96.408839779005532</v>
      </c>
    </row>
    <row r="36" spans="1:23" x14ac:dyDescent="0.3">
      <c r="A36" s="191">
        <v>0.7119212962962963</v>
      </c>
      <c r="B36" s="192" t="s">
        <v>875</v>
      </c>
      <c r="C36" s="192">
        <v>30</v>
      </c>
      <c r="D36" s="192">
        <v>20</v>
      </c>
      <c r="E36" s="192">
        <v>59</v>
      </c>
      <c r="F36" s="192">
        <v>26</v>
      </c>
      <c r="G36" s="192">
        <v>114400</v>
      </c>
      <c r="H36" s="192">
        <v>4600</v>
      </c>
      <c r="I36" s="192">
        <v>53400</v>
      </c>
      <c r="J36" s="192">
        <v>2700</v>
      </c>
      <c r="K36" s="192">
        <v>17600</v>
      </c>
      <c r="L36" s="192">
        <v>1300</v>
      </c>
      <c r="M36" s="192">
        <v>144000</v>
      </c>
      <c r="N36" s="192">
        <v>42000</v>
      </c>
      <c r="O36" s="192">
        <v>148300</v>
      </c>
      <c r="P36" s="192">
        <v>9900</v>
      </c>
      <c r="Q36" s="192">
        <v>4000</v>
      </c>
      <c r="R36" s="192">
        <v>64</v>
      </c>
      <c r="S36" s="192">
        <v>3850</v>
      </c>
      <c r="T36" s="192">
        <v>170</v>
      </c>
      <c r="U36" s="192">
        <v>4061</v>
      </c>
      <c r="V36" s="192">
        <v>82</v>
      </c>
      <c r="W36" s="190">
        <v>94.804235409997546</v>
      </c>
    </row>
    <row r="37" spans="1:23" x14ac:dyDescent="0.3">
      <c r="A37" s="189">
        <v>0.71281250000000007</v>
      </c>
      <c r="B37" s="188" t="s">
        <v>876</v>
      </c>
      <c r="C37" s="188">
        <v>26</v>
      </c>
      <c r="D37" s="188">
        <v>20</v>
      </c>
      <c r="E37" s="188">
        <v>4.8</v>
      </c>
      <c r="F37" s="188">
        <v>8.5</v>
      </c>
      <c r="G37" s="188">
        <v>127600</v>
      </c>
      <c r="H37" s="188">
        <v>5700</v>
      </c>
      <c r="I37" s="188">
        <v>35800</v>
      </c>
      <c r="J37" s="188">
        <v>1500</v>
      </c>
      <c r="K37" s="188">
        <v>59100</v>
      </c>
      <c r="L37" s="188">
        <v>3200</v>
      </c>
      <c r="M37" s="188">
        <v>328000</v>
      </c>
      <c r="N37" s="188">
        <v>19000</v>
      </c>
      <c r="O37" s="188">
        <v>198600</v>
      </c>
      <c r="P37" s="188">
        <v>9800</v>
      </c>
      <c r="Q37" s="188">
        <v>3319</v>
      </c>
      <c r="R37" s="188">
        <v>48</v>
      </c>
      <c r="S37" s="188">
        <v>3304</v>
      </c>
      <c r="T37" s="188">
        <v>92</v>
      </c>
      <c r="U37" s="188">
        <v>3309</v>
      </c>
      <c r="V37" s="188">
        <v>61</v>
      </c>
      <c r="W37" s="190">
        <v>99.848896947718345</v>
      </c>
    </row>
    <row r="38" spans="1:23" x14ac:dyDescent="0.3">
      <c r="A38" s="189">
        <v>0.71354166666666663</v>
      </c>
      <c r="B38" s="188" t="s">
        <v>877</v>
      </c>
      <c r="C38" s="188">
        <v>23</v>
      </c>
      <c r="D38" s="188">
        <v>19</v>
      </c>
      <c r="E38" s="188">
        <v>67</v>
      </c>
      <c r="F38" s="188">
        <v>23</v>
      </c>
      <c r="G38" s="188">
        <v>242700</v>
      </c>
      <c r="H38" s="188">
        <v>8700</v>
      </c>
      <c r="I38" s="188">
        <v>72700</v>
      </c>
      <c r="J38" s="188">
        <v>2700</v>
      </c>
      <c r="K38" s="188">
        <v>67600</v>
      </c>
      <c r="L38" s="188">
        <v>3000</v>
      </c>
      <c r="M38" s="188">
        <v>430000</v>
      </c>
      <c r="N38" s="188">
        <v>28000</v>
      </c>
      <c r="O38" s="188">
        <v>389000</v>
      </c>
      <c r="P38" s="188">
        <v>17000</v>
      </c>
      <c r="Q38" s="188">
        <v>3369</v>
      </c>
      <c r="R38" s="188">
        <v>45</v>
      </c>
      <c r="S38" s="188">
        <v>3300</v>
      </c>
      <c r="T38" s="188">
        <v>110</v>
      </c>
      <c r="U38" s="188">
        <v>3408</v>
      </c>
      <c r="V38" s="188">
        <v>61</v>
      </c>
      <c r="W38" s="190">
        <v>96.83098591549296</v>
      </c>
    </row>
    <row r="39" spans="1:23" x14ac:dyDescent="0.3">
      <c r="A39" s="189">
        <v>0.71436342592592583</v>
      </c>
      <c r="B39" s="188" t="s">
        <v>878</v>
      </c>
      <c r="C39" s="188">
        <v>87</v>
      </c>
      <c r="D39" s="188">
        <v>27</v>
      </c>
      <c r="E39" s="188">
        <v>136</v>
      </c>
      <c r="F39" s="188">
        <v>40</v>
      </c>
      <c r="G39" s="188">
        <v>358000</v>
      </c>
      <c r="H39" s="188">
        <v>34000</v>
      </c>
      <c r="I39" s="188">
        <v>104000</v>
      </c>
      <c r="J39" s="188">
        <v>10000</v>
      </c>
      <c r="K39" s="188">
        <v>142000</v>
      </c>
      <c r="L39" s="188">
        <v>16000</v>
      </c>
      <c r="M39" s="188">
        <v>781000</v>
      </c>
      <c r="N39" s="188">
        <v>95000</v>
      </c>
      <c r="O39" s="188">
        <v>612000</v>
      </c>
      <c r="P39" s="188">
        <v>68000</v>
      </c>
      <c r="Q39" s="188">
        <v>3316</v>
      </c>
      <c r="R39" s="188">
        <v>59</v>
      </c>
      <c r="S39" s="188">
        <v>3260</v>
      </c>
      <c r="T39" s="188">
        <v>130</v>
      </c>
      <c r="U39" s="188">
        <v>3349</v>
      </c>
      <c r="V39" s="188">
        <v>72</v>
      </c>
      <c r="W39" s="190">
        <v>97.342490295610631</v>
      </c>
    </row>
    <row r="40" spans="1:23" x14ac:dyDescent="0.3">
      <c r="A40" s="189">
        <v>0.71517361111111111</v>
      </c>
      <c r="B40" s="188" t="s">
        <v>879</v>
      </c>
      <c r="C40" s="188">
        <v>43</v>
      </c>
      <c r="D40" s="188">
        <v>21</v>
      </c>
      <c r="E40" s="188">
        <v>300</v>
      </c>
      <c r="F40" s="188">
        <v>48</v>
      </c>
      <c r="G40" s="188">
        <v>467000</v>
      </c>
      <c r="H40" s="188">
        <v>16000</v>
      </c>
      <c r="I40" s="188">
        <v>139400</v>
      </c>
      <c r="J40" s="188">
        <v>4300</v>
      </c>
      <c r="K40" s="188">
        <v>67000</v>
      </c>
      <c r="L40" s="188">
        <v>2800</v>
      </c>
      <c r="M40" s="188">
        <v>410000</v>
      </c>
      <c r="N40" s="188">
        <v>27000</v>
      </c>
      <c r="O40" s="188">
        <v>777000</v>
      </c>
      <c r="P40" s="188">
        <v>31000</v>
      </c>
      <c r="Q40" s="188">
        <v>3334</v>
      </c>
      <c r="R40" s="188">
        <v>53</v>
      </c>
      <c r="S40" s="188">
        <v>3210</v>
      </c>
      <c r="T40" s="188">
        <v>120</v>
      </c>
      <c r="U40" s="188">
        <v>3394</v>
      </c>
      <c r="V40" s="188">
        <v>80</v>
      </c>
      <c r="W40" s="190">
        <v>94.578668238067181</v>
      </c>
    </row>
    <row r="41" spans="1:23" x14ac:dyDescent="0.3">
      <c r="A41" s="189">
        <v>0.71600694444444446</v>
      </c>
      <c r="B41" s="188" t="s">
        <v>880</v>
      </c>
      <c r="C41" s="188">
        <v>28</v>
      </c>
      <c r="D41" s="188">
        <v>19</v>
      </c>
      <c r="E41" s="188">
        <v>65</v>
      </c>
      <c r="F41" s="188">
        <v>18</v>
      </c>
      <c r="G41" s="188">
        <v>306700</v>
      </c>
      <c r="H41" s="188">
        <v>8800</v>
      </c>
      <c r="I41" s="188">
        <v>95800</v>
      </c>
      <c r="J41" s="188">
        <v>3000</v>
      </c>
      <c r="K41" s="188">
        <v>52000</v>
      </c>
      <c r="L41" s="188">
        <v>2000</v>
      </c>
      <c r="M41" s="188">
        <v>390000</v>
      </c>
      <c r="N41" s="188">
        <v>29000</v>
      </c>
      <c r="O41" s="188">
        <v>477000</v>
      </c>
      <c r="P41" s="188">
        <v>20000</v>
      </c>
      <c r="Q41" s="188">
        <v>3441</v>
      </c>
      <c r="R41" s="188">
        <v>50</v>
      </c>
      <c r="S41" s="188">
        <v>3380</v>
      </c>
      <c r="T41" s="188">
        <v>100</v>
      </c>
      <c r="U41" s="188">
        <v>3454</v>
      </c>
      <c r="V41" s="188">
        <v>65</v>
      </c>
      <c r="W41" s="190">
        <v>97.857556456282566</v>
      </c>
    </row>
    <row r="42" spans="1:23" x14ac:dyDescent="0.3">
      <c r="A42" s="189">
        <v>0.71685185185185185</v>
      </c>
      <c r="B42" s="188" t="s">
        <v>881</v>
      </c>
      <c r="C42" s="188">
        <v>13</v>
      </c>
      <c r="D42" s="188">
        <v>17</v>
      </c>
      <c r="E42" s="188">
        <v>21</v>
      </c>
      <c r="F42" s="188">
        <v>12</v>
      </c>
      <c r="G42" s="188">
        <v>91700</v>
      </c>
      <c r="H42" s="188">
        <v>4300</v>
      </c>
      <c r="I42" s="188">
        <v>26800</v>
      </c>
      <c r="J42" s="188">
        <v>1200</v>
      </c>
      <c r="K42" s="188">
        <v>20400</v>
      </c>
      <c r="L42" s="188">
        <v>1100</v>
      </c>
      <c r="M42" s="188">
        <v>123700</v>
      </c>
      <c r="N42" s="188">
        <v>6300</v>
      </c>
      <c r="O42" s="188">
        <v>151100</v>
      </c>
      <c r="P42" s="188">
        <v>7000</v>
      </c>
      <c r="Q42" s="188">
        <v>3353</v>
      </c>
      <c r="R42" s="188">
        <v>53</v>
      </c>
      <c r="S42" s="188">
        <v>3280</v>
      </c>
      <c r="T42" s="188">
        <v>110</v>
      </c>
      <c r="U42" s="188">
        <v>3343</v>
      </c>
      <c r="V42" s="188">
        <v>74</v>
      </c>
      <c r="W42" s="190">
        <v>98.115465151061926</v>
      </c>
    </row>
    <row r="43" spans="1:23" x14ac:dyDescent="0.3">
      <c r="A43" s="189">
        <v>0.71774305555555562</v>
      </c>
      <c r="B43" s="188" t="s">
        <v>882</v>
      </c>
      <c r="C43" s="188">
        <v>20</v>
      </c>
      <c r="D43" s="188">
        <v>27</v>
      </c>
      <c r="E43" s="188">
        <v>19</v>
      </c>
      <c r="F43" s="188">
        <v>17</v>
      </c>
      <c r="G43" s="188">
        <v>175000</v>
      </c>
      <c r="H43" s="188">
        <v>17000</v>
      </c>
      <c r="I43" s="188">
        <v>55400</v>
      </c>
      <c r="J43" s="188">
        <v>5600</v>
      </c>
      <c r="K43" s="188">
        <v>11900</v>
      </c>
      <c r="L43" s="188">
        <v>1400</v>
      </c>
      <c r="M43" s="188">
        <v>56700</v>
      </c>
      <c r="N43" s="188">
        <v>6700</v>
      </c>
      <c r="O43" s="188">
        <v>245000</v>
      </c>
      <c r="P43" s="188">
        <v>27000</v>
      </c>
      <c r="Q43" s="188">
        <v>3505</v>
      </c>
      <c r="R43" s="188">
        <v>95</v>
      </c>
      <c r="S43" s="188">
        <v>3740</v>
      </c>
      <c r="T43" s="188">
        <v>190</v>
      </c>
      <c r="U43" s="188">
        <v>3440</v>
      </c>
      <c r="V43" s="188">
        <v>120</v>
      </c>
      <c r="W43" s="190">
        <v>108.72093023255813</v>
      </c>
    </row>
    <row r="44" spans="1:23" x14ac:dyDescent="0.3">
      <c r="A44" s="189">
        <v>0.72171296296296295</v>
      </c>
      <c r="B44" s="188" t="s">
        <v>883</v>
      </c>
      <c r="C44" s="188">
        <v>31</v>
      </c>
      <c r="D44" s="188">
        <v>19</v>
      </c>
      <c r="E44" s="188">
        <v>82</v>
      </c>
      <c r="F44" s="188">
        <v>25</v>
      </c>
      <c r="G44" s="188">
        <v>290000</v>
      </c>
      <c r="H44" s="188">
        <v>9200</v>
      </c>
      <c r="I44" s="188">
        <v>85500</v>
      </c>
      <c r="J44" s="188">
        <v>3000</v>
      </c>
      <c r="K44" s="188">
        <v>49800</v>
      </c>
      <c r="L44" s="188">
        <v>2100</v>
      </c>
      <c r="M44" s="188">
        <v>291000</v>
      </c>
      <c r="N44" s="188">
        <v>23000</v>
      </c>
      <c r="O44" s="188">
        <v>482000</v>
      </c>
      <c r="P44" s="188">
        <v>25000</v>
      </c>
      <c r="Q44" s="188">
        <v>3320</v>
      </c>
      <c r="R44" s="188">
        <v>52</v>
      </c>
      <c r="S44" s="188">
        <v>3290</v>
      </c>
      <c r="T44" s="188">
        <v>130</v>
      </c>
      <c r="U44" s="188">
        <v>3331</v>
      </c>
      <c r="V44" s="188">
        <v>66</v>
      </c>
      <c r="W44" s="190">
        <v>98.769138396877807</v>
      </c>
    </row>
    <row r="45" spans="1:23" x14ac:dyDescent="0.3">
      <c r="A45" s="189">
        <v>0.72251157407407407</v>
      </c>
      <c r="B45" s="188" t="s">
        <v>884</v>
      </c>
      <c r="C45" s="188">
        <v>17</v>
      </c>
      <c r="D45" s="188">
        <v>17</v>
      </c>
      <c r="E45" s="188">
        <v>8</v>
      </c>
      <c r="F45" s="188">
        <v>10</v>
      </c>
      <c r="G45" s="188">
        <v>270000</v>
      </c>
      <c r="H45" s="188">
        <v>11000</v>
      </c>
      <c r="I45" s="188">
        <v>74200</v>
      </c>
      <c r="J45" s="188">
        <v>2200</v>
      </c>
      <c r="K45" s="188">
        <v>62400</v>
      </c>
      <c r="L45" s="188">
        <v>2700</v>
      </c>
      <c r="M45" s="188">
        <v>351000</v>
      </c>
      <c r="N45" s="188">
        <v>13000</v>
      </c>
      <c r="O45" s="188">
        <v>439000</v>
      </c>
      <c r="P45" s="188">
        <v>21000</v>
      </c>
      <c r="Q45" s="188">
        <v>3276</v>
      </c>
      <c r="R45" s="188">
        <v>47</v>
      </c>
      <c r="S45" s="188">
        <v>3310</v>
      </c>
      <c r="T45" s="188">
        <v>110</v>
      </c>
      <c r="U45" s="188">
        <v>3245</v>
      </c>
      <c r="V45" s="188">
        <v>70</v>
      </c>
      <c r="W45" s="190">
        <v>102.00308166409862</v>
      </c>
    </row>
    <row r="46" spans="1:23" x14ac:dyDescent="0.3">
      <c r="A46" s="189">
        <v>0.72331018518518519</v>
      </c>
      <c r="B46" s="188" t="s">
        <v>885</v>
      </c>
      <c r="C46" s="188">
        <v>25</v>
      </c>
      <c r="D46" s="188">
        <v>17</v>
      </c>
      <c r="E46" s="188">
        <v>7.5</v>
      </c>
      <c r="F46" s="188">
        <v>9.5</v>
      </c>
      <c r="G46" s="188">
        <v>140100</v>
      </c>
      <c r="H46" s="188">
        <v>4900</v>
      </c>
      <c r="I46" s="188">
        <v>42800</v>
      </c>
      <c r="J46" s="188">
        <v>1700</v>
      </c>
      <c r="K46" s="188">
        <v>20930</v>
      </c>
      <c r="L46" s="188">
        <v>890</v>
      </c>
      <c r="M46" s="188">
        <v>114300</v>
      </c>
      <c r="N46" s="188">
        <v>5800</v>
      </c>
      <c r="O46" s="188">
        <v>225000</v>
      </c>
      <c r="P46" s="188">
        <v>12000</v>
      </c>
      <c r="Q46" s="188">
        <v>3373</v>
      </c>
      <c r="R46" s="188">
        <v>43</v>
      </c>
      <c r="S46" s="188">
        <v>3360</v>
      </c>
      <c r="T46" s="188">
        <v>110</v>
      </c>
      <c r="U46" s="188">
        <v>3373</v>
      </c>
      <c r="V46" s="188">
        <v>57</v>
      </c>
      <c r="W46" s="190">
        <v>99.614586421583169</v>
      </c>
    </row>
    <row r="47" spans="1:23" x14ac:dyDescent="0.3">
      <c r="A47" s="189">
        <v>0.72414351851851855</v>
      </c>
      <c r="B47" s="188" t="s">
        <v>886</v>
      </c>
      <c r="C47" s="188">
        <v>15</v>
      </c>
      <c r="D47" s="188">
        <v>20</v>
      </c>
      <c r="E47" s="188">
        <v>67</v>
      </c>
      <c r="F47" s="188">
        <v>34</v>
      </c>
      <c r="G47" s="188">
        <v>132000</v>
      </c>
      <c r="H47" s="188">
        <v>13000</v>
      </c>
      <c r="I47" s="188">
        <v>38500</v>
      </c>
      <c r="J47" s="188">
        <v>3900</v>
      </c>
      <c r="K47" s="188">
        <v>22900</v>
      </c>
      <c r="L47" s="188">
        <v>1700</v>
      </c>
      <c r="M47" s="188">
        <v>126500</v>
      </c>
      <c r="N47" s="188">
        <v>7800</v>
      </c>
      <c r="O47" s="188">
        <v>214000</v>
      </c>
      <c r="P47" s="188">
        <v>25000</v>
      </c>
      <c r="Q47" s="188">
        <v>3350</v>
      </c>
      <c r="R47" s="188">
        <v>57</v>
      </c>
      <c r="S47" s="188">
        <v>3370</v>
      </c>
      <c r="T47" s="188">
        <v>130</v>
      </c>
      <c r="U47" s="188">
        <v>3323</v>
      </c>
      <c r="V47" s="188">
        <v>71</v>
      </c>
      <c r="W47" s="190">
        <v>101.41438459223593</v>
      </c>
    </row>
    <row r="48" spans="1:23" x14ac:dyDescent="0.3">
      <c r="A48" s="189">
        <v>0.72502314814814817</v>
      </c>
      <c r="B48" s="188" t="s">
        <v>887</v>
      </c>
      <c r="C48" s="188">
        <v>62</v>
      </c>
      <c r="D48" s="188">
        <v>25</v>
      </c>
      <c r="E48" s="188">
        <v>294</v>
      </c>
      <c r="F48" s="188">
        <v>63</v>
      </c>
      <c r="G48" s="188">
        <v>316000</v>
      </c>
      <c r="H48" s="188">
        <v>14000</v>
      </c>
      <c r="I48" s="188">
        <v>90700</v>
      </c>
      <c r="J48" s="188">
        <v>4500</v>
      </c>
      <c r="K48" s="188">
        <v>59900</v>
      </c>
      <c r="L48" s="188">
        <v>4800</v>
      </c>
      <c r="M48" s="188">
        <v>660000</v>
      </c>
      <c r="N48" s="188">
        <v>120000</v>
      </c>
      <c r="O48" s="188">
        <v>612000</v>
      </c>
      <c r="P48" s="188">
        <v>39000</v>
      </c>
      <c r="Q48" s="188">
        <v>3116</v>
      </c>
      <c r="R48" s="188">
        <v>56</v>
      </c>
      <c r="S48" s="188">
        <v>2900</v>
      </c>
      <c r="T48" s="188">
        <v>110</v>
      </c>
      <c r="U48" s="188">
        <v>3266</v>
      </c>
      <c r="V48" s="188">
        <v>70</v>
      </c>
      <c r="W48" s="190">
        <v>88.793631353337418</v>
      </c>
    </row>
    <row r="49" spans="1:23" x14ac:dyDescent="0.3">
      <c r="A49" s="189">
        <v>0.72575231481481473</v>
      </c>
      <c r="B49" s="188" t="s">
        <v>888</v>
      </c>
      <c r="C49" s="188">
        <v>20</v>
      </c>
      <c r="D49" s="188">
        <v>18</v>
      </c>
      <c r="E49" s="188">
        <v>41</v>
      </c>
      <c r="F49" s="188">
        <v>28</v>
      </c>
      <c r="G49" s="188">
        <v>100000</v>
      </c>
      <c r="H49" s="188">
        <v>3100</v>
      </c>
      <c r="I49" s="188">
        <v>30200</v>
      </c>
      <c r="J49" s="188">
        <v>1000</v>
      </c>
      <c r="K49" s="188">
        <v>24800</v>
      </c>
      <c r="L49" s="188">
        <v>1500</v>
      </c>
      <c r="M49" s="188">
        <v>168000</v>
      </c>
      <c r="N49" s="188">
        <v>16000</v>
      </c>
      <c r="O49" s="188">
        <v>177800</v>
      </c>
      <c r="P49" s="188">
        <v>8500</v>
      </c>
      <c r="Q49" s="188">
        <v>3241</v>
      </c>
      <c r="R49" s="188">
        <v>51</v>
      </c>
      <c r="S49" s="188">
        <v>3090</v>
      </c>
      <c r="T49" s="188">
        <v>120</v>
      </c>
      <c r="U49" s="188">
        <v>3331</v>
      </c>
      <c r="V49" s="188">
        <v>73</v>
      </c>
      <c r="W49" s="190">
        <v>92.764935454818371</v>
      </c>
    </row>
    <row r="50" spans="1:23" x14ac:dyDescent="0.3">
      <c r="A50" s="189">
        <v>0.72667824074074072</v>
      </c>
      <c r="B50" s="188" t="s">
        <v>889</v>
      </c>
      <c r="C50" s="188">
        <v>43</v>
      </c>
      <c r="D50" s="188">
        <v>24</v>
      </c>
      <c r="E50" s="188">
        <v>22</v>
      </c>
      <c r="F50" s="188">
        <v>18</v>
      </c>
      <c r="G50" s="188">
        <v>182100</v>
      </c>
      <c r="H50" s="188">
        <v>5200</v>
      </c>
      <c r="I50" s="188">
        <v>53500</v>
      </c>
      <c r="J50" s="188">
        <v>1500</v>
      </c>
      <c r="K50" s="188">
        <v>69600</v>
      </c>
      <c r="L50" s="188">
        <v>3100</v>
      </c>
      <c r="M50" s="188">
        <v>438000</v>
      </c>
      <c r="N50" s="188">
        <v>16000</v>
      </c>
      <c r="O50" s="188">
        <v>291000</v>
      </c>
      <c r="P50" s="188">
        <v>11000</v>
      </c>
      <c r="Q50" s="188">
        <v>3254</v>
      </c>
      <c r="R50" s="188">
        <v>38</v>
      </c>
      <c r="S50" s="188">
        <v>3260</v>
      </c>
      <c r="T50" s="188">
        <v>92</v>
      </c>
      <c r="U50" s="188">
        <v>3310</v>
      </c>
      <c r="V50" s="188">
        <v>55</v>
      </c>
      <c r="W50" s="190">
        <v>98.489425981873111</v>
      </c>
    </row>
    <row r="51" spans="1:23" x14ac:dyDescent="0.3">
      <c r="A51" s="189">
        <v>0.7273842592592592</v>
      </c>
      <c r="B51" s="188" t="s">
        <v>890</v>
      </c>
      <c r="C51" s="188">
        <v>8</v>
      </c>
      <c r="D51" s="188">
        <v>20</v>
      </c>
      <c r="E51" s="188">
        <v>10</v>
      </c>
      <c r="F51" s="188">
        <v>11</v>
      </c>
      <c r="G51" s="188">
        <v>71700</v>
      </c>
      <c r="H51" s="188">
        <v>3700</v>
      </c>
      <c r="I51" s="188">
        <v>20800</v>
      </c>
      <c r="J51" s="188">
        <v>1100</v>
      </c>
      <c r="K51" s="188">
        <v>24000</v>
      </c>
      <c r="L51" s="188">
        <v>1400</v>
      </c>
      <c r="M51" s="188">
        <v>138000</v>
      </c>
      <c r="N51" s="188">
        <v>11000</v>
      </c>
      <c r="O51" s="188">
        <v>120900</v>
      </c>
      <c r="P51" s="188">
        <v>7500</v>
      </c>
      <c r="Q51" s="188">
        <v>3244</v>
      </c>
      <c r="R51" s="188">
        <v>50</v>
      </c>
      <c r="S51" s="188">
        <v>3160</v>
      </c>
      <c r="T51" s="188">
        <v>110</v>
      </c>
      <c r="U51" s="188">
        <v>3291</v>
      </c>
      <c r="V51" s="188">
        <v>61</v>
      </c>
      <c r="W51" s="190">
        <v>96.01944697660285</v>
      </c>
    </row>
    <row r="52" spans="1:23" x14ac:dyDescent="0.3">
      <c r="A52" s="194">
        <v>0.72826388888888882</v>
      </c>
      <c r="B52" s="195" t="s">
        <v>891</v>
      </c>
      <c r="C52" s="195">
        <v>73</v>
      </c>
      <c r="D52" s="195">
        <v>29</v>
      </c>
      <c r="E52" s="195">
        <v>1780</v>
      </c>
      <c r="F52" s="195">
        <v>590</v>
      </c>
      <c r="G52" s="195">
        <v>78000</v>
      </c>
      <c r="H52" s="195">
        <v>23000</v>
      </c>
      <c r="I52" s="195">
        <v>34000</v>
      </c>
      <c r="J52" s="195">
        <v>10000</v>
      </c>
      <c r="K52" s="195">
        <v>87000</v>
      </c>
      <c r="L52" s="195">
        <v>26000</v>
      </c>
      <c r="M52" s="196">
        <v>1290000</v>
      </c>
      <c r="N52" s="195">
        <v>540000</v>
      </c>
      <c r="O52" s="195">
        <v>93000</v>
      </c>
      <c r="P52" s="195">
        <v>24000</v>
      </c>
      <c r="Q52" s="195">
        <v>4000</v>
      </c>
      <c r="R52" s="195">
        <v>87</v>
      </c>
      <c r="S52" s="195">
        <v>4020</v>
      </c>
      <c r="T52" s="195">
        <v>230</v>
      </c>
      <c r="U52" s="195">
        <v>3937</v>
      </c>
      <c r="V52" s="195">
        <v>74</v>
      </c>
      <c r="W52" s="190">
        <v>102.10820421640842</v>
      </c>
    </row>
    <row r="53" spans="1:23" x14ac:dyDescent="0.3">
      <c r="A53" s="189">
        <v>0.7290740740740741</v>
      </c>
      <c r="B53" s="188" t="s">
        <v>892</v>
      </c>
      <c r="C53" s="188">
        <v>22</v>
      </c>
      <c r="D53" s="188">
        <v>20</v>
      </c>
      <c r="E53" s="188">
        <v>52</v>
      </c>
      <c r="F53" s="188">
        <v>19</v>
      </c>
      <c r="G53" s="188">
        <v>291000</v>
      </c>
      <c r="H53" s="188">
        <v>10000</v>
      </c>
      <c r="I53" s="188">
        <v>88300</v>
      </c>
      <c r="J53" s="188">
        <v>3400</v>
      </c>
      <c r="K53" s="188">
        <v>23500</v>
      </c>
      <c r="L53" s="188">
        <v>1500</v>
      </c>
      <c r="M53" s="188">
        <v>115900</v>
      </c>
      <c r="N53" s="188">
        <v>8900</v>
      </c>
      <c r="O53" s="188">
        <v>451000</v>
      </c>
      <c r="P53" s="188">
        <v>22000</v>
      </c>
      <c r="Q53" s="188">
        <v>3319</v>
      </c>
      <c r="R53" s="188">
        <v>70</v>
      </c>
      <c r="S53" s="188">
        <v>3250</v>
      </c>
      <c r="T53" s="188">
        <v>130</v>
      </c>
      <c r="U53" s="188">
        <v>3353</v>
      </c>
      <c r="V53" s="188">
        <v>85</v>
      </c>
      <c r="W53" s="190">
        <v>96.928124067998809</v>
      </c>
    </row>
    <row r="55" spans="1:23" x14ac:dyDescent="0.3">
      <c r="A55" s="189"/>
    </row>
    <row r="56" spans="1:23" x14ac:dyDescent="0.3">
      <c r="A56" s="189">
        <v>0.66731481481481481</v>
      </c>
      <c r="B56" s="188" t="s">
        <v>908</v>
      </c>
      <c r="C56" s="188">
        <v>24</v>
      </c>
      <c r="D56" s="188">
        <v>20</v>
      </c>
      <c r="E56" s="188">
        <v>600</v>
      </c>
      <c r="F56" s="188">
        <v>67</v>
      </c>
      <c r="G56" s="188">
        <v>10610</v>
      </c>
      <c r="H56" s="188">
        <v>900</v>
      </c>
      <c r="I56" s="188">
        <v>9630</v>
      </c>
      <c r="J56" s="188">
        <v>820</v>
      </c>
      <c r="K56" s="188">
        <v>23500</v>
      </c>
      <c r="L56" s="188">
        <v>2100</v>
      </c>
      <c r="M56" s="188">
        <v>44500</v>
      </c>
      <c r="N56" s="188">
        <v>4100</v>
      </c>
      <c r="O56" s="188">
        <v>47000</v>
      </c>
      <c r="P56" s="188">
        <v>4200</v>
      </c>
      <c r="Q56" s="188">
        <v>3435</v>
      </c>
      <c r="R56" s="188">
        <v>62</v>
      </c>
      <c r="S56" s="188">
        <v>1399</v>
      </c>
      <c r="T56" s="188">
        <v>69</v>
      </c>
      <c r="U56" s="188">
        <v>5170</v>
      </c>
      <c r="V56" s="188">
        <v>110</v>
      </c>
      <c r="W56" s="190"/>
    </row>
    <row r="57" spans="1:23" x14ac:dyDescent="0.3">
      <c r="A57" s="189">
        <v>0.67091435185185189</v>
      </c>
      <c r="B57" s="188" t="s">
        <v>909</v>
      </c>
      <c r="C57" s="188">
        <v>8</v>
      </c>
      <c r="D57" s="188">
        <v>19</v>
      </c>
      <c r="E57" s="188">
        <v>866</v>
      </c>
      <c r="F57" s="188">
        <v>79</v>
      </c>
      <c r="G57" s="188">
        <v>13840</v>
      </c>
      <c r="H57" s="188">
        <v>500</v>
      </c>
      <c r="I57" s="188">
        <v>12330</v>
      </c>
      <c r="J57" s="188">
        <v>470</v>
      </c>
      <c r="K57" s="188">
        <v>31000</v>
      </c>
      <c r="L57" s="188">
        <v>1400</v>
      </c>
      <c r="M57" s="188">
        <v>58500</v>
      </c>
      <c r="N57" s="188">
        <v>3100</v>
      </c>
      <c r="O57" s="188">
        <v>63000</v>
      </c>
      <c r="P57" s="188">
        <v>3200</v>
      </c>
      <c r="Q57" s="188">
        <v>3427</v>
      </c>
      <c r="R57" s="188">
        <v>61</v>
      </c>
      <c r="S57" s="188">
        <v>1434</v>
      </c>
      <c r="T57" s="188">
        <v>69</v>
      </c>
      <c r="U57" s="188">
        <v>5120</v>
      </c>
      <c r="V57" s="188">
        <v>110</v>
      </c>
      <c r="W57" s="190"/>
    </row>
    <row r="58" spans="1:23" x14ac:dyDescent="0.3">
      <c r="A58" s="189"/>
      <c r="W58" s="190"/>
    </row>
    <row r="59" spans="1:23" x14ac:dyDescent="0.3">
      <c r="A59" s="189">
        <v>0.67202546296296306</v>
      </c>
      <c r="B59" s="188" t="s">
        <v>910</v>
      </c>
      <c r="C59" s="188">
        <v>35</v>
      </c>
      <c r="D59" s="188">
        <v>19</v>
      </c>
      <c r="E59" s="188">
        <v>778</v>
      </c>
      <c r="F59" s="188">
        <v>67</v>
      </c>
      <c r="G59" s="188">
        <v>13360</v>
      </c>
      <c r="H59" s="188">
        <v>500</v>
      </c>
      <c r="I59" s="188">
        <v>12420</v>
      </c>
      <c r="J59" s="188">
        <v>430</v>
      </c>
      <c r="K59" s="188">
        <v>29800</v>
      </c>
      <c r="L59" s="188">
        <v>1400</v>
      </c>
      <c r="M59" s="188">
        <v>58300</v>
      </c>
      <c r="N59" s="188">
        <v>2900</v>
      </c>
      <c r="O59" s="188">
        <v>61800</v>
      </c>
      <c r="P59" s="188">
        <v>3200</v>
      </c>
      <c r="Q59" s="188">
        <v>3463</v>
      </c>
      <c r="R59" s="188">
        <v>68</v>
      </c>
      <c r="S59" s="188">
        <v>1393</v>
      </c>
      <c r="T59" s="188">
        <v>68</v>
      </c>
      <c r="U59" s="188">
        <v>5220</v>
      </c>
      <c r="V59" s="188">
        <v>100</v>
      </c>
      <c r="W59" s="190"/>
    </row>
    <row r="60" spans="1:23" x14ac:dyDescent="0.3">
      <c r="A60" s="189">
        <v>0.68428240740740742</v>
      </c>
      <c r="B60" s="188" t="s">
        <v>911</v>
      </c>
      <c r="C60" s="188">
        <v>18</v>
      </c>
      <c r="D60" s="188">
        <v>20</v>
      </c>
      <c r="E60" s="188">
        <v>788</v>
      </c>
      <c r="F60" s="188">
        <v>71</v>
      </c>
      <c r="G60" s="188">
        <v>13630</v>
      </c>
      <c r="H60" s="188">
        <v>680</v>
      </c>
      <c r="I60" s="188">
        <v>12480</v>
      </c>
      <c r="J60" s="188">
        <v>570</v>
      </c>
      <c r="K60" s="188">
        <v>29800</v>
      </c>
      <c r="L60" s="188">
        <v>1600</v>
      </c>
      <c r="M60" s="188">
        <v>57600</v>
      </c>
      <c r="N60" s="188">
        <v>3400</v>
      </c>
      <c r="O60" s="188">
        <v>60400</v>
      </c>
      <c r="P60" s="188">
        <v>3200</v>
      </c>
      <c r="Q60" s="188">
        <v>3454</v>
      </c>
      <c r="R60" s="188">
        <v>60</v>
      </c>
      <c r="S60" s="188">
        <v>1384</v>
      </c>
      <c r="T60" s="188">
        <v>71</v>
      </c>
      <c r="U60" s="188">
        <v>5240</v>
      </c>
      <c r="V60" s="188">
        <v>110</v>
      </c>
      <c r="W60" s="190"/>
    </row>
    <row r="61" spans="1:23" x14ac:dyDescent="0.3">
      <c r="A61" s="189">
        <v>0.6956134259259259</v>
      </c>
      <c r="B61" s="188" t="s">
        <v>912</v>
      </c>
      <c r="C61" s="188">
        <v>22</v>
      </c>
      <c r="D61" s="188">
        <v>17</v>
      </c>
      <c r="E61" s="188">
        <v>775</v>
      </c>
      <c r="F61" s="188">
        <v>63</v>
      </c>
      <c r="G61" s="188">
        <v>13030</v>
      </c>
      <c r="H61" s="188">
        <v>620</v>
      </c>
      <c r="I61" s="188">
        <v>12070</v>
      </c>
      <c r="J61" s="188">
        <v>580</v>
      </c>
      <c r="K61" s="188">
        <v>28800</v>
      </c>
      <c r="L61" s="188">
        <v>1400</v>
      </c>
      <c r="M61" s="188">
        <v>55900</v>
      </c>
      <c r="N61" s="188">
        <v>3000</v>
      </c>
      <c r="O61" s="188">
        <v>60100</v>
      </c>
      <c r="P61" s="188">
        <v>3300</v>
      </c>
      <c r="Q61" s="188">
        <v>3421</v>
      </c>
      <c r="R61" s="188">
        <v>61</v>
      </c>
      <c r="S61" s="188">
        <v>1402</v>
      </c>
      <c r="T61" s="188">
        <v>61</v>
      </c>
      <c r="U61" s="188">
        <v>5150</v>
      </c>
      <c r="V61" s="188">
        <v>97</v>
      </c>
      <c r="W61" s="190"/>
    </row>
    <row r="62" spans="1:23" x14ac:dyDescent="0.3">
      <c r="A62" s="189">
        <v>0.70703703703703702</v>
      </c>
      <c r="B62" s="188" t="s">
        <v>913</v>
      </c>
      <c r="C62" s="188">
        <v>6</v>
      </c>
      <c r="D62" s="188">
        <v>17</v>
      </c>
      <c r="E62" s="188">
        <v>756</v>
      </c>
      <c r="F62" s="188">
        <v>65</v>
      </c>
      <c r="G62" s="188">
        <v>12870</v>
      </c>
      <c r="H62" s="188">
        <v>630</v>
      </c>
      <c r="I62" s="188">
        <v>12260</v>
      </c>
      <c r="J62" s="188">
        <v>570</v>
      </c>
      <c r="K62" s="188">
        <v>29600</v>
      </c>
      <c r="L62" s="188">
        <v>1600</v>
      </c>
      <c r="M62" s="188">
        <v>54700</v>
      </c>
      <c r="N62" s="188">
        <v>2800</v>
      </c>
      <c r="O62" s="188">
        <v>59300</v>
      </c>
      <c r="P62" s="188">
        <v>3100</v>
      </c>
      <c r="Q62" s="188">
        <v>3459</v>
      </c>
      <c r="R62" s="188">
        <v>57</v>
      </c>
      <c r="S62" s="188">
        <v>1337</v>
      </c>
      <c r="T62" s="188">
        <v>56</v>
      </c>
      <c r="U62" s="188">
        <v>5290</v>
      </c>
      <c r="V62" s="188">
        <v>100</v>
      </c>
      <c r="W62" s="190"/>
    </row>
    <row r="63" spans="1:23" x14ac:dyDescent="0.3">
      <c r="A63" s="189">
        <v>0.71843749999999995</v>
      </c>
      <c r="B63" s="188" t="s">
        <v>914</v>
      </c>
      <c r="C63" s="188">
        <v>15</v>
      </c>
      <c r="D63" s="188">
        <v>18</v>
      </c>
      <c r="E63" s="188">
        <v>712</v>
      </c>
      <c r="F63" s="188">
        <v>60</v>
      </c>
      <c r="G63" s="188">
        <v>12840</v>
      </c>
      <c r="H63" s="188">
        <v>630</v>
      </c>
      <c r="I63" s="188">
        <v>12190</v>
      </c>
      <c r="J63" s="188">
        <v>610</v>
      </c>
      <c r="K63" s="188">
        <v>29600</v>
      </c>
      <c r="L63" s="188">
        <v>1700</v>
      </c>
      <c r="M63" s="188">
        <v>54600</v>
      </c>
      <c r="N63" s="188">
        <v>3000</v>
      </c>
      <c r="O63" s="188">
        <v>61800</v>
      </c>
      <c r="P63" s="188">
        <v>3700</v>
      </c>
      <c r="Q63" s="188">
        <v>3457</v>
      </c>
      <c r="R63" s="188">
        <v>53</v>
      </c>
      <c r="S63" s="188">
        <v>1351</v>
      </c>
      <c r="T63" s="188">
        <v>60</v>
      </c>
      <c r="U63" s="188">
        <v>5240</v>
      </c>
      <c r="V63" s="188">
        <v>100</v>
      </c>
      <c r="W63" s="190"/>
    </row>
    <row r="64" spans="1:23" x14ac:dyDescent="0.3">
      <c r="A64" s="189">
        <v>0.73151620370370374</v>
      </c>
      <c r="B64" s="188" t="s">
        <v>915</v>
      </c>
      <c r="C64" s="188">
        <v>15</v>
      </c>
      <c r="D64" s="188">
        <v>20</v>
      </c>
      <c r="E64" s="188">
        <v>781</v>
      </c>
      <c r="F64" s="188">
        <v>75</v>
      </c>
      <c r="G64" s="188">
        <v>14300</v>
      </c>
      <c r="H64" s="188">
        <v>740</v>
      </c>
      <c r="I64" s="188">
        <v>12370</v>
      </c>
      <c r="J64" s="188">
        <v>570</v>
      </c>
      <c r="K64" s="188">
        <v>31100</v>
      </c>
      <c r="L64" s="188">
        <v>1700</v>
      </c>
      <c r="M64" s="188">
        <v>58300</v>
      </c>
      <c r="N64" s="188">
        <v>3100</v>
      </c>
      <c r="O64" s="188">
        <v>63700</v>
      </c>
      <c r="P64" s="188">
        <v>3500</v>
      </c>
      <c r="Q64" s="188">
        <v>3347</v>
      </c>
      <c r="R64" s="188">
        <v>61</v>
      </c>
      <c r="S64" s="188">
        <v>1320</v>
      </c>
      <c r="T64" s="188">
        <v>57</v>
      </c>
      <c r="U64" s="188">
        <v>5038</v>
      </c>
      <c r="V64" s="188">
        <v>99</v>
      </c>
      <c r="W64" s="190"/>
    </row>
    <row r="65" spans="1:23" x14ac:dyDescent="0.3">
      <c r="W65" s="190"/>
    </row>
    <row r="66" spans="1:23" x14ac:dyDescent="0.3">
      <c r="A66" s="189">
        <v>0.67447916666666663</v>
      </c>
      <c r="B66" s="188" t="s">
        <v>916</v>
      </c>
      <c r="C66" s="188">
        <v>29</v>
      </c>
      <c r="D66" s="188">
        <v>18</v>
      </c>
      <c r="E66" s="188">
        <v>-1.1000000000000001</v>
      </c>
      <c r="F66" s="188">
        <v>7.4</v>
      </c>
      <c r="G66" s="188">
        <v>32500</v>
      </c>
      <c r="H66" s="188">
        <v>1300</v>
      </c>
      <c r="I66" s="188">
        <v>2450</v>
      </c>
      <c r="J66" s="188">
        <v>100</v>
      </c>
      <c r="K66" s="188">
        <v>4090</v>
      </c>
      <c r="L66" s="188">
        <v>240</v>
      </c>
      <c r="M66" s="188">
        <v>78500</v>
      </c>
      <c r="N66" s="188">
        <v>4300</v>
      </c>
      <c r="O66" s="188">
        <v>210000</v>
      </c>
      <c r="P66" s="188">
        <v>11000</v>
      </c>
      <c r="Q66" s="188">
        <v>1014</v>
      </c>
      <c r="R66" s="188">
        <v>41</v>
      </c>
      <c r="S66" s="188">
        <v>998</v>
      </c>
      <c r="T66" s="188">
        <v>50</v>
      </c>
      <c r="U66" s="188">
        <v>980</v>
      </c>
      <c r="V66" s="188">
        <v>120</v>
      </c>
      <c r="W66" s="190">
        <f t="shared" ref="W66:W72" si="0">S66/U66*100</f>
        <v>101.83673469387755</v>
      </c>
    </row>
    <row r="67" spans="1:23" x14ac:dyDescent="0.3">
      <c r="A67" s="189">
        <v>0.67526620370370372</v>
      </c>
      <c r="B67" s="188" t="s">
        <v>917</v>
      </c>
      <c r="C67" s="188">
        <v>6</v>
      </c>
      <c r="D67" s="188">
        <v>17</v>
      </c>
      <c r="E67" s="188">
        <v>14</v>
      </c>
      <c r="F67" s="188">
        <v>11</v>
      </c>
      <c r="G67" s="188">
        <v>32100</v>
      </c>
      <c r="H67" s="188">
        <v>1400</v>
      </c>
      <c r="I67" s="188">
        <v>2450</v>
      </c>
      <c r="J67" s="188">
        <v>110</v>
      </c>
      <c r="K67" s="188">
        <v>4080</v>
      </c>
      <c r="L67" s="188">
        <v>250</v>
      </c>
      <c r="M67" s="188">
        <v>81000</v>
      </c>
      <c r="N67" s="188">
        <v>4800</v>
      </c>
      <c r="O67" s="188">
        <v>210000</v>
      </c>
      <c r="P67" s="188">
        <v>13000</v>
      </c>
      <c r="Q67" s="188">
        <v>1023</v>
      </c>
      <c r="R67" s="188">
        <v>54</v>
      </c>
      <c r="S67" s="188">
        <v>990</v>
      </c>
      <c r="T67" s="188">
        <v>59</v>
      </c>
      <c r="U67" s="188">
        <v>990</v>
      </c>
      <c r="V67" s="188">
        <v>140</v>
      </c>
      <c r="W67" s="190">
        <f t="shared" si="0"/>
        <v>100</v>
      </c>
    </row>
    <row r="68" spans="1:23" x14ac:dyDescent="0.3">
      <c r="A68" s="189">
        <v>0.6866782407407408</v>
      </c>
      <c r="B68" s="188" t="s">
        <v>918</v>
      </c>
      <c r="C68" s="188">
        <v>14</v>
      </c>
      <c r="D68" s="188">
        <v>21</v>
      </c>
      <c r="E68" s="188">
        <v>-0.7</v>
      </c>
      <c r="F68" s="188">
        <v>7.7</v>
      </c>
      <c r="G68" s="188">
        <v>28800</v>
      </c>
      <c r="H68" s="188">
        <v>1100</v>
      </c>
      <c r="I68" s="188">
        <v>2150</v>
      </c>
      <c r="J68" s="188">
        <v>100</v>
      </c>
      <c r="K68" s="188">
        <v>3620</v>
      </c>
      <c r="L68" s="188">
        <v>220</v>
      </c>
      <c r="M68" s="188">
        <v>70700</v>
      </c>
      <c r="N68" s="188">
        <v>3900</v>
      </c>
      <c r="O68" s="188">
        <v>190800</v>
      </c>
      <c r="P68" s="188">
        <v>9900</v>
      </c>
      <c r="Q68" s="188">
        <v>972</v>
      </c>
      <c r="R68" s="188">
        <v>49</v>
      </c>
      <c r="S68" s="188">
        <v>978</v>
      </c>
      <c r="T68" s="188">
        <v>47</v>
      </c>
      <c r="U68" s="188">
        <v>920</v>
      </c>
      <c r="V68" s="188">
        <v>130</v>
      </c>
      <c r="W68" s="190">
        <f t="shared" si="0"/>
        <v>106.30434782608695</v>
      </c>
    </row>
    <row r="69" spans="1:23" x14ac:dyDescent="0.3">
      <c r="A69" s="189">
        <v>0.69809027777777777</v>
      </c>
      <c r="B69" s="188" t="s">
        <v>919</v>
      </c>
      <c r="C69" s="188">
        <v>12</v>
      </c>
      <c r="D69" s="188">
        <v>22</v>
      </c>
      <c r="E69" s="188">
        <v>0.6</v>
      </c>
      <c r="F69" s="188">
        <v>8.3000000000000007</v>
      </c>
      <c r="G69" s="188">
        <v>29400</v>
      </c>
      <c r="H69" s="188">
        <v>1100</v>
      </c>
      <c r="I69" s="188">
        <v>2299</v>
      </c>
      <c r="J69" s="188">
        <v>96</v>
      </c>
      <c r="K69" s="188">
        <v>3640</v>
      </c>
      <c r="L69" s="188">
        <v>230</v>
      </c>
      <c r="M69" s="188">
        <v>72200</v>
      </c>
      <c r="N69" s="188">
        <v>4500</v>
      </c>
      <c r="O69" s="188">
        <v>192900</v>
      </c>
      <c r="P69" s="188">
        <v>9900</v>
      </c>
      <c r="Q69" s="188">
        <v>993</v>
      </c>
      <c r="R69" s="188">
        <v>42</v>
      </c>
      <c r="S69" s="188">
        <v>1012</v>
      </c>
      <c r="T69" s="188">
        <v>53</v>
      </c>
      <c r="U69" s="188">
        <v>980</v>
      </c>
      <c r="V69" s="188">
        <v>110</v>
      </c>
      <c r="W69" s="190">
        <f t="shared" si="0"/>
        <v>103.26530612244898</v>
      </c>
    </row>
    <row r="70" spans="1:23" x14ac:dyDescent="0.3">
      <c r="A70" s="189">
        <v>0.70949074074074081</v>
      </c>
      <c r="B70" s="188" t="s">
        <v>920</v>
      </c>
      <c r="C70" s="188">
        <v>25</v>
      </c>
      <c r="D70" s="188">
        <v>20</v>
      </c>
      <c r="E70" s="188">
        <v>-3.9</v>
      </c>
      <c r="F70" s="188">
        <v>7.5</v>
      </c>
      <c r="G70" s="188">
        <v>33100</v>
      </c>
      <c r="H70" s="188">
        <v>1300</v>
      </c>
      <c r="I70" s="188">
        <v>2450</v>
      </c>
      <c r="J70" s="188">
        <v>110</v>
      </c>
      <c r="K70" s="188">
        <v>4050</v>
      </c>
      <c r="L70" s="188">
        <v>250</v>
      </c>
      <c r="M70" s="188">
        <v>79200</v>
      </c>
      <c r="N70" s="188">
        <v>4600</v>
      </c>
      <c r="O70" s="188">
        <v>212000</v>
      </c>
      <c r="P70" s="188">
        <v>13000</v>
      </c>
      <c r="Q70" s="188">
        <v>1011</v>
      </c>
      <c r="R70" s="188">
        <v>44</v>
      </c>
      <c r="S70" s="188">
        <v>1022</v>
      </c>
      <c r="T70" s="188">
        <v>61</v>
      </c>
      <c r="U70" s="188">
        <v>950</v>
      </c>
      <c r="V70" s="188">
        <v>120</v>
      </c>
      <c r="W70" s="190">
        <f t="shared" si="0"/>
        <v>107.57894736842107</v>
      </c>
    </row>
    <row r="71" spans="1:23" x14ac:dyDescent="0.3">
      <c r="A71" s="189">
        <v>0.72094907407407405</v>
      </c>
      <c r="B71" s="188" t="s">
        <v>921</v>
      </c>
      <c r="C71" s="188">
        <v>11</v>
      </c>
      <c r="D71" s="188">
        <v>21</v>
      </c>
      <c r="E71" s="188">
        <v>-5</v>
      </c>
      <c r="F71" s="188">
        <v>7.5</v>
      </c>
      <c r="G71" s="188">
        <v>31000</v>
      </c>
      <c r="H71" s="188">
        <v>1200</v>
      </c>
      <c r="I71" s="188">
        <v>2360</v>
      </c>
      <c r="J71" s="188">
        <v>100</v>
      </c>
      <c r="K71" s="188">
        <v>3840</v>
      </c>
      <c r="L71" s="188">
        <v>250</v>
      </c>
      <c r="M71" s="188">
        <v>77400</v>
      </c>
      <c r="N71" s="188">
        <v>3800</v>
      </c>
      <c r="O71" s="188">
        <v>207000</v>
      </c>
      <c r="P71" s="188">
        <v>11000</v>
      </c>
      <c r="Q71" s="188">
        <v>987</v>
      </c>
      <c r="R71" s="188">
        <v>39</v>
      </c>
      <c r="S71" s="188">
        <v>986</v>
      </c>
      <c r="T71" s="188">
        <v>48</v>
      </c>
      <c r="U71" s="188">
        <v>930</v>
      </c>
      <c r="V71" s="188">
        <v>110</v>
      </c>
      <c r="W71" s="190">
        <f t="shared" si="0"/>
        <v>106.02150537634409</v>
      </c>
    </row>
    <row r="72" spans="1:23" x14ac:dyDescent="0.3">
      <c r="A72" s="189">
        <v>0.7340740740740741</v>
      </c>
      <c r="B72" s="188" t="s">
        <v>922</v>
      </c>
      <c r="C72" s="188">
        <v>17</v>
      </c>
      <c r="D72" s="188">
        <v>20</v>
      </c>
      <c r="E72" s="188">
        <v>-7.4</v>
      </c>
      <c r="F72" s="188">
        <v>6.8</v>
      </c>
      <c r="G72" s="188">
        <v>32300</v>
      </c>
      <c r="H72" s="188">
        <v>1200</v>
      </c>
      <c r="I72" s="188">
        <v>2480</v>
      </c>
      <c r="J72" s="188">
        <v>120</v>
      </c>
      <c r="K72" s="188">
        <v>4080</v>
      </c>
      <c r="L72" s="188">
        <v>210</v>
      </c>
      <c r="M72" s="188">
        <v>79800</v>
      </c>
      <c r="N72" s="188">
        <v>4500</v>
      </c>
      <c r="O72" s="188">
        <v>216000</v>
      </c>
      <c r="P72" s="188">
        <v>12000</v>
      </c>
      <c r="Q72" s="188">
        <v>925</v>
      </c>
      <c r="R72" s="188">
        <v>39</v>
      </c>
      <c r="S72" s="188">
        <v>897</v>
      </c>
      <c r="T72" s="188">
        <v>42</v>
      </c>
      <c r="U72" s="188">
        <v>880</v>
      </c>
      <c r="V72" s="188">
        <v>120</v>
      </c>
      <c r="W72" s="190">
        <f t="shared" si="0"/>
        <v>101.93181818181817</v>
      </c>
    </row>
    <row r="73" spans="1:23" x14ac:dyDescent="0.3">
      <c r="W73" s="190"/>
    </row>
    <row r="74" spans="1:23" x14ac:dyDescent="0.3">
      <c r="A74" s="189">
        <v>0.67282407407407396</v>
      </c>
      <c r="B74" s="188" t="s">
        <v>923</v>
      </c>
      <c r="C74" s="188">
        <v>161</v>
      </c>
      <c r="D74" s="188">
        <v>31</v>
      </c>
      <c r="E74" s="188">
        <v>31</v>
      </c>
      <c r="F74" s="188">
        <v>12</v>
      </c>
      <c r="G74" s="188">
        <v>119700</v>
      </c>
      <c r="H74" s="188">
        <v>4800</v>
      </c>
      <c r="I74" s="188">
        <v>9240</v>
      </c>
      <c r="J74" s="188">
        <v>400</v>
      </c>
      <c r="K74" s="188">
        <v>23600</v>
      </c>
      <c r="L74" s="188">
        <v>1100</v>
      </c>
      <c r="M74" s="188">
        <v>441000</v>
      </c>
      <c r="N74" s="188">
        <v>22000</v>
      </c>
      <c r="O74" s="188">
        <v>738000</v>
      </c>
      <c r="P74" s="188">
        <v>37000</v>
      </c>
      <c r="Q74" s="188">
        <v>1054</v>
      </c>
      <c r="R74" s="188">
        <v>47</v>
      </c>
      <c r="S74" s="188">
        <v>1068</v>
      </c>
      <c r="T74" s="188">
        <v>54</v>
      </c>
      <c r="U74" s="188">
        <v>990</v>
      </c>
      <c r="V74" s="188">
        <v>130</v>
      </c>
      <c r="W74" s="190">
        <f t="shared" ref="W74:W85" si="1">S74/U74*100</f>
        <v>107.87878787878789</v>
      </c>
    </row>
    <row r="75" spans="1:23" x14ac:dyDescent="0.3">
      <c r="A75" s="189">
        <v>0.67364583333333339</v>
      </c>
      <c r="B75" s="188" t="s">
        <v>924</v>
      </c>
      <c r="C75" s="188">
        <v>163</v>
      </c>
      <c r="D75" s="188">
        <v>30</v>
      </c>
      <c r="E75" s="188">
        <v>35</v>
      </c>
      <c r="F75" s="188">
        <v>15</v>
      </c>
      <c r="G75" s="188">
        <v>127800</v>
      </c>
      <c r="H75" s="188">
        <v>5300</v>
      </c>
      <c r="I75" s="188">
        <v>9670</v>
      </c>
      <c r="J75" s="188">
        <v>390</v>
      </c>
      <c r="K75" s="188">
        <v>25400</v>
      </c>
      <c r="L75" s="188">
        <v>1300</v>
      </c>
      <c r="M75" s="188">
        <v>475000</v>
      </c>
      <c r="N75" s="188">
        <v>28000</v>
      </c>
      <c r="O75" s="188">
        <v>752000</v>
      </c>
      <c r="P75" s="188">
        <v>46000</v>
      </c>
      <c r="Q75" s="188">
        <v>1089</v>
      </c>
      <c r="R75" s="188">
        <v>51</v>
      </c>
      <c r="S75" s="188">
        <v>1135</v>
      </c>
      <c r="T75" s="188">
        <v>70</v>
      </c>
      <c r="U75" s="188">
        <v>980</v>
      </c>
      <c r="V75" s="188">
        <v>120</v>
      </c>
      <c r="W75" s="190">
        <f t="shared" si="1"/>
        <v>115.81632653061224</v>
      </c>
    </row>
    <row r="76" spans="1:23" x14ac:dyDescent="0.3">
      <c r="A76" s="189">
        <v>0.68503472222222228</v>
      </c>
      <c r="B76" s="188" t="s">
        <v>925</v>
      </c>
      <c r="C76" s="188">
        <v>135</v>
      </c>
      <c r="D76" s="188">
        <v>25</v>
      </c>
      <c r="E76" s="188">
        <v>25</v>
      </c>
      <c r="F76" s="188">
        <v>12</v>
      </c>
      <c r="G76" s="188">
        <v>127200</v>
      </c>
      <c r="H76" s="188">
        <v>5100</v>
      </c>
      <c r="I76" s="188">
        <v>9450</v>
      </c>
      <c r="J76" s="188">
        <v>430</v>
      </c>
      <c r="K76" s="188">
        <v>24300</v>
      </c>
      <c r="L76" s="188">
        <v>1300</v>
      </c>
      <c r="M76" s="188">
        <v>440000</v>
      </c>
      <c r="N76" s="188">
        <v>25000</v>
      </c>
      <c r="O76" s="188">
        <v>759000</v>
      </c>
      <c r="P76" s="188">
        <v>45000</v>
      </c>
      <c r="Q76" s="188">
        <v>1061</v>
      </c>
      <c r="R76" s="188">
        <v>56</v>
      </c>
      <c r="S76" s="188">
        <v>1107</v>
      </c>
      <c r="T76" s="188">
        <v>70</v>
      </c>
      <c r="U76" s="188">
        <v>920</v>
      </c>
      <c r="V76" s="188">
        <v>140</v>
      </c>
      <c r="W76" s="190">
        <f t="shared" si="1"/>
        <v>120.32608695652173</v>
      </c>
    </row>
    <row r="77" spans="1:23" x14ac:dyDescent="0.3">
      <c r="A77" s="189">
        <v>0.68585648148148148</v>
      </c>
      <c r="B77" s="188" t="s">
        <v>926</v>
      </c>
      <c r="C77" s="188">
        <v>145</v>
      </c>
      <c r="D77" s="188">
        <v>30</v>
      </c>
      <c r="E77" s="188">
        <v>32</v>
      </c>
      <c r="F77" s="188">
        <v>12</v>
      </c>
      <c r="G77" s="188">
        <v>142400</v>
      </c>
      <c r="H77" s="188">
        <v>5900</v>
      </c>
      <c r="I77" s="188">
        <v>10730</v>
      </c>
      <c r="J77" s="188">
        <v>480</v>
      </c>
      <c r="K77" s="188">
        <v>27900</v>
      </c>
      <c r="L77" s="188">
        <v>1900</v>
      </c>
      <c r="M77" s="188">
        <v>534000</v>
      </c>
      <c r="N77" s="188">
        <v>35000</v>
      </c>
      <c r="O77" s="188">
        <v>914000</v>
      </c>
      <c r="P77" s="188">
        <v>64000</v>
      </c>
      <c r="Q77" s="188">
        <v>1045</v>
      </c>
      <c r="R77" s="188">
        <v>57</v>
      </c>
      <c r="S77" s="188">
        <v>1070</v>
      </c>
      <c r="T77" s="188">
        <v>71</v>
      </c>
      <c r="U77" s="188">
        <v>970</v>
      </c>
      <c r="V77" s="188">
        <v>130</v>
      </c>
      <c r="W77" s="190">
        <f t="shared" si="1"/>
        <v>110.30927835051547</v>
      </c>
    </row>
    <row r="78" spans="1:23" x14ac:dyDescent="0.3">
      <c r="A78" s="189">
        <v>0.69646990740740744</v>
      </c>
      <c r="B78" s="188" t="s">
        <v>927</v>
      </c>
      <c r="C78" s="188">
        <v>97</v>
      </c>
      <c r="D78" s="188">
        <v>26</v>
      </c>
      <c r="E78" s="188">
        <v>25</v>
      </c>
      <c r="F78" s="188">
        <v>11</v>
      </c>
      <c r="G78" s="188">
        <v>148400</v>
      </c>
      <c r="H78" s="188">
        <v>6100</v>
      </c>
      <c r="I78" s="188">
        <v>11460</v>
      </c>
      <c r="J78" s="188">
        <v>460</v>
      </c>
      <c r="K78" s="188">
        <v>29400</v>
      </c>
      <c r="L78" s="188">
        <v>1500</v>
      </c>
      <c r="M78" s="188">
        <v>536000</v>
      </c>
      <c r="N78" s="188">
        <v>30000</v>
      </c>
      <c r="O78" s="188">
        <v>908000</v>
      </c>
      <c r="P78" s="188">
        <v>54000</v>
      </c>
      <c r="Q78" s="188">
        <v>1068</v>
      </c>
      <c r="R78" s="188">
        <v>55</v>
      </c>
      <c r="S78" s="188">
        <v>1126</v>
      </c>
      <c r="T78" s="188">
        <v>79</v>
      </c>
      <c r="U78" s="188">
        <v>980</v>
      </c>
      <c r="V78" s="188">
        <v>130</v>
      </c>
      <c r="W78" s="190">
        <f t="shared" si="1"/>
        <v>114.89795918367346</v>
      </c>
    </row>
    <row r="79" spans="1:23" x14ac:dyDescent="0.3">
      <c r="A79" s="189">
        <v>0.69726851851851857</v>
      </c>
      <c r="B79" s="188" t="s">
        <v>928</v>
      </c>
      <c r="C79" s="188">
        <v>75</v>
      </c>
      <c r="D79" s="188">
        <v>22</v>
      </c>
      <c r="E79" s="188">
        <v>36</v>
      </c>
      <c r="F79" s="188">
        <v>15</v>
      </c>
      <c r="G79" s="188">
        <v>183300</v>
      </c>
      <c r="H79" s="188">
        <v>8600</v>
      </c>
      <c r="I79" s="188">
        <v>13960</v>
      </c>
      <c r="J79" s="188">
        <v>630</v>
      </c>
      <c r="K79" s="188">
        <v>36000</v>
      </c>
      <c r="L79" s="188">
        <v>2200</v>
      </c>
      <c r="M79" s="188">
        <v>645000</v>
      </c>
      <c r="N79" s="188">
        <v>35000</v>
      </c>
      <c r="O79" s="193">
        <v>1159000</v>
      </c>
      <c r="P79" s="188">
        <v>69000</v>
      </c>
      <c r="Q79" s="188">
        <v>1033</v>
      </c>
      <c r="R79" s="188">
        <v>58</v>
      </c>
      <c r="S79" s="188">
        <v>1055</v>
      </c>
      <c r="T79" s="188">
        <v>66</v>
      </c>
      <c r="U79" s="188">
        <v>960</v>
      </c>
      <c r="V79" s="188">
        <v>150</v>
      </c>
      <c r="W79" s="190">
        <f t="shared" si="1"/>
        <v>109.89583333333333</v>
      </c>
    </row>
    <row r="80" spans="1:23" x14ac:dyDescent="0.3">
      <c r="A80" s="189">
        <v>0.70783564814814814</v>
      </c>
      <c r="B80" s="188" t="s">
        <v>929</v>
      </c>
      <c r="C80" s="188">
        <v>92</v>
      </c>
      <c r="D80" s="188">
        <v>26</v>
      </c>
      <c r="E80" s="188">
        <v>22</v>
      </c>
      <c r="F80" s="188">
        <v>12</v>
      </c>
      <c r="G80" s="188">
        <v>147700</v>
      </c>
      <c r="H80" s="188">
        <v>6700</v>
      </c>
      <c r="I80" s="188">
        <v>11130</v>
      </c>
      <c r="J80" s="188">
        <v>580</v>
      </c>
      <c r="K80" s="188">
        <v>28100</v>
      </c>
      <c r="L80" s="188">
        <v>1700</v>
      </c>
      <c r="M80" s="188">
        <v>521000</v>
      </c>
      <c r="N80" s="188">
        <v>32000</v>
      </c>
      <c r="O80" s="188">
        <v>876000</v>
      </c>
      <c r="P80" s="188">
        <v>67000</v>
      </c>
      <c r="Q80" s="188">
        <v>1087</v>
      </c>
      <c r="R80" s="188">
        <v>61</v>
      </c>
      <c r="S80" s="188">
        <v>1107</v>
      </c>
      <c r="T80" s="188">
        <v>70</v>
      </c>
      <c r="U80" s="188">
        <v>950</v>
      </c>
      <c r="V80" s="188">
        <v>140</v>
      </c>
      <c r="W80" s="190">
        <f t="shared" si="1"/>
        <v>116.52631578947367</v>
      </c>
    </row>
    <row r="81" spans="1:23" x14ac:dyDescent="0.3">
      <c r="A81" s="189">
        <v>0.7087268518518518</v>
      </c>
      <c r="B81" s="188" t="s">
        <v>930</v>
      </c>
      <c r="C81" s="188">
        <v>134</v>
      </c>
      <c r="D81" s="188">
        <v>30</v>
      </c>
      <c r="E81" s="188">
        <v>23</v>
      </c>
      <c r="F81" s="188">
        <v>12</v>
      </c>
      <c r="G81" s="188">
        <v>45500</v>
      </c>
      <c r="H81" s="188">
        <v>2700</v>
      </c>
      <c r="I81" s="188">
        <v>3420</v>
      </c>
      <c r="J81" s="188">
        <v>210</v>
      </c>
      <c r="K81" s="188">
        <v>5790</v>
      </c>
      <c r="L81" s="188">
        <v>490</v>
      </c>
      <c r="M81" s="188">
        <v>107400</v>
      </c>
      <c r="N81" s="188">
        <v>9100</v>
      </c>
      <c r="O81" s="188">
        <v>282000</v>
      </c>
      <c r="P81" s="188">
        <v>22000</v>
      </c>
      <c r="Q81" s="188">
        <v>1049</v>
      </c>
      <c r="R81" s="188">
        <v>53</v>
      </c>
      <c r="S81" s="188">
        <v>1070</v>
      </c>
      <c r="T81" s="188">
        <v>75</v>
      </c>
      <c r="U81" s="188">
        <v>960</v>
      </c>
      <c r="V81" s="188">
        <v>150</v>
      </c>
      <c r="W81" s="190">
        <f t="shared" si="1"/>
        <v>111.45833333333333</v>
      </c>
    </row>
    <row r="82" spans="1:23" x14ac:dyDescent="0.3">
      <c r="A82" s="189">
        <v>0.71923611111111108</v>
      </c>
      <c r="B82" s="188" t="s">
        <v>931</v>
      </c>
      <c r="C82" s="188">
        <v>109</v>
      </c>
      <c r="D82" s="188">
        <v>26</v>
      </c>
      <c r="E82" s="188">
        <v>26</v>
      </c>
      <c r="F82" s="188">
        <v>13</v>
      </c>
      <c r="G82" s="188">
        <v>52700</v>
      </c>
      <c r="H82" s="188">
        <v>3900</v>
      </c>
      <c r="I82" s="188">
        <v>3900</v>
      </c>
      <c r="J82" s="188">
        <v>280</v>
      </c>
      <c r="K82" s="188">
        <v>7550</v>
      </c>
      <c r="L82" s="188">
        <v>660</v>
      </c>
      <c r="M82" s="188">
        <v>148000</v>
      </c>
      <c r="N82" s="188">
        <v>18000</v>
      </c>
      <c r="O82" s="188">
        <v>339000</v>
      </c>
      <c r="P82" s="188">
        <v>35000</v>
      </c>
      <c r="Q82" s="188">
        <v>1047</v>
      </c>
      <c r="R82" s="188">
        <v>58</v>
      </c>
      <c r="S82" s="188">
        <v>1089</v>
      </c>
      <c r="T82" s="188">
        <v>72</v>
      </c>
      <c r="U82" s="188">
        <v>930</v>
      </c>
      <c r="V82" s="188">
        <v>140</v>
      </c>
      <c r="W82" s="190">
        <f t="shared" si="1"/>
        <v>117.09677419354838</v>
      </c>
    </row>
    <row r="83" spans="1:23" x14ac:dyDescent="0.3">
      <c r="A83" s="189">
        <v>0.72006944444444443</v>
      </c>
      <c r="B83" s="188" t="s">
        <v>932</v>
      </c>
      <c r="C83" s="188">
        <v>135</v>
      </c>
      <c r="D83" s="188">
        <v>26</v>
      </c>
      <c r="E83" s="188">
        <v>17</v>
      </c>
      <c r="F83" s="188">
        <v>11</v>
      </c>
      <c r="G83" s="188">
        <v>57700</v>
      </c>
      <c r="H83" s="188">
        <v>3100</v>
      </c>
      <c r="I83" s="188">
        <v>4650</v>
      </c>
      <c r="J83" s="188">
        <v>300</v>
      </c>
      <c r="K83" s="188">
        <v>6960</v>
      </c>
      <c r="L83" s="188">
        <v>420</v>
      </c>
      <c r="M83" s="188">
        <v>131100</v>
      </c>
      <c r="N83" s="188">
        <v>9700</v>
      </c>
      <c r="O83" s="188">
        <v>385000</v>
      </c>
      <c r="P83" s="188">
        <v>30000</v>
      </c>
      <c r="Q83" s="188">
        <v>1054</v>
      </c>
      <c r="R83" s="188">
        <v>54</v>
      </c>
      <c r="S83" s="188">
        <v>1071</v>
      </c>
      <c r="T83" s="188">
        <v>71</v>
      </c>
      <c r="U83" s="188">
        <v>1000</v>
      </c>
      <c r="V83" s="188">
        <v>130</v>
      </c>
      <c r="W83" s="190">
        <f t="shared" si="1"/>
        <v>107.1</v>
      </c>
    </row>
    <row r="84" spans="1:23" x14ac:dyDescent="0.3">
      <c r="A84" s="189">
        <v>0.73236111111111113</v>
      </c>
      <c r="B84" s="188" t="s">
        <v>933</v>
      </c>
      <c r="C84" s="188">
        <v>176</v>
      </c>
      <c r="D84" s="188">
        <v>31</v>
      </c>
      <c r="E84" s="188">
        <v>61</v>
      </c>
      <c r="F84" s="188">
        <v>17</v>
      </c>
      <c r="G84" s="188">
        <v>212000</v>
      </c>
      <c r="H84" s="188">
        <v>12000</v>
      </c>
      <c r="I84" s="188">
        <v>16900</v>
      </c>
      <c r="J84" s="188">
        <v>1000</v>
      </c>
      <c r="K84" s="188">
        <v>32500</v>
      </c>
      <c r="L84" s="188">
        <v>3900</v>
      </c>
      <c r="M84" s="188">
        <v>575000</v>
      </c>
      <c r="N84" s="188">
        <v>91000</v>
      </c>
      <c r="O84" s="193">
        <v>1300000</v>
      </c>
      <c r="P84" s="188">
        <v>100000</v>
      </c>
      <c r="Q84" s="188">
        <v>1085</v>
      </c>
      <c r="R84" s="188">
        <v>48</v>
      </c>
      <c r="S84" s="188">
        <v>1077</v>
      </c>
      <c r="T84" s="188">
        <v>69</v>
      </c>
      <c r="U84" s="188">
        <v>970</v>
      </c>
      <c r="V84" s="188">
        <v>120</v>
      </c>
      <c r="W84" s="190">
        <f t="shared" si="1"/>
        <v>111.03092783505156</v>
      </c>
    </row>
    <row r="85" spans="1:23" x14ac:dyDescent="0.3">
      <c r="A85" s="189">
        <v>0.73329861111111105</v>
      </c>
      <c r="B85" s="188" t="s">
        <v>934</v>
      </c>
      <c r="C85" s="188">
        <v>179</v>
      </c>
      <c r="D85" s="188">
        <v>34</v>
      </c>
      <c r="E85" s="188">
        <v>39</v>
      </c>
      <c r="F85" s="188">
        <v>15</v>
      </c>
      <c r="G85" s="188">
        <v>192000</v>
      </c>
      <c r="H85" s="188">
        <v>17000</v>
      </c>
      <c r="I85" s="188">
        <v>15200</v>
      </c>
      <c r="J85" s="188">
        <v>1300</v>
      </c>
      <c r="K85" s="188">
        <v>33900</v>
      </c>
      <c r="L85" s="188">
        <v>4100</v>
      </c>
      <c r="M85" s="188">
        <v>610000</v>
      </c>
      <c r="N85" s="188">
        <v>84000</v>
      </c>
      <c r="O85" s="193">
        <v>1090000</v>
      </c>
      <c r="P85" s="188">
        <v>100000</v>
      </c>
      <c r="Q85" s="188">
        <v>1059</v>
      </c>
      <c r="R85" s="188">
        <v>53</v>
      </c>
      <c r="S85" s="188">
        <v>1093</v>
      </c>
      <c r="T85" s="188">
        <v>77</v>
      </c>
      <c r="U85" s="188">
        <v>960</v>
      </c>
      <c r="V85" s="188">
        <v>140</v>
      </c>
      <c r="W85" s="190">
        <f t="shared" si="1"/>
        <v>113.85416666666666</v>
      </c>
    </row>
    <row r="86" spans="1:23" x14ac:dyDescent="0.3">
      <c r="A86" s="186">
        <v>42943</v>
      </c>
    </row>
    <row r="87" spans="1:23" x14ac:dyDescent="0.3">
      <c r="A87" s="189">
        <v>0.4649537037037037</v>
      </c>
      <c r="B87" s="188" t="s">
        <v>916</v>
      </c>
      <c r="C87" s="188">
        <v>50</v>
      </c>
      <c r="D87" s="188">
        <v>29</v>
      </c>
      <c r="E87" s="188">
        <v>0</v>
      </c>
      <c r="F87" s="188">
        <v>12</v>
      </c>
      <c r="G87" s="188">
        <v>38570</v>
      </c>
      <c r="H87" s="188">
        <v>710</v>
      </c>
      <c r="I87" s="188">
        <v>2922</v>
      </c>
      <c r="J87" s="188">
        <v>73</v>
      </c>
      <c r="K87" s="188">
        <v>4770</v>
      </c>
      <c r="L87" s="188">
        <v>200</v>
      </c>
      <c r="M87" s="188">
        <v>89600</v>
      </c>
      <c r="N87" s="188">
        <v>3500</v>
      </c>
      <c r="O87" s="188">
        <v>241000</v>
      </c>
      <c r="P87" s="188">
        <v>9000</v>
      </c>
      <c r="Q87" s="188">
        <v>1046</v>
      </c>
      <c r="R87" s="188">
        <v>23</v>
      </c>
      <c r="S87" s="188">
        <v>1055</v>
      </c>
      <c r="T87" s="188">
        <v>29</v>
      </c>
      <c r="U87" s="188">
        <v>1002</v>
      </c>
      <c r="V87" s="188">
        <v>53</v>
      </c>
      <c r="W87" s="190">
        <f t="shared" ref="W87:W111" si="2">S87/U87*100</f>
        <v>105.28942115768463</v>
      </c>
    </row>
    <row r="88" spans="1:23" x14ac:dyDescent="0.3">
      <c r="A88" s="189">
        <v>0.46582175925925928</v>
      </c>
      <c r="B88" s="188" t="s">
        <v>917</v>
      </c>
      <c r="C88" s="188">
        <v>18</v>
      </c>
      <c r="D88" s="188">
        <v>29</v>
      </c>
      <c r="E88" s="188">
        <v>6</v>
      </c>
      <c r="F88" s="188">
        <v>13</v>
      </c>
      <c r="G88" s="188">
        <v>39650</v>
      </c>
      <c r="H88" s="188">
        <v>830</v>
      </c>
      <c r="I88" s="188">
        <v>2939</v>
      </c>
      <c r="J88" s="188">
        <v>82</v>
      </c>
      <c r="K88" s="188">
        <v>4940</v>
      </c>
      <c r="L88" s="188">
        <v>180</v>
      </c>
      <c r="M88" s="188">
        <v>92700</v>
      </c>
      <c r="N88" s="188">
        <v>3500</v>
      </c>
      <c r="O88" s="188">
        <v>246600</v>
      </c>
      <c r="P88" s="188">
        <v>9400</v>
      </c>
      <c r="Q88" s="188">
        <v>1035</v>
      </c>
      <c r="R88" s="188">
        <v>22</v>
      </c>
      <c r="S88" s="188">
        <v>1063</v>
      </c>
      <c r="T88" s="188">
        <v>30</v>
      </c>
      <c r="U88" s="188">
        <v>955</v>
      </c>
      <c r="V88" s="188">
        <v>58</v>
      </c>
      <c r="W88" s="190">
        <f t="shared" si="2"/>
        <v>111.30890052356021</v>
      </c>
    </row>
    <row r="89" spans="1:23" x14ac:dyDescent="0.3">
      <c r="A89" s="189">
        <v>0.47716435185185185</v>
      </c>
      <c r="B89" s="188" t="s">
        <v>918</v>
      </c>
      <c r="C89" s="188">
        <v>48</v>
      </c>
      <c r="D89" s="188">
        <v>28</v>
      </c>
      <c r="E89" s="188">
        <v>-3</v>
      </c>
      <c r="F89" s="188">
        <v>13</v>
      </c>
      <c r="G89" s="188">
        <v>37830</v>
      </c>
      <c r="H89" s="188">
        <v>870</v>
      </c>
      <c r="I89" s="188">
        <v>2964</v>
      </c>
      <c r="J89" s="188">
        <v>85</v>
      </c>
      <c r="K89" s="188">
        <v>4720</v>
      </c>
      <c r="L89" s="188">
        <v>170</v>
      </c>
      <c r="M89" s="188">
        <v>90500</v>
      </c>
      <c r="N89" s="188">
        <v>3600</v>
      </c>
      <c r="O89" s="188">
        <v>244000</v>
      </c>
      <c r="P89" s="188">
        <v>10000</v>
      </c>
      <c r="Q89" s="188">
        <v>1036</v>
      </c>
      <c r="R89" s="188">
        <v>22</v>
      </c>
      <c r="S89" s="188">
        <v>1035</v>
      </c>
      <c r="T89" s="188">
        <v>27</v>
      </c>
      <c r="U89" s="188">
        <v>1072</v>
      </c>
      <c r="V89" s="188">
        <v>55</v>
      </c>
      <c r="W89" s="190">
        <f t="shared" si="2"/>
        <v>96.548507462686572</v>
      </c>
    </row>
    <row r="90" spans="1:23" x14ac:dyDescent="0.3">
      <c r="A90" s="189">
        <v>0.48857638888888894</v>
      </c>
      <c r="B90" s="188" t="s">
        <v>919</v>
      </c>
      <c r="C90" s="188">
        <v>31</v>
      </c>
      <c r="D90" s="188">
        <v>29</v>
      </c>
      <c r="E90" s="188">
        <v>16</v>
      </c>
      <c r="F90" s="188">
        <v>15</v>
      </c>
      <c r="G90" s="188">
        <v>37390</v>
      </c>
      <c r="H90" s="188">
        <v>950</v>
      </c>
      <c r="I90" s="188">
        <v>2737</v>
      </c>
      <c r="J90" s="188">
        <v>95</v>
      </c>
      <c r="K90" s="188">
        <v>4560</v>
      </c>
      <c r="L90" s="188">
        <v>160</v>
      </c>
      <c r="M90" s="188">
        <v>91400</v>
      </c>
      <c r="N90" s="188">
        <v>3900</v>
      </c>
      <c r="O90" s="188">
        <v>247000</v>
      </c>
      <c r="P90" s="188">
        <v>10000</v>
      </c>
      <c r="Q90" s="188">
        <v>991</v>
      </c>
      <c r="R90" s="188">
        <v>22</v>
      </c>
      <c r="S90" s="188">
        <v>1017</v>
      </c>
      <c r="T90" s="188">
        <v>27</v>
      </c>
      <c r="U90" s="188">
        <v>936</v>
      </c>
      <c r="V90" s="188">
        <v>57</v>
      </c>
      <c r="W90" s="190">
        <f t="shared" si="2"/>
        <v>108.65384615384615</v>
      </c>
    </row>
    <row r="91" spans="1:23" x14ac:dyDescent="0.3">
      <c r="A91" s="189">
        <v>0.5</v>
      </c>
      <c r="B91" s="188" t="s">
        <v>920</v>
      </c>
      <c r="C91" s="188">
        <v>24</v>
      </c>
      <c r="D91" s="188">
        <v>27</v>
      </c>
      <c r="E91" s="188">
        <v>-6</v>
      </c>
      <c r="F91" s="188">
        <v>12</v>
      </c>
      <c r="G91" s="188">
        <v>34820</v>
      </c>
      <c r="H91" s="188">
        <v>790</v>
      </c>
      <c r="I91" s="188">
        <v>2645</v>
      </c>
      <c r="J91" s="188">
        <v>90</v>
      </c>
      <c r="K91" s="188">
        <v>4440</v>
      </c>
      <c r="L91" s="188">
        <v>190</v>
      </c>
      <c r="M91" s="188">
        <v>83700</v>
      </c>
      <c r="N91" s="188">
        <v>3200</v>
      </c>
      <c r="O91" s="188">
        <v>239000</v>
      </c>
      <c r="P91" s="188">
        <v>11000</v>
      </c>
      <c r="Q91" s="188">
        <v>1009</v>
      </c>
      <c r="R91" s="188">
        <v>27</v>
      </c>
      <c r="S91" s="188">
        <v>1011</v>
      </c>
      <c r="T91" s="188">
        <v>30</v>
      </c>
      <c r="U91" s="188">
        <v>1000</v>
      </c>
      <c r="V91" s="188">
        <v>69</v>
      </c>
      <c r="W91" s="190">
        <f t="shared" si="2"/>
        <v>101.1</v>
      </c>
    </row>
    <row r="92" spans="1:23" x14ac:dyDescent="0.3">
      <c r="A92" s="189">
        <v>0.51137731481481474</v>
      </c>
      <c r="B92" s="188" t="s">
        <v>921</v>
      </c>
      <c r="C92" s="188">
        <v>52</v>
      </c>
      <c r="D92" s="188">
        <v>28</v>
      </c>
      <c r="E92" s="188">
        <v>-3</v>
      </c>
      <c r="F92" s="188">
        <v>12</v>
      </c>
      <c r="G92" s="188">
        <v>36440</v>
      </c>
      <c r="H92" s="188">
        <v>840</v>
      </c>
      <c r="I92" s="188">
        <v>2745</v>
      </c>
      <c r="J92" s="188">
        <v>80</v>
      </c>
      <c r="K92" s="188">
        <v>4570</v>
      </c>
      <c r="L92" s="188">
        <v>180</v>
      </c>
      <c r="M92" s="188">
        <v>89700</v>
      </c>
      <c r="N92" s="188">
        <v>3900</v>
      </c>
      <c r="O92" s="188">
        <v>243300</v>
      </c>
      <c r="P92" s="188">
        <v>9900</v>
      </c>
      <c r="Q92" s="188">
        <v>1031</v>
      </c>
      <c r="R92" s="188">
        <v>24</v>
      </c>
      <c r="S92" s="188">
        <v>1047</v>
      </c>
      <c r="T92" s="188">
        <v>27</v>
      </c>
      <c r="U92" s="188">
        <v>981</v>
      </c>
      <c r="V92" s="188">
        <v>57</v>
      </c>
      <c r="W92" s="190">
        <f t="shared" si="2"/>
        <v>106.72782874617737</v>
      </c>
    </row>
    <row r="93" spans="1:23" x14ac:dyDescent="0.3">
      <c r="A93" s="189">
        <v>0.52283564814814809</v>
      </c>
      <c r="B93" s="188" t="s">
        <v>922</v>
      </c>
      <c r="C93" s="188">
        <v>14</v>
      </c>
      <c r="D93" s="188">
        <v>29</v>
      </c>
      <c r="E93" s="188">
        <v>-9</v>
      </c>
      <c r="F93" s="188">
        <v>10</v>
      </c>
      <c r="G93" s="188">
        <v>37380</v>
      </c>
      <c r="H93" s="188">
        <v>680</v>
      </c>
      <c r="I93" s="188">
        <v>2795</v>
      </c>
      <c r="J93" s="188">
        <v>82</v>
      </c>
      <c r="K93" s="188">
        <v>4520</v>
      </c>
      <c r="L93" s="188">
        <v>150</v>
      </c>
      <c r="M93" s="188">
        <v>90200</v>
      </c>
      <c r="N93" s="188">
        <v>3500</v>
      </c>
      <c r="O93" s="188">
        <v>251400</v>
      </c>
      <c r="P93" s="188">
        <v>9600</v>
      </c>
      <c r="Q93" s="188">
        <v>1024</v>
      </c>
      <c r="R93" s="188">
        <v>23</v>
      </c>
      <c r="S93" s="188">
        <v>1033</v>
      </c>
      <c r="T93" s="188">
        <v>27</v>
      </c>
      <c r="U93" s="188">
        <v>964</v>
      </c>
      <c r="V93" s="188">
        <v>56</v>
      </c>
      <c r="W93" s="190">
        <f t="shared" si="2"/>
        <v>107.15767634854771</v>
      </c>
    </row>
    <row r="94" spans="1:23" x14ac:dyDescent="0.3">
      <c r="A94" s="189">
        <v>0.54650462962962965</v>
      </c>
      <c r="B94" s="188" t="s">
        <v>935</v>
      </c>
      <c r="C94" s="188">
        <v>27</v>
      </c>
      <c r="D94" s="188">
        <v>26</v>
      </c>
      <c r="E94" s="188">
        <v>-9</v>
      </c>
      <c r="F94" s="188">
        <v>10</v>
      </c>
      <c r="G94" s="188">
        <v>39200</v>
      </c>
      <c r="H94" s="188">
        <v>1200</v>
      </c>
      <c r="I94" s="188">
        <v>2930</v>
      </c>
      <c r="J94" s="188">
        <v>120</v>
      </c>
      <c r="K94" s="188">
        <v>5070</v>
      </c>
      <c r="L94" s="188">
        <v>200</v>
      </c>
      <c r="M94" s="188">
        <v>95400</v>
      </c>
      <c r="N94" s="188">
        <v>4200</v>
      </c>
      <c r="O94" s="188">
        <v>269000</v>
      </c>
      <c r="P94" s="188">
        <v>13000</v>
      </c>
      <c r="Q94" s="188">
        <v>1021</v>
      </c>
      <c r="R94" s="188">
        <v>25</v>
      </c>
      <c r="S94" s="188">
        <v>1013</v>
      </c>
      <c r="T94" s="188">
        <v>24</v>
      </c>
      <c r="U94" s="188">
        <v>962</v>
      </c>
      <c r="V94" s="188">
        <v>70</v>
      </c>
      <c r="W94" s="190">
        <f t="shared" si="2"/>
        <v>105.30145530145529</v>
      </c>
    </row>
    <row r="95" spans="1:23" x14ac:dyDescent="0.3">
      <c r="A95" s="189">
        <v>0.55796296296296299</v>
      </c>
      <c r="B95" s="188" t="s">
        <v>936</v>
      </c>
      <c r="C95" s="188">
        <v>39</v>
      </c>
      <c r="D95" s="188">
        <v>29</v>
      </c>
      <c r="E95" s="188">
        <v>-1</v>
      </c>
      <c r="F95" s="188">
        <v>11</v>
      </c>
      <c r="G95" s="188">
        <v>38160</v>
      </c>
      <c r="H95" s="188">
        <v>900</v>
      </c>
      <c r="I95" s="188">
        <v>2902</v>
      </c>
      <c r="J95" s="188">
        <v>85</v>
      </c>
      <c r="K95" s="188">
        <v>4810</v>
      </c>
      <c r="L95" s="188">
        <v>180</v>
      </c>
      <c r="M95" s="188">
        <v>92900</v>
      </c>
      <c r="N95" s="188">
        <v>3300</v>
      </c>
      <c r="O95" s="188">
        <v>264000</v>
      </c>
      <c r="P95" s="188">
        <v>10000</v>
      </c>
      <c r="Q95" s="188">
        <v>997</v>
      </c>
      <c r="R95" s="188">
        <v>27</v>
      </c>
      <c r="S95" s="188">
        <v>977</v>
      </c>
      <c r="T95" s="188">
        <v>27</v>
      </c>
      <c r="U95" s="188">
        <v>1023</v>
      </c>
      <c r="V95" s="188">
        <v>64</v>
      </c>
      <c r="W95" s="190">
        <f t="shared" si="2"/>
        <v>95.50342130987292</v>
      </c>
    </row>
    <row r="96" spans="1:23" x14ac:dyDescent="0.3">
      <c r="A96" s="189">
        <v>0.56931712962962966</v>
      </c>
      <c r="B96" s="188" t="s">
        <v>937</v>
      </c>
      <c r="C96" s="188">
        <v>24</v>
      </c>
      <c r="D96" s="188">
        <v>27</v>
      </c>
      <c r="E96" s="188">
        <v>-3</v>
      </c>
      <c r="F96" s="188">
        <v>12</v>
      </c>
      <c r="G96" s="188">
        <v>36590</v>
      </c>
      <c r="H96" s="188">
        <v>770</v>
      </c>
      <c r="I96" s="188">
        <v>2761</v>
      </c>
      <c r="J96" s="188">
        <v>80</v>
      </c>
      <c r="K96" s="188">
        <v>4550</v>
      </c>
      <c r="L96" s="188">
        <v>170</v>
      </c>
      <c r="M96" s="188">
        <v>87900</v>
      </c>
      <c r="N96" s="188">
        <v>2800</v>
      </c>
      <c r="O96" s="188">
        <v>245900</v>
      </c>
      <c r="P96" s="188">
        <v>8200</v>
      </c>
      <c r="Q96" s="188">
        <v>983</v>
      </c>
      <c r="R96" s="188">
        <v>22</v>
      </c>
      <c r="S96" s="188">
        <v>985</v>
      </c>
      <c r="T96" s="188">
        <v>26</v>
      </c>
      <c r="U96" s="188">
        <v>988</v>
      </c>
      <c r="V96" s="188">
        <v>69</v>
      </c>
      <c r="W96" s="190">
        <f t="shared" si="2"/>
        <v>99.696356275303643</v>
      </c>
    </row>
    <row r="97" spans="1:23" x14ac:dyDescent="0.3">
      <c r="A97" s="189">
        <v>0.58152777777777775</v>
      </c>
      <c r="B97" s="188" t="s">
        <v>938</v>
      </c>
      <c r="C97" s="188">
        <v>41</v>
      </c>
      <c r="D97" s="188">
        <v>28</v>
      </c>
      <c r="E97" s="188">
        <v>4</v>
      </c>
      <c r="F97" s="188">
        <v>13</v>
      </c>
      <c r="G97" s="188">
        <v>34810</v>
      </c>
      <c r="H97" s="188">
        <v>700</v>
      </c>
      <c r="I97" s="188">
        <v>2716</v>
      </c>
      <c r="J97" s="188">
        <v>87</v>
      </c>
      <c r="K97" s="188">
        <v>4290</v>
      </c>
      <c r="L97" s="188">
        <v>150</v>
      </c>
      <c r="M97" s="188">
        <v>84000</v>
      </c>
      <c r="N97" s="188">
        <v>3300</v>
      </c>
      <c r="O97" s="188">
        <v>235200</v>
      </c>
      <c r="P97" s="188">
        <v>7800</v>
      </c>
      <c r="Q97" s="188">
        <v>983</v>
      </c>
      <c r="R97" s="188">
        <v>25</v>
      </c>
      <c r="S97" s="188">
        <v>965</v>
      </c>
      <c r="T97" s="188">
        <v>26</v>
      </c>
      <c r="U97" s="188">
        <v>1052</v>
      </c>
      <c r="V97" s="188">
        <v>74</v>
      </c>
      <c r="W97" s="190">
        <f t="shared" si="2"/>
        <v>91.730038022813687</v>
      </c>
    </row>
    <row r="98" spans="1:23" x14ac:dyDescent="0.3">
      <c r="A98" s="189">
        <v>0.59293981481481484</v>
      </c>
      <c r="B98" s="188" t="s">
        <v>939</v>
      </c>
      <c r="C98" s="188">
        <v>21</v>
      </c>
      <c r="D98" s="188">
        <v>30</v>
      </c>
      <c r="E98" s="188">
        <v>8</v>
      </c>
      <c r="F98" s="188">
        <v>15</v>
      </c>
      <c r="G98" s="188">
        <v>33270</v>
      </c>
      <c r="H98" s="188">
        <v>800</v>
      </c>
      <c r="I98" s="188">
        <v>2488</v>
      </c>
      <c r="J98" s="188">
        <v>71</v>
      </c>
      <c r="K98" s="188">
        <v>4150</v>
      </c>
      <c r="L98" s="188">
        <v>180</v>
      </c>
      <c r="M98" s="188">
        <v>78300</v>
      </c>
      <c r="N98" s="188">
        <v>3500</v>
      </c>
      <c r="O98" s="188">
        <v>221900</v>
      </c>
      <c r="P98" s="188">
        <v>8800</v>
      </c>
      <c r="Q98" s="188">
        <v>982</v>
      </c>
      <c r="R98" s="188">
        <v>23</v>
      </c>
      <c r="S98" s="188">
        <v>991</v>
      </c>
      <c r="T98" s="188">
        <v>27</v>
      </c>
      <c r="U98" s="188">
        <v>999</v>
      </c>
      <c r="V98" s="188">
        <v>65</v>
      </c>
      <c r="W98" s="190">
        <f t="shared" si="2"/>
        <v>99.199199199199199</v>
      </c>
    </row>
    <row r="99" spans="1:23" x14ac:dyDescent="0.3">
      <c r="A99" s="189">
        <v>0.60430555555555554</v>
      </c>
      <c r="B99" s="188" t="s">
        <v>940</v>
      </c>
      <c r="C99" s="188">
        <v>39</v>
      </c>
      <c r="D99" s="188">
        <v>28</v>
      </c>
      <c r="E99" s="188">
        <v>3</v>
      </c>
      <c r="F99" s="188">
        <v>12</v>
      </c>
      <c r="G99" s="188">
        <v>32860</v>
      </c>
      <c r="H99" s="188">
        <v>830</v>
      </c>
      <c r="I99" s="188">
        <v>2529</v>
      </c>
      <c r="J99" s="188">
        <v>88</v>
      </c>
      <c r="K99" s="188">
        <v>3960</v>
      </c>
      <c r="L99" s="188">
        <v>180</v>
      </c>
      <c r="M99" s="188">
        <v>78700</v>
      </c>
      <c r="N99" s="188">
        <v>3400</v>
      </c>
      <c r="O99" s="188">
        <v>224100</v>
      </c>
      <c r="P99" s="188">
        <v>8200</v>
      </c>
      <c r="Q99" s="188">
        <v>1008</v>
      </c>
      <c r="R99" s="188">
        <v>25</v>
      </c>
      <c r="S99" s="188">
        <v>973</v>
      </c>
      <c r="T99" s="188">
        <v>24</v>
      </c>
      <c r="U99" s="188">
        <v>1044</v>
      </c>
      <c r="V99" s="188">
        <v>67</v>
      </c>
      <c r="W99" s="190">
        <f t="shared" si="2"/>
        <v>93.199233716475092</v>
      </c>
    </row>
    <row r="100" spans="1:23" x14ac:dyDescent="0.3">
      <c r="A100" s="189">
        <v>0.61653935185185182</v>
      </c>
      <c r="B100" s="188" t="s">
        <v>941</v>
      </c>
      <c r="C100" s="188">
        <v>23</v>
      </c>
      <c r="D100" s="188">
        <v>25</v>
      </c>
      <c r="E100" s="188">
        <v>-9</v>
      </c>
      <c r="F100" s="188">
        <v>10</v>
      </c>
      <c r="G100" s="188">
        <v>32240</v>
      </c>
      <c r="H100" s="188">
        <v>940</v>
      </c>
      <c r="I100" s="188">
        <v>2452</v>
      </c>
      <c r="J100" s="188">
        <v>93</v>
      </c>
      <c r="K100" s="188">
        <v>3890</v>
      </c>
      <c r="L100" s="188">
        <v>170</v>
      </c>
      <c r="M100" s="188">
        <v>75800</v>
      </c>
      <c r="N100" s="188">
        <v>3000</v>
      </c>
      <c r="O100" s="188">
        <v>230000</v>
      </c>
      <c r="P100" s="188">
        <v>11000</v>
      </c>
      <c r="Q100" s="188">
        <v>999</v>
      </c>
      <c r="R100" s="188">
        <v>29</v>
      </c>
      <c r="S100" s="188">
        <v>981</v>
      </c>
      <c r="T100" s="188">
        <v>29</v>
      </c>
      <c r="U100" s="188">
        <v>991</v>
      </c>
      <c r="V100" s="188">
        <v>76</v>
      </c>
      <c r="W100" s="190">
        <f t="shared" si="2"/>
        <v>98.990918264379417</v>
      </c>
    </row>
    <row r="101" spans="1:23" x14ac:dyDescent="0.3">
      <c r="A101" s="189">
        <v>0.62795138888888891</v>
      </c>
      <c r="B101" s="188" t="s">
        <v>942</v>
      </c>
      <c r="C101" s="188">
        <v>-3</v>
      </c>
      <c r="D101" s="188">
        <v>26</v>
      </c>
      <c r="E101" s="188">
        <v>7</v>
      </c>
      <c r="F101" s="188">
        <v>12</v>
      </c>
      <c r="G101" s="188">
        <v>35180</v>
      </c>
      <c r="H101" s="188">
        <v>840</v>
      </c>
      <c r="I101" s="188">
        <v>2649</v>
      </c>
      <c r="J101" s="188">
        <v>80</v>
      </c>
      <c r="K101" s="188">
        <v>4350</v>
      </c>
      <c r="L101" s="188">
        <v>190</v>
      </c>
      <c r="M101" s="188">
        <v>84000</v>
      </c>
      <c r="N101" s="188">
        <v>3300</v>
      </c>
      <c r="O101" s="188">
        <v>236100</v>
      </c>
      <c r="P101" s="188">
        <v>9100</v>
      </c>
      <c r="Q101" s="188">
        <v>1013</v>
      </c>
      <c r="R101" s="188">
        <v>24</v>
      </c>
      <c r="S101" s="188">
        <v>1020</v>
      </c>
      <c r="T101" s="188">
        <v>26</v>
      </c>
      <c r="U101" s="188">
        <v>1012</v>
      </c>
      <c r="V101" s="188">
        <v>59</v>
      </c>
      <c r="W101" s="190">
        <f t="shared" si="2"/>
        <v>100.79051383399209</v>
      </c>
    </row>
    <row r="102" spans="1:23" x14ac:dyDescent="0.3">
      <c r="A102" s="189">
        <v>0.63940972222222225</v>
      </c>
      <c r="B102" s="188" t="s">
        <v>943</v>
      </c>
      <c r="C102" s="188">
        <v>17</v>
      </c>
      <c r="D102" s="188">
        <v>23</v>
      </c>
      <c r="E102" s="188">
        <v>10</v>
      </c>
      <c r="F102" s="188">
        <v>13</v>
      </c>
      <c r="G102" s="188">
        <v>38900</v>
      </c>
      <c r="H102" s="188">
        <v>1100</v>
      </c>
      <c r="I102" s="188">
        <v>2880</v>
      </c>
      <c r="J102" s="188">
        <v>100</v>
      </c>
      <c r="K102" s="188">
        <v>4700</v>
      </c>
      <c r="L102" s="188">
        <v>190</v>
      </c>
      <c r="M102" s="188">
        <v>91600</v>
      </c>
      <c r="N102" s="188">
        <v>3500</v>
      </c>
      <c r="O102" s="188">
        <v>258000</v>
      </c>
      <c r="P102" s="188">
        <v>10000</v>
      </c>
      <c r="Q102" s="188">
        <v>1006</v>
      </c>
      <c r="R102" s="188">
        <v>23</v>
      </c>
      <c r="S102" s="188">
        <v>1030</v>
      </c>
      <c r="T102" s="188">
        <v>27</v>
      </c>
      <c r="U102" s="188">
        <v>962</v>
      </c>
      <c r="V102" s="188">
        <v>74</v>
      </c>
      <c r="W102" s="190">
        <f t="shared" si="2"/>
        <v>107.06860706860707</v>
      </c>
    </row>
    <row r="103" spans="1:23" x14ac:dyDescent="0.3">
      <c r="A103" s="189">
        <v>0.65158564814814812</v>
      </c>
      <c r="B103" s="188" t="s">
        <v>944</v>
      </c>
      <c r="C103" s="188">
        <v>-6</v>
      </c>
      <c r="D103" s="188">
        <v>23</v>
      </c>
      <c r="E103" s="188">
        <v>-5</v>
      </c>
      <c r="F103" s="188">
        <v>10</v>
      </c>
      <c r="G103" s="188">
        <v>39500</v>
      </c>
      <c r="H103" s="188">
        <v>1200</v>
      </c>
      <c r="I103" s="188">
        <v>3080</v>
      </c>
      <c r="J103" s="188">
        <v>110</v>
      </c>
      <c r="K103" s="188">
        <v>4910</v>
      </c>
      <c r="L103" s="188">
        <v>200</v>
      </c>
      <c r="M103" s="188">
        <v>94900</v>
      </c>
      <c r="N103" s="188">
        <v>4000</v>
      </c>
      <c r="O103" s="188">
        <v>263000</v>
      </c>
      <c r="P103" s="188">
        <v>11000</v>
      </c>
      <c r="Q103" s="188">
        <v>1085</v>
      </c>
      <c r="R103" s="188">
        <v>28</v>
      </c>
      <c r="S103" s="188">
        <v>1022</v>
      </c>
      <c r="T103" s="188">
        <v>28</v>
      </c>
      <c r="U103" s="188">
        <v>1081</v>
      </c>
      <c r="V103" s="188">
        <v>71</v>
      </c>
      <c r="W103" s="190">
        <f t="shared" si="2"/>
        <v>94.54209065679926</v>
      </c>
    </row>
    <row r="104" spans="1:23" x14ac:dyDescent="0.3">
      <c r="A104" s="189">
        <v>0.65236111111111106</v>
      </c>
      <c r="B104" s="188" t="s">
        <v>945</v>
      </c>
      <c r="C104" s="188">
        <v>13</v>
      </c>
      <c r="D104" s="188">
        <v>24</v>
      </c>
      <c r="E104" s="188">
        <v>6</v>
      </c>
      <c r="F104" s="188">
        <v>12</v>
      </c>
      <c r="G104" s="188">
        <v>34130</v>
      </c>
      <c r="H104" s="188">
        <v>780</v>
      </c>
      <c r="I104" s="188">
        <v>2620</v>
      </c>
      <c r="J104" s="188">
        <v>91</v>
      </c>
      <c r="K104" s="188">
        <v>4240</v>
      </c>
      <c r="L104" s="188">
        <v>180</v>
      </c>
      <c r="M104" s="188">
        <v>81700</v>
      </c>
      <c r="N104" s="188">
        <v>3000</v>
      </c>
      <c r="O104" s="188">
        <v>225900</v>
      </c>
      <c r="P104" s="188">
        <v>7600</v>
      </c>
      <c r="Q104" s="188">
        <v>1071</v>
      </c>
      <c r="R104" s="188">
        <v>23</v>
      </c>
      <c r="S104" s="188">
        <v>1030</v>
      </c>
      <c r="T104" s="188">
        <v>25</v>
      </c>
      <c r="U104" s="188">
        <v>1015</v>
      </c>
      <c r="V104" s="188">
        <v>69</v>
      </c>
      <c r="W104" s="190">
        <f t="shared" si="2"/>
        <v>101.47783251231527</v>
      </c>
    </row>
    <row r="105" spans="1:23" x14ac:dyDescent="0.3">
      <c r="A105" s="189">
        <v>0.65318287037037037</v>
      </c>
      <c r="B105" s="188" t="s">
        <v>946</v>
      </c>
      <c r="C105" s="188">
        <v>28</v>
      </c>
      <c r="D105" s="188">
        <v>25</v>
      </c>
      <c r="E105" s="188">
        <v>-5</v>
      </c>
      <c r="F105" s="188">
        <v>11</v>
      </c>
      <c r="G105" s="188">
        <v>32590</v>
      </c>
      <c r="H105" s="188">
        <v>900</v>
      </c>
      <c r="I105" s="188">
        <v>2494</v>
      </c>
      <c r="J105" s="188">
        <v>94</v>
      </c>
      <c r="K105" s="188">
        <v>3900</v>
      </c>
      <c r="L105" s="188">
        <v>190</v>
      </c>
      <c r="M105" s="188">
        <v>76500</v>
      </c>
      <c r="N105" s="188">
        <v>3200</v>
      </c>
      <c r="O105" s="188">
        <v>219400</v>
      </c>
      <c r="P105" s="188">
        <v>9800</v>
      </c>
      <c r="Q105" s="188">
        <v>1078</v>
      </c>
      <c r="R105" s="188">
        <v>26</v>
      </c>
      <c r="S105" s="188">
        <v>1023</v>
      </c>
      <c r="T105" s="188">
        <v>29</v>
      </c>
      <c r="U105" s="188">
        <v>1037</v>
      </c>
      <c r="V105" s="188">
        <v>70</v>
      </c>
      <c r="W105" s="190">
        <f t="shared" si="2"/>
        <v>98.649951783992279</v>
      </c>
    </row>
    <row r="106" spans="1:23" x14ac:dyDescent="0.3">
      <c r="A106" s="189">
        <v>0.6539814814814815</v>
      </c>
      <c r="B106" s="188" t="s">
        <v>947</v>
      </c>
      <c r="C106" s="188">
        <v>34</v>
      </c>
      <c r="D106" s="188">
        <v>25</v>
      </c>
      <c r="E106" s="188">
        <v>5</v>
      </c>
      <c r="F106" s="188">
        <v>12</v>
      </c>
      <c r="G106" s="188">
        <v>30310</v>
      </c>
      <c r="H106" s="188">
        <v>710</v>
      </c>
      <c r="I106" s="188">
        <v>2299</v>
      </c>
      <c r="J106" s="188">
        <v>62</v>
      </c>
      <c r="K106" s="188">
        <v>3620</v>
      </c>
      <c r="L106" s="188">
        <v>150</v>
      </c>
      <c r="M106" s="188">
        <v>71600</v>
      </c>
      <c r="N106" s="188">
        <v>2700</v>
      </c>
      <c r="O106" s="188">
        <v>201600</v>
      </c>
      <c r="P106" s="188">
        <v>7300</v>
      </c>
      <c r="Q106" s="188">
        <v>1084</v>
      </c>
      <c r="R106" s="188">
        <v>29</v>
      </c>
      <c r="S106" s="188">
        <v>1025</v>
      </c>
      <c r="T106" s="188">
        <v>30</v>
      </c>
      <c r="U106" s="188">
        <v>1026</v>
      </c>
      <c r="V106" s="188">
        <v>71</v>
      </c>
      <c r="W106" s="190">
        <f t="shared" si="2"/>
        <v>99.902534113060426</v>
      </c>
    </row>
    <row r="107" spans="1:23" x14ac:dyDescent="0.3">
      <c r="A107" s="189">
        <v>0.65480324074074081</v>
      </c>
      <c r="B107" s="188" t="s">
        <v>948</v>
      </c>
      <c r="C107" s="188">
        <v>2</v>
      </c>
      <c r="D107" s="188">
        <v>26</v>
      </c>
      <c r="E107" s="188">
        <v>15</v>
      </c>
      <c r="F107" s="188">
        <v>13</v>
      </c>
      <c r="G107" s="188">
        <v>33390</v>
      </c>
      <c r="H107" s="188">
        <v>850</v>
      </c>
      <c r="I107" s="188">
        <v>2478</v>
      </c>
      <c r="J107" s="188">
        <v>82</v>
      </c>
      <c r="K107" s="188">
        <v>4090</v>
      </c>
      <c r="L107" s="188">
        <v>180</v>
      </c>
      <c r="M107" s="188">
        <v>80300</v>
      </c>
      <c r="N107" s="188">
        <v>3400</v>
      </c>
      <c r="O107" s="188">
        <v>224000</v>
      </c>
      <c r="P107" s="188">
        <v>10000</v>
      </c>
      <c r="Q107" s="188">
        <v>1076</v>
      </c>
      <c r="R107" s="188">
        <v>29</v>
      </c>
      <c r="S107" s="188">
        <v>1027</v>
      </c>
      <c r="T107" s="188">
        <v>30</v>
      </c>
      <c r="U107" s="188">
        <v>970</v>
      </c>
      <c r="V107" s="188">
        <v>65</v>
      </c>
      <c r="W107" s="190">
        <f t="shared" si="2"/>
        <v>105.87628865979381</v>
      </c>
    </row>
    <row r="108" spans="1:23" x14ac:dyDescent="0.3">
      <c r="A108" s="189">
        <v>0.65569444444444447</v>
      </c>
      <c r="B108" s="188" t="s">
        <v>949</v>
      </c>
      <c r="C108" s="188">
        <v>24</v>
      </c>
      <c r="D108" s="188">
        <v>29</v>
      </c>
      <c r="E108" s="188">
        <v>3</v>
      </c>
      <c r="F108" s="188">
        <v>12</v>
      </c>
      <c r="G108" s="188">
        <v>35040</v>
      </c>
      <c r="H108" s="188">
        <v>780</v>
      </c>
      <c r="I108" s="188">
        <v>2660</v>
      </c>
      <c r="J108" s="188">
        <v>78</v>
      </c>
      <c r="K108" s="188">
        <v>4250</v>
      </c>
      <c r="L108" s="188">
        <v>170</v>
      </c>
      <c r="M108" s="188">
        <v>84300</v>
      </c>
      <c r="N108" s="188">
        <v>3100</v>
      </c>
      <c r="O108" s="188">
        <v>237000</v>
      </c>
      <c r="P108" s="188">
        <v>10000</v>
      </c>
      <c r="Q108" s="188">
        <v>1099</v>
      </c>
      <c r="R108" s="188">
        <v>27</v>
      </c>
      <c r="S108" s="188">
        <v>1019</v>
      </c>
      <c r="T108" s="188">
        <v>28</v>
      </c>
      <c r="U108" s="188">
        <v>1017</v>
      </c>
      <c r="V108" s="188">
        <v>68</v>
      </c>
      <c r="W108" s="190">
        <f t="shared" si="2"/>
        <v>100.19665683382497</v>
      </c>
    </row>
    <row r="109" spans="1:23" x14ac:dyDescent="0.3">
      <c r="A109" s="189">
        <v>0.65644675925925922</v>
      </c>
      <c r="B109" s="188" t="s">
        <v>950</v>
      </c>
      <c r="C109" s="188">
        <v>17</v>
      </c>
      <c r="D109" s="188">
        <v>27</v>
      </c>
      <c r="E109" s="188">
        <v>-9</v>
      </c>
      <c r="F109" s="188">
        <v>12</v>
      </c>
      <c r="G109" s="188">
        <v>38460</v>
      </c>
      <c r="H109" s="188">
        <v>880</v>
      </c>
      <c r="I109" s="188">
        <v>2857</v>
      </c>
      <c r="J109" s="188">
        <v>87</v>
      </c>
      <c r="K109" s="188">
        <v>4780</v>
      </c>
      <c r="L109" s="188">
        <v>180</v>
      </c>
      <c r="M109" s="188">
        <v>92700</v>
      </c>
      <c r="N109" s="188">
        <v>3800</v>
      </c>
      <c r="O109" s="188">
        <v>254500</v>
      </c>
      <c r="P109" s="188">
        <v>9100</v>
      </c>
      <c r="Q109" s="188">
        <v>1099</v>
      </c>
      <c r="R109" s="188">
        <v>27</v>
      </c>
      <c r="S109" s="188">
        <v>1028</v>
      </c>
      <c r="T109" s="188">
        <v>29</v>
      </c>
      <c r="U109" s="188">
        <v>993</v>
      </c>
      <c r="V109" s="188">
        <v>63</v>
      </c>
      <c r="W109" s="190">
        <f t="shared" si="2"/>
        <v>103.52467270896273</v>
      </c>
    </row>
    <row r="110" spans="1:23" x14ac:dyDescent="0.3">
      <c r="A110" s="189">
        <v>0.6572337962962963</v>
      </c>
      <c r="B110" s="188" t="s">
        <v>951</v>
      </c>
      <c r="C110" s="188">
        <v>6</v>
      </c>
      <c r="D110" s="188">
        <v>25</v>
      </c>
      <c r="E110" s="188">
        <v>0</v>
      </c>
      <c r="F110" s="188">
        <v>11</v>
      </c>
      <c r="G110" s="188">
        <v>35130</v>
      </c>
      <c r="H110" s="188">
        <v>810</v>
      </c>
      <c r="I110" s="188">
        <v>2749</v>
      </c>
      <c r="J110" s="188">
        <v>82</v>
      </c>
      <c r="K110" s="188">
        <v>4390</v>
      </c>
      <c r="L110" s="188">
        <v>150</v>
      </c>
      <c r="M110" s="188">
        <v>82300</v>
      </c>
      <c r="N110" s="188">
        <v>3300</v>
      </c>
      <c r="O110" s="188">
        <v>236900</v>
      </c>
      <c r="P110" s="188">
        <v>9800</v>
      </c>
      <c r="Q110" s="188">
        <v>1143</v>
      </c>
      <c r="R110" s="188">
        <v>29</v>
      </c>
      <c r="S110" s="188">
        <v>1026</v>
      </c>
      <c r="T110" s="188">
        <v>30</v>
      </c>
      <c r="U110" s="188">
        <v>1071</v>
      </c>
      <c r="V110" s="188">
        <v>68</v>
      </c>
      <c r="W110" s="190">
        <f t="shared" si="2"/>
        <v>95.798319327731093</v>
      </c>
    </row>
    <row r="111" spans="1:23" x14ac:dyDescent="0.3">
      <c r="A111" s="189">
        <v>0.65806712962962965</v>
      </c>
      <c r="B111" s="188" t="s">
        <v>952</v>
      </c>
      <c r="C111" s="188">
        <v>6</v>
      </c>
      <c r="D111" s="188">
        <v>27</v>
      </c>
      <c r="E111" s="188">
        <v>4</v>
      </c>
      <c r="F111" s="188">
        <v>11</v>
      </c>
      <c r="G111" s="188">
        <v>33070</v>
      </c>
      <c r="H111" s="188">
        <v>780</v>
      </c>
      <c r="I111" s="188">
        <v>2482</v>
      </c>
      <c r="J111" s="188">
        <v>80</v>
      </c>
      <c r="K111" s="188">
        <v>3910</v>
      </c>
      <c r="L111" s="188">
        <v>160</v>
      </c>
      <c r="M111" s="188">
        <v>79000</v>
      </c>
      <c r="N111" s="188">
        <v>3300</v>
      </c>
      <c r="O111" s="188">
        <v>224400</v>
      </c>
      <c r="P111" s="188">
        <v>8500</v>
      </c>
      <c r="Q111" s="188">
        <v>1114</v>
      </c>
      <c r="R111" s="188">
        <v>27</v>
      </c>
      <c r="S111" s="188">
        <v>1012</v>
      </c>
      <c r="T111" s="188">
        <v>28</v>
      </c>
      <c r="U111" s="188">
        <v>1017</v>
      </c>
      <c r="V111" s="188">
        <v>69</v>
      </c>
      <c r="W111" s="190">
        <f t="shared" si="2"/>
        <v>99.508357915437557</v>
      </c>
    </row>
    <row r="112" spans="1:23" x14ac:dyDescent="0.3">
      <c r="W112" s="190"/>
    </row>
    <row r="113" spans="1:23" x14ac:dyDescent="0.3">
      <c r="A113" s="189">
        <v>0.46413194444444444</v>
      </c>
      <c r="B113" s="188" t="s">
        <v>924</v>
      </c>
      <c r="C113" s="188">
        <v>493</v>
      </c>
      <c r="D113" s="188">
        <v>49</v>
      </c>
      <c r="E113" s="188">
        <v>110</v>
      </c>
      <c r="F113" s="188">
        <v>19</v>
      </c>
      <c r="G113" s="188">
        <v>70100</v>
      </c>
      <c r="H113" s="188">
        <v>2200</v>
      </c>
      <c r="I113" s="188">
        <v>5460</v>
      </c>
      <c r="J113" s="188">
        <v>190</v>
      </c>
      <c r="K113" s="188">
        <v>12760</v>
      </c>
      <c r="L113" s="188">
        <v>700</v>
      </c>
      <c r="M113" s="188">
        <v>224500</v>
      </c>
      <c r="N113" s="188">
        <v>9100</v>
      </c>
      <c r="O113" s="188">
        <v>425000</v>
      </c>
      <c r="P113" s="188">
        <v>11000</v>
      </c>
      <c r="Q113" s="188">
        <v>1075</v>
      </c>
      <c r="R113" s="188">
        <v>26</v>
      </c>
      <c r="S113" s="188">
        <v>1071</v>
      </c>
      <c r="T113" s="188">
        <v>30</v>
      </c>
      <c r="U113" s="188">
        <v>1060</v>
      </c>
      <c r="V113" s="188">
        <v>59</v>
      </c>
      <c r="W113" s="190">
        <f t="shared" ref="W113:W139" si="3">S113/U113*100</f>
        <v>101.0377358490566</v>
      </c>
    </row>
    <row r="114" spans="1:23" x14ac:dyDescent="0.3">
      <c r="A114" s="189">
        <v>0.47554398148148147</v>
      </c>
      <c r="B114" s="188" t="s">
        <v>925</v>
      </c>
      <c r="C114" s="188">
        <v>511</v>
      </c>
      <c r="D114" s="188">
        <v>46</v>
      </c>
      <c r="E114" s="188">
        <v>216</v>
      </c>
      <c r="F114" s="188">
        <v>35</v>
      </c>
      <c r="G114" s="188">
        <v>224000</v>
      </c>
      <c r="H114" s="188">
        <v>21000</v>
      </c>
      <c r="I114" s="188">
        <v>18400</v>
      </c>
      <c r="J114" s="188">
        <v>1700</v>
      </c>
      <c r="K114" s="188">
        <v>31100</v>
      </c>
      <c r="L114" s="188">
        <v>3800</v>
      </c>
      <c r="M114" s="188">
        <v>391000</v>
      </c>
      <c r="N114" s="188">
        <v>46000</v>
      </c>
      <c r="O114" s="193">
        <v>1210000</v>
      </c>
      <c r="P114" s="188">
        <v>120000</v>
      </c>
      <c r="Q114" s="188">
        <v>1189</v>
      </c>
      <c r="R114" s="188">
        <v>38</v>
      </c>
      <c r="S114" s="188">
        <v>1205</v>
      </c>
      <c r="T114" s="188">
        <v>40</v>
      </c>
      <c r="U114" s="188">
        <v>1168</v>
      </c>
      <c r="V114" s="188">
        <v>72</v>
      </c>
      <c r="W114" s="190">
        <f t="shared" si="3"/>
        <v>103.16780821917808</v>
      </c>
    </row>
    <row r="115" spans="1:23" x14ac:dyDescent="0.3">
      <c r="A115" s="189">
        <v>0.47635416666666663</v>
      </c>
      <c r="B115" s="188" t="s">
        <v>926</v>
      </c>
      <c r="C115" s="188">
        <v>443</v>
      </c>
      <c r="D115" s="188">
        <v>64</v>
      </c>
      <c r="E115" s="188">
        <v>119</v>
      </c>
      <c r="F115" s="188">
        <v>29</v>
      </c>
      <c r="G115" s="188">
        <v>104300</v>
      </c>
      <c r="H115" s="188">
        <v>7000</v>
      </c>
      <c r="I115" s="188">
        <v>8270</v>
      </c>
      <c r="J115" s="188">
        <v>590</v>
      </c>
      <c r="K115" s="188">
        <v>11310</v>
      </c>
      <c r="L115" s="188">
        <v>620</v>
      </c>
      <c r="M115" s="188">
        <v>181000</v>
      </c>
      <c r="N115" s="188">
        <v>12000</v>
      </c>
      <c r="O115" s="188">
        <v>658000</v>
      </c>
      <c r="P115" s="188">
        <v>46000</v>
      </c>
      <c r="Q115" s="188">
        <v>1055</v>
      </c>
      <c r="R115" s="188">
        <v>36</v>
      </c>
      <c r="S115" s="188">
        <v>1050</v>
      </c>
      <c r="T115" s="188">
        <v>37</v>
      </c>
      <c r="U115" s="188">
        <v>1080</v>
      </c>
      <c r="V115" s="188">
        <v>78</v>
      </c>
      <c r="W115" s="190">
        <f t="shared" si="3"/>
        <v>97.222222222222214</v>
      </c>
    </row>
    <row r="116" spans="1:23" x14ac:dyDescent="0.3">
      <c r="A116" s="189">
        <v>0.4869560185185185</v>
      </c>
      <c r="B116" s="188" t="s">
        <v>927</v>
      </c>
      <c r="C116" s="188">
        <v>354</v>
      </c>
      <c r="D116" s="188">
        <v>43</v>
      </c>
      <c r="E116" s="188">
        <v>80</v>
      </c>
      <c r="F116" s="188">
        <v>21</v>
      </c>
      <c r="G116" s="188">
        <v>176000</v>
      </c>
      <c r="H116" s="188">
        <v>7300</v>
      </c>
      <c r="I116" s="188">
        <v>13580</v>
      </c>
      <c r="J116" s="188">
        <v>560</v>
      </c>
      <c r="K116" s="188">
        <v>38000</v>
      </c>
      <c r="L116" s="188">
        <v>1700</v>
      </c>
      <c r="M116" s="188">
        <v>674000</v>
      </c>
      <c r="N116" s="188">
        <v>35000</v>
      </c>
      <c r="O116" s="193">
        <v>1061000</v>
      </c>
      <c r="P116" s="188">
        <v>51000</v>
      </c>
      <c r="Q116" s="188">
        <v>1093</v>
      </c>
      <c r="R116" s="188">
        <v>26</v>
      </c>
      <c r="S116" s="188">
        <v>1122</v>
      </c>
      <c r="T116" s="188">
        <v>36</v>
      </c>
      <c r="U116" s="188">
        <v>1041</v>
      </c>
      <c r="V116" s="188">
        <v>66</v>
      </c>
      <c r="W116" s="190">
        <f t="shared" si="3"/>
        <v>107.78097982708934</v>
      </c>
    </row>
    <row r="117" spans="1:23" x14ac:dyDescent="0.3">
      <c r="A117" s="189">
        <v>0.48777777777777781</v>
      </c>
      <c r="B117" s="188" t="s">
        <v>928</v>
      </c>
      <c r="C117" s="188">
        <v>304</v>
      </c>
      <c r="D117" s="188">
        <v>44</v>
      </c>
      <c r="E117" s="188">
        <v>52</v>
      </c>
      <c r="F117" s="188">
        <v>18</v>
      </c>
      <c r="G117" s="188">
        <v>158800</v>
      </c>
      <c r="H117" s="188">
        <v>7400</v>
      </c>
      <c r="I117" s="188">
        <v>12240</v>
      </c>
      <c r="J117" s="188">
        <v>620</v>
      </c>
      <c r="K117" s="188">
        <v>35400</v>
      </c>
      <c r="L117" s="188">
        <v>2000</v>
      </c>
      <c r="M117" s="188">
        <v>678000</v>
      </c>
      <c r="N117" s="188">
        <v>45000</v>
      </c>
      <c r="O117" s="193">
        <v>1019000</v>
      </c>
      <c r="P117" s="188">
        <v>65000</v>
      </c>
      <c r="Q117" s="188">
        <v>1057</v>
      </c>
      <c r="R117" s="188">
        <v>28</v>
      </c>
      <c r="S117" s="188">
        <v>1066</v>
      </c>
      <c r="T117" s="188">
        <v>34</v>
      </c>
      <c r="U117" s="188">
        <v>1026</v>
      </c>
      <c r="V117" s="188">
        <v>63</v>
      </c>
      <c r="W117" s="190">
        <f t="shared" si="3"/>
        <v>103.89863547758284</v>
      </c>
    </row>
    <row r="118" spans="1:23" x14ac:dyDescent="0.3">
      <c r="A118" s="189">
        <v>0.49841435185185184</v>
      </c>
      <c r="B118" s="188" t="s">
        <v>929</v>
      </c>
      <c r="C118" s="188">
        <v>238</v>
      </c>
      <c r="D118" s="188">
        <v>35</v>
      </c>
      <c r="E118" s="188">
        <v>31</v>
      </c>
      <c r="F118" s="188">
        <v>16</v>
      </c>
      <c r="G118" s="188">
        <v>95200</v>
      </c>
      <c r="H118" s="188">
        <v>3500</v>
      </c>
      <c r="I118" s="188">
        <v>7360</v>
      </c>
      <c r="J118" s="188">
        <v>290</v>
      </c>
      <c r="K118" s="188">
        <v>18100</v>
      </c>
      <c r="L118" s="188">
        <v>1000</v>
      </c>
      <c r="M118" s="188">
        <v>331000</v>
      </c>
      <c r="N118" s="188">
        <v>24000</v>
      </c>
      <c r="O118" s="188">
        <v>601000</v>
      </c>
      <c r="P118" s="188">
        <v>37000</v>
      </c>
      <c r="Q118" s="188">
        <v>1090</v>
      </c>
      <c r="R118" s="188">
        <v>32</v>
      </c>
      <c r="S118" s="188">
        <v>1108</v>
      </c>
      <c r="T118" s="188">
        <v>38</v>
      </c>
      <c r="U118" s="188">
        <v>1040</v>
      </c>
      <c r="V118" s="188">
        <v>70</v>
      </c>
      <c r="W118" s="190">
        <f t="shared" si="3"/>
        <v>106.53846153846153</v>
      </c>
    </row>
    <row r="119" spans="1:23" x14ac:dyDescent="0.3">
      <c r="A119" s="189">
        <v>0.50975694444444442</v>
      </c>
      <c r="B119" s="188" t="s">
        <v>931</v>
      </c>
      <c r="C119" s="188">
        <v>232</v>
      </c>
      <c r="D119" s="188">
        <v>39</v>
      </c>
      <c r="E119" s="188">
        <v>106</v>
      </c>
      <c r="F119" s="188">
        <v>21</v>
      </c>
      <c r="G119" s="188">
        <v>289000</v>
      </c>
      <c r="H119" s="188">
        <v>23000</v>
      </c>
      <c r="I119" s="188">
        <v>22900</v>
      </c>
      <c r="J119" s="188">
        <v>1900</v>
      </c>
      <c r="K119" s="188">
        <v>30900</v>
      </c>
      <c r="L119" s="188">
        <v>1700</v>
      </c>
      <c r="M119" s="188">
        <v>398000</v>
      </c>
      <c r="N119" s="188">
        <v>28000</v>
      </c>
      <c r="O119" s="193">
        <v>1850000</v>
      </c>
      <c r="P119" s="188">
        <v>140000</v>
      </c>
      <c r="Q119" s="188">
        <v>1072</v>
      </c>
      <c r="R119" s="188">
        <v>28</v>
      </c>
      <c r="S119" s="188">
        <v>1050</v>
      </c>
      <c r="T119" s="188">
        <v>32</v>
      </c>
      <c r="U119" s="188">
        <v>1092</v>
      </c>
      <c r="V119" s="188">
        <v>65</v>
      </c>
      <c r="W119" s="190">
        <f t="shared" si="3"/>
        <v>96.15384615384616</v>
      </c>
    </row>
    <row r="120" spans="1:23" x14ac:dyDescent="0.3">
      <c r="A120" s="189">
        <v>0.510625</v>
      </c>
      <c r="B120" s="188" t="s">
        <v>932</v>
      </c>
      <c r="C120" s="188">
        <v>212</v>
      </c>
      <c r="D120" s="188">
        <v>37</v>
      </c>
      <c r="E120" s="188">
        <v>66</v>
      </c>
      <c r="F120" s="188">
        <v>19</v>
      </c>
      <c r="G120" s="188">
        <v>174000</v>
      </c>
      <c r="H120" s="188">
        <v>13000</v>
      </c>
      <c r="I120" s="188">
        <v>13500</v>
      </c>
      <c r="J120" s="188">
        <v>1000</v>
      </c>
      <c r="K120" s="188">
        <v>16500</v>
      </c>
      <c r="L120" s="188">
        <v>1200</v>
      </c>
      <c r="M120" s="188">
        <v>281000</v>
      </c>
      <c r="N120" s="188">
        <v>19000</v>
      </c>
      <c r="O120" s="193">
        <v>1053000</v>
      </c>
      <c r="P120" s="188">
        <v>68000</v>
      </c>
      <c r="Q120" s="188">
        <v>1092</v>
      </c>
      <c r="R120" s="188">
        <v>30</v>
      </c>
      <c r="S120" s="188">
        <v>1103</v>
      </c>
      <c r="T120" s="188">
        <v>32</v>
      </c>
      <c r="U120" s="188">
        <v>1047</v>
      </c>
      <c r="V120" s="188">
        <v>72</v>
      </c>
      <c r="W120" s="190">
        <f t="shared" si="3"/>
        <v>105.34861509073544</v>
      </c>
    </row>
    <row r="121" spans="1:23" x14ac:dyDescent="0.3">
      <c r="A121" s="189">
        <v>0.52114583333333331</v>
      </c>
      <c r="B121" s="188" t="s">
        <v>933</v>
      </c>
      <c r="C121" s="188">
        <v>141</v>
      </c>
      <c r="D121" s="188">
        <v>36</v>
      </c>
      <c r="E121" s="188">
        <v>39</v>
      </c>
      <c r="F121" s="188">
        <v>18</v>
      </c>
      <c r="G121" s="188">
        <v>557000</v>
      </c>
      <c r="H121" s="188">
        <v>31000</v>
      </c>
      <c r="I121" s="188">
        <v>43200</v>
      </c>
      <c r="J121" s="188">
        <v>2400</v>
      </c>
      <c r="K121" s="188">
        <v>62900</v>
      </c>
      <c r="L121" s="188">
        <v>3500</v>
      </c>
      <c r="M121" s="193">
        <v>1001000</v>
      </c>
      <c r="N121" s="188">
        <v>69000</v>
      </c>
      <c r="O121" s="193">
        <v>3450000</v>
      </c>
      <c r="P121" s="188">
        <v>190000</v>
      </c>
      <c r="Q121" s="188">
        <v>1095</v>
      </c>
      <c r="R121" s="188">
        <v>28</v>
      </c>
      <c r="S121" s="188">
        <v>1110</v>
      </c>
      <c r="T121" s="188">
        <v>38</v>
      </c>
      <c r="U121" s="188">
        <v>1053</v>
      </c>
      <c r="V121" s="188">
        <v>65</v>
      </c>
      <c r="W121" s="190">
        <f t="shared" si="3"/>
        <v>105.41310541310543</v>
      </c>
    </row>
    <row r="122" spans="1:23" x14ac:dyDescent="0.3">
      <c r="A122" s="189">
        <v>0.54487268518518517</v>
      </c>
      <c r="B122" s="188" t="s">
        <v>953</v>
      </c>
      <c r="C122" s="188">
        <v>195</v>
      </c>
      <c r="D122" s="188">
        <v>37</v>
      </c>
      <c r="E122" s="188">
        <v>119</v>
      </c>
      <c r="F122" s="188">
        <v>33</v>
      </c>
      <c r="G122" s="188">
        <v>457000</v>
      </c>
      <c r="H122" s="188">
        <v>30000</v>
      </c>
      <c r="I122" s="188">
        <v>35000</v>
      </c>
      <c r="J122" s="188">
        <v>2300</v>
      </c>
      <c r="K122" s="188">
        <v>168000</v>
      </c>
      <c r="L122" s="188">
        <v>21000</v>
      </c>
      <c r="M122" s="193">
        <v>4040000</v>
      </c>
      <c r="N122" s="188">
        <v>480000</v>
      </c>
      <c r="O122" s="193">
        <v>3230000</v>
      </c>
      <c r="P122" s="188">
        <v>240000</v>
      </c>
      <c r="Q122" s="188">
        <v>1059</v>
      </c>
      <c r="R122" s="188">
        <v>40</v>
      </c>
      <c r="S122" s="188">
        <v>1026</v>
      </c>
      <c r="T122" s="188">
        <v>52</v>
      </c>
      <c r="U122" s="188">
        <v>1072</v>
      </c>
      <c r="V122" s="188">
        <v>59</v>
      </c>
      <c r="W122" s="190">
        <f t="shared" si="3"/>
        <v>95.708955223880594</v>
      </c>
    </row>
    <row r="123" spans="1:23" x14ac:dyDescent="0.3">
      <c r="A123" s="189">
        <v>0.54574074074074075</v>
      </c>
      <c r="B123" s="188" t="s">
        <v>954</v>
      </c>
      <c r="C123" s="188">
        <v>151</v>
      </c>
      <c r="D123" s="188">
        <v>37</v>
      </c>
      <c r="E123" s="188">
        <v>39</v>
      </c>
      <c r="F123" s="188">
        <v>16</v>
      </c>
      <c r="G123" s="188">
        <v>393000</v>
      </c>
      <c r="H123" s="188">
        <v>13000</v>
      </c>
      <c r="I123" s="188">
        <v>30420</v>
      </c>
      <c r="J123" s="188">
        <v>970</v>
      </c>
      <c r="K123" s="188">
        <v>109600</v>
      </c>
      <c r="L123" s="188">
        <v>4100</v>
      </c>
      <c r="M123" s="193">
        <v>2100000</v>
      </c>
      <c r="N123" s="188">
        <v>120000</v>
      </c>
      <c r="O123" s="193">
        <v>2500000</v>
      </c>
      <c r="P123" s="188">
        <v>110000</v>
      </c>
      <c r="Q123" s="188">
        <v>1083</v>
      </c>
      <c r="R123" s="188">
        <v>26</v>
      </c>
      <c r="S123" s="188">
        <v>1071</v>
      </c>
      <c r="T123" s="188">
        <v>31</v>
      </c>
      <c r="U123" s="188">
        <v>1051</v>
      </c>
      <c r="V123" s="188">
        <v>62</v>
      </c>
      <c r="W123" s="190">
        <f t="shared" si="3"/>
        <v>101.90294957183634</v>
      </c>
    </row>
    <row r="124" spans="1:23" x14ac:dyDescent="0.3">
      <c r="A124" s="189">
        <v>0.55626157407407406</v>
      </c>
      <c r="B124" s="188" t="s">
        <v>955</v>
      </c>
      <c r="C124" s="188">
        <v>168</v>
      </c>
      <c r="D124" s="188">
        <v>34</v>
      </c>
      <c r="E124" s="188">
        <v>30</v>
      </c>
      <c r="F124" s="188">
        <v>16</v>
      </c>
      <c r="G124" s="188">
        <v>417000</v>
      </c>
      <c r="H124" s="188">
        <v>28000</v>
      </c>
      <c r="I124" s="188">
        <v>32100</v>
      </c>
      <c r="J124" s="188">
        <v>2200</v>
      </c>
      <c r="K124" s="188">
        <v>116800</v>
      </c>
      <c r="L124" s="188">
        <v>8700</v>
      </c>
      <c r="M124" s="193">
        <v>2230000</v>
      </c>
      <c r="N124" s="188">
        <v>200000</v>
      </c>
      <c r="O124" s="193">
        <v>2710000</v>
      </c>
      <c r="P124" s="188">
        <v>220000</v>
      </c>
      <c r="Q124" s="188">
        <v>1080</v>
      </c>
      <c r="R124" s="188">
        <v>30</v>
      </c>
      <c r="S124" s="188">
        <v>1083</v>
      </c>
      <c r="T124" s="188">
        <v>40</v>
      </c>
      <c r="U124" s="188">
        <v>1052</v>
      </c>
      <c r="V124" s="188">
        <v>61</v>
      </c>
      <c r="W124" s="190">
        <f t="shared" si="3"/>
        <v>102.94676806083649</v>
      </c>
    </row>
    <row r="125" spans="1:23" x14ac:dyDescent="0.3">
      <c r="A125" s="189">
        <v>0.55708333333333326</v>
      </c>
      <c r="B125" s="188" t="s">
        <v>956</v>
      </c>
      <c r="C125" s="188">
        <v>168</v>
      </c>
      <c r="D125" s="188">
        <v>35</v>
      </c>
      <c r="E125" s="188">
        <v>26</v>
      </c>
      <c r="F125" s="188">
        <v>16</v>
      </c>
      <c r="G125" s="188">
        <v>385000</v>
      </c>
      <c r="H125" s="188">
        <v>34000</v>
      </c>
      <c r="I125" s="188">
        <v>30000</v>
      </c>
      <c r="J125" s="188">
        <v>2700</v>
      </c>
      <c r="K125" s="188">
        <v>108000</v>
      </c>
      <c r="L125" s="188">
        <v>10000</v>
      </c>
      <c r="M125" s="193">
        <v>2020000</v>
      </c>
      <c r="N125" s="188">
        <v>240000</v>
      </c>
      <c r="O125" s="193">
        <v>2490000</v>
      </c>
      <c r="P125" s="188">
        <v>260000</v>
      </c>
      <c r="Q125" s="188">
        <v>1115</v>
      </c>
      <c r="R125" s="188">
        <v>32</v>
      </c>
      <c r="S125" s="188">
        <v>1138</v>
      </c>
      <c r="T125" s="188">
        <v>46</v>
      </c>
      <c r="U125" s="188">
        <v>1063</v>
      </c>
      <c r="V125" s="188">
        <v>60</v>
      </c>
      <c r="W125" s="190">
        <f t="shared" si="3"/>
        <v>107.0555032925682</v>
      </c>
    </row>
    <row r="126" spans="1:23" x14ac:dyDescent="0.3">
      <c r="A126" s="189">
        <v>0.56767361111111114</v>
      </c>
      <c r="B126" s="188" t="s">
        <v>957</v>
      </c>
      <c r="C126" s="188">
        <v>143</v>
      </c>
      <c r="D126" s="188">
        <v>30</v>
      </c>
      <c r="E126" s="188">
        <v>41</v>
      </c>
      <c r="F126" s="188">
        <v>18</v>
      </c>
      <c r="G126" s="188">
        <v>339000</v>
      </c>
      <c r="H126" s="188">
        <v>23000</v>
      </c>
      <c r="I126" s="188">
        <v>26100</v>
      </c>
      <c r="J126" s="188">
        <v>1700</v>
      </c>
      <c r="K126" s="188">
        <v>89100</v>
      </c>
      <c r="L126" s="188">
        <v>6700</v>
      </c>
      <c r="M126" s="193">
        <v>1620000</v>
      </c>
      <c r="N126" s="188">
        <v>140000</v>
      </c>
      <c r="O126" s="193">
        <v>2170000</v>
      </c>
      <c r="P126" s="188">
        <v>180000</v>
      </c>
      <c r="Q126" s="188">
        <v>1065</v>
      </c>
      <c r="R126" s="188">
        <v>29</v>
      </c>
      <c r="S126" s="188">
        <v>1074</v>
      </c>
      <c r="T126" s="188">
        <v>37</v>
      </c>
      <c r="U126" s="188">
        <v>1053</v>
      </c>
      <c r="V126" s="188">
        <v>57</v>
      </c>
      <c r="W126" s="190">
        <f t="shared" si="3"/>
        <v>101.99430199430199</v>
      </c>
    </row>
    <row r="127" spans="1:23" x14ac:dyDescent="0.3">
      <c r="A127" s="189">
        <v>0.56849537037037035</v>
      </c>
      <c r="B127" s="188" t="s">
        <v>958</v>
      </c>
      <c r="C127" s="188">
        <v>121</v>
      </c>
      <c r="D127" s="188">
        <v>30</v>
      </c>
      <c r="E127" s="188">
        <v>23</v>
      </c>
      <c r="F127" s="188">
        <v>15</v>
      </c>
      <c r="G127" s="188">
        <v>275000</v>
      </c>
      <c r="H127" s="188">
        <v>21000</v>
      </c>
      <c r="I127" s="188">
        <v>21200</v>
      </c>
      <c r="J127" s="188">
        <v>1600</v>
      </c>
      <c r="K127" s="188">
        <v>70400</v>
      </c>
      <c r="L127" s="188">
        <v>5800</v>
      </c>
      <c r="M127" s="193">
        <v>1270000</v>
      </c>
      <c r="N127" s="188">
        <v>120000</v>
      </c>
      <c r="O127" s="193">
        <v>1710000</v>
      </c>
      <c r="P127" s="188">
        <v>150000</v>
      </c>
      <c r="Q127" s="188">
        <v>1091</v>
      </c>
      <c r="R127" s="188">
        <v>29</v>
      </c>
      <c r="S127" s="188">
        <v>1109</v>
      </c>
      <c r="T127" s="188">
        <v>41</v>
      </c>
      <c r="U127" s="188">
        <v>1068</v>
      </c>
      <c r="V127" s="188">
        <v>63</v>
      </c>
      <c r="W127" s="190">
        <f t="shared" si="3"/>
        <v>103.83895131086143</v>
      </c>
    </row>
    <row r="128" spans="1:23" x14ac:dyDescent="0.3">
      <c r="A128" s="189">
        <v>0.57988425925925924</v>
      </c>
      <c r="B128" s="188" t="s">
        <v>959</v>
      </c>
      <c r="C128" s="188">
        <v>119</v>
      </c>
      <c r="D128" s="188">
        <v>33</v>
      </c>
      <c r="E128" s="188">
        <v>34</v>
      </c>
      <c r="F128" s="188">
        <v>16</v>
      </c>
      <c r="G128" s="188">
        <v>260000</v>
      </c>
      <c r="H128" s="188">
        <v>24000</v>
      </c>
      <c r="I128" s="188">
        <v>20300</v>
      </c>
      <c r="J128" s="188">
        <v>1900</v>
      </c>
      <c r="K128" s="188">
        <v>65000</v>
      </c>
      <c r="L128" s="188">
        <v>7000</v>
      </c>
      <c r="M128" s="193">
        <v>1150000</v>
      </c>
      <c r="N128" s="188">
        <v>140000</v>
      </c>
      <c r="O128" s="193">
        <v>1640000</v>
      </c>
      <c r="P128" s="188">
        <v>180000</v>
      </c>
      <c r="Q128" s="188">
        <v>1078</v>
      </c>
      <c r="R128" s="188">
        <v>30</v>
      </c>
      <c r="S128" s="188">
        <v>1128</v>
      </c>
      <c r="T128" s="188">
        <v>48</v>
      </c>
      <c r="U128" s="188">
        <v>1051</v>
      </c>
      <c r="V128" s="188">
        <v>65</v>
      </c>
      <c r="W128" s="190">
        <f t="shared" si="3"/>
        <v>107.32635585156993</v>
      </c>
    </row>
    <row r="129" spans="1:23" x14ac:dyDescent="0.3">
      <c r="A129" s="189">
        <v>0.58070601851851855</v>
      </c>
      <c r="B129" s="188" t="s">
        <v>960</v>
      </c>
      <c r="C129" s="188">
        <v>101</v>
      </c>
      <c r="D129" s="188">
        <v>47</v>
      </c>
      <c r="E129" s="188">
        <v>35</v>
      </c>
      <c r="F129" s="188">
        <v>25</v>
      </c>
      <c r="G129" s="188">
        <v>154000</v>
      </c>
      <c r="H129" s="188">
        <v>31000</v>
      </c>
      <c r="I129" s="188">
        <v>11900</v>
      </c>
      <c r="J129" s="188">
        <v>2300</v>
      </c>
      <c r="K129" s="188">
        <v>33900</v>
      </c>
      <c r="L129" s="188">
        <v>8700</v>
      </c>
      <c r="M129" s="188">
        <v>620000</v>
      </c>
      <c r="N129" s="188">
        <v>190000</v>
      </c>
      <c r="O129" s="188">
        <v>960000</v>
      </c>
      <c r="P129" s="188">
        <v>230000</v>
      </c>
      <c r="Q129" s="188">
        <v>1117</v>
      </c>
      <c r="R129" s="188">
        <v>42</v>
      </c>
      <c r="S129" s="188">
        <v>1187</v>
      </c>
      <c r="T129" s="188">
        <v>61</v>
      </c>
      <c r="U129" s="188">
        <v>1080</v>
      </c>
      <c r="V129" s="188">
        <v>100</v>
      </c>
      <c r="W129" s="190">
        <f t="shared" si="3"/>
        <v>109.9074074074074</v>
      </c>
    </row>
    <row r="130" spans="1:23" x14ac:dyDescent="0.3">
      <c r="A130" s="189">
        <v>0.59128472222222228</v>
      </c>
      <c r="B130" s="188" t="s">
        <v>961</v>
      </c>
      <c r="C130" s="188">
        <v>120</v>
      </c>
      <c r="D130" s="188">
        <v>35</v>
      </c>
      <c r="E130" s="188">
        <v>57</v>
      </c>
      <c r="F130" s="188">
        <v>22</v>
      </c>
      <c r="G130" s="188">
        <v>131000</v>
      </c>
      <c r="H130" s="188">
        <v>25000</v>
      </c>
      <c r="I130" s="188">
        <v>10400</v>
      </c>
      <c r="J130" s="188">
        <v>1800</v>
      </c>
      <c r="K130" s="188">
        <v>30900</v>
      </c>
      <c r="L130" s="188">
        <v>7000</v>
      </c>
      <c r="M130" s="188">
        <v>530000</v>
      </c>
      <c r="N130" s="188">
        <v>150000</v>
      </c>
      <c r="O130" s="188">
        <v>820000</v>
      </c>
      <c r="P130" s="188">
        <v>190000</v>
      </c>
      <c r="Q130" s="188">
        <v>1165</v>
      </c>
      <c r="R130" s="188">
        <v>43</v>
      </c>
      <c r="S130" s="188">
        <v>1150</v>
      </c>
      <c r="T130" s="188">
        <v>44</v>
      </c>
      <c r="U130" s="188">
        <v>1232</v>
      </c>
      <c r="V130" s="188">
        <v>84</v>
      </c>
      <c r="W130" s="190">
        <f t="shared" si="3"/>
        <v>93.344155844155836</v>
      </c>
    </row>
    <row r="131" spans="1:23" x14ac:dyDescent="0.3">
      <c r="A131" s="189">
        <v>0.60350694444444442</v>
      </c>
      <c r="B131" s="188" t="s">
        <v>962</v>
      </c>
      <c r="C131" s="188">
        <v>80</v>
      </c>
      <c r="D131" s="188">
        <v>32</v>
      </c>
      <c r="E131" s="188">
        <v>25</v>
      </c>
      <c r="F131" s="188">
        <v>16</v>
      </c>
      <c r="G131" s="188">
        <v>114400</v>
      </c>
      <c r="H131" s="188">
        <v>2700</v>
      </c>
      <c r="I131" s="188">
        <v>8710</v>
      </c>
      <c r="J131" s="188">
        <v>210</v>
      </c>
      <c r="K131" s="188">
        <v>24280</v>
      </c>
      <c r="L131" s="188">
        <v>730</v>
      </c>
      <c r="M131" s="188">
        <v>443000</v>
      </c>
      <c r="N131" s="188">
        <v>12000</v>
      </c>
      <c r="O131" s="188">
        <v>705000</v>
      </c>
      <c r="P131" s="188">
        <v>21000</v>
      </c>
      <c r="Q131" s="188">
        <v>1065</v>
      </c>
      <c r="R131" s="188">
        <v>28</v>
      </c>
      <c r="S131" s="188">
        <v>1067</v>
      </c>
      <c r="T131" s="188">
        <v>34</v>
      </c>
      <c r="U131" s="188">
        <v>1037</v>
      </c>
      <c r="V131" s="188">
        <v>75</v>
      </c>
      <c r="W131" s="190">
        <f t="shared" si="3"/>
        <v>102.89296046287369</v>
      </c>
    </row>
    <row r="132" spans="1:23" x14ac:dyDescent="0.3">
      <c r="A132" s="189">
        <v>0.61495370370370372</v>
      </c>
      <c r="B132" s="188" t="s">
        <v>963</v>
      </c>
      <c r="C132" s="188">
        <v>102</v>
      </c>
      <c r="D132" s="188">
        <v>31</v>
      </c>
      <c r="E132" s="188">
        <v>33</v>
      </c>
      <c r="F132" s="188">
        <v>15</v>
      </c>
      <c r="G132" s="188">
        <v>152500</v>
      </c>
      <c r="H132" s="188">
        <v>8400</v>
      </c>
      <c r="I132" s="188">
        <v>11640</v>
      </c>
      <c r="J132" s="188">
        <v>630</v>
      </c>
      <c r="K132" s="188">
        <v>33400</v>
      </c>
      <c r="L132" s="188">
        <v>2200</v>
      </c>
      <c r="M132" s="188">
        <v>611000</v>
      </c>
      <c r="N132" s="188">
        <v>47000</v>
      </c>
      <c r="O132" s="188">
        <v>946000</v>
      </c>
      <c r="P132" s="188">
        <v>66000</v>
      </c>
      <c r="Q132" s="188">
        <v>1094</v>
      </c>
      <c r="R132" s="188">
        <v>25</v>
      </c>
      <c r="S132" s="188">
        <v>1107</v>
      </c>
      <c r="T132" s="188">
        <v>33</v>
      </c>
      <c r="U132" s="188">
        <v>1040</v>
      </c>
      <c r="V132" s="188">
        <v>61</v>
      </c>
      <c r="W132" s="190">
        <f t="shared" si="3"/>
        <v>106.44230769230769</v>
      </c>
    </row>
    <row r="133" spans="1:23" x14ac:dyDescent="0.3">
      <c r="A133" s="189">
        <v>0.61574074074074081</v>
      </c>
      <c r="B133" s="188" t="s">
        <v>964</v>
      </c>
      <c r="C133" s="188">
        <v>102</v>
      </c>
      <c r="D133" s="188">
        <v>33</v>
      </c>
      <c r="E133" s="188">
        <v>10</v>
      </c>
      <c r="F133" s="188">
        <v>13</v>
      </c>
      <c r="G133" s="188">
        <v>112300</v>
      </c>
      <c r="H133" s="188">
        <v>2300</v>
      </c>
      <c r="I133" s="188">
        <v>8660</v>
      </c>
      <c r="J133" s="188">
        <v>210</v>
      </c>
      <c r="K133" s="188">
        <v>23130</v>
      </c>
      <c r="L133" s="188">
        <v>660</v>
      </c>
      <c r="M133" s="188">
        <v>437000</v>
      </c>
      <c r="N133" s="188">
        <v>12000</v>
      </c>
      <c r="O133" s="188">
        <v>709000</v>
      </c>
      <c r="P133" s="188">
        <v>23000</v>
      </c>
      <c r="Q133" s="188">
        <v>1081</v>
      </c>
      <c r="R133" s="188">
        <v>28</v>
      </c>
      <c r="S133" s="188">
        <v>1067</v>
      </c>
      <c r="T133" s="188">
        <v>32</v>
      </c>
      <c r="U133" s="188">
        <v>1060</v>
      </c>
      <c r="V133" s="188">
        <v>67</v>
      </c>
      <c r="W133" s="190">
        <f t="shared" si="3"/>
        <v>100.66037735849056</v>
      </c>
    </row>
    <row r="134" spans="1:23" x14ac:dyDescent="0.3">
      <c r="A134" s="189">
        <v>0.62629629629629624</v>
      </c>
      <c r="B134" s="188" t="s">
        <v>965</v>
      </c>
      <c r="C134" s="188">
        <v>118</v>
      </c>
      <c r="D134" s="188">
        <v>28</v>
      </c>
      <c r="E134" s="188">
        <v>22</v>
      </c>
      <c r="F134" s="188">
        <v>14</v>
      </c>
      <c r="G134" s="188">
        <v>110700</v>
      </c>
      <c r="H134" s="188">
        <v>2200</v>
      </c>
      <c r="I134" s="188">
        <v>8540</v>
      </c>
      <c r="J134" s="188">
        <v>210</v>
      </c>
      <c r="K134" s="188">
        <v>23070</v>
      </c>
      <c r="L134" s="188">
        <v>640</v>
      </c>
      <c r="M134" s="188">
        <v>423000</v>
      </c>
      <c r="N134" s="188">
        <v>11000</v>
      </c>
      <c r="O134" s="188">
        <v>710000</v>
      </c>
      <c r="P134" s="188">
        <v>21000</v>
      </c>
      <c r="Q134" s="188">
        <v>1063</v>
      </c>
      <c r="R134" s="188">
        <v>27</v>
      </c>
      <c r="S134" s="188">
        <v>1059</v>
      </c>
      <c r="T134" s="188">
        <v>29</v>
      </c>
      <c r="U134" s="188">
        <v>1056</v>
      </c>
      <c r="V134" s="188">
        <v>62</v>
      </c>
      <c r="W134" s="190">
        <f t="shared" si="3"/>
        <v>100.28409090909092</v>
      </c>
    </row>
    <row r="135" spans="1:23" x14ac:dyDescent="0.3">
      <c r="A135" s="189">
        <v>0.62718750000000001</v>
      </c>
      <c r="B135" s="188" t="s">
        <v>966</v>
      </c>
      <c r="C135" s="188">
        <v>58</v>
      </c>
      <c r="D135" s="188">
        <v>27</v>
      </c>
      <c r="E135" s="188">
        <v>23</v>
      </c>
      <c r="F135" s="188">
        <v>16</v>
      </c>
      <c r="G135" s="188">
        <v>126500</v>
      </c>
      <c r="H135" s="188">
        <v>3200</v>
      </c>
      <c r="I135" s="188">
        <v>9760</v>
      </c>
      <c r="J135" s="188">
        <v>270</v>
      </c>
      <c r="K135" s="188">
        <v>27720</v>
      </c>
      <c r="L135" s="188">
        <v>860</v>
      </c>
      <c r="M135" s="188">
        <v>493000</v>
      </c>
      <c r="N135" s="188">
        <v>19000</v>
      </c>
      <c r="O135" s="188">
        <v>785000</v>
      </c>
      <c r="P135" s="188">
        <v>31000</v>
      </c>
      <c r="Q135" s="188">
        <v>1086</v>
      </c>
      <c r="R135" s="188">
        <v>27</v>
      </c>
      <c r="S135" s="188">
        <v>1101</v>
      </c>
      <c r="T135" s="188">
        <v>34</v>
      </c>
      <c r="U135" s="188">
        <v>1059</v>
      </c>
      <c r="V135" s="188">
        <v>70</v>
      </c>
      <c r="W135" s="190">
        <f t="shared" si="3"/>
        <v>103.96600566572238</v>
      </c>
    </row>
    <row r="136" spans="1:23" x14ac:dyDescent="0.3">
      <c r="A136" s="189">
        <v>0.63770833333333332</v>
      </c>
      <c r="B136" s="188" t="s">
        <v>967</v>
      </c>
      <c r="C136" s="188">
        <v>69</v>
      </c>
      <c r="D136" s="188">
        <v>32</v>
      </c>
      <c r="E136" s="188">
        <v>24</v>
      </c>
      <c r="F136" s="188">
        <v>16</v>
      </c>
      <c r="G136" s="188">
        <v>138700</v>
      </c>
      <c r="H136" s="188">
        <v>3800</v>
      </c>
      <c r="I136" s="188">
        <v>10710</v>
      </c>
      <c r="J136" s="188">
        <v>320</v>
      </c>
      <c r="K136" s="188">
        <v>29530</v>
      </c>
      <c r="L136" s="188">
        <v>890</v>
      </c>
      <c r="M136" s="188">
        <v>551000</v>
      </c>
      <c r="N136" s="188">
        <v>25000</v>
      </c>
      <c r="O136" s="188">
        <v>856000</v>
      </c>
      <c r="P136" s="188">
        <v>37000</v>
      </c>
      <c r="Q136" s="188">
        <v>1079</v>
      </c>
      <c r="R136" s="188">
        <v>27</v>
      </c>
      <c r="S136" s="188">
        <v>1108</v>
      </c>
      <c r="T136" s="188">
        <v>35</v>
      </c>
      <c r="U136" s="188">
        <v>1055</v>
      </c>
      <c r="V136" s="188">
        <v>61</v>
      </c>
      <c r="W136" s="190">
        <f t="shared" si="3"/>
        <v>105.02369668246445</v>
      </c>
    </row>
    <row r="137" spans="1:23" x14ac:dyDescent="0.3">
      <c r="A137" s="189">
        <v>0.63850694444444445</v>
      </c>
      <c r="B137" s="188" t="s">
        <v>968</v>
      </c>
      <c r="C137" s="188">
        <v>93</v>
      </c>
      <c r="D137" s="188">
        <v>33</v>
      </c>
      <c r="E137" s="188">
        <v>29</v>
      </c>
      <c r="F137" s="188">
        <v>18</v>
      </c>
      <c r="G137" s="188">
        <v>141000</v>
      </c>
      <c r="H137" s="188">
        <v>7700</v>
      </c>
      <c r="I137" s="188">
        <v>11180</v>
      </c>
      <c r="J137" s="188">
        <v>690</v>
      </c>
      <c r="K137" s="188">
        <v>30700</v>
      </c>
      <c r="L137" s="188">
        <v>2400</v>
      </c>
      <c r="M137" s="188">
        <v>532000</v>
      </c>
      <c r="N137" s="188">
        <v>43000</v>
      </c>
      <c r="O137" s="188">
        <v>914000</v>
      </c>
      <c r="P137" s="188">
        <v>59000</v>
      </c>
      <c r="Q137" s="188">
        <v>1059</v>
      </c>
      <c r="R137" s="188">
        <v>30</v>
      </c>
      <c r="S137" s="188">
        <v>1068</v>
      </c>
      <c r="T137" s="188">
        <v>43</v>
      </c>
      <c r="U137" s="188">
        <v>1093</v>
      </c>
      <c r="V137" s="188">
        <v>83</v>
      </c>
      <c r="W137" s="190">
        <f t="shared" si="3"/>
        <v>97.712717291857274</v>
      </c>
    </row>
    <row r="138" spans="1:23" x14ac:dyDescent="0.3">
      <c r="A138" s="189">
        <v>0.64991898148148153</v>
      </c>
      <c r="B138" s="188" t="s">
        <v>969</v>
      </c>
      <c r="C138" s="188">
        <v>89</v>
      </c>
      <c r="D138" s="188">
        <v>30</v>
      </c>
      <c r="E138" s="188">
        <v>23</v>
      </c>
      <c r="F138" s="188">
        <v>15</v>
      </c>
      <c r="G138" s="188">
        <v>311000</v>
      </c>
      <c r="H138" s="188">
        <v>14000</v>
      </c>
      <c r="I138" s="188">
        <v>23800</v>
      </c>
      <c r="J138" s="188">
        <v>1100</v>
      </c>
      <c r="K138" s="188">
        <v>79800</v>
      </c>
      <c r="L138" s="188">
        <v>4000</v>
      </c>
      <c r="M138" s="193">
        <v>1432000</v>
      </c>
      <c r="N138" s="188">
        <v>91000</v>
      </c>
      <c r="O138" s="193">
        <v>1980000</v>
      </c>
      <c r="P138" s="188">
        <v>130000</v>
      </c>
      <c r="Q138" s="188">
        <v>1107</v>
      </c>
      <c r="R138" s="188">
        <v>33</v>
      </c>
      <c r="S138" s="188">
        <v>1103</v>
      </c>
      <c r="T138" s="188">
        <v>40</v>
      </c>
      <c r="U138" s="188">
        <v>1046</v>
      </c>
      <c r="V138" s="188">
        <v>65</v>
      </c>
      <c r="W138" s="190">
        <f t="shared" si="3"/>
        <v>105.44933078393881</v>
      </c>
    </row>
    <row r="139" spans="1:23" x14ac:dyDescent="0.3">
      <c r="A139" s="189">
        <v>0.65075231481481477</v>
      </c>
      <c r="B139" s="188" t="s">
        <v>970</v>
      </c>
      <c r="C139" s="188">
        <v>106</v>
      </c>
      <c r="D139" s="188">
        <v>31</v>
      </c>
      <c r="E139" s="188">
        <v>8</v>
      </c>
      <c r="F139" s="188">
        <v>13</v>
      </c>
      <c r="G139" s="188">
        <v>138300</v>
      </c>
      <c r="H139" s="188">
        <v>4600</v>
      </c>
      <c r="I139" s="188">
        <v>10900</v>
      </c>
      <c r="J139" s="188">
        <v>440</v>
      </c>
      <c r="K139" s="188">
        <v>29800</v>
      </c>
      <c r="L139" s="188">
        <v>1200</v>
      </c>
      <c r="M139" s="188">
        <v>542000</v>
      </c>
      <c r="N139" s="188">
        <v>25000</v>
      </c>
      <c r="O139" s="188">
        <v>866000</v>
      </c>
      <c r="P139" s="188">
        <v>41000</v>
      </c>
      <c r="Q139" s="188">
        <v>1123</v>
      </c>
      <c r="R139" s="188">
        <v>28</v>
      </c>
      <c r="S139" s="188">
        <v>1104</v>
      </c>
      <c r="T139" s="188">
        <v>31</v>
      </c>
      <c r="U139" s="188">
        <v>1081</v>
      </c>
      <c r="V139" s="188">
        <v>70</v>
      </c>
      <c r="W139" s="190">
        <f t="shared" si="3"/>
        <v>102.12765957446808</v>
      </c>
    </row>
    <row r="141" spans="1:23" x14ac:dyDescent="0.3">
      <c r="A141" s="189">
        <v>0.46658564814814812</v>
      </c>
      <c r="B141" s="188" t="s">
        <v>971</v>
      </c>
      <c r="C141" s="188">
        <v>75</v>
      </c>
      <c r="D141" s="188">
        <v>30</v>
      </c>
      <c r="E141" s="188">
        <v>64</v>
      </c>
      <c r="F141" s="188">
        <v>24</v>
      </c>
      <c r="G141" s="188">
        <v>252100</v>
      </c>
      <c r="H141" s="188">
        <v>6500</v>
      </c>
      <c r="I141" s="188">
        <v>73800</v>
      </c>
      <c r="J141" s="188">
        <v>2000</v>
      </c>
      <c r="K141" s="188">
        <v>33200</v>
      </c>
      <c r="L141" s="188">
        <v>1500</v>
      </c>
      <c r="M141" s="188">
        <v>190000</v>
      </c>
      <c r="N141" s="188">
        <v>13000</v>
      </c>
      <c r="O141" s="188">
        <v>417000</v>
      </c>
      <c r="P141" s="188">
        <v>17000</v>
      </c>
      <c r="Q141" s="188">
        <v>3339</v>
      </c>
      <c r="R141" s="188">
        <v>27</v>
      </c>
      <c r="S141" s="188">
        <v>3297</v>
      </c>
      <c r="T141" s="188">
        <v>60</v>
      </c>
      <c r="U141" s="188">
        <v>3357</v>
      </c>
      <c r="V141" s="188">
        <v>28</v>
      </c>
      <c r="W141" s="190">
        <v>98.212689901697942</v>
      </c>
    </row>
    <row r="142" spans="1:23" x14ac:dyDescent="0.3">
      <c r="A142" s="197">
        <v>0.46739583333333329</v>
      </c>
      <c r="B142" s="192" t="s">
        <v>972</v>
      </c>
      <c r="C142" s="192">
        <v>87</v>
      </c>
      <c r="D142" s="192">
        <v>31</v>
      </c>
      <c r="E142" s="192">
        <v>9700</v>
      </c>
      <c r="F142" s="192">
        <v>2500</v>
      </c>
      <c r="G142" s="192">
        <v>367000</v>
      </c>
      <c r="H142" s="192">
        <v>52000</v>
      </c>
      <c r="I142" s="192">
        <v>229000</v>
      </c>
      <c r="J142" s="192">
        <v>43000</v>
      </c>
      <c r="K142" s="192">
        <v>384000</v>
      </c>
      <c r="L142" s="192">
        <v>92000</v>
      </c>
      <c r="M142" s="192">
        <v>166000</v>
      </c>
      <c r="N142" s="192">
        <v>11000</v>
      </c>
      <c r="O142" s="192">
        <v>252800</v>
      </c>
      <c r="P142" s="192">
        <v>8400</v>
      </c>
      <c r="Q142" s="192">
        <v>4610</v>
      </c>
      <c r="R142" s="192">
        <v>190</v>
      </c>
      <c r="S142" s="192">
        <v>5980</v>
      </c>
      <c r="T142" s="192">
        <v>600</v>
      </c>
      <c r="U142" s="192">
        <v>4236</v>
      </c>
      <c r="V142" s="192">
        <v>76</v>
      </c>
      <c r="W142" s="190">
        <v>141.17091595845136</v>
      </c>
    </row>
    <row r="143" spans="1:23" x14ac:dyDescent="0.3">
      <c r="A143" s="189">
        <v>0.4682291666666667</v>
      </c>
      <c r="B143" s="188" t="s">
        <v>973</v>
      </c>
      <c r="C143" s="188">
        <v>71</v>
      </c>
      <c r="D143" s="188">
        <v>30</v>
      </c>
      <c r="E143" s="188">
        <v>215</v>
      </c>
      <c r="F143" s="188">
        <v>33</v>
      </c>
      <c r="G143" s="188">
        <v>284500</v>
      </c>
      <c r="H143" s="188">
        <v>5100</v>
      </c>
      <c r="I143" s="188">
        <v>90000</v>
      </c>
      <c r="J143" s="188">
        <v>1600</v>
      </c>
      <c r="K143" s="188">
        <v>49600</v>
      </c>
      <c r="L143" s="188">
        <v>1100</v>
      </c>
      <c r="M143" s="188">
        <v>743000</v>
      </c>
      <c r="N143" s="188">
        <v>36000</v>
      </c>
      <c r="O143" s="188">
        <v>468800</v>
      </c>
      <c r="P143" s="188">
        <v>8800</v>
      </c>
      <c r="Q143" s="188">
        <v>3414</v>
      </c>
      <c r="R143" s="188">
        <v>24</v>
      </c>
      <c r="S143" s="188">
        <v>3288</v>
      </c>
      <c r="T143" s="188">
        <v>60</v>
      </c>
      <c r="U143" s="188">
        <v>3491</v>
      </c>
      <c r="V143" s="188">
        <v>29</v>
      </c>
      <c r="W143" s="190">
        <v>94.185047264394157</v>
      </c>
    </row>
    <row r="144" spans="1:23" x14ac:dyDescent="0.3">
      <c r="A144" s="189">
        <v>0.46902777777777777</v>
      </c>
      <c r="B144" s="188" t="s">
        <v>974</v>
      </c>
      <c r="C144" s="188">
        <v>69</v>
      </c>
      <c r="D144" s="188">
        <v>31</v>
      </c>
      <c r="E144" s="188">
        <v>228</v>
      </c>
      <c r="F144" s="188">
        <v>78</v>
      </c>
      <c r="G144" s="188">
        <v>517300</v>
      </c>
      <c r="H144" s="188">
        <v>9400</v>
      </c>
      <c r="I144" s="188">
        <v>150600</v>
      </c>
      <c r="J144" s="188">
        <v>2900</v>
      </c>
      <c r="K144" s="188">
        <v>169700</v>
      </c>
      <c r="L144" s="188">
        <v>4700</v>
      </c>
      <c r="M144" s="193">
        <v>1057000</v>
      </c>
      <c r="N144" s="188">
        <v>42000</v>
      </c>
      <c r="O144" s="188">
        <v>900000</v>
      </c>
      <c r="P144" s="188">
        <v>23000</v>
      </c>
      <c r="Q144" s="188">
        <v>3276</v>
      </c>
      <c r="R144" s="188">
        <v>31</v>
      </c>
      <c r="S144" s="188">
        <v>3158</v>
      </c>
      <c r="T144" s="188">
        <v>62</v>
      </c>
      <c r="U144" s="188">
        <v>3364</v>
      </c>
      <c r="V144" s="188">
        <v>35</v>
      </c>
      <c r="W144" s="190">
        <v>93.876337693222354</v>
      </c>
    </row>
    <row r="145" spans="1:23" x14ac:dyDescent="0.3">
      <c r="A145" s="189">
        <v>0.46989583333333335</v>
      </c>
      <c r="B145" s="188" t="s">
        <v>975</v>
      </c>
      <c r="C145" s="188">
        <v>84</v>
      </c>
      <c r="D145" s="188">
        <v>31</v>
      </c>
      <c r="E145" s="188">
        <v>146</v>
      </c>
      <c r="F145" s="188">
        <v>63</v>
      </c>
      <c r="G145" s="188">
        <v>253000</v>
      </c>
      <c r="H145" s="188">
        <v>11000</v>
      </c>
      <c r="I145" s="188">
        <v>74300</v>
      </c>
      <c r="J145" s="188">
        <v>3500</v>
      </c>
      <c r="K145" s="188">
        <v>48100</v>
      </c>
      <c r="L145" s="188">
        <v>2600</v>
      </c>
      <c r="M145" s="188">
        <v>449000</v>
      </c>
      <c r="N145" s="188">
        <v>21000</v>
      </c>
      <c r="O145" s="188">
        <v>418000</v>
      </c>
      <c r="P145" s="188">
        <v>23000</v>
      </c>
      <c r="Q145" s="188">
        <v>3345</v>
      </c>
      <c r="R145" s="188">
        <v>32</v>
      </c>
      <c r="S145" s="188">
        <v>3299</v>
      </c>
      <c r="T145" s="188">
        <v>86</v>
      </c>
      <c r="U145" s="188">
        <v>3373</v>
      </c>
      <c r="V145" s="188">
        <v>39</v>
      </c>
      <c r="W145" s="190">
        <v>97.806107322857997</v>
      </c>
    </row>
    <row r="146" spans="1:23" x14ac:dyDescent="0.3">
      <c r="A146" s="191">
        <v>0.47067129629629628</v>
      </c>
      <c r="B146" s="192" t="s">
        <v>976</v>
      </c>
      <c r="C146" s="192">
        <v>53</v>
      </c>
      <c r="D146" s="192">
        <v>28</v>
      </c>
      <c r="E146" s="192">
        <v>21</v>
      </c>
      <c r="F146" s="192">
        <v>15</v>
      </c>
      <c r="G146" s="192">
        <v>312600</v>
      </c>
      <c r="H146" s="192">
        <v>9200</v>
      </c>
      <c r="I146" s="192">
        <v>150800</v>
      </c>
      <c r="J146" s="192">
        <v>4500</v>
      </c>
      <c r="K146" s="192">
        <v>52100</v>
      </c>
      <c r="L146" s="192">
        <v>1800</v>
      </c>
      <c r="M146" s="192">
        <v>239000</v>
      </c>
      <c r="N146" s="192">
        <v>11000</v>
      </c>
      <c r="O146" s="192">
        <v>403000</v>
      </c>
      <c r="P146" s="192">
        <v>16000</v>
      </c>
      <c r="Q146" s="192">
        <v>4083</v>
      </c>
      <c r="R146" s="192">
        <v>28</v>
      </c>
      <c r="S146" s="192">
        <v>3994</v>
      </c>
      <c r="T146" s="192">
        <v>76</v>
      </c>
      <c r="U146" s="192">
        <v>4130</v>
      </c>
      <c r="V146" s="192">
        <v>27</v>
      </c>
      <c r="W146" s="190">
        <v>96.707021791767559</v>
      </c>
    </row>
    <row r="147" spans="1:23" x14ac:dyDescent="0.3">
      <c r="A147" s="191">
        <v>0.47148148148148145</v>
      </c>
      <c r="B147" s="192" t="s">
        <v>977</v>
      </c>
      <c r="C147" s="192">
        <v>264</v>
      </c>
      <c r="D147" s="192">
        <v>96</v>
      </c>
      <c r="E147" s="192">
        <v>139</v>
      </c>
      <c r="F147" s="192">
        <v>37</v>
      </c>
      <c r="G147" s="192">
        <v>162200</v>
      </c>
      <c r="H147" s="192">
        <v>4900</v>
      </c>
      <c r="I147" s="192">
        <v>69600</v>
      </c>
      <c r="J147" s="192">
        <v>2200</v>
      </c>
      <c r="K147" s="192">
        <v>34400</v>
      </c>
      <c r="L147" s="192">
        <v>1800</v>
      </c>
      <c r="M147" s="192">
        <v>178000</v>
      </c>
      <c r="N147" s="192">
        <v>16000</v>
      </c>
      <c r="O147" s="192">
        <v>222200</v>
      </c>
      <c r="P147" s="192">
        <v>8700</v>
      </c>
      <c r="Q147" s="192">
        <v>3892</v>
      </c>
      <c r="R147" s="192">
        <v>30</v>
      </c>
      <c r="S147" s="192">
        <v>3772</v>
      </c>
      <c r="T147" s="192">
        <v>78</v>
      </c>
      <c r="U147" s="192">
        <v>3962</v>
      </c>
      <c r="V147" s="192">
        <v>32</v>
      </c>
      <c r="W147" s="190">
        <v>95.20444220090863</v>
      </c>
    </row>
    <row r="148" spans="1:23" x14ac:dyDescent="0.3">
      <c r="A148" s="191">
        <v>0.47230324074074076</v>
      </c>
      <c r="B148" s="192" t="s">
        <v>978</v>
      </c>
      <c r="C148" s="192">
        <v>70</v>
      </c>
      <c r="D148" s="192">
        <v>28</v>
      </c>
      <c r="E148" s="192">
        <v>530</v>
      </c>
      <c r="F148" s="192">
        <v>160</v>
      </c>
      <c r="G148" s="192">
        <v>195500</v>
      </c>
      <c r="H148" s="192">
        <v>6300</v>
      </c>
      <c r="I148" s="192">
        <v>72200</v>
      </c>
      <c r="J148" s="192">
        <v>2400</v>
      </c>
      <c r="K148" s="192">
        <v>53500</v>
      </c>
      <c r="L148" s="192">
        <v>3800</v>
      </c>
      <c r="M148" s="192">
        <v>560000</v>
      </c>
      <c r="N148" s="192">
        <v>100000</v>
      </c>
      <c r="O148" s="192">
        <v>288000</v>
      </c>
      <c r="P148" s="192">
        <v>13000</v>
      </c>
      <c r="Q148" s="192">
        <v>3683</v>
      </c>
      <c r="R148" s="192">
        <v>50</v>
      </c>
      <c r="S148" s="192">
        <v>3610</v>
      </c>
      <c r="T148" s="192">
        <v>130</v>
      </c>
      <c r="U148" s="192">
        <v>3746</v>
      </c>
      <c r="V148" s="192">
        <v>53</v>
      </c>
      <c r="W148" s="190">
        <v>96.369460758142026</v>
      </c>
    </row>
    <row r="149" spans="1:23" x14ac:dyDescent="0.3">
      <c r="A149" s="189">
        <v>0.47311342592592592</v>
      </c>
      <c r="B149" s="188" t="s">
        <v>979</v>
      </c>
      <c r="C149" s="188">
        <v>122</v>
      </c>
      <c r="D149" s="188">
        <v>39</v>
      </c>
      <c r="E149" s="188">
        <v>950</v>
      </c>
      <c r="F149" s="188">
        <v>380</v>
      </c>
      <c r="G149" s="188">
        <v>418000</v>
      </c>
      <c r="H149" s="188">
        <v>31000</v>
      </c>
      <c r="I149" s="188">
        <v>127000</v>
      </c>
      <c r="J149" s="188">
        <v>14000</v>
      </c>
      <c r="K149" s="188">
        <v>72000</v>
      </c>
      <c r="L149" s="188">
        <v>17000</v>
      </c>
      <c r="M149" s="193">
        <v>2800000</v>
      </c>
      <c r="N149" s="193">
        <v>1800000</v>
      </c>
      <c r="O149" s="193">
        <v>1160000</v>
      </c>
      <c r="P149" s="188">
        <v>270000</v>
      </c>
      <c r="Q149" s="188">
        <v>3029</v>
      </c>
      <c r="R149" s="188">
        <v>52</v>
      </c>
      <c r="S149" s="188">
        <v>2650</v>
      </c>
      <c r="T149" s="188">
        <v>120</v>
      </c>
      <c r="U149" s="188">
        <v>3329</v>
      </c>
      <c r="V149" s="188">
        <v>50</v>
      </c>
      <c r="W149" s="190">
        <v>79.60348452988886</v>
      </c>
    </row>
    <row r="150" spans="1:23" x14ac:dyDescent="0.3">
      <c r="A150" s="189">
        <v>0.47401620370370368</v>
      </c>
      <c r="B150" s="188" t="s">
        <v>980</v>
      </c>
      <c r="C150" s="188">
        <v>55</v>
      </c>
      <c r="D150" s="188">
        <v>32</v>
      </c>
      <c r="E150" s="188">
        <v>153</v>
      </c>
      <c r="F150" s="188">
        <v>62</v>
      </c>
      <c r="G150" s="188">
        <v>140900</v>
      </c>
      <c r="H150" s="188">
        <v>3900</v>
      </c>
      <c r="I150" s="188">
        <v>42400</v>
      </c>
      <c r="J150" s="188">
        <v>1800</v>
      </c>
      <c r="K150" s="188">
        <v>36200</v>
      </c>
      <c r="L150" s="188">
        <v>2600</v>
      </c>
      <c r="M150" s="188">
        <v>680000</v>
      </c>
      <c r="N150" s="188">
        <v>250000</v>
      </c>
      <c r="O150" s="188">
        <v>243000</v>
      </c>
      <c r="P150" s="188">
        <v>12000</v>
      </c>
      <c r="Q150" s="188">
        <v>3321</v>
      </c>
      <c r="R150" s="188">
        <v>33</v>
      </c>
      <c r="S150" s="188">
        <v>3251</v>
      </c>
      <c r="T150" s="188">
        <v>74</v>
      </c>
      <c r="U150" s="188">
        <v>3380</v>
      </c>
      <c r="V150" s="188">
        <v>45</v>
      </c>
      <c r="W150" s="190">
        <v>96.18343195266273</v>
      </c>
    </row>
    <row r="151" spans="1:23" x14ac:dyDescent="0.3">
      <c r="A151" s="189">
        <v>0.47804398148148147</v>
      </c>
      <c r="B151" s="188" t="s">
        <v>981</v>
      </c>
      <c r="C151" s="188">
        <v>71</v>
      </c>
      <c r="D151" s="188">
        <v>33</v>
      </c>
      <c r="E151" s="188">
        <v>5</v>
      </c>
      <c r="F151" s="188">
        <v>16</v>
      </c>
      <c r="G151" s="188">
        <v>67900</v>
      </c>
      <c r="H151" s="188">
        <v>2600</v>
      </c>
      <c r="I151" s="188">
        <v>19800</v>
      </c>
      <c r="J151" s="188">
        <v>790</v>
      </c>
      <c r="K151" s="188">
        <v>11910</v>
      </c>
      <c r="L151" s="188">
        <v>470</v>
      </c>
      <c r="M151" s="188">
        <v>68800</v>
      </c>
      <c r="N151" s="188">
        <v>2600</v>
      </c>
      <c r="O151" s="188">
        <v>116300</v>
      </c>
      <c r="P151" s="188">
        <v>5500</v>
      </c>
      <c r="Q151" s="188">
        <v>3302</v>
      </c>
      <c r="R151" s="188">
        <v>31</v>
      </c>
      <c r="S151" s="188">
        <v>3248</v>
      </c>
      <c r="T151" s="188">
        <v>79</v>
      </c>
      <c r="U151" s="188">
        <v>3361</v>
      </c>
      <c r="V151" s="188">
        <v>40</v>
      </c>
      <c r="W151" s="190">
        <v>96.637905385301991</v>
      </c>
    </row>
    <row r="152" spans="1:23" x14ac:dyDescent="0.3">
      <c r="A152" s="189">
        <v>0.47881944444444446</v>
      </c>
      <c r="B152" s="188" t="s">
        <v>982</v>
      </c>
      <c r="C152" s="188">
        <v>33</v>
      </c>
      <c r="D152" s="188">
        <v>26</v>
      </c>
      <c r="E152" s="188">
        <v>310</v>
      </c>
      <c r="F152" s="188">
        <v>92</v>
      </c>
      <c r="G152" s="188">
        <v>306000</v>
      </c>
      <c r="H152" s="188">
        <v>15000</v>
      </c>
      <c r="I152" s="188">
        <v>94700</v>
      </c>
      <c r="J152" s="188">
        <v>5300</v>
      </c>
      <c r="K152" s="188">
        <v>78500</v>
      </c>
      <c r="L152" s="188">
        <v>5700</v>
      </c>
      <c r="M152" s="188">
        <v>990000</v>
      </c>
      <c r="N152" s="188">
        <v>140000</v>
      </c>
      <c r="O152" s="188">
        <v>518000</v>
      </c>
      <c r="P152" s="188">
        <v>22000</v>
      </c>
      <c r="Q152" s="188">
        <v>3353</v>
      </c>
      <c r="R152" s="188">
        <v>37</v>
      </c>
      <c r="S152" s="188">
        <v>3225</v>
      </c>
      <c r="T152" s="188">
        <v>81</v>
      </c>
      <c r="U152" s="188">
        <v>3450</v>
      </c>
      <c r="V152" s="188">
        <v>35</v>
      </c>
      <c r="W152" s="190">
        <v>93.478260869565219</v>
      </c>
    </row>
    <row r="153" spans="1:23" x14ac:dyDescent="0.3">
      <c r="A153" s="189">
        <v>0.47964120370370367</v>
      </c>
      <c r="B153" s="188" t="s">
        <v>983</v>
      </c>
      <c r="C153" s="188">
        <v>137</v>
      </c>
      <c r="D153" s="188">
        <v>45</v>
      </c>
      <c r="E153" s="188">
        <v>194</v>
      </c>
      <c r="F153" s="188">
        <v>42</v>
      </c>
      <c r="G153" s="188">
        <v>328000</v>
      </c>
      <c r="H153" s="188">
        <v>35000</v>
      </c>
      <c r="I153" s="188">
        <v>93200</v>
      </c>
      <c r="J153" s="188">
        <v>9000</v>
      </c>
      <c r="K153" s="188">
        <v>42500</v>
      </c>
      <c r="L153" s="188">
        <v>3600</v>
      </c>
      <c r="M153" s="188">
        <v>329000</v>
      </c>
      <c r="N153" s="188">
        <v>33000</v>
      </c>
      <c r="O153" s="188">
        <v>574000</v>
      </c>
      <c r="P153" s="188">
        <v>59000</v>
      </c>
      <c r="Q153" s="188">
        <v>3232</v>
      </c>
      <c r="R153" s="188">
        <v>29</v>
      </c>
      <c r="S153" s="188">
        <v>3083</v>
      </c>
      <c r="T153" s="188">
        <v>67</v>
      </c>
      <c r="U153" s="188">
        <v>3349</v>
      </c>
      <c r="V153" s="188">
        <v>31</v>
      </c>
      <c r="W153" s="190">
        <v>92.057330546431771</v>
      </c>
    </row>
    <row r="154" spans="1:23" x14ac:dyDescent="0.3">
      <c r="A154" s="189">
        <v>0.48043981481481479</v>
      </c>
      <c r="B154" s="188" t="s">
        <v>984</v>
      </c>
      <c r="C154" s="188">
        <v>43</v>
      </c>
      <c r="D154" s="188">
        <v>29</v>
      </c>
      <c r="E154" s="188">
        <v>25</v>
      </c>
      <c r="F154" s="188">
        <v>20</v>
      </c>
      <c r="G154" s="188">
        <v>81300</v>
      </c>
      <c r="H154" s="188">
        <v>3300</v>
      </c>
      <c r="I154" s="188">
        <v>23430</v>
      </c>
      <c r="J154" s="188">
        <v>910</v>
      </c>
      <c r="K154" s="188">
        <v>23300</v>
      </c>
      <c r="L154" s="188">
        <v>1600</v>
      </c>
      <c r="M154" s="188">
        <v>158000</v>
      </c>
      <c r="N154" s="188">
        <v>14000</v>
      </c>
      <c r="O154" s="188">
        <v>146000</v>
      </c>
      <c r="P154" s="188">
        <v>7200</v>
      </c>
      <c r="Q154" s="188">
        <v>3252</v>
      </c>
      <c r="R154" s="188">
        <v>35</v>
      </c>
      <c r="S154" s="188">
        <v>3120</v>
      </c>
      <c r="T154" s="188">
        <v>78</v>
      </c>
      <c r="U154" s="188">
        <v>3340</v>
      </c>
      <c r="V154" s="188">
        <v>47</v>
      </c>
      <c r="W154" s="190">
        <v>93.41317365269461</v>
      </c>
    </row>
    <row r="155" spans="1:23" x14ac:dyDescent="0.3">
      <c r="A155" s="189">
        <v>0.48125000000000001</v>
      </c>
      <c r="B155" s="188" t="s">
        <v>985</v>
      </c>
      <c r="C155" s="188">
        <v>59</v>
      </c>
      <c r="D155" s="188">
        <v>29</v>
      </c>
      <c r="E155" s="188">
        <v>56</v>
      </c>
      <c r="F155" s="188">
        <v>27</v>
      </c>
      <c r="G155" s="188">
        <v>263500</v>
      </c>
      <c r="H155" s="188">
        <v>5800</v>
      </c>
      <c r="I155" s="188">
        <v>79100</v>
      </c>
      <c r="J155" s="188">
        <v>1800</v>
      </c>
      <c r="K155" s="188">
        <v>53800</v>
      </c>
      <c r="L155" s="188">
        <v>1800</v>
      </c>
      <c r="M155" s="188">
        <v>382000</v>
      </c>
      <c r="N155" s="188">
        <v>36000</v>
      </c>
      <c r="O155" s="188">
        <v>446000</v>
      </c>
      <c r="P155" s="188">
        <v>15000</v>
      </c>
      <c r="Q155" s="188">
        <v>3342</v>
      </c>
      <c r="R155" s="188">
        <v>31</v>
      </c>
      <c r="S155" s="188">
        <v>3257</v>
      </c>
      <c r="T155" s="188">
        <v>68</v>
      </c>
      <c r="U155" s="188">
        <v>3410</v>
      </c>
      <c r="V155" s="188">
        <v>37</v>
      </c>
      <c r="W155" s="190">
        <v>95.513196480938404</v>
      </c>
    </row>
    <row r="156" spans="1:23" x14ac:dyDescent="0.3">
      <c r="A156" s="189">
        <v>0.48214120370370367</v>
      </c>
      <c r="B156" s="188" t="s">
        <v>986</v>
      </c>
      <c r="C156" s="188">
        <v>-9</v>
      </c>
      <c r="D156" s="188">
        <v>29</v>
      </c>
      <c r="E156" s="188">
        <v>51</v>
      </c>
      <c r="F156" s="188">
        <v>25</v>
      </c>
      <c r="G156" s="188">
        <v>292000</v>
      </c>
      <c r="H156" s="188">
        <v>17000</v>
      </c>
      <c r="I156" s="188">
        <v>92700</v>
      </c>
      <c r="J156" s="188">
        <v>5700</v>
      </c>
      <c r="K156" s="188">
        <v>38000</v>
      </c>
      <c r="L156" s="188">
        <v>2900</v>
      </c>
      <c r="M156" s="188">
        <v>205000</v>
      </c>
      <c r="N156" s="188">
        <v>18000</v>
      </c>
      <c r="O156" s="188">
        <v>459000</v>
      </c>
      <c r="P156" s="188">
        <v>31000</v>
      </c>
      <c r="Q156" s="188">
        <v>3472</v>
      </c>
      <c r="R156" s="188">
        <v>29</v>
      </c>
      <c r="S156" s="188">
        <v>3469</v>
      </c>
      <c r="T156" s="188">
        <v>79</v>
      </c>
      <c r="U156" s="188">
        <v>3492</v>
      </c>
      <c r="V156" s="188">
        <v>27</v>
      </c>
      <c r="W156" s="190">
        <v>99.341351660939296</v>
      </c>
    </row>
    <row r="157" spans="1:23" x14ac:dyDescent="0.3">
      <c r="A157" s="189">
        <v>0.4828587962962963</v>
      </c>
      <c r="B157" s="188" t="s">
        <v>987</v>
      </c>
      <c r="C157" s="188">
        <v>63</v>
      </c>
      <c r="D157" s="188">
        <v>29</v>
      </c>
      <c r="E157" s="188">
        <v>78</v>
      </c>
      <c r="F157" s="188">
        <v>46</v>
      </c>
      <c r="G157" s="188">
        <v>255400</v>
      </c>
      <c r="H157" s="188">
        <v>6600</v>
      </c>
      <c r="I157" s="188">
        <v>73900</v>
      </c>
      <c r="J157" s="188">
        <v>1900</v>
      </c>
      <c r="K157" s="188">
        <v>43100</v>
      </c>
      <c r="L157" s="188">
        <v>1600</v>
      </c>
      <c r="M157" s="188">
        <v>303000</v>
      </c>
      <c r="N157" s="188">
        <v>35000</v>
      </c>
      <c r="O157" s="188">
        <v>466000</v>
      </c>
      <c r="P157" s="188">
        <v>16000</v>
      </c>
      <c r="Q157" s="188">
        <v>3241</v>
      </c>
      <c r="R157" s="188">
        <v>40</v>
      </c>
      <c r="S157" s="188">
        <v>3102</v>
      </c>
      <c r="T157" s="188">
        <v>82</v>
      </c>
      <c r="U157" s="188">
        <v>3350</v>
      </c>
      <c r="V157" s="188">
        <v>44</v>
      </c>
      <c r="W157" s="190">
        <v>92.597014925373131</v>
      </c>
    </row>
    <row r="158" spans="1:23" x14ac:dyDescent="0.3">
      <c r="A158" s="194">
        <v>0.4836805555555555</v>
      </c>
      <c r="B158" s="195" t="s">
        <v>988</v>
      </c>
      <c r="C158" s="195">
        <v>69</v>
      </c>
      <c r="D158" s="195">
        <v>30</v>
      </c>
      <c r="E158" s="195">
        <v>1950</v>
      </c>
      <c r="F158" s="195">
        <v>310</v>
      </c>
      <c r="G158" s="195">
        <v>950000</v>
      </c>
      <c r="H158" s="195">
        <v>120000</v>
      </c>
      <c r="I158" s="195">
        <v>123000</v>
      </c>
      <c r="J158" s="195">
        <v>14000</v>
      </c>
      <c r="K158" s="195">
        <v>261000</v>
      </c>
      <c r="L158" s="195">
        <v>33000</v>
      </c>
      <c r="M158" s="196">
        <v>5640000</v>
      </c>
      <c r="N158" s="195">
        <v>620000</v>
      </c>
      <c r="O158" s="196">
        <v>5090000</v>
      </c>
      <c r="P158" s="195">
        <v>880000</v>
      </c>
      <c r="Q158" s="195">
        <v>1776</v>
      </c>
      <c r="R158" s="195">
        <v>77</v>
      </c>
      <c r="S158" s="195">
        <v>1620</v>
      </c>
      <c r="T158" s="195">
        <v>91</v>
      </c>
      <c r="U158" s="195">
        <v>1981</v>
      </c>
      <c r="V158" s="195">
        <v>76</v>
      </c>
      <c r="W158" s="190">
        <v>81.776880363452804</v>
      </c>
    </row>
    <row r="159" spans="1:23" x14ac:dyDescent="0.3">
      <c r="A159" s="189">
        <v>0.48452546296296295</v>
      </c>
      <c r="B159" s="188" t="s">
        <v>989</v>
      </c>
      <c r="C159" s="188">
        <v>69</v>
      </c>
      <c r="D159" s="188">
        <v>32</v>
      </c>
      <c r="E159" s="188">
        <v>121</v>
      </c>
      <c r="F159" s="188">
        <v>45</v>
      </c>
      <c r="G159" s="188">
        <v>224300</v>
      </c>
      <c r="H159" s="188">
        <v>4600</v>
      </c>
      <c r="I159" s="188">
        <v>64000</v>
      </c>
      <c r="J159" s="188">
        <v>1600</v>
      </c>
      <c r="K159" s="188">
        <v>72100</v>
      </c>
      <c r="L159" s="188">
        <v>3000</v>
      </c>
      <c r="M159" s="188">
        <v>433000</v>
      </c>
      <c r="N159" s="188">
        <v>17000</v>
      </c>
      <c r="O159" s="188">
        <v>397000</v>
      </c>
      <c r="P159" s="188">
        <v>12000</v>
      </c>
      <c r="Q159" s="188">
        <v>3265</v>
      </c>
      <c r="R159" s="188">
        <v>31</v>
      </c>
      <c r="S159" s="188">
        <v>3154</v>
      </c>
      <c r="T159" s="188">
        <v>68</v>
      </c>
      <c r="U159" s="188">
        <v>3333</v>
      </c>
      <c r="V159" s="188">
        <v>41</v>
      </c>
      <c r="W159" s="190">
        <v>94.629462946294623</v>
      </c>
    </row>
    <row r="160" spans="1:23" x14ac:dyDescent="0.3">
      <c r="A160" s="189">
        <v>0.48533564814814811</v>
      </c>
      <c r="B160" s="188" t="s">
        <v>990</v>
      </c>
      <c r="C160" s="188">
        <v>34</v>
      </c>
      <c r="D160" s="188">
        <v>27</v>
      </c>
      <c r="E160" s="188">
        <v>128</v>
      </c>
      <c r="F160" s="188">
        <v>33</v>
      </c>
      <c r="G160" s="188">
        <v>162700</v>
      </c>
      <c r="H160" s="188">
        <v>3400</v>
      </c>
      <c r="I160" s="188">
        <v>46230</v>
      </c>
      <c r="J160" s="188">
        <v>920</v>
      </c>
      <c r="K160" s="188">
        <v>32900</v>
      </c>
      <c r="L160" s="188">
        <v>1300</v>
      </c>
      <c r="M160" s="188">
        <v>805000</v>
      </c>
      <c r="N160" s="188">
        <v>73000</v>
      </c>
      <c r="O160" s="188">
        <v>280200</v>
      </c>
      <c r="P160" s="188">
        <v>7000</v>
      </c>
      <c r="Q160" s="188">
        <v>3273</v>
      </c>
      <c r="R160" s="188">
        <v>37</v>
      </c>
      <c r="S160" s="188">
        <v>3177</v>
      </c>
      <c r="T160" s="188">
        <v>77</v>
      </c>
      <c r="U160" s="188">
        <v>3321</v>
      </c>
      <c r="V160" s="188">
        <v>43</v>
      </c>
      <c r="W160" s="190">
        <v>95.663956639566393</v>
      </c>
    </row>
    <row r="161" spans="1:23" x14ac:dyDescent="0.3">
      <c r="A161" s="191">
        <v>0.48940972222222223</v>
      </c>
      <c r="B161" s="192" t="s">
        <v>991</v>
      </c>
      <c r="C161" s="192">
        <v>38</v>
      </c>
      <c r="D161" s="192">
        <v>30</v>
      </c>
      <c r="E161" s="192">
        <v>105</v>
      </c>
      <c r="F161" s="192">
        <v>45</v>
      </c>
      <c r="G161" s="192">
        <v>437900</v>
      </c>
      <c r="H161" s="192">
        <v>5300</v>
      </c>
      <c r="I161" s="192">
        <v>173500</v>
      </c>
      <c r="J161" s="192">
        <v>2500</v>
      </c>
      <c r="K161" s="192">
        <v>36400</v>
      </c>
      <c r="L161" s="192">
        <v>1500</v>
      </c>
      <c r="M161" s="192">
        <v>292000</v>
      </c>
      <c r="N161" s="192">
        <v>29000</v>
      </c>
      <c r="O161" s="192">
        <v>721000</v>
      </c>
      <c r="P161" s="192">
        <v>17000</v>
      </c>
      <c r="Q161" s="192">
        <v>3664</v>
      </c>
      <c r="R161" s="192">
        <v>27</v>
      </c>
      <c r="S161" s="192">
        <v>3350</v>
      </c>
      <c r="T161" s="192">
        <v>70</v>
      </c>
      <c r="U161" s="192">
        <v>3843</v>
      </c>
      <c r="V161" s="192">
        <v>30</v>
      </c>
      <c r="W161" s="190">
        <v>87.171480614103572</v>
      </c>
    </row>
    <row r="162" spans="1:23" x14ac:dyDescent="0.3">
      <c r="A162" s="189">
        <v>0.49026620370370372</v>
      </c>
      <c r="B162" s="188" t="s">
        <v>992</v>
      </c>
      <c r="C162" s="188">
        <v>67</v>
      </c>
      <c r="D162" s="188">
        <v>32</v>
      </c>
      <c r="E162" s="188">
        <v>340</v>
      </c>
      <c r="F162" s="188">
        <v>240</v>
      </c>
      <c r="G162" s="188">
        <v>102100</v>
      </c>
      <c r="H162" s="188">
        <v>5000</v>
      </c>
      <c r="I162" s="188">
        <v>29700</v>
      </c>
      <c r="J162" s="188">
        <v>1700</v>
      </c>
      <c r="K162" s="188">
        <v>20500</v>
      </c>
      <c r="L162" s="188">
        <v>2600</v>
      </c>
      <c r="M162" s="188">
        <v>122000</v>
      </c>
      <c r="N162" s="188">
        <v>20000</v>
      </c>
      <c r="O162" s="188">
        <v>183000</v>
      </c>
      <c r="P162" s="188">
        <v>10000</v>
      </c>
      <c r="Q162" s="188">
        <v>3276</v>
      </c>
      <c r="R162" s="188">
        <v>40</v>
      </c>
      <c r="S162" s="188">
        <v>3170</v>
      </c>
      <c r="T162" s="188">
        <v>89</v>
      </c>
      <c r="U162" s="188">
        <v>3346</v>
      </c>
      <c r="V162" s="188">
        <v>45</v>
      </c>
      <c r="W162" s="190">
        <v>94.739988045427381</v>
      </c>
    </row>
    <row r="163" spans="1:23" x14ac:dyDescent="0.3">
      <c r="A163" s="191">
        <v>0.49103009259259256</v>
      </c>
      <c r="B163" s="192" t="s">
        <v>993</v>
      </c>
      <c r="C163" s="192">
        <v>38</v>
      </c>
      <c r="D163" s="192">
        <v>29</v>
      </c>
      <c r="E163" s="192">
        <v>240</v>
      </c>
      <c r="F163" s="192">
        <v>43</v>
      </c>
      <c r="G163" s="192">
        <v>377000</v>
      </c>
      <c r="H163" s="192">
        <v>10000</v>
      </c>
      <c r="I163" s="192">
        <v>122200</v>
      </c>
      <c r="J163" s="192">
        <v>3400</v>
      </c>
      <c r="K163" s="192">
        <v>65400</v>
      </c>
      <c r="L163" s="192">
        <v>2600</v>
      </c>
      <c r="M163" s="192">
        <v>409000</v>
      </c>
      <c r="N163" s="192">
        <v>16000</v>
      </c>
      <c r="O163" s="192">
        <v>623000</v>
      </c>
      <c r="P163" s="192">
        <v>21000</v>
      </c>
      <c r="Q163" s="192">
        <v>3470</v>
      </c>
      <c r="R163" s="192">
        <v>25</v>
      </c>
      <c r="S163" s="192">
        <v>3352</v>
      </c>
      <c r="T163" s="192">
        <v>58</v>
      </c>
      <c r="U163" s="192">
        <v>3531</v>
      </c>
      <c r="V163" s="192">
        <v>31</v>
      </c>
      <c r="W163" s="190">
        <v>94.930614556782771</v>
      </c>
    </row>
    <row r="164" spans="1:23" x14ac:dyDescent="0.3">
      <c r="A164" s="189">
        <v>0.49186342592592597</v>
      </c>
      <c r="B164" s="188" t="s">
        <v>994</v>
      </c>
      <c r="C164" s="188">
        <v>246</v>
      </c>
      <c r="D164" s="188">
        <v>39</v>
      </c>
      <c r="E164" s="188">
        <v>1010</v>
      </c>
      <c r="F164" s="188">
        <v>180</v>
      </c>
      <c r="G164" s="193">
        <v>1209000</v>
      </c>
      <c r="H164" s="188">
        <v>16000</v>
      </c>
      <c r="I164" s="188">
        <v>371000</v>
      </c>
      <c r="J164" s="188">
        <v>5400</v>
      </c>
      <c r="K164" s="188">
        <v>220800</v>
      </c>
      <c r="L164" s="188">
        <v>6600</v>
      </c>
      <c r="M164" s="193">
        <v>1075000</v>
      </c>
      <c r="N164" s="188">
        <v>35000</v>
      </c>
      <c r="O164" s="193">
        <v>2148000</v>
      </c>
      <c r="P164" s="188">
        <v>57000</v>
      </c>
      <c r="Q164" s="188">
        <v>3348</v>
      </c>
      <c r="R164" s="188">
        <v>27</v>
      </c>
      <c r="S164" s="188">
        <v>3168</v>
      </c>
      <c r="T164" s="188">
        <v>70</v>
      </c>
      <c r="U164" s="188">
        <v>3453</v>
      </c>
      <c r="V164" s="188">
        <v>30</v>
      </c>
      <c r="W164" s="190">
        <v>91.746307558644659</v>
      </c>
    </row>
    <row r="165" spans="1:23" x14ac:dyDescent="0.3">
      <c r="A165" s="189">
        <v>0.49267361111111113</v>
      </c>
      <c r="B165" s="188" t="s">
        <v>995</v>
      </c>
      <c r="C165" s="188">
        <v>61</v>
      </c>
      <c r="D165" s="188">
        <v>32</v>
      </c>
      <c r="E165" s="188">
        <v>17</v>
      </c>
      <c r="F165" s="188">
        <v>17</v>
      </c>
      <c r="G165" s="188">
        <v>260000</v>
      </c>
      <c r="H165" s="188">
        <v>17000</v>
      </c>
      <c r="I165" s="188">
        <v>72100</v>
      </c>
      <c r="J165" s="188">
        <v>4600</v>
      </c>
      <c r="K165" s="188">
        <v>10900</v>
      </c>
      <c r="L165" s="188">
        <v>1000</v>
      </c>
      <c r="M165" s="188">
        <v>128000</v>
      </c>
      <c r="N165" s="188">
        <v>16000</v>
      </c>
      <c r="O165" s="188">
        <v>453000</v>
      </c>
      <c r="P165" s="188">
        <v>37000</v>
      </c>
      <c r="Q165" s="188">
        <v>3310</v>
      </c>
      <c r="R165" s="188">
        <v>36</v>
      </c>
      <c r="S165" s="188">
        <v>3287</v>
      </c>
      <c r="T165" s="188">
        <v>88</v>
      </c>
      <c r="U165" s="188">
        <v>3300</v>
      </c>
      <c r="V165" s="188">
        <v>39</v>
      </c>
      <c r="W165" s="190">
        <v>99.606060606060609</v>
      </c>
    </row>
    <row r="166" spans="1:23" x14ac:dyDescent="0.3">
      <c r="A166" s="191">
        <v>0.49349537037037039</v>
      </c>
      <c r="B166" s="192" t="s">
        <v>996</v>
      </c>
      <c r="C166" s="192">
        <v>17</v>
      </c>
      <c r="D166" s="192">
        <v>26</v>
      </c>
      <c r="E166" s="192">
        <v>34</v>
      </c>
      <c r="F166" s="192">
        <v>20</v>
      </c>
      <c r="G166" s="192">
        <v>214500</v>
      </c>
      <c r="H166" s="192">
        <v>6700</v>
      </c>
      <c r="I166" s="192">
        <v>92300</v>
      </c>
      <c r="J166" s="192">
        <v>2700</v>
      </c>
      <c r="K166" s="192">
        <v>19500</v>
      </c>
      <c r="L166" s="192">
        <v>1000</v>
      </c>
      <c r="M166" s="192">
        <v>98100</v>
      </c>
      <c r="N166" s="192">
        <v>8600</v>
      </c>
      <c r="O166" s="192">
        <v>289000</v>
      </c>
      <c r="P166" s="192">
        <v>12000</v>
      </c>
      <c r="Q166" s="192">
        <v>3969</v>
      </c>
      <c r="R166" s="192">
        <v>27</v>
      </c>
      <c r="S166" s="192">
        <v>3945</v>
      </c>
      <c r="T166" s="192">
        <v>80</v>
      </c>
      <c r="U166" s="192">
        <v>3965</v>
      </c>
      <c r="V166" s="192">
        <v>36</v>
      </c>
      <c r="W166" s="190">
        <v>99.495586380832279</v>
      </c>
    </row>
    <row r="167" spans="1:23" x14ac:dyDescent="0.3">
      <c r="A167" s="189">
        <v>0.49439814814814814</v>
      </c>
      <c r="B167" s="188" t="s">
        <v>997</v>
      </c>
      <c r="C167" s="188">
        <v>53</v>
      </c>
      <c r="D167" s="188">
        <v>37</v>
      </c>
      <c r="E167" s="188">
        <v>58</v>
      </c>
      <c r="F167" s="188">
        <v>27</v>
      </c>
      <c r="G167" s="188">
        <v>120600</v>
      </c>
      <c r="H167" s="188">
        <v>3900</v>
      </c>
      <c r="I167" s="188">
        <v>34700</v>
      </c>
      <c r="J167" s="188">
        <v>1000</v>
      </c>
      <c r="K167" s="188">
        <v>33300</v>
      </c>
      <c r="L167" s="188">
        <v>1700</v>
      </c>
      <c r="M167" s="188">
        <v>235000</v>
      </c>
      <c r="N167" s="188">
        <v>41000</v>
      </c>
      <c r="O167" s="188">
        <v>199100</v>
      </c>
      <c r="P167" s="188">
        <v>8400</v>
      </c>
      <c r="Q167" s="188">
        <v>3371</v>
      </c>
      <c r="R167" s="188">
        <v>33</v>
      </c>
      <c r="S167" s="188">
        <v>3370</v>
      </c>
      <c r="T167" s="188">
        <v>76</v>
      </c>
      <c r="U167" s="188">
        <v>3367</v>
      </c>
      <c r="V167" s="188">
        <v>51</v>
      </c>
      <c r="W167" s="190">
        <v>100.08910008910009</v>
      </c>
    </row>
    <row r="168" spans="1:23" x14ac:dyDescent="0.3">
      <c r="A168" s="189">
        <v>0.49511574074074072</v>
      </c>
      <c r="B168" s="188" t="s">
        <v>998</v>
      </c>
      <c r="C168" s="188">
        <v>20</v>
      </c>
      <c r="D168" s="188">
        <v>25</v>
      </c>
      <c r="E168" s="188">
        <v>26</v>
      </c>
      <c r="F168" s="188">
        <v>15</v>
      </c>
      <c r="G168" s="188">
        <v>292000</v>
      </c>
      <c r="H168" s="188">
        <v>12000</v>
      </c>
      <c r="I168" s="188">
        <v>84400</v>
      </c>
      <c r="J168" s="188">
        <v>3500</v>
      </c>
      <c r="K168" s="188">
        <v>68300</v>
      </c>
      <c r="L168" s="188">
        <v>4600</v>
      </c>
      <c r="M168" s="188">
        <v>406000</v>
      </c>
      <c r="N168" s="188">
        <v>34000</v>
      </c>
      <c r="O168" s="188">
        <v>492000</v>
      </c>
      <c r="P168" s="188">
        <v>25000</v>
      </c>
      <c r="Q168" s="188">
        <v>3353</v>
      </c>
      <c r="R168" s="188">
        <v>24</v>
      </c>
      <c r="S168" s="188">
        <v>3343</v>
      </c>
      <c r="T168" s="188">
        <v>61</v>
      </c>
      <c r="U168" s="188">
        <v>3352</v>
      </c>
      <c r="V168" s="188">
        <v>29</v>
      </c>
      <c r="W168" s="190">
        <v>99.73150357995226</v>
      </c>
    </row>
    <row r="169" spans="1:23" x14ac:dyDescent="0.3">
      <c r="A169" s="189">
        <v>0.49593749999999998</v>
      </c>
      <c r="B169" s="188" t="s">
        <v>999</v>
      </c>
      <c r="C169" s="188">
        <v>33</v>
      </c>
      <c r="D169" s="188">
        <v>31</v>
      </c>
      <c r="E169" s="188">
        <v>18</v>
      </c>
      <c r="F169" s="188">
        <v>15</v>
      </c>
      <c r="G169" s="188">
        <v>185000</v>
      </c>
      <c r="H169" s="188">
        <v>20000</v>
      </c>
      <c r="I169" s="188">
        <v>54100</v>
      </c>
      <c r="J169" s="188">
        <v>5700</v>
      </c>
      <c r="K169" s="188">
        <v>24900</v>
      </c>
      <c r="L169" s="188">
        <v>2300</v>
      </c>
      <c r="M169" s="188">
        <v>224000</v>
      </c>
      <c r="N169" s="188">
        <v>9200</v>
      </c>
      <c r="O169" s="188">
        <v>298000</v>
      </c>
      <c r="P169" s="188">
        <v>33000</v>
      </c>
      <c r="Q169" s="188">
        <v>3421</v>
      </c>
      <c r="R169" s="188">
        <v>30</v>
      </c>
      <c r="S169" s="188">
        <v>3497</v>
      </c>
      <c r="T169" s="188">
        <v>70</v>
      </c>
      <c r="U169" s="188">
        <v>3367</v>
      </c>
      <c r="V169" s="188">
        <v>36</v>
      </c>
      <c r="W169" s="190">
        <v>103.86100386100385</v>
      </c>
    </row>
    <row r="170" spans="1:23" x14ac:dyDescent="0.3">
      <c r="A170" s="189">
        <v>0.49674768518518514</v>
      </c>
      <c r="B170" s="188" t="s">
        <v>1000</v>
      </c>
      <c r="C170" s="188">
        <v>14</v>
      </c>
      <c r="D170" s="188">
        <v>30</v>
      </c>
      <c r="E170" s="188">
        <v>61</v>
      </c>
      <c r="F170" s="188">
        <v>35</v>
      </c>
      <c r="G170" s="188">
        <v>194300</v>
      </c>
      <c r="H170" s="188">
        <v>4200</v>
      </c>
      <c r="I170" s="188">
        <v>54900</v>
      </c>
      <c r="J170" s="188">
        <v>1300</v>
      </c>
      <c r="K170" s="188">
        <v>30000</v>
      </c>
      <c r="L170" s="188">
        <v>1100</v>
      </c>
      <c r="M170" s="188">
        <v>183000</v>
      </c>
      <c r="N170" s="188">
        <v>17000</v>
      </c>
      <c r="O170" s="188">
        <v>328000</v>
      </c>
      <c r="P170" s="188">
        <v>13000</v>
      </c>
      <c r="Q170" s="188">
        <v>3330</v>
      </c>
      <c r="R170" s="188">
        <v>31</v>
      </c>
      <c r="S170" s="188">
        <v>3341</v>
      </c>
      <c r="T170" s="188">
        <v>74</v>
      </c>
      <c r="U170" s="188">
        <v>3320</v>
      </c>
      <c r="V170" s="188">
        <v>35</v>
      </c>
      <c r="W170" s="190">
        <v>100.63253012048192</v>
      </c>
    </row>
    <row r="171" spans="1:23" x14ac:dyDescent="0.3">
      <c r="A171" s="189">
        <v>0.50085648148148143</v>
      </c>
      <c r="B171" s="188" t="s">
        <v>1001</v>
      </c>
      <c r="C171" s="188">
        <v>15</v>
      </c>
      <c r="D171" s="188">
        <v>31</v>
      </c>
      <c r="E171" s="188">
        <v>33</v>
      </c>
      <c r="F171" s="188">
        <v>21</v>
      </c>
      <c r="G171" s="188">
        <v>175300</v>
      </c>
      <c r="H171" s="188">
        <v>7800</v>
      </c>
      <c r="I171" s="188">
        <v>50900</v>
      </c>
      <c r="J171" s="188">
        <v>2300</v>
      </c>
      <c r="K171" s="188">
        <v>34300</v>
      </c>
      <c r="L171" s="188">
        <v>2100</v>
      </c>
      <c r="M171" s="188">
        <v>188300</v>
      </c>
      <c r="N171" s="188">
        <v>8800</v>
      </c>
      <c r="O171" s="188">
        <v>289000</v>
      </c>
      <c r="P171" s="188">
        <v>14000</v>
      </c>
      <c r="Q171" s="188">
        <v>3379</v>
      </c>
      <c r="R171" s="188">
        <v>32</v>
      </c>
      <c r="S171" s="188">
        <v>3389</v>
      </c>
      <c r="T171" s="188">
        <v>71</v>
      </c>
      <c r="U171" s="188">
        <v>3350</v>
      </c>
      <c r="V171" s="188">
        <v>35</v>
      </c>
      <c r="W171" s="190">
        <v>101.16417910447761</v>
      </c>
    </row>
    <row r="172" spans="1:23" x14ac:dyDescent="0.3">
      <c r="A172" s="189">
        <v>0.50163194444444448</v>
      </c>
      <c r="B172" s="188" t="s">
        <v>1002</v>
      </c>
      <c r="C172" s="188">
        <v>39</v>
      </c>
      <c r="D172" s="188">
        <v>28</v>
      </c>
      <c r="E172" s="188">
        <v>360</v>
      </c>
      <c r="F172" s="188">
        <v>100</v>
      </c>
      <c r="G172" s="188">
        <v>398000</v>
      </c>
      <c r="H172" s="188">
        <v>11000</v>
      </c>
      <c r="I172" s="188">
        <v>125700</v>
      </c>
      <c r="J172" s="188">
        <v>3200</v>
      </c>
      <c r="K172" s="188">
        <v>83200</v>
      </c>
      <c r="L172" s="188">
        <v>5200</v>
      </c>
      <c r="M172" s="188">
        <v>542000</v>
      </c>
      <c r="N172" s="188">
        <v>56000</v>
      </c>
      <c r="O172" s="188">
        <v>651000</v>
      </c>
      <c r="P172" s="188">
        <v>28000</v>
      </c>
      <c r="Q172" s="188">
        <v>3473</v>
      </c>
      <c r="R172" s="188">
        <v>41</v>
      </c>
      <c r="S172" s="188">
        <v>3440</v>
      </c>
      <c r="T172" s="188">
        <v>120</v>
      </c>
      <c r="U172" s="188">
        <v>3489</v>
      </c>
      <c r="V172" s="188">
        <v>51</v>
      </c>
      <c r="W172" s="190">
        <v>98.59558612783033</v>
      </c>
    </row>
    <row r="173" spans="1:23" x14ac:dyDescent="0.3">
      <c r="A173" s="189">
        <v>0.5025115740740741</v>
      </c>
      <c r="B173" s="188" t="s">
        <v>1003</v>
      </c>
      <c r="C173" s="188">
        <v>22</v>
      </c>
      <c r="D173" s="188">
        <v>28</v>
      </c>
      <c r="E173" s="188">
        <v>17</v>
      </c>
      <c r="F173" s="188">
        <v>15</v>
      </c>
      <c r="G173" s="188">
        <v>91100</v>
      </c>
      <c r="H173" s="188">
        <v>3400</v>
      </c>
      <c r="I173" s="188">
        <v>25820</v>
      </c>
      <c r="J173" s="188">
        <v>990</v>
      </c>
      <c r="K173" s="188">
        <v>38800</v>
      </c>
      <c r="L173" s="188">
        <v>1600</v>
      </c>
      <c r="M173" s="188">
        <v>214400</v>
      </c>
      <c r="N173" s="188">
        <v>9700</v>
      </c>
      <c r="O173" s="188">
        <v>149400</v>
      </c>
      <c r="P173" s="188">
        <v>7100</v>
      </c>
      <c r="Q173" s="188">
        <v>3363</v>
      </c>
      <c r="R173" s="188">
        <v>34</v>
      </c>
      <c r="S173" s="188">
        <v>3427</v>
      </c>
      <c r="T173" s="188">
        <v>69</v>
      </c>
      <c r="U173" s="188">
        <v>3321</v>
      </c>
      <c r="V173" s="188">
        <v>41</v>
      </c>
      <c r="W173" s="190">
        <v>103.19180969587474</v>
      </c>
    </row>
    <row r="174" spans="1:23" x14ac:dyDescent="0.3">
      <c r="A174" s="189">
        <v>0.50322916666666673</v>
      </c>
      <c r="B174" s="188" t="s">
        <v>1004</v>
      </c>
      <c r="C174" s="188">
        <v>85</v>
      </c>
      <c r="D174" s="188">
        <v>29</v>
      </c>
      <c r="E174" s="188">
        <v>159</v>
      </c>
      <c r="F174" s="188">
        <v>76</v>
      </c>
      <c r="G174" s="188">
        <v>315900</v>
      </c>
      <c r="H174" s="188">
        <v>7700</v>
      </c>
      <c r="I174" s="188">
        <v>93000</v>
      </c>
      <c r="J174" s="188">
        <v>2300</v>
      </c>
      <c r="K174" s="188">
        <v>28700</v>
      </c>
      <c r="L174" s="188">
        <v>2400</v>
      </c>
      <c r="M174" s="188">
        <v>218000</v>
      </c>
      <c r="N174" s="188">
        <v>55000</v>
      </c>
      <c r="O174" s="188">
        <v>564000</v>
      </c>
      <c r="P174" s="188">
        <v>21000</v>
      </c>
      <c r="Q174" s="188">
        <v>3334</v>
      </c>
      <c r="R174" s="188">
        <v>31</v>
      </c>
      <c r="S174" s="188">
        <v>3247</v>
      </c>
      <c r="T174" s="188">
        <v>67</v>
      </c>
      <c r="U174" s="188">
        <v>3376</v>
      </c>
      <c r="V174" s="188">
        <v>31</v>
      </c>
      <c r="W174" s="190">
        <v>96.178909952606645</v>
      </c>
    </row>
    <row r="175" spans="1:23" x14ac:dyDescent="0.3">
      <c r="A175" s="189">
        <v>0.50410879629629635</v>
      </c>
      <c r="B175" s="188" t="s">
        <v>1005</v>
      </c>
      <c r="C175" s="188">
        <v>58</v>
      </c>
      <c r="D175" s="188">
        <v>30</v>
      </c>
      <c r="E175" s="188">
        <v>1</v>
      </c>
      <c r="F175" s="188">
        <v>14</v>
      </c>
      <c r="G175" s="188">
        <v>132500</v>
      </c>
      <c r="H175" s="188">
        <v>3800</v>
      </c>
      <c r="I175" s="188">
        <v>37700</v>
      </c>
      <c r="J175" s="188">
        <v>1100</v>
      </c>
      <c r="K175" s="188">
        <v>32900</v>
      </c>
      <c r="L175" s="188">
        <v>1200</v>
      </c>
      <c r="M175" s="188">
        <v>175000</v>
      </c>
      <c r="N175" s="188">
        <v>7100</v>
      </c>
      <c r="O175" s="188">
        <v>213000</v>
      </c>
      <c r="P175" s="188">
        <v>7300</v>
      </c>
      <c r="Q175" s="188">
        <v>3388</v>
      </c>
      <c r="R175" s="188">
        <v>33</v>
      </c>
      <c r="S175" s="188">
        <v>3473</v>
      </c>
      <c r="T175" s="188">
        <v>68</v>
      </c>
      <c r="U175" s="188">
        <v>3322</v>
      </c>
      <c r="V175" s="188">
        <v>37</v>
      </c>
      <c r="W175" s="190">
        <v>104.54545454545455</v>
      </c>
    </row>
    <row r="176" spans="1:23" x14ac:dyDescent="0.3">
      <c r="A176" s="189">
        <v>0.50494212962962959</v>
      </c>
      <c r="B176" s="188" t="s">
        <v>1006</v>
      </c>
      <c r="C176" s="188">
        <v>27</v>
      </c>
      <c r="D176" s="188">
        <v>30</v>
      </c>
      <c r="E176" s="188">
        <v>39</v>
      </c>
      <c r="F176" s="188">
        <v>17</v>
      </c>
      <c r="G176" s="188">
        <v>165200</v>
      </c>
      <c r="H176" s="188">
        <v>6000</v>
      </c>
      <c r="I176" s="188">
        <v>45100</v>
      </c>
      <c r="J176" s="188">
        <v>1700</v>
      </c>
      <c r="K176" s="188">
        <v>41200</v>
      </c>
      <c r="L176" s="188">
        <v>1300</v>
      </c>
      <c r="M176" s="188">
        <v>268000</v>
      </c>
      <c r="N176" s="188">
        <v>10000</v>
      </c>
      <c r="O176" s="188">
        <v>297000</v>
      </c>
      <c r="P176" s="188">
        <v>13000</v>
      </c>
      <c r="Q176" s="188">
        <v>3234</v>
      </c>
      <c r="R176" s="188">
        <v>25</v>
      </c>
      <c r="S176" s="188">
        <v>3177</v>
      </c>
      <c r="T176" s="188">
        <v>68</v>
      </c>
      <c r="U176" s="188">
        <v>3263</v>
      </c>
      <c r="V176" s="188">
        <v>35</v>
      </c>
      <c r="W176" s="190">
        <v>97.364388599448361</v>
      </c>
    </row>
    <row r="177" spans="1:23" x14ac:dyDescent="0.3">
      <c r="A177" s="189">
        <v>0.50571759259259264</v>
      </c>
      <c r="B177" s="188" t="s">
        <v>1007</v>
      </c>
      <c r="C177" s="188">
        <v>15</v>
      </c>
      <c r="D177" s="188">
        <v>31</v>
      </c>
      <c r="E177" s="188">
        <v>15</v>
      </c>
      <c r="F177" s="188">
        <v>15</v>
      </c>
      <c r="G177" s="188">
        <v>354000</v>
      </c>
      <c r="H177" s="188">
        <v>15000</v>
      </c>
      <c r="I177" s="188">
        <v>111800</v>
      </c>
      <c r="J177" s="188">
        <v>4600</v>
      </c>
      <c r="K177" s="188">
        <v>51500</v>
      </c>
      <c r="L177" s="188">
        <v>2400</v>
      </c>
      <c r="M177" s="188">
        <v>309000</v>
      </c>
      <c r="N177" s="188">
        <v>16000</v>
      </c>
      <c r="O177" s="188">
        <v>628000</v>
      </c>
      <c r="P177" s="188">
        <v>29000</v>
      </c>
      <c r="Q177" s="188">
        <v>3396</v>
      </c>
      <c r="R177" s="188">
        <v>25</v>
      </c>
      <c r="S177" s="188">
        <v>3205</v>
      </c>
      <c r="T177" s="188">
        <v>60</v>
      </c>
      <c r="U177" s="188">
        <v>3493</v>
      </c>
      <c r="V177" s="188">
        <v>33</v>
      </c>
      <c r="W177" s="190">
        <v>91.75493844832522</v>
      </c>
    </row>
    <row r="178" spans="1:23" x14ac:dyDescent="0.3">
      <c r="A178" s="189">
        <v>0.50662037037037033</v>
      </c>
      <c r="B178" s="188" t="s">
        <v>1008</v>
      </c>
      <c r="C178" s="188">
        <v>35</v>
      </c>
      <c r="D178" s="188">
        <v>32</v>
      </c>
      <c r="E178" s="188">
        <v>42</v>
      </c>
      <c r="F178" s="188">
        <v>35</v>
      </c>
      <c r="G178" s="188">
        <v>236200</v>
      </c>
      <c r="H178" s="188">
        <v>4800</v>
      </c>
      <c r="I178" s="188">
        <v>67900</v>
      </c>
      <c r="J178" s="188">
        <v>1200</v>
      </c>
      <c r="K178" s="188">
        <v>30830</v>
      </c>
      <c r="L178" s="188">
        <v>710</v>
      </c>
      <c r="M178" s="188">
        <v>166300</v>
      </c>
      <c r="N178" s="188">
        <v>4200</v>
      </c>
      <c r="O178" s="188">
        <v>388000</v>
      </c>
      <c r="P178" s="188">
        <v>11000</v>
      </c>
      <c r="Q178" s="188">
        <v>3385</v>
      </c>
      <c r="R178" s="188">
        <v>27</v>
      </c>
      <c r="S178" s="188">
        <v>3429</v>
      </c>
      <c r="T178" s="188">
        <v>59</v>
      </c>
      <c r="U178" s="188">
        <v>3352</v>
      </c>
      <c r="V178" s="188">
        <v>37</v>
      </c>
      <c r="W178" s="190">
        <v>102.29713603818615</v>
      </c>
    </row>
    <row r="179" spans="1:23" x14ac:dyDescent="0.3">
      <c r="A179" s="189">
        <v>0.50740740740740742</v>
      </c>
      <c r="B179" s="188" t="s">
        <v>1009</v>
      </c>
      <c r="C179" s="188">
        <v>64</v>
      </c>
      <c r="D179" s="188">
        <v>37</v>
      </c>
      <c r="E179" s="188">
        <v>560</v>
      </c>
      <c r="F179" s="188">
        <v>130</v>
      </c>
      <c r="G179" s="188">
        <v>269000</v>
      </c>
      <c r="H179" s="188">
        <v>13000</v>
      </c>
      <c r="I179" s="188">
        <v>83700</v>
      </c>
      <c r="J179" s="188">
        <v>3900</v>
      </c>
      <c r="K179" s="188">
        <v>58300</v>
      </c>
      <c r="L179" s="188">
        <v>4800</v>
      </c>
      <c r="M179" s="188">
        <v>652000</v>
      </c>
      <c r="N179" s="188">
        <v>55000</v>
      </c>
      <c r="O179" s="188">
        <v>470000</v>
      </c>
      <c r="P179" s="188">
        <v>25000</v>
      </c>
      <c r="Q179" s="188">
        <v>3394</v>
      </c>
      <c r="R179" s="188">
        <v>36</v>
      </c>
      <c r="S179" s="188">
        <v>3236</v>
      </c>
      <c r="T179" s="188">
        <v>66</v>
      </c>
      <c r="U179" s="188">
        <v>3473</v>
      </c>
      <c r="V179" s="188">
        <v>40</v>
      </c>
      <c r="W179" s="190">
        <v>93.175928591995387</v>
      </c>
    </row>
    <row r="180" spans="1:23" x14ac:dyDescent="0.3">
      <c r="A180" s="189">
        <v>0.50818287037037035</v>
      </c>
      <c r="B180" s="188" t="s">
        <v>1010</v>
      </c>
      <c r="C180" s="188">
        <v>18</v>
      </c>
      <c r="D180" s="188">
        <v>30</v>
      </c>
      <c r="E180" s="188">
        <v>78</v>
      </c>
      <c r="F180" s="188">
        <v>23</v>
      </c>
      <c r="G180" s="188">
        <v>168900</v>
      </c>
      <c r="H180" s="188">
        <v>7800</v>
      </c>
      <c r="I180" s="188">
        <v>49600</v>
      </c>
      <c r="J180" s="188">
        <v>2400</v>
      </c>
      <c r="K180" s="188">
        <v>30900</v>
      </c>
      <c r="L180" s="188">
        <v>1400</v>
      </c>
      <c r="M180" s="188">
        <v>164500</v>
      </c>
      <c r="N180" s="188">
        <v>9000</v>
      </c>
      <c r="O180" s="188">
        <v>281000</v>
      </c>
      <c r="P180" s="188">
        <v>15000</v>
      </c>
      <c r="Q180" s="188">
        <v>3381</v>
      </c>
      <c r="R180" s="188">
        <v>36</v>
      </c>
      <c r="S180" s="188">
        <v>3399</v>
      </c>
      <c r="T180" s="188">
        <v>79</v>
      </c>
      <c r="U180" s="188">
        <v>3367</v>
      </c>
      <c r="V180" s="188">
        <v>43</v>
      </c>
      <c r="W180" s="190">
        <v>100.95040095040095</v>
      </c>
    </row>
    <row r="181" spans="1:23" x14ac:dyDescent="0.3">
      <c r="A181" s="189">
        <v>0.51223379629629628</v>
      </c>
      <c r="B181" s="188" t="s">
        <v>1011</v>
      </c>
      <c r="C181" s="188">
        <v>50</v>
      </c>
      <c r="D181" s="188">
        <v>30</v>
      </c>
      <c r="E181" s="188">
        <v>17</v>
      </c>
      <c r="F181" s="188">
        <v>19</v>
      </c>
      <c r="G181" s="188">
        <v>258000</v>
      </c>
      <c r="H181" s="188">
        <v>11000</v>
      </c>
      <c r="I181" s="188">
        <v>73600</v>
      </c>
      <c r="J181" s="188">
        <v>3200</v>
      </c>
      <c r="K181" s="188">
        <v>32300</v>
      </c>
      <c r="L181" s="188">
        <v>1500</v>
      </c>
      <c r="M181" s="188">
        <v>193000</v>
      </c>
      <c r="N181" s="188">
        <v>10000</v>
      </c>
      <c r="O181" s="188">
        <v>445000</v>
      </c>
      <c r="P181" s="188">
        <v>23000</v>
      </c>
      <c r="Q181" s="188">
        <v>3336</v>
      </c>
      <c r="R181" s="188">
        <v>33</v>
      </c>
      <c r="S181" s="188">
        <v>3342</v>
      </c>
      <c r="T181" s="188">
        <v>70</v>
      </c>
      <c r="U181" s="188">
        <v>3335</v>
      </c>
      <c r="V181" s="188">
        <v>41</v>
      </c>
      <c r="W181" s="190">
        <v>100.20989505247377</v>
      </c>
    </row>
    <row r="182" spans="1:23" x14ac:dyDescent="0.3">
      <c r="A182" s="189">
        <v>0.51303240740740741</v>
      </c>
      <c r="B182" s="188" t="s">
        <v>1012</v>
      </c>
      <c r="C182" s="188">
        <v>32</v>
      </c>
      <c r="D182" s="188">
        <v>30</v>
      </c>
      <c r="E182" s="188">
        <v>74</v>
      </c>
      <c r="F182" s="188">
        <v>22</v>
      </c>
      <c r="G182" s="188">
        <v>218300</v>
      </c>
      <c r="H182" s="188">
        <v>6900</v>
      </c>
      <c r="I182" s="188">
        <v>65100</v>
      </c>
      <c r="J182" s="188">
        <v>2000</v>
      </c>
      <c r="K182" s="188">
        <v>35400</v>
      </c>
      <c r="L182" s="188">
        <v>1500</v>
      </c>
      <c r="M182" s="188">
        <v>840000</v>
      </c>
      <c r="N182" s="188">
        <v>100000</v>
      </c>
      <c r="O182" s="188">
        <v>366000</v>
      </c>
      <c r="P182" s="188">
        <v>15000</v>
      </c>
      <c r="Q182" s="188">
        <v>3402</v>
      </c>
      <c r="R182" s="188">
        <v>48</v>
      </c>
      <c r="S182" s="188">
        <v>3410</v>
      </c>
      <c r="T182" s="188">
        <v>120</v>
      </c>
      <c r="U182" s="188">
        <v>3403</v>
      </c>
      <c r="V182" s="188">
        <v>57</v>
      </c>
      <c r="W182" s="190">
        <v>100.20570085218925</v>
      </c>
    </row>
    <row r="183" spans="1:23" x14ac:dyDescent="0.3">
      <c r="A183" s="189">
        <v>0.51386574074074076</v>
      </c>
      <c r="B183" s="188" t="s">
        <v>1013</v>
      </c>
      <c r="C183" s="188">
        <v>52</v>
      </c>
      <c r="D183" s="188">
        <v>28</v>
      </c>
      <c r="E183" s="188">
        <v>8</v>
      </c>
      <c r="F183" s="188">
        <v>14</v>
      </c>
      <c r="G183" s="188">
        <v>97700</v>
      </c>
      <c r="H183" s="188">
        <v>2400</v>
      </c>
      <c r="I183" s="188">
        <v>26930</v>
      </c>
      <c r="J183" s="188">
        <v>620</v>
      </c>
      <c r="K183" s="188">
        <v>18570</v>
      </c>
      <c r="L183" s="188">
        <v>640</v>
      </c>
      <c r="M183" s="188">
        <v>105500</v>
      </c>
      <c r="N183" s="188">
        <v>3300</v>
      </c>
      <c r="O183" s="188">
        <v>168300</v>
      </c>
      <c r="P183" s="188">
        <v>6000</v>
      </c>
      <c r="Q183" s="188">
        <v>3310</v>
      </c>
      <c r="R183" s="188">
        <v>30</v>
      </c>
      <c r="S183" s="188">
        <v>3334</v>
      </c>
      <c r="T183" s="188">
        <v>69</v>
      </c>
      <c r="U183" s="188">
        <v>3281</v>
      </c>
      <c r="V183" s="188">
        <v>42</v>
      </c>
      <c r="W183" s="190">
        <v>101.61536117037488</v>
      </c>
    </row>
    <row r="184" spans="1:23" x14ac:dyDescent="0.3">
      <c r="A184" s="189">
        <v>0.51471064814814815</v>
      </c>
      <c r="B184" s="188" t="s">
        <v>1014</v>
      </c>
      <c r="C184" s="188">
        <v>46</v>
      </c>
      <c r="D184" s="188">
        <v>31</v>
      </c>
      <c r="E184" s="188">
        <v>299</v>
      </c>
      <c r="F184" s="188">
        <v>41</v>
      </c>
      <c r="G184" s="188">
        <v>267000</v>
      </c>
      <c r="H184" s="188">
        <v>9100</v>
      </c>
      <c r="I184" s="188">
        <v>78000</v>
      </c>
      <c r="J184" s="188">
        <v>2600</v>
      </c>
      <c r="K184" s="188">
        <v>36990</v>
      </c>
      <c r="L184" s="188">
        <v>860</v>
      </c>
      <c r="M184" s="193">
        <v>2047000</v>
      </c>
      <c r="N184" s="188">
        <v>78000</v>
      </c>
      <c r="O184" s="188">
        <v>458000</v>
      </c>
      <c r="P184" s="188">
        <v>19000</v>
      </c>
      <c r="Q184" s="188">
        <v>3374</v>
      </c>
      <c r="R184" s="188">
        <v>29</v>
      </c>
      <c r="S184" s="188">
        <v>3351</v>
      </c>
      <c r="T184" s="188">
        <v>70</v>
      </c>
      <c r="U184" s="188">
        <v>3377</v>
      </c>
      <c r="V184" s="188">
        <v>32</v>
      </c>
      <c r="W184" s="190">
        <v>99.230085875037005</v>
      </c>
    </row>
    <row r="185" spans="1:23" x14ac:dyDescent="0.3">
      <c r="A185" s="189">
        <v>0.51553240740740736</v>
      </c>
      <c r="B185" s="188" t="s">
        <v>1015</v>
      </c>
      <c r="C185" s="188">
        <v>56</v>
      </c>
      <c r="D185" s="188">
        <v>36</v>
      </c>
      <c r="E185" s="188">
        <v>270</v>
      </c>
      <c r="F185" s="188">
        <v>73</v>
      </c>
      <c r="G185" s="188">
        <v>106600</v>
      </c>
      <c r="H185" s="188">
        <v>5300</v>
      </c>
      <c r="I185" s="188">
        <v>32000</v>
      </c>
      <c r="J185" s="188">
        <v>1900</v>
      </c>
      <c r="K185" s="188">
        <v>30500</v>
      </c>
      <c r="L185" s="188">
        <v>3500</v>
      </c>
      <c r="M185" s="188">
        <v>940000</v>
      </c>
      <c r="N185" s="188">
        <v>260000</v>
      </c>
      <c r="O185" s="188">
        <v>165000</v>
      </c>
      <c r="P185" s="188">
        <v>11000</v>
      </c>
      <c r="Q185" s="188">
        <v>3493</v>
      </c>
      <c r="R185" s="188">
        <v>38</v>
      </c>
      <c r="S185" s="188">
        <v>3660</v>
      </c>
      <c r="T185" s="188">
        <v>100</v>
      </c>
      <c r="U185" s="188">
        <v>3392</v>
      </c>
      <c r="V185" s="188">
        <v>45</v>
      </c>
      <c r="W185" s="190">
        <v>107.90094339622642</v>
      </c>
    </row>
    <row r="186" spans="1:23" x14ac:dyDescent="0.3">
      <c r="A186" s="189">
        <v>0.51635416666666667</v>
      </c>
      <c r="B186" s="188" t="s">
        <v>1016</v>
      </c>
      <c r="C186" s="188">
        <v>49</v>
      </c>
      <c r="D186" s="188">
        <v>37</v>
      </c>
      <c r="E186" s="188">
        <v>219</v>
      </c>
      <c r="F186" s="188">
        <v>61</v>
      </c>
      <c r="G186" s="188">
        <v>364000</v>
      </c>
      <c r="H186" s="188">
        <v>15000</v>
      </c>
      <c r="I186" s="188">
        <v>104300</v>
      </c>
      <c r="J186" s="188">
        <v>4400</v>
      </c>
      <c r="K186" s="188">
        <v>52500</v>
      </c>
      <c r="L186" s="188">
        <v>3300</v>
      </c>
      <c r="M186" s="188">
        <v>319000</v>
      </c>
      <c r="N186" s="188">
        <v>26000</v>
      </c>
      <c r="O186" s="188">
        <v>626000</v>
      </c>
      <c r="P186" s="188">
        <v>31000</v>
      </c>
      <c r="Q186" s="188">
        <v>3345</v>
      </c>
      <c r="R186" s="188">
        <v>40</v>
      </c>
      <c r="S186" s="188">
        <v>3330</v>
      </c>
      <c r="T186" s="188">
        <v>110</v>
      </c>
      <c r="U186" s="188">
        <v>3340</v>
      </c>
      <c r="V186" s="188">
        <v>48</v>
      </c>
      <c r="W186" s="190">
        <v>99.700598802395206</v>
      </c>
    </row>
    <row r="187" spans="1:23" x14ac:dyDescent="0.3">
      <c r="A187" s="191">
        <v>0.51714120370370364</v>
      </c>
      <c r="B187" s="192" t="s">
        <v>1017</v>
      </c>
      <c r="C187" s="192">
        <v>9</v>
      </c>
      <c r="D187" s="192">
        <v>27</v>
      </c>
      <c r="E187" s="192">
        <v>3</v>
      </c>
      <c r="F187" s="192">
        <v>14</v>
      </c>
      <c r="G187" s="192">
        <v>101400</v>
      </c>
      <c r="H187" s="192">
        <v>2400</v>
      </c>
      <c r="I187" s="192">
        <v>37540</v>
      </c>
      <c r="J187" s="192">
        <v>880</v>
      </c>
      <c r="K187" s="192">
        <v>26550</v>
      </c>
      <c r="L187" s="192">
        <v>830</v>
      </c>
      <c r="M187" s="192">
        <v>153800</v>
      </c>
      <c r="N187" s="192">
        <v>7400</v>
      </c>
      <c r="O187" s="192">
        <v>158300</v>
      </c>
      <c r="P187" s="192">
        <v>5100</v>
      </c>
      <c r="Q187" s="192">
        <v>3685</v>
      </c>
      <c r="R187" s="192">
        <v>27</v>
      </c>
      <c r="S187" s="192">
        <v>3590</v>
      </c>
      <c r="T187" s="192">
        <v>70</v>
      </c>
      <c r="U187" s="192">
        <v>3737</v>
      </c>
      <c r="V187" s="192">
        <v>33</v>
      </c>
      <c r="W187" s="190">
        <v>96.066363393096069</v>
      </c>
    </row>
    <row r="188" spans="1:23" x14ac:dyDescent="0.3">
      <c r="A188" s="191">
        <v>0.51791666666666669</v>
      </c>
      <c r="B188" s="192" t="s">
        <v>1018</v>
      </c>
      <c r="C188" s="192">
        <v>7</v>
      </c>
      <c r="D188" s="192">
        <v>31</v>
      </c>
      <c r="E188" s="192">
        <v>22</v>
      </c>
      <c r="F188" s="192">
        <v>17</v>
      </c>
      <c r="G188" s="192">
        <v>309400</v>
      </c>
      <c r="H188" s="192">
        <v>7800</v>
      </c>
      <c r="I188" s="192">
        <v>135700</v>
      </c>
      <c r="J188" s="192">
        <v>3600</v>
      </c>
      <c r="K188" s="192">
        <v>98900</v>
      </c>
      <c r="L188" s="192">
        <v>2700</v>
      </c>
      <c r="M188" s="192">
        <v>468000</v>
      </c>
      <c r="N188" s="192">
        <v>14000</v>
      </c>
      <c r="O188" s="192">
        <v>406000</v>
      </c>
      <c r="P188" s="192">
        <v>14000</v>
      </c>
      <c r="Q188" s="192">
        <v>4030</v>
      </c>
      <c r="R188" s="192">
        <v>36</v>
      </c>
      <c r="S188" s="192">
        <v>4088</v>
      </c>
      <c r="T188" s="192">
        <v>98</v>
      </c>
      <c r="U188" s="192">
        <v>3997</v>
      </c>
      <c r="V188" s="192">
        <v>43</v>
      </c>
      <c r="W188" s="190">
        <v>102.276707530648</v>
      </c>
    </row>
    <row r="189" spans="1:23" x14ac:dyDescent="0.3">
      <c r="A189" s="189">
        <v>0.51877314814814812</v>
      </c>
      <c r="B189" s="188" t="s">
        <v>1019</v>
      </c>
      <c r="C189" s="188">
        <v>5</v>
      </c>
      <c r="D189" s="188">
        <v>29</v>
      </c>
      <c r="E189" s="188">
        <v>8</v>
      </c>
      <c r="F189" s="188">
        <v>16</v>
      </c>
      <c r="G189" s="188">
        <v>155500</v>
      </c>
      <c r="H189" s="188">
        <v>2700</v>
      </c>
      <c r="I189" s="188">
        <v>44870</v>
      </c>
      <c r="J189" s="188">
        <v>940</v>
      </c>
      <c r="K189" s="188">
        <v>13800</v>
      </c>
      <c r="L189" s="188">
        <v>420</v>
      </c>
      <c r="M189" s="188">
        <v>79000</v>
      </c>
      <c r="N189" s="188">
        <v>2700</v>
      </c>
      <c r="O189" s="188">
        <v>261900</v>
      </c>
      <c r="P189" s="188">
        <v>6000</v>
      </c>
      <c r="Q189" s="188">
        <v>3359</v>
      </c>
      <c r="R189" s="188">
        <v>28</v>
      </c>
      <c r="S189" s="188">
        <v>3364</v>
      </c>
      <c r="T189" s="188">
        <v>64</v>
      </c>
      <c r="U189" s="188">
        <v>3341</v>
      </c>
      <c r="V189" s="188">
        <v>36</v>
      </c>
      <c r="W189" s="190">
        <v>100.68841664172403</v>
      </c>
    </row>
    <row r="190" spans="1:23" x14ac:dyDescent="0.3">
      <c r="A190" s="189">
        <v>0.51953703703703702</v>
      </c>
      <c r="B190" s="188" t="s">
        <v>1020</v>
      </c>
      <c r="C190" s="188">
        <v>11</v>
      </c>
      <c r="D190" s="188">
        <v>26</v>
      </c>
      <c r="E190" s="188">
        <v>20</v>
      </c>
      <c r="F190" s="188">
        <v>21</v>
      </c>
      <c r="G190" s="188">
        <v>465000</v>
      </c>
      <c r="H190" s="188">
        <v>10000</v>
      </c>
      <c r="I190" s="188">
        <v>134400</v>
      </c>
      <c r="J190" s="188">
        <v>3100</v>
      </c>
      <c r="K190" s="188">
        <v>94300</v>
      </c>
      <c r="L190" s="188">
        <v>2800</v>
      </c>
      <c r="M190" s="188">
        <v>551000</v>
      </c>
      <c r="N190" s="188">
        <v>17000</v>
      </c>
      <c r="O190" s="188">
        <v>789000</v>
      </c>
      <c r="P190" s="188">
        <v>24000</v>
      </c>
      <c r="Q190" s="188">
        <v>3365</v>
      </c>
      <c r="R190" s="188">
        <v>30</v>
      </c>
      <c r="S190" s="188">
        <v>3358</v>
      </c>
      <c r="T190" s="188">
        <v>71</v>
      </c>
      <c r="U190" s="188">
        <v>3354</v>
      </c>
      <c r="V190" s="188">
        <v>42</v>
      </c>
      <c r="W190" s="190">
        <v>100.11926058437686</v>
      </c>
    </row>
    <row r="191" spans="1:23" x14ac:dyDescent="0.3">
      <c r="A191" s="189">
        <v>0.53590277777777773</v>
      </c>
      <c r="B191" s="188" t="s">
        <v>1021</v>
      </c>
      <c r="W191" s="190"/>
    </row>
    <row r="192" spans="1:23" x14ac:dyDescent="0.3">
      <c r="A192" s="189">
        <v>0.53672453703703704</v>
      </c>
      <c r="B192" s="188" t="s">
        <v>1022</v>
      </c>
      <c r="C192" s="188">
        <v>47</v>
      </c>
      <c r="D192" s="188">
        <v>31</v>
      </c>
      <c r="E192" s="188">
        <v>20</v>
      </c>
      <c r="F192" s="188">
        <v>16</v>
      </c>
      <c r="G192" s="188">
        <v>316400</v>
      </c>
      <c r="H192" s="188">
        <v>6700</v>
      </c>
      <c r="I192" s="188">
        <v>98100</v>
      </c>
      <c r="J192" s="188">
        <v>1900</v>
      </c>
      <c r="K192" s="188">
        <v>34900</v>
      </c>
      <c r="L192" s="188">
        <v>1100</v>
      </c>
      <c r="M192" s="188">
        <v>182600</v>
      </c>
      <c r="N192" s="188">
        <v>5100</v>
      </c>
      <c r="O192" s="188">
        <v>514000</v>
      </c>
      <c r="P192" s="188">
        <v>16000</v>
      </c>
      <c r="Q192" s="188">
        <v>3494</v>
      </c>
      <c r="R192" s="188">
        <v>42</v>
      </c>
      <c r="S192" s="188">
        <v>3465</v>
      </c>
      <c r="T192" s="188">
        <v>96</v>
      </c>
      <c r="U192" s="188">
        <v>3478</v>
      </c>
      <c r="V192" s="188">
        <v>51</v>
      </c>
      <c r="W192" s="190">
        <v>99.626221966647506</v>
      </c>
    </row>
    <row r="193" spans="1:23" x14ac:dyDescent="0.3">
      <c r="A193" s="191">
        <v>0.53761574074074081</v>
      </c>
      <c r="B193" s="192" t="s">
        <v>1023</v>
      </c>
      <c r="C193" s="192">
        <v>47</v>
      </c>
      <c r="D193" s="192">
        <v>28</v>
      </c>
      <c r="E193" s="192">
        <v>23</v>
      </c>
      <c r="F193" s="192">
        <v>19</v>
      </c>
      <c r="G193" s="192">
        <v>220200</v>
      </c>
      <c r="H193" s="192">
        <v>7100</v>
      </c>
      <c r="I193" s="192">
        <v>70000</v>
      </c>
      <c r="J193" s="192">
        <v>2200</v>
      </c>
      <c r="K193" s="192">
        <v>24800</v>
      </c>
      <c r="L193" s="192">
        <v>1100</v>
      </c>
      <c r="M193" s="192">
        <v>137800</v>
      </c>
      <c r="N193" s="192">
        <v>6500</v>
      </c>
      <c r="O193" s="192">
        <v>370000</v>
      </c>
      <c r="P193" s="192">
        <v>12000</v>
      </c>
      <c r="Q193" s="192">
        <v>3476</v>
      </c>
      <c r="R193" s="192">
        <v>24</v>
      </c>
      <c r="S193" s="192">
        <v>3344</v>
      </c>
      <c r="T193" s="192">
        <v>61</v>
      </c>
      <c r="U193" s="192">
        <v>3508</v>
      </c>
      <c r="V193" s="192">
        <v>35</v>
      </c>
      <c r="W193" s="190">
        <v>95.324971493728611</v>
      </c>
    </row>
    <row r="194" spans="1:23" x14ac:dyDescent="0.3">
      <c r="A194" s="189">
        <v>0.53841435185185182</v>
      </c>
      <c r="B194" s="188" t="s">
        <v>1024</v>
      </c>
      <c r="C194" s="188">
        <v>61</v>
      </c>
      <c r="D194" s="188">
        <v>33</v>
      </c>
      <c r="E194" s="188">
        <v>-5</v>
      </c>
      <c r="F194" s="188">
        <v>14</v>
      </c>
      <c r="G194" s="188">
        <v>101000</v>
      </c>
      <c r="H194" s="188">
        <v>3100</v>
      </c>
      <c r="I194" s="188">
        <v>29220</v>
      </c>
      <c r="J194" s="188">
        <v>880</v>
      </c>
      <c r="K194" s="188">
        <v>49000</v>
      </c>
      <c r="L194" s="188">
        <v>1600</v>
      </c>
      <c r="M194" s="188">
        <v>261900</v>
      </c>
      <c r="N194" s="188">
        <v>8500</v>
      </c>
      <c r="O194" s="188">
        <v>163500</v>
      </c>
      <c r="P194" s="188">
        <v>6900</v>
      </c>
      <c r="Q194" s="188">
        <v>3420</v>
      </c>
      <c r="R194" s="188">
        <v>36</v>
      </c>
      <c r="S194" s="188">
        <v>3459</v>
      </c>
      <c r="T194" s="188">
        <v>91</v>
      </c>
      <c r="U194" s="188">
        <v>3360</v>
      </c>
      <c r="V194" s="188">
        <v>44</v>
      </c>
      <c r="W194" s="190">
        <v>102.94642857142857</v>
      </c>
    </row>
    <row r="195" spans="1:23" x14ac:dyDescent="0.3">
      <c r="A195" s="189">
        <v>0.53924768518518518</v>
      </c>
      <c r="B195" s="188" t="s">
        <v>1025</v>
      </c>
      <c r="C195" s="188">
        <v>19</v>
      </c>
      <c r="D195" s="188">
        <v>27</v>
      </c>
      <c r="E195" s="188">
        <v>266</v>
      </c>
      <c r="F195" s="188">
        <v>41</v>
      </c>
      <c r="G195" s="188">
        <v>181200</v>
      </c>
      <c r="H195" s="188">
        <v>6400</v>
      </c>
      <c r="I195" s="188">
        <v>54800</v>
      </c>
      <c r="J195" s="188">
        <v>2100</v>
      </c>
      <c r="K195" s="188">
        <v>48200</v>
      </c>
      <c r="L195" s="188">
        <v>2400</v>
      </c>
      <c r="M195" s="193">
        <v>1830000</v>
      </c>
      <c r="N195" s="188">
        <v>140000</v>
      </c>
      <c r="O195" s="188">
        <v>331000</v>
      </c>
      <c r="P195" s="188">
        <v>15000</v>
      </c>
      <c r="Q195" s="188">
        <v>3348</v>
      </c>
      <c r="R195" s="188">
        <v>25</v>
      </c>
      <c r="S195" s="188">
        <v>3139</v>
      </c>
      <c r="T195" s="188">
        <v>54</v>
      </c>
      <c r="U195" s="188">
        <v>3432</v>
      </c>
      <c r="V195" s="188">
        <v>29</v>
      </c>
      <c r="W195" s="190">
        <v>91.462703962703955</v>
      </c>
    </row>
    <row r="196" spans="1:23" x14ac:dyDescent="0.3">
      <c r="A196" s="189">
        <v>0.54002314814814811</v>
      </c>
      <c r="B196" s="188" t="s">
        <v>1026</v>
      </c>
      <c r="C196" s="188">
        <v>31</v>
      </c>
      <c r="D196" s="188">
        <v>31</v>
      </c>
      <c r="E196" s="188">
        <v>29</v>
      </c>
      <c r="F196" s="188">
        <v>20</v>
      </c>
      <c r="G196" s="188">
        <v>115000</v>
      </c>
      <c r="H196" s="188">
        <v>2100</v>
      </c>
      <c r="I196" s="188">
        <v>33470</v>
      </c>
      <c r="J196" s="188">
        <v>590</v>
      </c>
      <c r="K196" s="188">
        <v>24500</v>
      </c>
      <c r="L196" s="188">
        <v>1100</v>
      </c>
      <c r="M196" s="188">
        <v>158000</v>
      </c>
      <c r="N196" s="188">
        <v>12000</v>
      </c>
      <c r="O196" s="188">
        <v>209000</v>
      </c>
      <c r="P196" s="188">
        <v>5900</v>
      </c>
      <c r="Q196" s="188">
        <v>3317</v>
      </c>
      <c r="R196" s="188">
        <v>26</v>
      </c>
      <c r="S196" s="188">
        <v>3157</v>
      </c>
      <c r="T196" s="188">
        <v>63</v>
      </c>
      <c r="U196" s="188">
        <v>3377</v>
      </c>
      <c r="V196" s="188">
        <v>33</v>
      </c>
      <c r="W196" s="190">
        <v>93.485342019543964</v>
      </c>
    </row>
    <row r="197" spans="1:23" x14ac:dyDescent="0.3">
      <c r="A197" s="191">
        <v>0.54084490740740743</v>
      </c>
      <c r="B197" s="192" t="s">
        <v>1027</v>
      </c>
      <c r="C197" s="192">
        <v>69</v>
      </c>
      <c r="D197" s="192">
        <v>30</v>
      </c>
      <c r="E197" s="192">
        <v>376</v>
      </c>
      <c r="F197" s="192">
        <v>57</v>
      </c>
      <c r="G197" s="192">
        <v>106700</v>
      </c>
      <c r="H197" s="192">
        <v>1900</v>
      </c>
      <c r="I197" s="192">
        <v>44150</v>
      </c>
      <c r="J197" s="192">
        <v>780</v>
      </c>
      <c r="K197" s="192">
        <v>31600</v>
      </c>
      <c r="L197" s="192">
        <v>1100</v>
      </c>
      <c r="M197" s="192">
        <v>413000</v>
      </c>
      <c r="N197" s="192">
        <v>47000</v>
      </c>
      <c r="O197" s="192">
        <v>185900</v>
      </c>
      <c r="P197" s="192">
        <v>4700</v>
      </c>
      <c r="Q197" s="192">
        <v>3697</v>
      </c>
      <c r="R197" s="192">
        <v>27</v>
      </c>
      <c r="S197" s="192">
        <v>3276</v>
      </c>
      <c r="T197" s="192">
        <v>74</v>
      </c>
      <c r="U197" s="192">
        <v>3910</v>
      </c>
      <c r="V197" s="192">
        <v>36</v>
      </c>
      <c r="W197" s="190">
        <v>83.785166240409197</v>
      </c>
    </row>
    <row r="198" spans="1:23" x14ac:dyDescent="0.3">
      <c r="A198" s="189">
        <v>0.54170138888888886</v>
      </c>
      <c r="B198" s="188" t="s">
        <v>1028</v>
      </c>
      <c r="C198" s="188">
        <v>55</v>
      </c>
      <c r="D198" s="188">
        <v>30</v>
      </c>
      <c r="E198" s="188">
        <v>16</v>
      </c>
      <c r="F198" s="188">
        <v>15</v>
      </c>
      <c r="G198" s="188">
        <v>167900</v>
      </c>
      <c r="H198" s="188">
        <v>6600</v>
      </c>
      <c r="I198" s="188">
        <v>48900</v>
      </c>
      <c r="J198" s="188">
        <v>1800</v>
      </c>
      <c r="K198" s="188">
        <v>37200</v>
      </c>
      <c r="L198" s="188">
        <v>1600</v>
      </c>
      <c r="M198" s="188">
        <v>210000</v>
      </c>
      <c r="N198" s="188">
        <v>9200</v>
      </c>
      <c r="O198" s="188">
        <v>272800</v>
      </c>
      <c r="P198" s="188">
        <v>9700</v>
      </c>
      <c r="Q198" s="188">
        <v>3419</v>
      </c>
      <c r="R198" s="188">
        <v>26</v>
      </c>
      <c r="S198" s="188">
        <v>3413</v>
      </c>
      <c r="T198" s="188">
        <v>65</v>
      </c>
      <c r="U198" s="188">
        <v>3382</v>
      </c>
      <c r="V198" s="188">
        <v>36</v>
      </c>
      <c r="W198" s="190">
        <v>100.91661738616205</v>
      </c>
    </row>
    <row r="199" spans="1:23" x14ac:dyDescent="0.3">
      <c r="A199" s="189">
        <v>0.54246527777777775</v>
      </c>
      <c r="B199" s="188" t="s">
        <v>1029</v>
      </c>
      <c r="C199" s="188">
        <v>45</v>
      </c>
      <c r="D199" s="188">
        <v>32</v>
      </c>
      <c r="E199" s="188">
        <v>390</v>
      </c>
      <c r="F199" s="188">
        <v>200</v>
      </c>
      <c r="G199" s="188">
        <v>147100</v>
      </c>
      <c r="H199" s="188">
        <v>6900</v>
      </c>
      <c r="I199" s="188">
        <v>42900</v>
      </c>
      <c r="J199" s="188">
        <v>1900</v>
      </c>
      <c r="K199" s="188">
        <v>49800</v>
      </c>
      <c r="L199" s="188">
        <v>3900</v>
      </c>
      <c r="M199" s="188">
        <v>321000</v>
      </c>
      <c r="N199" s="188">
        <v>34000</v>
      </c>
      <c r="O199" s="188">
        <v>260000</v>
      </c>
      <c r="P199" s="188">
        <v>14000</v>
      </c>
      <c r="Q199" s="188">
        <v>3361</v>
      </c>
      <c r="R199" s="188">
        <v>31</v>
      </c>
      <c r="S199" s="188">
        <v>3240</v>
      </c>
      <c r="T199" s="188">
        <v>74</v>
      </c>
      <c r="U199" s="188">
        <v>3397</v>
      </c>
      <c r="V199" s="188">
        <v>40</v>
      </c>
      <c r="W199" s="190">
        <v>95.378274948483948</v>
      </c>
    </row>
    <row r="200" spans="1:23" x14ac:dyDescent="0.3">
      <c r="A200" s="191">
        <v>0.54327546296296292</v>
      </c>
      <c r="B200" s="192" t="s">
        <v>1030</v>
      </c>
      <c r="C200" s="192">
        <v>37</v>
      </c>
      <c r="D200" s="192">
        <v>33</v>
      </c>
      <c r="E200" s="192">
        <v>22</v>
      </c>
      <c r="F200" s="192">
        <v>15</v>
      </c>
      <c r="G200" s="192">
        <v>140100</v>
      </c>
      <c r="H200" s="192">
        <v>4300</v>
      </c>
      <c r="I200" s="192">
        <v>54800</v>
      </c>
      <c r="J200" s="192">
        <v>1300</v>
      </c>
      <c r="K200" s="192">
        <v>23100</v>
      </c>
      <c r="L200" s="192">
        <v>1200</v>
      </c>
      <c r="M200" s="192">
        <v>116000</v>
      </c>
      <c r="N200" s="192">
        <v>6400</v>
      </c>
      <c r="O200" s="192">
        <v>202000</v>
      </c>
      <c r="P200" s="192">
        <v>7500</v>
      </c>
      <c r="Q200" s="192">
        <v>3837</v>
      </c>
      <c r="R200" s="192">
        <v>27</v>
      </c>
      <c r="S200" s="192">
        <v>3764</v>
      </c>
      <c r="T200" s="192">
        <v>64</v>
      </c>
      <c r="U200" s="192">
        <v>3829</v>
      </c>
      <c r="V200" s="192">
        <v>30</v>
      </c>
      <c r="W200" s="190">
        <v>98.302428832593364</v>
      </c>
    </row>
    <row r="201" spans="1:23" x14ac:dyDescent="0.3">
      <c r="A201" s="189">
        <v>0.54734953703703704</v>
      </c>
      <c r="B201" s="188" t="s">
        <v>1031</v>
      </c>
      <c r="C201" s="188">
        <v>41</v>
      </c>
      <c r="D201" s="188">
        <v>25</v>
      </c>
      <c r="E201" s="188">
        <v>12</v>
      </c>
      <c r="F201" s="188">
        <v>16</v>
      </c>
      <c r="G201" s="188">
        <v>157400</v>
      </c>
      <c r="H201" s="188">
        <v>5400</v>
      </c>
      <c r="I201" s="188">
        <v>46800</v>
      </c>
      <c r="J201" s="188">
        <v>1400</v>
      </c>
      <c r="K201" s="188">
        <v>30900</v>
      </c>
      <c r="L201" s="188">
        <v>1200</v>
      </c>
      <c r="M201" s="188">
        <v>171300</v>
      </c>
      <c r="N201" s="188">
        <v>8100</v>
      </c>
      <c r="O201" s="188">
        <v>249800</v>
      </c>
      <c r="P201" s="188">
        <v>8800</v>
      </c>
      <c r="Q201" s="188">
        <v>3448</v>
      </c>
      <c r="R201" s="188">
        <v>25</v>
      </c>
      <c r="S201" s="188">
        <v>3456</v>
      </c>
      <c r="T201" s="188">
        <v>58</v>
      </c>
      <c r="U201" s="188">
        <v>3400</v>
      </c>
      <c r="V201" s="188">
        <v>34</v>
      </c>
      <c r="W201" s="190">
        <v>101.64705882352941</v>
      </c>
    </row>
    <row r="202" spans="1:23" x14ac:dyDescent="0.3">
      <c r="A202" s="189">
        <v>0.54820601851851858</v>
      </c>
      <c r="B202" s="188" t="s">
        <v>1032</v>
      </c>
      <c r="C202" s="188">
        <v>73</v>
      </c>
      <c r="D202" s="188">
        <v>41</v>
      </c>
      <c r="E202" s="188">
        <v>500</v>
      </c>
      <c r="F202" s="188">
        <v>140</v>
      </c>
      <c r="G202" s="188">
        <v>175000</v>
      </c>
      <c r="H202" s="188">
        <v>13000</v>
      </c>
      <c r="I202" s="188">
        <v>51800</v>
      </c>
      <c r="J202" s="188">
        <v>4600</v>
      </c>
      <c r="K202" s="188">
        <v>44000</v>
      </c>
      <c r="L202" s="188">
        <v>9700</v>
      </c>
      <c r="M202" s="188">
        <v>660000</v>
      </c>
      <c r="N202" s="188">
        <v>130000</v>
      </c>
      <c r="O202" s="188">
        <v>319000</v>
      </c>
      <c r="P202" s="188">
        <v>32000</v>
      </c>
      <c r="Q202" s="188">
        <v>3380</v>
      </c>
      <c r="R202" s="188">
        <v>140</v>
      </c>
      <c r="S202" s="188">
        <v>3380</v>
      </c>
      <c r="T202" s="188">
        <v>310</v>
      </c>
      <c r="U202" s="188">
        <v>3400</v>
      </c>
      <c r="V202" s="188">
        <v>160</v>
      </c>
      <c r="W202" s="190">
        <v>99.411764705882348</v>
      </c>
    </row>
    <row r="203" spans="1:23" x14ac:dyDescent="0.3">
      <c r="A203" s="189">
        <v>0.54899305555555555</v>
      </c>
      <c r="B203" s="188" t="s">
        <v>1033</v>
      </c>
      <c r="C203" s="188">
        <v>58</v>
      </c>
      <c r="D203" s="188">
        <v>33</v>
      </c>
      <c r="E203" s="188">
        <v>820</v>
      </c>
      <c r="F203" s="188">
        <v>360</v>
      </c>
      <c r="G203" s="188">
        <v>316000</v>
      </c>
      <c r="H203" s="188">
        <v>12000</v>
      </c>
      <c r="I203" s="188">
        <v>98500</v>
      </c>
      <c r="J203" s="188">
        <v>8100</v>
      </c>
      <c r="K203" s="188">
        <v>70000</v>
      </c>
      <c r="L203" s="188">
        <v>18000</v>
      </c>
      <c r="M203" s="188">
        <v>289000</v>
      </c>
      <c r="N203" s="188">
        <v>29000</v>
      </c>
      <c r="O203" s="188">
        <v>493000</v>
      </c>
      <c r="P203" s="188">
        <v>15000</v>
      </c>
      <c r="Q203" s="188">
        <v>3467</v>
      </c>
      <c r="R203" s="188">
        <v>41</v>
      </c>
      <c r="S203" s="188">
        <v>3520</v>
      </c>
      <c r="T203" s="188">
        <v>80</v>
      </c>
      <c r="U203" s="188">
        <v>3412</v>
      </c>
      <c r="V203" s="188">
        <v>46</v>
      </c>
      <c r="W203" s="190">
        <v>103.16529894490034</v>
      </c>
    </row>
    <row r="204" spans="1:23" x14ac:dyDescent="0.3">
      <c r="A204" s="189">
        <v>0.54983796296296295</v>
      </c>
      <c r="B204" s="188" t="s">
        <v>1034</v>
      </c>
      <c r="C204" s="188">
        <v>28</v>
      </c>
      <c r="D204" s="188">
        <v>29</v>
      </c>
      <c r="E204" s="188">
        <v>34</v>
      </c>
      <c r="F204" s="188">
        <v>17</v>
      </c>
      <c r="G204" s="188">
        <v>502000</v>
      </c>
      <c r="H204" s="188">
        <v>20000</v>
      </c>
      <c r="I204" s="188">
        <v>148200</v>
      </c>
      <c r="J204" s="188">
        <v>5300</v>
      </c>
      <c r="K204" s="188">
        <v>45500</v>
      </c>
      <c r="L204" s="188">
        <v>2000</v>
      </c>
      <c r="M204" s="188">
        <v>253000</v>
      </c>
      <c r="N204" s="188">
        <v>13000</v>
      </c>
      <c r="O204" s="188">
        <v>820000</v>
      </c>
      <c r="P204" s="188">
        <v>37000</v>
      </c>
      <c r="Q204" s="188">
        <v>3422</v>
      </c>
      <c r="R204" s="188">
        <v>24</v>
      </c>
      <c r="S204" s="188">
        <v>3406</v>
      </c>
      <c r="T204" s="188">
        <v>65</v>
      </c>
      <c r="U204" s="188">
        <v>3398</v>
      </c>
      <c r="V204" s="188">
        <v>33</v>
      </c>
      <c r="W204" s="190">
        <v>100.23543260741612</v>
      </c>
    </row>
    <row r="205" spans="1:23" x14ac:dyDescent="0.3">
      <c r="A205" s="191">
        <v>0.5505902777777778</v>
      </c>
      <c r="B205" s="192" t="s">
        <v>1035</v>
      </c>
      <c r="C205" s="192">
        <v>76</v>
      </c>
      <c r="D205" s="192">
        <v>28</v>
      </c>
      <c r="E205" s="192">
        <v>1290</v>
      </c>
      <c r="F205" s="192">
        <v>160</v>
      </c>
      <c r="G205" s="192">
        <v>465000</v>
      </c>
      <c r="H205" s="192">
        <v>11000</v>
      </c>
      <c r="I205" s="192">
        <v>151800</v>
      </c>
      <c r="J205" s="192">
        <v>4600</v>
      </c>
      <c r="K205" s="192">
        <v>89300</v>
      </c>
      <c r="L205" s="192">
        <v>7100</v>
      </c>
      <c r="M205" s="198">
        <v>2650000</v>
      </c>
      <c r="N205" s="192">
        <v>240000</v>
      </c>
      <c r="O205" s="192">
        <v>916000</v>
      </c>
      <c r="P205" s="192">
        <v>43000</v>
      </c>
      <c r="Q205" s="192">
        <v>3341</v>
      </c>
      <c r="R205" s="192">
        <v>30</v>
      </c>
      <c r="S205" s="192">
        <v>2987</v>
      </c>
      <c r="T205" s="192">
        <v>72</v>
      </c>
      <c r="U205" s="192">
        <v>3524</v>
      </c>
      <c r="V205" s="192">
        <v>31</v>
      </c>
      <c r="W205" s="190">
        <v>84.761634506242913</v>
      </c>
    </row>
    <row r="206" spans="1:23" x14ac:dyDescent="0.3">
      <c r="A206" s="189">
        <v>0.55143518518518519</v>
      </c>
      <c r="B206" s="188" t="s">
        <v>1036</v>
      </c>
      <c r="C206" s="188">
        <v>59</v>
      </c>
      <c r="D206" s="188">
        <v>27</v>
      </c>
      <c r="E206" s="188">
        <v>11</v>
      </c>
      <c r="F206" s="188">
        <v>16</v>
      </c>
      <c r="G206" s="188">
        <v>281100</v>
      </c>
      <c r="H206" s="188">
        <v>4900</v>
      </c>
      <c r="I206" s="188">
        <v>79900</v>
      </c>
      <c r="J206" s="188">
        <v>1400</v>
      </c>
      <c r="K206" s="188">
        <v>49500</v>
      </c>
      <c r="L206" s="188">
        <v>1500</v>
      </c>
      <c r="M206" s="188">
        <v>295000</v>
      </c>
      <c r="N206" s="188">
        <v>20000</v>
      </c>
      <c r="O206" s="188">
        <v>456000</v>
      </c>
      <c r="P206" s="188">
        <v>11000</v>
      </c>
      <c r="Q206" s="188">
        <v>3382</v>
      </c>
      <c r="R206" s="188">
        <v>27</v>
      </c>
      <c r="S206" s="188">
        <v>3391</v>
      </c>
      <c r="T206" s="188">
        <v>62</v>
      </c>
      <c r="U206" s="188">
        <v>3336</v>
      </c>
      <c r="V206" s="188">
        <v>36</v>
      </c>
      <c r="W206" s="190">
        <v>101.64868105515588</v>
      </c>
    </row>
    <row r="207" spans="1:23" x14ac:dyDescent="0.3">
      <c r="A207" s="189">
        <v>0.55223379629629632</v>
      </c>
      <c r="B207" s="188" t="s">
        <v>1037</v>
      </c>
      <c r="C207" s="188">
        <v>14</v>
      </c>
      <c r="D207" s="188">
        <v>27</v>
      </c>
      <c r="E207" s="188">
        <v>34</v>
      </c>
      <c r="F207" s="188">
        <v>18</v>
      </c>
      <c r="G207" s="188">
        <v>125800</v>
      </c>
      <c r="H207" s="188">
        <v>2900</v>
      </c>
      <c r="I207" s="188">
        <v>37320</v>
      </c>
      <c r="J207" s="188">
        <v>870</v>
      </c>
      <c r="K207" s="188">
        <v>23330</v>
      </c>
      <c r="L207" s="188">
        <v>680</v>
      </c>
      <c r="M207" s="188">
        <v>122900</v>
      </c>
      <c r="N207" s="188">
        <v>3600</v>
      </c>
      <c r="O207" s="188">
        <v>192500</v>
      </c>
      <c r="P207" s="188">
        <v>4700</v>
      </c>
      <c r="Q207" s="188">
        <v>3473</v>
      </c>
      <c r="R207" s="188">
        <v>31</v>
      </c>
      <c r="S207" s="188">
        <v>3553</v>
      </c>
      <c r="T207" s="188">
        <v>68</v>
      </c>
      <c r="U207" s="188">
        <v>3401</v>
      </c>
      <c r="V207" s="188">
        <v>43</v>
      </c>
      <c r="W207" s="190">
        <v>104.46927374301676</v>
      </c>
    </row>
    <row r="208" spans="1:23" x14ac:dyDescent="0.3">
      <c r="A208" s="189">
        <v>0.55304398148148148</v>
      </c>
      <c r="B208" s="188" t="s">
        <v>1038</v>
      </c>
      <c r="C208" s="188">
        <v>21</v>
      </c>
      <c r="D208" s="188">
        <v>29</v>
      </c>
      <c r="E208" s="188">
        <v>7</v>
      </c>
      <c r="F208" s="188">
        <v>13</v>
      </c>
      <c r="G208" s="188">
        <v>161000</v>
      </c>
      <c r="H208" s="188">
        <v>4400</v>
      </c>
      <c r="I208" s="188">
        <v>48000</v>
      </c>
      <c r="J208" s="188">
        <v>1200</v>
      </c>
      <c r="K208" s="188">
        <v>29490</v>
      </c>
      <c r="L208" s="188">
        <v>810</v>
      </c>
      <c r="M208" s="188">
        <v>164000</v>
      </c>
      <c r="N208" s="188">
        <v>5700</v>
      </c>
      <c r="O208" s="188">
        <v>258100</v>
      </c>
      <c r="P208" s="188">
        <v>8900</v>
      </c>
      <c r="Q208" s="188">
        <v>3446</v>
      </c>
      <c r="R208" s="188">
        <v>30</v>
      </c>
      <c r="S208" s="188">
        <v>3464</v>
      </c>
      <c r="T208" s="188">
        <v>78</v>
      </c>
      <c r="U208" s="188">
        <v>3424</v>
      </c>
      <c r="V208" s="188">
        <v>37</v>
      </c>
      <c r="W208" s="190">
        <v>101.16822429906543</v>
      </c>
    </row>
    <row r="209" spans="1:23" x14ac:dyDescent="0.3">
      <c r="A209" s="191">
        <v>0.55395833333333333</v>
      </c>
      <c r="B209" s="192" t="s">
        <v>1039</v>
      </c>
      <c r="C209" s="192">
        <v>60</v>
      </c>
      <c r="D209" s="192">
        <v>42</v>
      </c>
      <c r="E209" s="192">
        <v>2330</v>
      </c>
      <c r="F209" s="192">
        <v>240</v>
      </c>
      <c r="G209" s="192">
        <v>196000</v>
      </c>
      <c r="H209" s="192">
        <v>11000</v>
      </c>
      <c r="I209" s="192">
        <v>77800</v>
      </c>
      <c r="J209" s="192">
        <v>3700</v>
      </c>
      <c r="K209" s="192">
        <v>120800</v>
      </c>
      <c r="L209" s="192">
        <v>6700</v>
      </c>
      <c r="M209" s="198">
        <v>2810000</v>
      </c>
      <c r="N209" s="192">
        <v>520000</v>
      </c>
      <c r="O209" s="192">
        <v>252000</v>
      </c>
      <c r="P209" s="192">
        <v>19000</v>
      </c>
      <c r="Q209" s="192">
        <v>3939</v>
      </c>
      <c r="R209" s="192">
        <v>68</v>
      </c>
      <c r="S209" s="192">
        <v>4100</v>
      </c>
      <c r="T209" s="192">
        <v>160</v>
      </c>
      <c r="U209" s="192">
        <v>3857</v>
      </c>
      <c r="V209" s="192">
        <v>44</v>
      </c>
      <c r="W209" s="190">
        <v>106.30023334197563</v>
      </c>
    </row>
    <row r="210" spans="1:23" x14ac:dyDescent="0.3">
      <c r="A210" s="189">
        <v>0.55472222222222223</v>
      </c>
      <c r="B210" s="188" t="s">
        <v>1040</v>
      </c>
      <c r="C210" s="188">
        <v>45</v>
      </c>
      <c r="D210" s="188">
        <v>32</v>
      </c>
      <c r="E210" s="188">
        <v>44</v>
      </c>
      <c r="F210" s="188">
        <v>29</v>
      </c>
      <c r="G210" s="188">
        <v>122300</v>
      </c>
      <c r="H210" s="188">
        <v>3600</v>
      </c>
      <c r="I210" s="188">
        <v>34400</v>
      </c>
      <c r="J210" s="188">
        <v>1000</v>
      </c>
      <c r="K210" s="188">
        <v>39200</v>
      </c>
      <c r="L210" s="188">
        <v>2000</v>
      </c>
      <c r="M210" s="188">
        <v>224000</v>
      </c>
      <c r="N210" s="188">
        <v>14000</v>
      </c>
      <c r="O210" s="188">
        <v>191300</v>
      </c>
      <c r="P210" s="188">
        <v>7100</v>
      </c>
      <c r="Q210" s="188">
        <v>3394</v>
      </c>
      <c r="R210" s="188">
        <v>38</v>
      </c>
      <c r="S210" s="188">
        <v>3498</v>
      </c>
      <c r="T210" s="188">
        <v>85</v>
      </c>
      <c r="U210" s="188">
        <v>3313</v>
      </c>
      <c r="V210" s="188">
        <v>52</v>
      </c>
      <c r="W210" s="190">
        <v>105.58406278297616</v>
      </c>
    </row>
    <row r="211" spans="1:23" x14ac:dyDescent="0.3">
      <c r="A211" s="189">
        <v>0.55872685185185189</v>
      </c>
      <c r="B211" s="188" t="s">
        <v>1041</v>
      </c>
      <c r="C211" s="188">
        <v>57</v>
      </c>
      <c r="D211" s="188">
        <v>30</v>
      </c>
      <c r="E211" s="188">
        <v>351</v>
      </c>
      <c r="F211" s="188">
        <v>85</v>
      </c>
      <c r="G211" s="188">
        <v>255900</v>
      </c>
      <c r="H211" s="188">
        <v>6300</v>
      </c>
      <c r="I211" s="188">
        <v>74200</v>
      </c>
      <c r="J211" s="188">
        <v>1900</v>
      </c>
      <c r="K211" s="188">
        <v>55800</v>
      </c>
      <c r="L211" s="188">
        <v>4200</v>
      </c>
      <c r="M211" s="188">
        <v>416000</v>
      </c>
      <c r="N211" s="188">
        <v>47000</v>
      </c>
      <c r="O211" s="188">
        <v>462000</v>
      </c>
      <c r="P211" s="188">
        <v>17000</v>
      </c>
      <c r="Q211" s="188">
        <v>3278</v>
      </c>
      <c r="R211" s="188">
        <v>31</v>
      </c>
      <c r="S211" s="188">
        <v>3120</v>
      </c>
      <c r="T211" s="188">
        <v>71</v>
      </c>
      <c r="U211" s="188">
        <v>3372</v>
      </c>
      <c r="V211" s="188">
        <v>33</v>
      </c>
      <c r="W211" s="190">
        <v>92.52669039145907</v>
      </c>
    </row>
    <row r="212" spans="1:23" x14ac:dyDescent="0.3">
      <c r="A212" s="191">
        <v>0.55957175925925928</v>
      </c>
      <c r="B212" s="192" t="s">
        <v>1042</v>
      </c>
      <c r="C212" s="192">
        <v>35</v>
      </c>
      <c r="D212" s="192">
        <v>30</v>
      </c>
      <c r="E212" s="192">
        <v>45</v>
      </c>
      <c r="F212" s="192">
        <v>23</v>
      </c>
      <c r="G212" s="192">
        <v>258200</v>
      </c>
      <c r="H212" s="192">
        <v>6000</v>
      </c>
      <c r="I212" s="192">
        <v>82200</v>
      </c>
      <c r="J212" s="192">
        <v>2400</v>
      </c>
      <c r="K212" s="192">
        <v>24000</v>
      </c>
      <c r="L212" s="192">
        <v>1200</v>
      </c>
      <c r="M212" s="192">
        <v>124400</v>
      </c>
      <c r="N212" s="192">
        <v>6400</v>
      </c>
      <c r="O212" s="192">
        <v>414000</v>
      </c>
      <c r="P212" s="192">
        <v>12000</v>
      </c>
      <c r="Q212" s="192">
        <v>3470</v>
      </c>
      <c r="R212" s="192">
        <v>33</v>
      </c>
      <c r="S212" s="192">
        <v>3401</v>
      </c>
      <c r="T212" s="192">
        <v>82</v>
      </c>
      <c r="U212" s="192">
        <v>3502</v>
      </c>
      <c r="V212" s="192">
        <v>37</v>
      </c>
      <c r="W212" s="190">
        <v>97.115933752141643</v>
      </c>
    </row>
    <row r="213" spans="1:23" x14ac:dyDescent="0.3">
      <c r="A213" s="189">
        <v>0.56046296296296294</v>
      </c>
      <c r="B213" s="188" t="s">
        <v>1043</v>
      </c>
      <c r="C213" s="188">
        <v>43</v>
      </c>
      <c r="D213" s="188">
        <v>33</v>
      </c>
      <c r="E213" s="188">
        <v>44</v>
      </c>
      <c r="F213" s="188">
        <v>39</v>
      </c>
      <c r="G213" s="188">
        <v>123000</v>
      </c>
      <c r="H213" s="188">
        <v>3800</v>
      </c>
      <c r="I213" s="188">
        <v>35300</v>
      </c>
      <c r="J213" s="188">
        <v>1300</v>
      </c>
      <c r="K213" s="188">
        <v>17200</v>
      </c>
      <c r="L213" s="188">
        <v>680</v>
      </c>
      <c r="M213" s="188">
        <v>101100</v>
      </c>
      <c r="N213" s="188">
        <v>8100</v>
      </c>
      <c r="O213" s="188">
        <v>181600</v>
      </c>
      <c r="P213" s="188">
        <v>8100</v>
      </c>
      <c r="Q213" s="188">
        <v>3455</v>
      </c>
      <c r="R213" s="188">
        <v>37</v>
      </c>
      <c r="S213" s="188">
        <v>3617</v>
      </c>
      <c r="T213" s="188">
        <v>72</v>
      </c>
      <c r="U213" s="188">
        <v>3342</v>
      </c>
      <c r="V213" s="188">
        <v>42</v>
      </c>
      <c r="W213" s="190">
        <v>108.22860562537402</v>
      </c>
    </row>
    <row r="214" spans="1:23" x14ac:dyDescent="0.3">
      <c r="A214" s="189">
        <v>0.56126157407407407</v>
      </c>
      <c r="B214" s="188" t="s">
        <v>1044</v>
      </c>
      <c r="C214" s="188">
        <v>44</v>
      </c>
      <c r="D214" s="188">
        <v>39</v>
      </c>
      <c r="E214" s="188">
        <v>7</v>
      </c>
      <c r="F214" s="188">
        <v>18</v>
      </c>
      <c r="G214" s="188">
        <v>204900</v>
      </c>
      <c r="H214" s="188">
        <v>5600</v>
      </c>
      <c r="I214" s="188">
        <v>58400</v>
      </c>
      <c r="J214" s="188">
        <v>1500</v>
      </c>
      <c r="K214" s="188">
        <v>46800</v>
      </c>
      <c r="L214" s="188">
        <v>1400</v>
      </c>
      <c r="M214" s="188">
        <v>268600</v>
      </c>
      <c r="N214" s="188">
        <v>8600</v>
      </c>
      <c r="O214" s="188">
        <v>350000</v>
      </c>
      <c r="P214" s="188">
        <v>12000</v>
      </c>
      <c r="Q214" s="188">
        <v>3301</v>
      </c>
      <c r="R214" s="188">
        <v>34</v>
      </c>
      <c r="S214" s="188">
        <v>3210</v>
      </c>
      <c r="T214" s="188">
        <v>79</v>
      </c>
      <c r="U214" s="188">
        <v>3339</v>
      </c>
      <c r="V214" s="188">
        <v>44</v>
      </c>
      <c r="W214" s="190">
        <v>96.136567834681045</v>
      </c>
    </row>
    <row r="215" spans="1:23" x14ac:dyDescent="0.3">
      <c r="A215" s="191">
        <v>0.56208333333333338</v>
      </c>
      <c r="B215" s="192" t="s">
        <v>1045</v>
      </c>
      <c r="C215" s="192">
        <v>172</v>
      </c>
      <c r="D215" s="192">
        <v>37</v>
      </c>
      <c r="E215" s="192">
        <v>1355</v>
      </c>
      <c r="F215" s="192">
        <v>87</v>
      </c>
      <c r="G215" s="192">
        <v>512000</v>
      </c>
      <c r="H215" s="192">
        <v>12000</v>
      </c>
      <c r="I215" s="192">
        <v>167300</v>
      </c>
      <c r="J215" s="192">
        <v>3500</v>
      </c>
      <c r="K215" s="192">
        <v>116400</v>
      </c>
      <c r="L215" s="192">
        <v>3300</v>
      </c>
      <c r="M215" s="198">
        <v>2294000</v>
      </c>
      <c r="N215" s="192">
        <v>89000</v>
      </c>
      <c r="O215" s="192">
        <v>995000</v>
      </c>
      <c r="P215" s="192">
        <v>25000</v>
      </c>
      <c r="Q215" s="192">
        <v>3295</v>
      </c>
      <c r="R215" s="192">
        <v>28</v>
      </c>
      <c r="S215" s="192">
        <v>2883</v>
      </c>
      <c r="T215" s="192">
        <v>63</v>
      </c>
      <c r="U215" s="192">
        <v>3554</v>
      </c>
      <c r="V215" s="192">
        <v>37</v>
      </c>
      <c r="W215" s="190">
        <v>81.11986494091164</v>
      </c>
    </row>
    <row r="216" spans="1:23" x14ac:dyDescent="0.3">
      <c r="A216" s="189">
        <v>0.56285879629629632</v>
      </c>
      <c r="B216" s="188" t="s">
        <v>1046</v>
      </c>
      <c r="C216" s="188">
        <v>14</v>
      </c>
      <c r="D216" s="188">
        <v>28</v>
      </c>
      <c r="E216" s="188">
        <v>17</v>
      </c>
      <c r="F216" s="188">
        <v>16</v>
      </c>
      <c r="G216" s="188">
        <v>157300</v>
      </c>
      <c r="H216" s="188">
        <v>5600</v>
      </c>
      <c r="I216" s="188">
        <v>44300</v>
      </c>
      <c r="J216" s="188">
        <v>1600</v>
      </c>
      <c r="K216" s="188">
        <v>34200</v>
      </c>
      <c r="L216" s="188">
        <v>1500</v>
      </c>
      <c r="M216" s="188">
        <v>202000</v>
      </c>
      <c r="N216" s="188">
        <v>13000</v>
      </c>
      <c r="O216" s="188">
        <v>250500</v>
      </c>
      <c r="P216" s="188">
        <v>9300</v>
      </c>
      <c r="Q216" s="188">
        <v>3344</v>
      </c>
      <c r="R216" s="188">
        <v>36</v>
      </c>
      <c r="S216" s="188">
        <v>3367</v>
      </c>
      <c r="T216" s="188">
        <v>76</v>
      </c>
      <c r="U216" s="188">
        <v>3318</v>
      </c>
      <c r="V216" s="188">
        <v>55</v>
      </c>
      <c r="W216" s="190">
        <v>101.47679324894514</v>
      </c>
    </row>
    <row r="217" spans="1:23" x14ac:dyDescent="0.3">
      <c r="A217" s="191">
        <v>0.56368055555555552</v>
      </c>
      <c r="B217" s="192" t="s">
        <v>1047</v>
      </c>
      <c r="C217" s="192">
        <v>19</v>
      </c>
      <c r="D217" s="192">
        <v>34</v>
      </c>
      <c r="E217" s="192">
        <v>4</v>
      </c>
      <c r="F217" s="192">
        <v>15</v>
      </c>
      <c r="G217" s="192">
        <v>523000</v>
      </c>
      <c r="H217" s="192">
        <v>11000</v>
      </c>
      <c r="I217" s="192">
        <v>207200</v>
      </c>
      <c r="J217" s="192">
        <v>4100</v>
      </c>
      <c r="K217" s="192">
        <v>38000</v>
      </c>
      <c r="L217" s="192">
        <v>1200</v>
      </c>
      <c r="M217" s="192">
        <v>180000</v>
      </c>
      <c r="N217" s="192">
        <v>6300</v>
      </c>
      <c r="O217" s="192">
        <v>718000</v>
      </c>
      <c r="P217" s="192">
        <v>20000</v>
      </c>
      <c r="Q217" s="192">
        <v>3829</v>
      </c>
      <c r="R217" s="192">
        <v>36</v>
      </c>
      <c r="S217" s="192">
        <v>3803</v>
      </c>
      <c r="T217" s="192">
        <v>98</v>
      </c>
      <c r="U217" s="192">
        <v>3846</v>
      </c>
      <c r="V217" s="192">
        <v>43</v>
      </c>
      <c r="W217" s="190">
        <v>98.881955278211137</v>
      </c>
    </row>
    <row r="218" spans="1:23" x14ac:dyDescent="0.3">
      <c r="A218" s="189">
        <v>0.56445601851851845</v>
      </c>
      <c r="B218" s="188" t="s">
        <v>1048</v>
      </c>
      <c r="C218" s="188">
        <v>27</v>
      </c>
      <c r="D218" s="188">
        <v>27</v>
      </c>
      <c r="E218" s="188">
        <v>141</v>
      </c>
      <c r="F218" s="188">
        <v>28</v>
      </c>
      <c r="G218" s="188">
        <v>267000</v>
      </c>
      <c r="H218" s="188">
        <v>18000</v>
      </c>
      <c r="I218" s="188">
        <v>83200</v>
      </c>
      <c r="J218" s="188">
        <v>5600</v>
      </c>
      <c r="K218" s="188">
        <v>74700</v>
      </c>
      <c r="L218" s="188">
        <v>5600</v>
      </c>
      <c r="M218" s="188">
        <v>666000</v>
      </c>
      <c r="N218" s="188">
        <v>35000</v>
      </c>
      <c r="O218" s="188">
        <v>426000</v>
      </c>
      <c r="P218" s="188">
        <v>29000</v>
      </c>
      <c r="Q218" s="188">
        <v>3445</v>
      </c>
      <c r="R218" s="188">
        <v>32</v>
      </c>
      <c r="S218" s="188">
        <v>3368</v>
      </c>
      <c r="T218" s="188">
        <v>73</v>
      </c>
      <c r="U218" s="188">
        <v>3494</v>
      </c>
      <c r="V218" s="188">
        <v>45</v>
      </c>
      <c r="W218" s="190">
        <v>96.393817973669144</v>
      </c>
    </row>
    <row r="219" spans="1:23" x14ac:dyDescent="0.3">
      <c r="A219" s="189">
        <v>0.56528935185185192</v>
      </c>
      <c r="B219" s="188" t="s">
        <v>1049</v>
      </c>
      <c r="C219" s="188">
        <v>34</v>
      </c>
      <c r="D219" s="188">
        <v>30</v>
      </c>
      <c r="E219" s="188">
        <v>473</v>
      </c>
      <c r="F219" s="188">
        <v>67</v>
      </c>
      <c r="G219" s="188">
        <v>557000</v>
      </c>
      <c r="H219" s="188">
        <v>13000</v>
      </c>
      <c r="I219" s="188">
        <v>172400</v>
      </c>
      <c r="J219" s="188">
        <v>4300</v>
      </c>
      <c r="K219" s="188">
        <v>68500</v>
      </c>
      <c r="L219" s="188">
        <v>5900</v>
      </c>
      <c r="M219" s="193">
        <v>1630000</v>
      </c>
      <c r="N219" s="188">
        <v>320000</v>
      </c>
      <c r="O219" s="188">
        <v>935000</v>
      </c>
      <c r="P219" s="188">
        <v>33000</v>
      </c>
      <c r="Q219" s="188">
        <v>3385</v>
      </c>
      <c r="R219" s="188">
        <v>42</v>
      </c>
      <c r="S219" s="188">
        <v>3279</v>
      </c>
      <c r="T219" s="188">
        <v>97</v>
      </c>
      <c r="U219" s="188">
        <v>3459</v>
      </c>
      <c r="V219" s="188">
        <v>48</v>
      </c>
      <c r="W219" s="190">
        <v>94.79618386816999</v>
      </c>
    </row>
    <row r="220" spans="1:23" x14ac:dyDescent="0.3">
      <c r="A220" s="191">
        <v>0.5661342592592592</v>
      </c>
      <c r="B220" s="192" t="s">
        <v>1050</v>
      </c>
      <c r="C220" s="192">
        <v>16</v>
      </c>
      <c r="D220" s="192">
        <v>29</v>
      </c>
      <c r="E220" s="192">
        <v>1390</v>
      </c>
      <c r="F220" s="192">
        <v>240</v>
      </c>
      <c r="G220" s="192">
        <v>85000</v>
      </c>
      <c r="H220" s="192">
        <v>5600</v>
      </c>
      <c r="I220" s="192">
        <v>39200</v>
      </c>
      <c r="J220" s="192">
        <v>4200</v>
      </c>
      <c r="K220" s="192">
        <v>71300</v>
      </c>
      <c r="L220" s="192">
        <v>9000</v>
      </c>
      <c r="M220" s="192">
        <v>336000</v>
      </c>
      <c r="N220" s="192">
        <v>11000</v>
      </c>
      <c r="O220" s="192">
        <v>125400</v>
      </c>
      <c r="P220" s="192">
        <v>4800</v>
      </c>
      <c r="Q220" s="192">
        <v>3858</v>
      </c>
      <c r="R220" s="192">
        <v>80</v>
      </c>
      <c r="S220" s="192">
        <v>3610</v>
      </c>
      <c r="T220" s="192">
        <v>140</v>
      </c>
      <c r="U220" s="192">
        <v>4005</v>
      </c>
      <c r="V220" s="192">
        <v>74</v>
      </c>
      <c r="W220" s="190">
        <v>90.137328339575532</v>
      </c>
    </row>
    <row r="221" spans="1:23" x14ac:dyDescent="0.3">
      <c r="A221" s="189">
        <v>0.57019675925925928</v>
      </c>
      <c r="B221" s="188" t="s">
        <v>1051</v>
      </c>
      <c r="C221" s="188">
        <v>25</v>
      </c>
      <c r="D221" s="188">
        <v>27</v>
      </c>
      <c r="E221" s="188">
        <v>42</v>
      </c>
      <c r="F221" s="188">
        <v>21</v>
      </c>
      <c r="G221" s="188">
        <v>131200</v>
      </c>
      <c r="H221" s="188">
        <v>3600</v>
      </c>
      <c r="I221" s="188">
        <v>38300</v>
      </c>
      <c r="J221" s="188">
        <v>1100</v>
      </c>
      <c r="K221" s="188">
        <v>32700</v>
      </c>
      <c r="L221" s="188">
        <v>1200</v>
      </c>
      <c r="M221" s="188">
        <v>225000</v>
      </c>
      <c r="N221" s="188">
        <v>18000</v>
      </c>
      <c r="O221" s="188">
        <v>224700</v>
      </c>
      <c r="P221" s="188">
        <v>9700</v>
      </c>
      <c r="Q221" s="188">
        <v>3303</v>
      </c>
      <c r="R221" s="188">
        <v>33</v>
      </c>
      <c r="S221" s="188">
        <v>3212</v>
      </c>
      <c r="T221" s="188">
        <v>71</v>
      </c>
      <c r="U221" s="188">
        <v>3371</v>
      </c>
      <c r="V221" s="188">
        <v>36</v>
      </c>
      <c r="W221" s="190">
        <v>95.283298724414124</v>
      </c>
    </row>
    <row r="222" spans="1:23" x14ac:dyDescent="0.3">
      <c r="A222" s="189">
        <v>0.57101851851851848</v>
      </c>
      <c r="B222" s="188" t="s">
        <v>1052</v>
      </c>
      <c r="C222" s="188">
        <v>53</v>
      </c>
      <c r="D222" s="188">
        <v>35</v>
      </c>
      <c r="E222" s="188">
        <v>13</v>
      </c>
      <c r="F222" s="188">
        <v>16</v>
      </c>
      <c r="G222" s="188">
        <v>421000</v>
      </c>
      <c r="H222" s="188">
        <v>12000</v>
      </c>
      <c r="I222" s="188">
        <v>125700</v>
      </c>
      <c r="J222" s="188">
        <v>3200</v>
      </c>
      <c r="K222" s="188">
        <v>52900</v>
      </c>
      <c r="L222" s="188">
        <v>1700</v>
      </c>
      <c r="M222" s="188">
        <v>275400</v>
      </c>
      <c r="N222" s="188">
        <v>9100</v>
      </c>
      <c r="O222" s="188">
        <v>627000</v>
      </c>
      <c r="P222" s="188">
        <v>19000</v>
      </c>
      <c r="Q222" s="188">
        <v>3450</v>
      </c>
      <c r="R222" s="188">
        <v>36</v>
      </c>
      <c r="S222" s="188">
        <v>3555</v>
      </c>
      <c r="T222" s="188">
        <v>81</v>
      </c>
      <c r="U222" s="188">
        <v>3407</v>
      </c>
      <c r="V222" s="188">
        <v>53</v>
      </c>
      <c r="W222" s="190">
        <v>104.34399765189318</v>
      </c>
    </row>
    <row r="223" spans="1:23" x14ac:dyDescent="0.3">
      <c r="A223" s="189">
        <v>0.57182870370370364</v>
      </c>
      <c r="B223" s="188" t="s">
        <v>1053</v>
      </c>
      <c r="C223" s="188">
        <v>32</v>
      </c>
      <c r="D223" s="188">
        <v>34</v>
      </c>
      <c r="E223" s="188">
        <v>52</v>
      </c>
      <c r="F223" s="188">
        <v>20</v>
      </c>
      <c r="G223" s="188">
        <v>249000</v>
      </c>
      <c r="H223" s="188">
        <v>15000</v>
      </c>
      <c r="I223" s="188">
        <v>71400</v>
      </c>
      <c r="J223" s="188">
        <v>4500</v>
      </c>
      <c r="K223" s="188">
        <v>102000</v>
      </c>
      <c r="L223" s="188">
        <v>7600</v>
      </c>
      <c r="M223" s="188">
        <v>555000</v>
      </c>
      <c r="N223" s="188">
        <v>47000</v>
      </c>
      <c r="O223" s="188">
        <v>393000</v>
      </c>
      <c r="P223" s="188">
        <v>29000</v>
      </c>
      <c r="Q223" s="188">
        <v>3368</v>
      </c>
      <c r="R223" s="188">
        <v>34</v>
      </c>
      <c r="S223" s="188">
        <v>3452</v>
      </c>
      <c r="T223" s="188">
        <v>82</v>
      </c>
      <c r="U223" s="188">
        <v>3349</v>
      </c>
      <c r="V223" s="188">
        <v>35</v>
      </c>
      <c r="W223" s="190">
        <v>103.0755449387877</v>
      </c>
    </row>
    <row r="224" spans="1:23" x14ac:dyDescent="0.3">
      <c r="A224" s="189">
        <v>0.57265046296296296</v>
      </c>
      <c r="B224" s="188" t="s">
        <v>1054</v>
      </c>
      <c r="C224" s="188">
        <v>20</v>
      </c>
      <c r="D224" s="188">
        <v>36</v>
      </c>
      <c r="E224" s="188">
        <v>21</v>
      </c>
      <c r="F224" s="188">
        <v>19</v>
      </c>
      <c r="G224" s="188">
        <v>248500</v>
      </c>
      <c r="H224" s="188">
        <v>5400</v>
      </c>
      <c r="I224" s="188">
        <v>75000</v>
      </c>
      <c r="J224" s="188">
        <v>1500</v>
      </c>
      <c r="K224" s="188">
        <v>34300</v>
      </c>
      <c r="L224" s="188">
        <v>1100</v>
      </c>
      <c r="M224" s="188">
        <v>192300</v>
      </c>
      <c r="N224" s="188">
        <v>6100</v>
      </c>
      <c r="O224" s="188">
        <v>413000</v>
      </c>
      <c r="P224" s="188">
        <v>13000</v>
      </c>
      <c r="Q224" s="188">
        <v>3351</v>
      </c>
      <c r="R224" s="188">
        <v>33</v>
      </c>
      <c r="S224" s="188">
        <v>3259</v>
      </c>
      <c r="T224" s="188">
        <v>71</v>
      </c>
      <c r="U224" s="188">
        <v>3432</v>
      </c>
      <c r="V224" s="188">
        <v>39</v>
      </c>
      <c r="W224" s="190">
        <v>94.959207459207462</v>
      </c>
    </row>
    <row r="225" spans="1:23" x14ac:dyDescent="0.3">
      <c r="A225" s="189">
        <v>0.57346064814814812</v>
      </c>
      <c r="B225" s="188" t="s">
        <v>1055</v>
      </c>
      <c r="C225" s="188">
        <v>77</v>
      </c>
      <c r="D225" s="188">
        <v>42</v>
      </c>
      <c r="E225" s="188">
        <v>154</v>
      </c>
      <c r="F225" s="188">
        <v>79</v>
      </c>
      <c r="G225" s="188">
        <v>420000</v>
      </c>
      <c r="H225" s="188">
        <v>23000</v>
      </c>
      <c r="I225" s="188">
        <v>118200</v>
      </c>
      <c r="J225" s="188">
        <v>6500</v>
      </c>
      <c r="K225" s="188">
        <v>65600</v>
      </c>
      <c r="L225" s="188">
        <v>4500</v>
      </c>
      <c r="M225" s="188">
        <v>401000</v>
      </c>
      <c r="N225" s="188">
        <v>34000</v>
      </c>
      <c r="O225" s="188">
        <v>690000</v>
      </c>
      <c r="P225" s="188">
        <v>41000</v>
      </c>
      <c r="Q225" s="188">
        <v>3255</v>
      </c>
      <c r="R225" s="188">
        <v>32</v>
      </c>
      <c r="S225" s="188">
        <v>3214</v>
      </c>
      <c r="T225" s="188">
        <v>77</v>
      </c>
      <c r="U225" s="188">
        <v>3320</v>
      </c>
      <c r="V225" s="188">
        <v>34</v>
      </c>
      <c r="W225" s="190">
        <v>96.807228915662648</v>
      </c>
    </row>
    <row r="226" spans="1:23" x14ac:dyDescent="0.3">
      <c r="A226" s="189">
        <v>0.57428240740740744</v>
      </c>
      <c r="B226" s="188" t="s">
        <v>1056</v>
      </c>
      <c r="C226" s="188">
        <v>29</v>
      </c>
      <c r="D226" s="188">
        <v>29</v>
      </c>
      <c r="E226" s="188">
        <v>20</v>
      </c>
      <c r="F226" s="188">
        <v>16</v>
      </c>
      <c r="G226" s="188">
        <v>232300</v>
      </c>
      <c r="H226" s="188">
        <v>4000</v>
      </c>
      <c r="I226" s="188">
        <v>71200</v>
      </c>
      <c r="J226" s="188">
        <v>1500</v>
      </c>
      <c r="K226" s="188">
        <v>29370</v>
      </c>
      <c r="L226" s="188">
        <v>880</v>
      </c>
      <c r="M226" s="188">
        <v>164000</v>
      </c>
      <c r="N226" s="188">
        <v>11000</v>
      </c>
      <c r="O226" s="188">
        <v>367600</v>
      </c>
      <c r="P226" s="188">
        <v>8800</v>
      </c>
      <c r="Q226" s="188">
        <v>3409</v>
      </c>
      <c r="R226" s="188">
        <v>32</v>
      </c>
      <c r="S226" s="188">
        <v>3379</v>
      </c>
      <c r="T226" s="188">
        <v>63</v>
      </c>
      <c r="U226" s="188">
        <v>3449</v>
      </c>
      <c r="V226" s="188">
        <v>37</v>
      </c>
      <c r="W226" s="190">
        <v>97.970426210495802</v>
      </c>
    </row>
    <row r="227" spans="1:23" x14ac:dyDescent="0.3">
      <c r="A227" s="189">
        <v>0.57506944444444441</v>
      </c>
      <c r="B227" s="188" t="s">
        <v>1057</v>
      </c>
      <c r="C227" s="188">
        <v>45</v>
      </c>
      <c r="D227" s="188">
        <v>30</v>
      </c>
      <c r="E227" s="188">
        <v>64</v>
      </c>
      <c r="F227" s="188">
        <v>21</v>
      </c>
      <c r="G227" s="188">
        <v>303000</v>
      </c>
      <c r="H227" s="188">
        <v>7700</v>
      </c>
      <c r="I227" s="188">
        <v>90400</v>
      </c>
      <c r="J227" s="188">
        <v>2200</v>
      </c>
      <c r="K227" s="188">
        <v>48300</v>
      </c>
      <c r="L227" s="188">
        <v>1500</v>
      </c>
      <c r="M227" s="188">
        <v>277000</v>
      </c>
      <c r="N227" s="188">
        <v>12000</v>
      </c>
      <c r="O227" s="188">
        <v>498000</v>
      </c>
      <c r="P227" s="188">
        <v>12000</v>
      </c>
      <c r="Q227" s="188">
        <v>3329</v>
      </c>
      <c r="R227" s="188">
        <v>35</v>
      </c>
      <c r="S227" s="188">
        <v>3251</v>
      </c>
      <c r="T227" s="188">
        <v>82</v>
      </c>
      <c r="U227" s="188">
        <v>3411</v>
      </c>
      <c r="V227" s="188">
        <v>48</v>
      </c>
      <c r="W227" s="190">
        <v>95.309293462327759</v>
      </c>
    </row>
    <row r="228" spans="1:23" x14ac:dyDescent="0.3">
      <c r="A228" s="189">
        <v>0.5758564814814815</v>
      </c>
      <c r="B228" s="188" t="s">
        <v>1058</v>
      </c>
      <c r="C228" s="188">
        <v>56</v>
      </c>
      <c r="D228" s="188">
        <v>32</v>
      </c>
      <c r="E228" s="188">
        <v>437</v>
      </c>
      <c r="F228" s="188">
        <v>47</v>
      </c>
      <c r="G228" s="188">
        <v>264000</v>
      </c>
      <c r="H228" s="188">
        <v>11000</v>
      </c>
      <c r="I228" s="188">
        <v>74500</v>
      </c>
      <c r="J228" s="188">
        <v>2600</v>
      </c>
      <c r="K228" s="188">
        <v>36200</v>
      </c>
      <c r="L228" s="188">
        <v>1500</v>
      </c>
      <c r="M228" s="193">
        <v>1810000</v>
      </c>
      <c r="N228" s="188">
        <v>120000</v>
      </c>
      <c r="O228" s="188">
        <v>578000</v>
      </c>
      <c r="P228" s="188">
        <v>28000</v>
      </c>
      <c r="Q228" s="188">
        <v>3008</v>
      </c>
      <c r="R228" s="188">
        <v>34</v>
      </c>
      <c r="S228" s="188">
        <v>2599</v>
      </c>
      <c r="T228" s="188">
        <v>65</v>
      </c>
      <c r="U228" s="188">
        <v>3335</v>
      </c>
      <c r="V228" s="188">
        <v>46</v>
      </c>
      <c r="W228" s="190">
        <v>77.931034482758619</v>
      </c>
    </row>
    <row r="229" spans="1:23" x14ac:dyDescent="0.3">
      <c r="A229" s="189">
        <v>0.57667824074074081</v>
      </c>
      <c r="B229" s="188" t="s">
        <v>1059</v>
      </c>
      <c r="C229" s="188">
        <v>61</v>
      </c>
      <c r="D229" s="188">
        <v>32</v>
      </c>
      <c r="E229" s="188">
        <v>890</v>
      </c>
      <c r="F229" s="188">
        <v>130</v>
      </c>
      <c r="G229" s="188">
        <v>382000</v>
      </c>
      <c r="H229" s="188">
        <v>22000</v>
      </c>
      <c r="I229" s="188">
        <v>106000</v>
      </c>
      <c r="J229" s="188">
        <v>5400</v>
      </c>
      <c r="K229" s="188">
        <v>75000</v>
      </c>
      <c r="L229" s="188">
        <v>8200</v>
      </c>
      <c r="M229" s="188">
        <v>546000</v>
      </c>
      <c r="N229" s="188">
        <v>93000</v>
      </c>
      <c r="O229" s="188">
        <v>818000</v>
      </c>
      <c r="P229" s="188">
        <v>45000</v>
      </c>
      <c r="Q229" s="188">
        <v>3011</v>
      </c>
      <c r="R229" s="188">
        <v>34</v>
      </c>
      <c r="S229" s="188">
        <v>2615</v>
      </c>
      <c r="T229" s="188">
        <v>76</v>
      </c>
      <c r="U229" s="188">
        <v>3321</v>
      </c>
      <c r="V229" s="188">
        <v>46</v>
      </c>
      <c r="W229" s="190">
        <v>78.741342968985251</v>
      </c>
    </row>
    <row r="230" spans="1:23" x14ac:dyDescent="0.3">
      <c r="A230" s="189">
        <v>0.57754629629629628</v>
      </c>
      <c r="B230" s="188" t="s">
        <v>1060</v>
      </c>
      <c r="C230" s="188">
        <v>32</v>
      </c>
      <c r="D230" s="188">
        <v>40</v>
      </c>
      <c r="E230" s="188">
        <v>173</v>
      </c>
      <c r="F230" s="188">
        <v>79</v>
      </c>
      <c r="G230" s="188">
        <v>138300</v>
      </c>
      <c r="H230" s="188">
        <v>6300</v>
      </c>
      <c r="I230" s="188">
        <v>40100</v>
      </c>
      <c r="J230" s="188">
        <v>1900</v>
      </c>
      <c r="K230" s="188">
        <v>87200</v>
      </c>
      <c r="L230" s="188">
        <v>6600</v>
      </c>
      <c r="M230" s="188">
        <v>609000</v>
      </c>
      <c r="N230" s="188">
        <v>80000</v>
      </c>
      <c r="O230" s="188">
        <v>215000</v>
      </c>
      <c r="P230" s="188">
        <v>12000</v>
      </c>
      <c r="Q230" s="188">
        <v>3372</v>
      </c>
      <c r="R230" s="188">
        <v>43</v>
      </c>
      <c r="S230" s="188">
        <v>3470</v>
      </c>
      <c r="T230" s="188">
        <v>130</v>
      </c>
      <c r="U230" s="188">
        <v>3380</v>
      </c>
      <c r="V230" s="188">
        <v>63</v>
      </c>
      <c r="W230" s="190">
        <v>102.66272189349112</v>
      </c>
    </row>
    <row r="231" spans="1:23" x14ac:dyDescent="0.3">
      <c r="A231" s="189">
        <v>0.57846064814814813</v>
      </c>
      <c r="B231" s="188" t="s">
        <v>1061</v>
      </c>
      <c r="C231" s="188">
        <v>39</v>
      </c>
      <c r="D231" s="188">
        <v>45</v>
      </c>
      <c r="E231" s="188">
        <v>207</v>
      </c>
      <c r="F231" s="188">
        <v>50</v>
      </c>
      <c r="G231" s="188">
        <v>184600</v>
      </c>
      <c r="H231" s="188">
        <v>4800</v>
      </c>
      <c r="I231" s="188">
        <v>53300</v>
      </c>
      <c r="J231" s="188">
        <v>1400</v>
      </c>
      <c r="K231" s="188">
        <v>30200</v>
      </c>
      <c r="L231" s="188">
        <v>1300</v>
      </c>
      <c r="M231" s="193">
        <v>1122000</v>
      </c>
      <c r="N231" s="188">
        <v>49000</v>
      </c>
      <c r="O231" s="188">
        <v>289000</v>
      </c>
      <c r="P231" s="188">
        <v>11000</v>
      </c>
      <c r="Q231" s="188">
        <v>3352</v>
      </c>
      <c r="R231" s="188">
        <v>42</v>
      </c>
      <c r="S231" s="188">
        <v>3410</v>
      </c>
      <c r="T231" s="188">
        <v>100</v>
      </c>
      <c r="U231" s="188">
        <v>3363</v>
      </c>
      <c r="V231" s="188">
        <v>44</v>
      </c>
      <c r="W231" s="190">
        <v>101.39756170086231</v>
      </c>
    </row>
    <row r="232" spans="1:23" x14ac:dyDescent="0.3">
      <c r="A232" s="189">
        <v>0.58243055555555556</v>
      </c>
      <c r="B232" s="188" t="s">
        <v>1062</v>
      </c>
      <c r="C232" s="188">
        <v>47</v>
      </c>
      <c r="D232" s="188">
        <v>35</v>
      </c>
      <c r="E232" s="188">
        <v>11</v>
      </c>
      <c r="F232" s="188">
        <v>15</v>
      </c>
      <c r="G232" s="188">
        <v>111600</v>
      </c>
      <c r="H232" s="188">
        <v>3400</v>
      </c>
      <c r="I232" s="188">
        <v>32100</v>
      </c>
      <c r="J232" s="188">
        <v>1000</v>
      </c>
      <c r="K232" s="188">
        <v>50900</v>
      </c>
      <c r="L232" s="188">
        <v>2500</v>
      </c>
      <c r="M232" s="188">
        <v>284000</v>
      </c>
      <c r="N232" s="188">
        <v>14000</v>
      </c>
      <c r="O232" s="188">
        <v>177400</v>
      </c>
      <c r="P232" s="188">
        <v>6200</v>
      </c>
      <c r="Q232" s="188">
        <v>3325</v>
      </c>
      <c r="R232" s="188">
        <v>33</v>
      </c>
      <c r="S232" s="188">
        <v>3350</v>
      </c>
      <c r="T232" s="188">
        <v>78</v>
      </c>
      <c r="U232" s="188">
        <v>3352</v>
      </c>
      <c r="V232" s="188">
        <v>42</v>
      </c>
      <c r="W232" s="190">
        <v>99.940334128878277</v>
      </c>
    </row>
    <row r="233" spans="1:23" x14ac:dyDescent="0.3">
      <c r="A233" s="191">
        <v>0.58321759259259254</v>
      </c>
      <c r="B233" s="192" t="s">
        <v>1063</v>
      </c>
      <c r="C233" s="192">
        <v>105</v>
      </c>
      <c r="D233" s="192">
        <v>34</v>
      </c>
      <c r="E233" s="192">
        <v>1</v>
      </c>
      <c r="F233" s="192">
        <v>13</v>
      </c>
      <c r="G233" s="192">
        <v>159500</v>
      </c>
      <c r="H233" s="192">
        <v>3400</v>
      </c>
      <c r="I233" s="192">
        <v>78900</v>
      </c>
      <c r="J233" s="192">
        <v>1500</v>
      </c>
      <c r="K233" s="192">
        <v>19610</v>
      </c>
      <c r="L233" s="192">
        <v>550</v>
      </c>
      <c r="M233" s="192">
        <v>82900</v>
      </c>
      <c r="N233" s="192">
        <v>2300</v>
      </c>
      <c r="O233" s="192">
        <v>202400</v>
      </c>
      <c r="P233" s="192">
        <v>6600</v>
      </c>
      <c r="Q233" s="192">
        <v>4092</v>
      </c>
      <c r="R233" s="192">
        <v>30</v>
      </c>
      <c r="S233" s="192">
        <v>3991</v>
      </c>
      <c r="T233" s="192">
        <v>84</v>
      </c>
      <c r="U233" s="192">
        <v>4181</v>
      </c>
      <c r="V233" s="192">
        <v>39</v>
      </c>
      <c r="W233" s="190">
        <v>95.455632623774207</v>
      </c>
    </row>
    <row r="234" spans="1:23" x14ac:dyDescent="0.3">
      <c r="A234" s="191">
        <v>0.58398148148148155</v>
      </c>
      <c r="B234" s="192" t="s">
        <v>1064</v>
      </c>
      <c r="C234" s="192">
        <v>29</v>
      </c>
      <c r="D234" s="192">
        <v>31</v>
      </c>
      <c r="E234" s="192">
        <v>656</v>
      </c>
      <c r="F234" s="192">
        <v>82</v>
      </c>
      <c r="G234" s="192">
        <v>246000</v>
      </c>
      <c r="H234" s="192">
        <v>11000</v>
      </c>
      <c r="I234" s="192">
        <v>81600</v>
      </c>
      <c r="J234" s="192">
        <v>3200</v>
      </c>
      <c r="K234" s="192">
        <v>51900</v>
      </c>
      <c r="L234" s="192">
        <v>3600</v>
      </c>
      <c r="M234" s="198">
        <v>2720000</v>
      </c>
      <c r="N234" s="192">
        <v>350000</v>
      </c>
      <c r="O234" s="192">
        <v>455000</v>
      </c>
      <c r="P234" s="192">
        <v>21000</v>
      </c>
      <c r="Q234" s="192">
        <v>3318</v>
      </c>
      <c r="R234" s="192">
        <v>32</v>
      </c>
      <c r="S234" s="192">
        <v>2994</v>
      </c>
      <c r="T234" s="192">
        <v>75</v>
      </c>
      <c r="U234" s="192">
        <v>3583</v>
      </c>
      <c r="V234" s="192">
        <v>32</v>
      </c>
      <c r="W234" s="190">
        <v>83.561261512698863</v>
      </c>
    </row>
    <row r="235" spans="1:23" x14ac:dyDescent="0.3">
      <c r="A235" s="191">
        <v>0.58480324074074075</v>
      </c>
      <c r="B235" s="192" t="s">
        <v>1065</v>
      </c>
      <c r="C235" s="192">
        <v>25</v>
      </c>
      <c r="D235" s="192">
        <v>27</v>
      </c>
      <c r="E235" s="192">
        <v>433</v>
      </c>
      <c r="F235" s="192">
        <v>58</v>
      </c>
      <c r="G235" s="192">
        <v>335000</v>
      </c>
      <c r="H235" s="192">
        <v>10000</v>
      </c>
      <c r="I235" s="192">
        <v>107500</v>
      </c>
      <c r="J235" s="192">
        <v>3500</v>
      </c>
      <c r="K235" s="192">
        <v>58300</v>
      </c>
      <c r="L235" s="192">
        <v>2800</v>
      </c>
      <c r="M235" s="198">
        <v>1880000</v>
      </c>
      <c r="N235" s="192">
        <v>95000</v>
      </c>
      <c r="O235" s="192">
        <v>517000</v>
      </c>
      <c r="P235" s="192">
        <v>20000</v>
      </c>
      <c r="Q235" s="192">
        <v>3464</v>
      </c>
      <c r="R235" s="192">
        <v>31</v>
      </c>
      <c r="S235" s="192">
        <v>3435</v>
      </c>
      <c r="T235" s="192">
        <v>72</v>
      </c>
      <c r="U235" s="192">
        <v>3525</v>
      </c>
      <c r="V235" s="192">
        <v>35</v>
      </c>
      <c r="W235" s="190">
        <v>97.446808510638292</v>
      </c>
    </row>
    <row r="236" spans="1:23" x14ac:dyDescent="0.3">
      <c r="A236" s="189">
        <v>0.5856365740740741</v>
      </c>
      <c r="B236" s="188" t="s">
        <v>1066</v>
      </c>
      <c r="C236" s="188">
        <v>42</v>
      </c>
      <c r="D236" s="188">
        <v>32</v>
      </c>
      <c r="E236" s="188">
        <v>390</v>
      </c>
      <c r="F236" s="188">
        <v>110</v>
      </c>
      <c r="G236" s="188">
        <v>432000</v>
      </c>
      <c r="H236" s="188">
        <v>16000</v>
      </c>
      <c r="I236" s="188">
        <v>117700</v>
      </c>
      <c r="J236" s="188">
        <v>5100</v>
      </c>
      <c r="K236" s="188">
        <v>80200</v>
      </c>
      <c r="L236" s="188">
        <v>7000</v>
      </c>
      <c r="M236" s="188">
        <v>511000</v>
      </c>
      <c r="N236" s="188">
        <v>65000</v>
      </c>
      <c r="O236" s="188">
        <v>799000</v>
      </c>
      <c r="P236" s="188">
        <v>38000</v>
      </c>
      <c r="Q236" s="188">
        <v>3141</v>
      </c>
      <c r="R236" s="188">
        <v>30</v>
      </c>
      <c r="S236" s="188">
        <v>3018</v>
      </c>
      <c r="T236" s="188">
        <v>74</v>
      </c>
      <c r="U236" s="188">
        <v>3264</v>
      </c>
      <c r="V236" s="188">
        <v>41</v>
      </c>
      <c r="W236" s="190">
        <v>92.463235294117652</v>
      </c>
    </row>
    <row r="237" spans="1:23" x14ac:dyDescent="0.3">
      <c r="A237" s="191">
        <v>0.58648148148148149</v>
      </c>
      <c r="B237" s="192" t="s">
        <v>1067</v>
      </c>
      <c r="C237" s="192">
        <v>19</v>
      </c>
      <c r="D237" s="192">
        <v>26</v>
      </c>
      <c r="E237" s="192">
        <v>18</v>
      </c>
      <c r="F237" s="192">
        <v>16</v>
      </c>
      <c r="G237" s="192">
        <v>141000</v>
      </c>
      <c r="H237" s="192">
        <v>11000</v>
      </c>
      <c r="I237" s="192">
        <v>63300</v>
      </c>
      <c r="J237" s="192">
        <v>4800</v>
      </c>
      <c r="K237" s="192">
        <v>21000</v>
      </c>
      <c r="L237" s="192">
        <v>1700</v>
      </c>
      <c r="M237" s="192">
        <v>101900</v>
      </c>
      <c r="N237" s="192">
        <v>8800</v>
      </c>
      <c r="O237" s="192">
        <v>186000</v>
      </c>
      <c r="P237" s="192">
        <v>15000</v>
      </c>
      <c r="Q237" s="192">
        <v>3950</v>
      </c>
      <c r="R237" s="192">
        <v>32</v>
      </c>
      <c r="S237" s="192">
        <v>3901</v>
      </c>
      <c r="T237" s="192">
        <v>79</v>
      </c>
      <c r="U237" s="192">
        <v>4022</v>
      </c>
      <c r="V237" s="192">
        <v>35</v>
      </c>
      <c r="W237" s="190">
        <v>96.991546494281451</v>
      </c>
    </row>
    <row r="238" spans="1:23" x14ac:dyDescent="0.3">
      <c r="A238" s="189">
        <v>0.58725694444444443</v>
      </c>
      <c r="B238" s="188" t="s">
        <v>1068</v>
      </c>
      <c r="C238" s="188">
        <v>51</v>
      </c>
      <c r="D238" s="188">
        <v>34</v>
      </c>
      <c r="E238" s="188">
        <v>31</v>
      </c>
      <c r="F238" s="188">
        <v>19</v>
      </c>
      <c r="G238" s="188">
        <v>197400</v>
      </c>
      <c r="H238" s="188">
        <v>3400</v>
      </c>
      <c r="I238" s="188">
        <v>56500</v>
      </c>
      <c r="J238" s="188">
        <v>1000</v>
      </c>
      <c r="K238" s="188">
        <v>72700</v>
      </c>
      <c r="L238" s="188">
        <v>1900</v>
      </c>
      <c r="M238" s="188">
        <v>451000</v>
      </c>
      <c r="N238" s="188">
        <v>17000</v>
      </c>
      <c r="O238" s="188">
        <v>351900</v>
      </c>
      <c r="P238" s="188">
        <v>8400</v>
      </c>
      <c r="Q238" s="188">
        <v>3215</v>
      </c>
      <c r="R238" s="188">
        <v>28</v>
      </c>
      <c r="S238" s="188">
        <v>3067</v>
      </c>
      <c r="T238" s="188">
        <v>72</v>
      </c>
      <c r="U238" s="188">
        <v>3354</v>
      </c>
      <c r="V238" s="188">
        <v>40</v>
      </c>
      <c r="W238" s="190">
        <v>91.443053070960048</v>
      </c>
    </row>
    <row r="239" spans="1:23" x14ac:dyDescent="0.3">
      <c r="A239" s="189">
        <v>0.58804398148148151</v>
      </c>
      <c r="B239" s="188" t="s">
        <v>1069</v>
      </c>
      <c r="C239" s="188">
        <v>33</v>
      </c>
      <c r="D239" s="188">
        <v>28</v>
      </c>
      <c r="E239" s="188">
        <v>15</v>
      </c>
      <c r="F239" s="188">
        <v>16</v>
      </c>
      <c r="G239" s="188">
        <v>202100</v>
      </c>
      <c r="H239" s="188">
        <v>5400</v>
      </c>
      <c r="I239" s="188">
        <v>59200</v>
      </c>
      <c r="J239" s="188">
        <v>1600</v>
      </c>
      <c r="K239" s="188">
        <v>40000</v>
      </c>
      <c r="L239" s="188">
        <v>1500</v>
      </c>
      <c r="M239" s="188">
        <v>224500</v>
      </c>
      <c r="N239" s="188">
        <v>8200</v>
      </c>
      <c r="O239" s="188">
        <v>340000</v>
      </c>
      <c r="P239" s="188">
        <v>13000</v>
      </c>
      <c r="Q239" s="188">
        <v>3291</v>
      </c>
      <c r="R239" s="188">
        <v>51</v>
      </c>
      <c r="S239" s="188">
        <v>3220</v>
      </c>
      <c r="T239" s="188">
        <v>110</v>
      </c>
      <c r="U239" s="188">
        <v>3383</v>
      </c>
      <c r="V239" s="188">
        <v>57</v>
      </c>
      <c r="W239" s="190">
        <v>95.181791309488617</v>
      </c>
    </row>
    <row r="240" spans="1:23" x14ac:dyDescent="0.3">
      <c r="A240" s="189">
        <v>0.58887731481481487</v>
      </c>
      <c r="B240" s="188" t="s">
        <v>1070</v>
      </c>
      <c r="C240" s="188">
        <v>20</v>
      </c>
      <c r="D240" s="188">
        <v>27</v>
      </c>
      <c r="E240" s="188">
        <v>26</v>
      </c>
      <c r="F240" s="188">
        <v>17</v>
      </c>
      <c r="G240" s="188">
        <v>159300</v>
      </c>
      <c r="H240" s="188">
        <v>4600</v>
      </c>
      <c r="I240" s="188">
        <v>45500</v>
      </c>
      <c r="J240" s="188">
        <v>1500</v>
      </c>
      <c r="K240" s="188">
        <v>31180</v>
      </c>
      <c r="L240" s="188">
        <v>820</v>
      </c>
      <c r="M240" s="188">
        <v>176900</v>
      </c>
      <c r="N240" s="188">
        <v>4400</v>
      </c>
      <c r="O240" s="188">
        <v>263000</v>
      </c>
      <c r="P240" s="188">
        <v>10000</v>
      </c>
      <c r="Q240" s="188">
        <v>3286</v>
      </c>
      <c r="R240" s="188">
        <v>29</v>
      </c>
      <c r="S240" s="188">
        <v>3271</v>
      </c>
      <c r="T240" s="188">
        <v>59</v>
      </c>
      <c r="U240" s="188">
        <v>3335</v>
      </c>
      <c r="V240" s="188">
        <v>37</v>
      </c>
      <c r="W240" s="190">
        <v>98.080959520239887</v>
      </c>
    </row>
    <row r="241" spans="1:23" x14ac:dyDescent="0.3">
      <c r="A241" s="189">
        <v>0.58974537037037034</v>
      </c>
      <c r="B241" s="188" t="s">
        <v>1071</v>
      </c>
      <c r="C241" s="188">
        <v>21</v>
      </c>
      <c r="D241" s="188">
        <v>32</v>
      </c>
      <c r="E241" s="188">
        <v>24</v>
      </c>
      <c r="F241" s="188">
        <v>21</v>
      </c>
      <c r="G241" s="188">
        <v>153800</v>
      </c>
      <c r="H241" s="188">
        <v>4500</v>
      </c>
      <c r="I241" s="188">
        <v>44500</v>
      </c>
      <c r="J241" s="188">
        <v>1400</v>
      </c>
      <c r="K241" s="188">
        <v>53400</v>
      </c>
      <c r="L241" s="188">
        <v>2300</v>
      </c>
      <c r="M241" s="188">
        <v>312000</v>
      </c>
      <c r="N241" s="188">
        <v>17000</v>
      </c>
      <c r="O241" s="188">
        <v>264000</v>
      </c>
      <c r="P241" s="188">
        <v>12000</v>
      </c>
      <c r="Q241" s="188">
        <v>3258</v>
      </c>
      <c r="R241" s="188">
        <v>60</v>
      </c>
      <c r="S241" s="188">
        <v>3200</v>
      </c>
      <c r="T241" s="188">
        <v>110</v>
      </c>
      <c r="U241" s="188">
        <v>3361</v>
      </c>
      <c r="V241" s="188">
        <v>68</v>
      </c>
      <c r="W241" s="190">
        <v>95.209759000297538</v>
      </c>
    </row>
    <row r="242" spans="1:23" x14ac:dyDescent="0.3">
      <c r="A242" s="189">
        <v>0.59378472222222223</v>
      </c>
      <c r="B242" s="188" t="s">
        <v>1072</v>
      </c>
      <c r="C242" s="188">
        <v>52</v>
      </c>
      <c r="D242" s="188">
        <v>32</v>
      </c>
      <c r="E242" s="188">
        <v>490</v>
      </c>
      <c r="F242" s="188">
        <v>120</v>
      </c>
      <c r="G242" s="188">
        <v>293000</v>
      </c>
      <c r="H242" s="188">
        <v>10000</v>
      </c>
      <c r="I242" s="188">
        <v>86600</v>
      </c>
      <c r="J242" s="188">
        <v>3300</v>
      </c>
      <c r="K242" s="188">
        <v>117700</v>
      </c>
      <c r="L242" s="188">
        <v>7200</v>
      </c>
      <c r="M242" s="193">
        <v>1060000</v>
      </c>
      <c r="N242" s="188">
        <v>170000</v>
      </c>
      <c r="O242" s="188">
        <v>544000</v>
      </c>
      <c r="P242" s="188">
        <v>26000</v>
      </c>
      <c r="Q242" s="188">
        <v>3234</v>
      </c>
      <c r="R242" s="188">
        <v>32</v>
      </c>
      <c r="S242" s="188">
        <v>3029</v>
      </c>
      <c r="T242" s="188">
        <v>73</v>
      </c>
      <c r="U242" s="188">
        <v>3394</v>
      </c>
      <c r="V242" s="188">
        <v>35</v>
      </c>
      <c r="W242" s="190">
        <v>89.24572775486152</v>
      </c>
    </row>
    <row r="243" spans="1:23" x14ac:dyDescent="0.3">
      <c r="A243" s="191">
        <v>0.59462962962962962</v>
      </c>
      <c r="B243" s="192" t="s">
        <v>1073</v>
      </c>
      <c r="C243" s="192">
        <v>10</v>
      </c>
      <c r="D243" s="192">
        <v>30</v>
      </c>
      <c r="E243" s="192">
        <v>26</v>
      </c>
      <c r="F243" s="192">
        <v>21</v>
      </c>
      <c r="G243" s="192">
        <v>279000</v>
      </c>
      <c r="H243" s="192">
        <v>10000</v>
      </c>
      <c r="I243" s="192">
        <v>117300</v>
      </c>
      <c r="J243" s="192">
        <v>4800</v>
      </c>
      <c r="K243" s="192">
        <v>21330</v>
      </c>
      <c r="L243" s="192">
        <v>810</v>
      </c>
      <c r="M243" s="192">
        <v>105000</v>
      </c>
      <c r="N243" s="192">
        <v>3800</v>
      </c>
      <c r="O243" s="192">
        <v>383000</v>
      </c>
      <c r="P243" s="192">
        <v>15000</v>
      </c>
      <c r="Q243" s="192">
        <v>3859</v>
      </c>
      <c r="R243" s="192">
        <v>28</v>
      </c>
      <c r="S243" s="192">
        <v>3765</v>
      </c>
      <c r="T243" s="192">
        <v>61</v>
      </c>
      <c r="U243" s="192">
        <v>3940</v>
      </c>
      <c r="V243" s="192">
        <v>28</v>
      </c>
      <c r="W243" s="190">
        <v>95.558375634517773</v>
      </c>
    </row>
    <row r="244" spans="1:23" x14ac:dyDescent="0.3">
      <c r="A244" s="189">
        <v>0.59545138888888893</v>
      </c>
      <c r="B244" s="188" t="s">
        <v>1074</v>
      </c>
      <c r="C244" s="188">
        <v>48</v>
      </c>
      <c r="D244" s="188">
        <v>49</v>
      </c>
      <c r="E244" s="188">
        <v>104</v>
      </c>
      <c r="F244" s="188">
        <v>30</v>
      </c>
      <c r="G244" s="188">
        <v>268900</v>
      </c>
      <c r="H244" s="188">
        <v>9300</v>
      </c>
      <c r="I244" s="188">
        <v>84400</v>
      </c>
      <c r="J244" s="188">
        <v>3100</v>
      </c>
      <c r="K244" s="188">
        <v>42600</v>
      </c>
      <c r="L244" s="188">
        <v>2300</v>
      </c>
      <c r="M244" s="188">
        <v>230000</v>
      </c>
      <c r="N244" s="188">
        <v>14000</v>
      </c>
      <c r="O244" s="188">
        <v>397000</v>
      </c>
      <c r="P244" s="188">
        <v>15000</v>
      </c>
      <c r="Q244" s="188">
        <v>3488</v>
      </c>
      <c r="R244" s="188">
        <v>40</v>
      </c>
      <c r="S244" s="188">
        <v>3528</v>
      </c>
      <c r="T244" s="188">
        <v>89</v>
      </c>
      <c r="U244" s="188">
        <v>3492</v>
      </c>
      <c r="V244" s="188">
        <v>44</v>
      </c>
      <c r="W244" s="190">
        <v>101.03092783505154</v>
      </c>
    </row>
    <row r="245" spans="1:23" x14ac:dyDescent="0.3">
      <c r="A245" s="189">
        <v>0.59625000000000006</v>
      </c>
      <c r="B245" s="188" t="s">
        <v>1075</v>
      </c>
      <c r="C245" s="188">
        <v>16</v>
      </c>
      <c r="D245" s="188">
        <v>34</v>
      </c>
      <c r="E245" s="188">
        <v>-4</v>
      </c>
      <c r="F245" s="188">
        <v>13</v>
      </c>
      <c r="G245" s="188">
        <v>320300</v>
      </c>
      <c r="H245" s="188">
        <v>7500</v>
      </c>
      <c r="I245" s="188">
        <v>100400</v>
      </c>
      <c r="J245" s="188">
        <v>2400</v>
      </c>
      <c r="K245" s="188">
        <v>34500</v>
      </c>
      <c r="L245" s="188">
        <v>1000</v>
      </c>
      <c r="M245" s="188">
        <v>191700</v>
      </c>
      <c r="N245" s="188">
        <v>5600</v>
      </c>
      <c r="O245" s="188">
        <v>494000</v>
      </c>
      <c r="P245" s="188">
        <v>15000</v>
      </c>
      <c r="Q245" s="188">
        <v>3467</v>
      </c>
      <c r="R245" s="188">
        <v>32</v>
      </c>
      <c r="S245" s="188">
        <v>3462</v>
      </c>
      <c r="T245" s="188">
        <v>72</v>
      </c>
      <c r="U245" s="188">
        <v>3492</v>
      </c>
      <c r="V245" s="188">
        <v>38</v>
      </c>
      <c r="W245" s="190">
        <v>99.140893470790388</v>
      </c>
    </row>
    <row r="246" spans="1:23" x14ac:dyDescent="0.3">
      <c r="A246" s="189">
        <v>0.59703703703703703</v>
      </c>
      <c r="B246" s="188" t="s">
        <v>1076</v>
      </c>
      <c r="C246" s="188">
        <v>62</v>
      </c>
      <c r="D246" s="188">
        <v>36</v>
      </c>
      <c r="E246" s="188">
        <v>37</v>
      </c>
      <c r="F246" s="188">
        <v>23</v>
      </c>
      <c r="G246" s="188">
        <v>91200</v>
      </c>
      <c r="H246" s="188">
        <v>2000</v>
      </c>
      <c r="I246" s="188">
        <v>26500</v>
      </c>
      <c r="J246" s="188">
        <v>710</v>
      </c>
      <c r="K246" s="188">
        <v>26350</v>
      </c>
      <c r="L246" s="188">
        <v>930</v>
      </c>
      <c r="M246" s="188">
        <v>155600</v>
      </c>
      <c r="N246" s="188">
        <v>4300</v>
      </c>
      <c r="O246" s="188">
        <v>167100</v>
      </c>
      <c r="P246" s="188">
        <v>4900</v>
      </c>
      <c r="Q246" s="188">
        <v>3232</v>
      </c>
      <c r="R246" s="188">
        <v>33</v>
      </c>
      <c r="S246" s="188">
        <v>3038</v>
      </c>
      <c r="T246" s="188">
        <v>78</v>
      </c>
      <c r="U246" s="188">
        <v>3378</v>
      </c>
      <c r="V246" s="188">
        <v>45</v>
      </c>
      <c r="W246" s="190">
        <v>89.934872705743047</v>
      </c>
    </row>
    <row r="247" spans="1:23" x14ac:dyDescent="0.3">
      <c r="A247" s="191">
        <v>0.5978472222222222</v>
      </c>
      <c r="B247" s="192" t="s">
        <v>1077</v>
      </c>
      <c r="C247" s="192">
        <v>14</v>
      </c>
      <c r="D247" s="192">
        <v>26</v>
      </c>
      <c r="E247" s="192">
        <v>18</v>
      </c>
      <c r="F247" s="192">
        <v>15</v>
      </c>
      <c r="G247" s="192">
        <v>342600</v>
      </c>
      <c r="H247" s="192">
        <v>5900</v>
      </c>
      <c r="I247" s="192">
        <v>108600</v>
      </c>
      <c r="J247" s="192">
        <v>2000</v>
      </c>
      <c r="K247" s="192">
        <v>32150</v>
      </c>
      <c r="L247" s="192">
        <v>840</v>
      </c>
      <c r="M247" s="192">
        <v>194300</v>
      </c>
      <c r="N247" s="192">
        <v>8000</v>
      </c>
      <c r="O247" s="192">
        <v>540000</v>
      </c>
      <c r="P247" s="192">
        <v>13000</v>
      </c>
      <c r="Q247" s="192">
        <v>3455</v>
      </c>
      <c r="R247" s="192">
        <v>25</v>
      </c>
      <c r="S247" s="192">
        <v>3393</v>
      </c>
      <c r="T247" s="192">
        <v>68</v>
      </c>
      <c r="U247" s="192">
        <v>3514</v>
      </c>
      <c r="V247" s="192">
        <v>33</v>
      </c>
      <c r="W247" s="190">
        <v>96.556630620375643</v>
      </c>
    </row>
    <row r="248" spans="1:23" x14ac:dyDescent="0.3">
      <c r="A248" s="189">
        <v>0.59871527777777778</v>
      </c>
      <c r="B248" s="188" t="s">
        <v>1078</v>
      </c>
      <c r="C248" s="188">
        <v>34</v>
      </c>
      <c r="D248" s="188">
        <v>32</v>
      </c>
      <c r="E248" s="188">
        <v>11</v>
      </c>
      <c r="F248" s="188">
        <v>13</v>
      </c>
      <c r="G248" s="188">
        <v>142500</v>
      </c>
      <c r="H248" s="188">
        <v>2100</v>
      </c>
      <c r="I248" s="188">
        <v>41300</v>
      </c>
      <c r="J248" s="188">
        <v>700</v>
      </c>
      <c r="K248" s="188">
        <v>75200</v>
      </c>
      <c r="L248" s="188">
        <v>1500</v>
      </c>
      <c r="M248" s="188">
        <v>450000</v>
      </c>
      <c r="N248" s="188">
        <v>11000</v>
      </c>
      <c r="O248" s="188">
        <v>252000</v>
      </c>
      <c r="P248" s="188">
        <v>5200</v>
      </c>
      <c r="Q248" s="188">
        <v>3263</v>
      </c>
      <c r="R248" s="188">
        <v>26</v>
      </c>
      <c r="S248" s="188">
        <v>3112</v>
      </c>
      <c r="T248" s="188">
        <v>64</v>
      </c>
      <c r="U248" s="188">
        <v>3378</v>
      </c>
      <c r="V248" s="188">
        <v>37</v>
      </c>
      <c r="W248" s="190">
        <v>92.125518058022493</v>
      </c>
    </row>
    <row r="249" spans="1:23" x14ac:dyDescent="0.3">
      <c r="A249" s="189">
        <v>0.59947916666666667</v>
      </c>
      <c r="B249" s="188" t="s">
        <v>1079</v>
      </c>
      <c r="C249" s="188">
        <v>29</v>
      </c>
      <c r="D249" s="188">
        <v>30</v>
      </c>
      <c r="E249" s="188">
        <v>12</v>
      </c>
      <c r="F249" s="188">
        <v>13</v>
      </c>
      <c r="G249" s="188">
        <v>222900</v>
      </c>
      <c r="H249" s="188">
        <v>4700</v>
      </c>
      <c r="I249" s="188">
        <v>52680</v>
      </c>
      <c r="J249" s="188">
        <v>950</v>
      </c>
      <c r="K249" s="188">
        <v>84500</v>
      </c>
      <c r="L249" s="188">
        <v>2100</v>
      </c>
      <c r="M249" s="188">
        <v>521000</v>
      </c>
      <c r="N249" s="188">
        <v>14000</v>
      </c>
      <c r="O249" s="188">
        <v>425000</v>
      </c>
      <c r="P249" s="188">
        <v>12000</v>
      </c>
      <c r="Q249" s="188">
        <v>3000</v>
      </c>
      <c r="R249" s="188">
        <v>27</v>
      </c>
      <c r="S249" s="188">
        <v>2942</v>
      </c>
      <c r="T249" s="188">
        <v>58</v>
      </c>
      <c r="U249" s="188">
        <v>3044</v>
      </c>
      <c r="V249" s="188">
        <v>33</v>
      </c>
      <c r="W249" s="190">
        <v>96.649145860709595</v>
      </c>
    </row>
    <row r="250" spans="1:23" x14ac:dyDescent="0.3">
      <c r="A250" s="189">
        <v>0.6002777777777778</v>
      </c>
      <c r="B250" s="188" t="s">
        <v>1080</v>
      </c>
      <c r="C250" s="188">
        <v>30</v>
      </c>
      <c r="D250" s="188">
        <v>26</v>
      </c>
      <c r="E250" s="188">
        <v>56</v>
      </c>
      <c r="F250" s="188">
        <v>22</v>
      </c>
      <c r="G250" s="188">
        <v>177600</v>
      </c>
      <c r="H250" s="188">
        <v>3600</v>
      </c>
      <c r="I250" s="188">
        <v>53300</v>
      </c>
      <c r="J250" s="188">
        <v>1100</v>
      </c>
      <c r="K250" s="188">
        <v>25700</v>
      </c>
      <c r="L250" s="188">
        <v>1100</v>
      </c>
      <c r="M250" s="188">
        <v>155400</v>
      </c>
      <c r="N250" s="188">
        <v>9500</v>
      </c>
      <c r="O250" s="188">
        <v>296800</v>
      </c>
      <c r="P250" s="188">
        <v>8200</v>
      </c>
      <c r="Q250" s="188">
        <v>3364</v>
      </c>
      <c r="R250" s="188">
        <v>30</v>
      </c>
      <c r="S250" s="188">
        <v>3271</v>
      </c>
      <c r="T250" s="188">
        <v>63</v>
      </c>
      <c r="U250" s="188">
        <v>3426</v>
      </c>
      <c r="V250" s="188">
        <v>41</v>
      </c>
      <c r="W250" s="190">
        <v>95.475773496789259</v>
      </c>
    </row>
    <row r="251" spans="1:23" x14ac:dyDescent="0.3">
      <c r="A251" s="189">
        <v>0.60113425925925923</v>
      </c>
      <c r="B251" s="188" t="s">
        <v>1081</v>
      </c>
      <c r="C251" s="188">
        <v>33</v>
      </c>
      <c r="D251" s="188">
        <v>32</v>
      </c>
      <c r="E251" s="188">
        <v>22</v>
      </c>
      <c r="F251" s="188">
        <v>18</v>
      </c>
      <c r="G251" s="188">
        <v>224100</v>
      </c>
      <c r="H251" s="188">
        <v>5800</v>
      </c>
      <c r="I251" s="188">
        <v>63600</v>
      </c>
      <c r="J251" s="188">
        <v>2100</v>
      </c>
      <c r="K251" s="188">
        <v>21400</v>
      </c>
      <c r="L251" s="188">
        <v>800</v>
      </c>
      <c r="M251" s="188">
        <v>115300</v>
      </c>
      <c r="N251" s="188">
        <v>3900</v>
      </c>
      <c r="O251" s="188">
        <v>363000</v>
      </c>
      <c r="P251" s="188">
        <v>13000</v>
      </c>
      <c r="Q251" s="188">
        <v>3341</v>
      </c>
      <c r="R251" s="188">
        <v>38</v>
      </c>
      <c r="S251" s="188">
        <v>3366</v>
      </c>
      <c r="T251" s="188">
        <v>91</v>
      </c>
      <c r="U251" s="188">
        <v>3332</v>
      </c>
      <c r="V251" s="188">
        <v>48</v>
      </c>
      <c r="W251" s="190">
        <v>101.0204081632653</v>
      </c>
    </row>
    <row r="252" spans="1:23" x14ac:dyDescent="0.3">
      <c r="A252" s="189">
        <v>0.6051967592592592</v>
      </c>
      <c r="B252" s="188" t="s">
        <v>1082</v>
      </c>
      <c r="C252" s="188">
        <v>40</v>
      </c>
      <c r="D252" s="188">
        <v>38</v>
      </c>
      <c r="E252" s="188">
        <v>13</v>
      </c>
      <c r="F252" s="188">
        <v>18</v>
      </c>
      <c r="G252" s="188">
        <v>129500</v>
      </c>
      <c r="H252" s="188">
        <v>4600</v>
      </c>
      <c r="I252" s="188">
        <v>36800</v>
      </c>
      <c r="J252" s="188">
        <v>1400</v>
      </c>
      <c r="K252" s="188">
        <v>32400</v>
      </c>
      <c r="L252" s="188">
        <v>2200</v>
      </c>
      <c r="M252" s="188">
        <v>187000</v>
      </c>
      <c r="N252" s="188">
        <v>14000</v>
      </c>
      <c r="O252" s="188">
        <v>220300</v>
      </c>
      <c r="P252" s="188">
        <v>9200</v>
      </c>
      <c r="Q252" s="188">
        <v>3308</v>
      </c>
      <c r="R252" s="188">
        <v>31</v>
      </c>
      <c r="S252" s="188">
        <v>3244</v>
      </c>
      <c r="T252" s="188">
        <v>76</v>
      </c>
      <c r="U252" s="188">
        <v>3337</v>
      </c>
      <c r="V252" s="188">
        <v>37</v>
      </c>
      <c r="W252" s="190">
        <v>97.213065627809414</v>
      </c>
    </row>
    <row r="253" spans="1:23" x14ac:dyDescent="0.3">
      <c r="A253" s="189">
        <v>0.60599537037037032</v>
      </c>
      <c r="B253" s="188" t="s">
        <v>1083</v>
      </c>
      <c r="C253" s="188">
        <v>23</v>
      </c>
      <c r="D253" s="188">
        <v>32</v>
      </c>
      <c r="E253" s="188">
        <v>9</v>
      </c>
      <c r="F253" s="188">
        <v>14</v>
      </c>
      <c r="G253" s="188">
        <v>129700</v>
      </c>
      <c r="H253" s="188">
        <v>2500</v>
      </c>
      <c r="I253" s="188">
        <v>37560</v>
      </c>
      <c r="J253" s="188">
        <v>700</v>
      </c>
      <c r="K253" s="188">
        <v>30940</v>
      </c>
      <c r="L253" s="188">
        <v>730</v>
      </c>
      <c r="M253" s="188">
        <v>171200</v>
      </c>
      <c r="N253" s="188">
        <v>4700</v>
      </c>
      <c r="O253" s="188">
        <v>209200</v>
      </c>
      <c r="P253" s="188">
        <v>5400</v>
      </c>
      <c r="Q253" s="188">
        <v>3377</v>
      </c>
      <c r="R253" s="188">
        <v>29</v>
      </c>
      <c r="S253" s="188">
        <v>3354</v>
      </c>
      <c r="T253" s="188">
        <v>61</v>
      </c>
      <c r="U253" s="188">
        <v>3371</v>
      </c>
      <c r="V253" s="188">
        <v>35</v>
      </c>
      <c r="W253" s="190">
        <v>99.495698605754967</v>
      </c>
    </row>
    <row r="254" spans="1:23" x14ac:dyDescent="0.3">
      <c r="A254" s="191">
        <v>0.60690972222222228</v>
      </c>
      <c r="B254" s="192" t="s">
        <v>1084</v>
      </c>
      <c r="C254" s="192">
        <v>82</v>
      </c>
      <c r="D254" s="192">
        <v>38</v>
      </c>
      <c r="E254" s="192">
        <v>46</v>
      </c>
      <c r="F254" s="192">
        <v>23</v>
      </c>
      <c r="G254" s="192">
        <v>500000</v>
      </c>
      <c r="H254" s="192">
        <v>21000</v>
      </c>
      <c r="I254" s="192">
        <v>159700</v>
      </c>
      <c r="J254" s="192">
        <v>6800</v>
      </c>
      <c r="K254" s="192">
        <v>59800</v>
      </c>
      <c r="L254" s="192">
        <v>2200</v>
      </c>
      <c r="M254" s="192">
        <v>330000</v>
      </c>
      <c r="N254" s="192">
        <v>13000</v>
      </c>
      <c r="O254" s="192">
        <v>788000</v>
      </c>
      <c r="P254" s="192">
        <v>48000</v>
      </c>
      <c r="Q254" s="192">
        <v>3509</v>
      </c>
      <c r="R254" s="192">
        <v>34</v>
      </c>
      <c r="S254" s="192">
        <v>3471</v>
      </c>
      <c r="T254" s="192">
        <v>95</v>
      </c>
      <c r="U254" s="192">
        <v>3521</v>
      </c>
      <c r="V254" s="192">
        <v>38</v>
      </c>
      <c r="W254" s="190">
        <v>98.579948878159612</v>
      </c>
    </row>
    <row r="255" spans="1:23" x14ac:dyDescent="0.3">
      <c r="A255" s="191">
        <v>0.60761574074074076</v>
      </c>
      <c r="B255" s="192" t="s">
        <v>1085</v>
      </c>
      <c r="C255" s="192">
        <v>12</v>
      </c>
      <c r="D255" s="192">
        <v>23</v>
      </c>
      <c r="E255" s="192">
        <v>60</v>
      </c>
      <c r="F255" s="192">
        <v>22</v>
      </c>
      <c r="G255" s="192">
        <v>195900</v>
      </c>
      <c r="H255" s="192">
        <v>4100</v>
      </c>
      <c r="I255" s="192">
        <v>84900</v>
      </c>
      <c r="J255" s="192">
        <v>1500</v>
      </c>
      <c r="K255" s="192">
        <v>12100</v>
      </c>
      <c r="L255" s="192">
        <v>550</v>
      </c>
      <c r="M255" s="192">
        <v>73000</v>
      </c>
      <c r="N255" s="192">
        <v>13000</v>
      </c>
      <c r="O255" s="192">
        <v>250500</v>
      </c>
      <c r="P255" s="192">
        <v>6500</v>
      </c>
      <c r="Q255" s="192">
        <v>4005</v>
      </c>
      <c r="R255" s="192">
        <v>30</v>
      </c>
      <c r="S255" s="192">
        <v>4014</v>
      </c>
      <c r="T255" s="192">
        <v>85</v>
      </c>
      <c r="U255" s="192">
        <v>4001</v>
      </c>
      <c r="V255" s="192">
        <v>37</v>
      </c>
      <c r="W255" s="190">
        <v>100.32491877030742</v>
      </c>
    </row>
    <row r="256" spans="1:23" x14ac:dyDescent="0.3">
      <c r="A256" s="189">
        <v>0.60840277777777774</v>
      </c>
      <c r="B256" s="188" t="s">
        <v>1086</v>
      </c>
      <c r="C256" s="188">
        <v>494</v>
      </c>
      <c r="D256" s="188">
        <v>42</v>
      </c>
      <c r="E256" s="188">
        <v>1860</v>
      </c>
      <c r="F256" s="188">
        <v>260</v>
      </c>
      <c r="G256" s="193">
        <v>1239000</v>
      </c>
      <c r="H256" s="188">
        <v>25000</v>
      </c>
      <c r="I256" s="188">
        <v>361600</v>
      </c>
      <c r="J256" s="188">
        <v>7800</v>
      </c>
      <c r="K256" s="188">
        <v>245000</v>
      </c>
      <c r="L256" s="188">
        <v>12000</v>
      </c>
      <c r="M256" s="193">
        <v>1870000</v>
      </c>
      <c r="N256" s="188">
        <v>120000</v>
      </c>
      <c r="O256" s="193">
        <v>2491000</v>
      </c>
      <c r="P256" s="188">
        <v>94000</v>
      </c>
      <c r="Q256" s="188">
        <v>3154</v>
      </c>
      <c r="R256" s="188">
        <v>36</v>
      </c>
      <c r="S256" s="188">
        <v>2800</v>
      </c>
      <c r="T256" s="188">
        <v>89</v>
      </c>
      <c r="U256" s="188">
        <v>3364</v>
      </c>
      <c r="V256" s="188">
        <v>44</v>
      </c>
      <c r="W256" s="190">
        <v>83.234244946492282</v>
      </c>
    </row>
    <row r="257" spans="1:23" x14ac:dyDescent="0.3">
      <c r="A257" s="189">
        <v>0.60923611111111109</v>
      </c>
      <c r="B257" s="188" t="s">
        <v>1087</v>
      </c>
      <c r="C257" s="188">
        <v>22</v>
      </c>
      <c r="D257" s="188">
        <v>28</v>
      </c>
      <c r="E257" s="188">
        <v>115</v>
      </c>
      <c r="F257" s="188">
        <v>36</v>
      </c>
      <c r="G257" s="188">
        <v>466800</v>
      </c>
      <c r="H257" s="188">
        <v>9900</v>
      </c>
      <c r="I257" s="188">
        <v>146900</v>
      </c>
      <c r="J257" s="188">
        <v>3100</v>
      </c>
      <c r="K257" s="188">
        <v>48800</v>
      </c>
      <c r="L257" s="188">
        <v>2400</v>
      </c>
      <c r="M257" s="188">
        <v>312000</v>
      </c>
      <c r="N257" s="188">
        <v>25000</v>
      </c>
      <c r="O257" s="188">
        <v>755000</v>
      </c>
      <c r="P257" s="188">
        <v>19000</v>
      </c>
      <c r="Q257" s="188">
        <v>3471</v>
      </c>
      <c r="R257" s="188">
        <v>35</v>
      </c>
      <c r="S257" s="188">
        <v>3412</v>
      </c>
      <c r="T257" s="188">
        <v>76</v>
      </c>
      <c r="U257" s="188">
        <v>3496</v>
      </c>
      <c r="V257" s="188">
        <v>43</v>
      </c>
      <c r="W257" s="190">
        <v>97.597254004576655</v>
      </c>
    </row>
    <row r="258" spans="1:23" x14ac:dyDescent="0.3">
      <c r="A258" s="189">
        <v>0.61009259259259252</v>
      </c>
      <c r="B258" s="188" t="s">
        <v>1088</v>
      </c>
      <c r="C258" s="188">
        <v>35</v>
      </c>
      <c r="D258" s="188">
        <v>32</v>
      </c>
      <c r="E258" s="188">
        <v>70</v>
      </c>
      <c r="F258" s="188">
        <v>29</v>
      </c>
      <c r="G258" s="188">
        <v>283900</v>
      </c>
      <c r="H258" s="188">
        <v>4800</v>
      </c>
      <c r="I258" s="188">
        <v>80700</v>
      </c>
      <c r="J258" s="188">
        <v>1800</v>
      </c>
      <c r="K258" s="188">
        <v>98600</v>
      </c>
      <c r="L258" s="188">
        <v>2800</v>
      </c>
      <c r="M258" s="188">
        <v>588000</v>
      </c>
      <c r="N258" s="188">
        <v>26000</v>
      </c>
      <c r="O258" s="188">
        <v>468000</v>
      </c>
      <c r="P258" s="188">
        <v>12000</v>
      </c>
      <c r="Q258" s="188">
        <v>3356</v>
      </c>
      <c r="R258" s="188">
        <v>38</v>
      </c>
      <c r="S258" s="188">
        <v>3352</v>
      </c>
      <c r="T258" s="188">
        <v>74</v>
      </c>
      <c r="U258" s="188">
        <v>3342</v>
      </c>
      <c r="V258" s="188">
        <v>40</v>
      </c>
      <c r="W258" s="190">
        <v>100.29922202274086</v>
      </c>
    </row>
    <row r="259" spans="1:23" x14ac:dyDescent="0.3">
      <c r="A259" s="189">
        <v>0.61094907407407406</v>
      </c>
      <c r="B259" s="188" t="s">
        <v>1089</v>
      </c>
      <c r="C259" s="188">
        <v>55</v>
      </c>
      <c r="D259" s="188">
        <v>35</v>
      </c>
      <c r="E259" s="188">
        <v>0</v>
      </c>
      <c r="F259" s="188">
        <v>14</v>
      </c>
      <c r="G259" s="188">
        <v>157100</v>
      </c>
      <c r="H259" s="188">
        <v>5900</v>
      </c>
      <c r="I259" s="188">
        <v>45700</v>
      </c>
      <c r="J259" s="188">
        <v>1700</v>
      </c>
      <c r="K259" s="188">
        <v>80800</v>
      </c>
      <c r="L259" s="188">
        <v>5300</v>
      </c>
      <c r="M259" s="188">
        <v>450000</v>
      </c>
      <c r="N259" s="188">
        <v>29000</v>
      </c>
      <c r="O259" s="188">
        <v>256000</v>
      </c>
      <c r="P259" s="188">
        <v>11000</v>
      </c>
      <c r="Q259" s="188">
        <v>3391</v>
      </c>
      <c r="R259" s="188">
        <v>27</v>
      </c>
      <c r="S259" s="188">
        <v>3378</v>
      </c>
      <c r="T259" s="188">
        <v>67</v>
      </c>
      <c r="U259" s="188">
        <v>3378</v>
      </c>
      <c r="V259" s="188">
        <v>39</v>
      </c>
      <c r="W259" s="190">
        <v>100</v>
      </c>
    </row>
    <row r="260" spans="1:23" x14ac:dyDescent="0.3">
      <c r="A260" s="191">
        <v>0.61171296296296296</v>
      </c>
      <c r="B260" s="192" t="s">
        <v>1090</v>
      </c>
      <c r="C260" s="192">
        <v>88</v>
      </c>
      <c r="D260" s="192">
        <v>34</v>
      </c>
      <c r="E260" s="192">
        <v>2270</v>
      </c>
      <c r="F260" s="192">
        <v>320</v>
      </c>
      <c r="G260" s="192">
        <v>520000</v>
      </c>
      <c r="H260" s="192">
        <v>26000</v>
      </c>
      <c r="I260" s="192">
        <v>180100</v>
      </c>
      <c r="J260" s="192">
        <v>9000</v>
      </c>
      <c r="K260" s="192">
        <v>141000</v>
      </c>
      <c r="L260" s="192">
        <v>12000</v>
      </c>
      <c r="M260" s="198">
        <v>1090000</v>
      </c>
      <c r="N260" s="192">
        <v>130000</v>
      </c>
      <c r="O260" s="192">
        <v>845000</v>
      </c>
      <c r="P260" s="192">
        <v>50000</v>
      </c>
      <c r="Q260" s="192">
        <v>3581</v>
      </c>
      <c r="R260" s="192">
        <v>37</v>
      </c>
      <c r="S260" s="192">
        <v>3418</v>
      </c>
      <c r="T260" s="192">
        <v>96</v>
      </c>
      <c r="U260" s="192">
        <v>3648</v>
      </c>
      <c r="V260" s="192">
        <v>42</v>
      </c>
      <c r="W260" s="190">
        <v>93.695175438596493</v>
      </c>
    </row>
    <row r="261" spans="1:23" x14ac:dyDescent="0.3">
      <c r="A261" s="189">
        <v>0.61248842592592589</v>
      </c>
      <c r="B261" s="188" t="s">
        <v>1091</v>
      </c>
      <c r="C261" s="188">
        <v>17</v>
      </c>
      <c r="D261" s="188">
        <v>26</v>
      </c>
      <c r="E261" s="188">
        <v>17</v>
      </c>
      <c r="F261" s="188">
        <v>14</v>
      </c>
      <c r="G261" s="188">
        <v>143300</v>
      </c>
      <c r="H261" s="188">
        <v>3700</v>
      </c>
      <c r="I261" s="188">
        <v>41300</v>
      </c>
      <c r="J261" s="188">
        <v>1200</v>
      </c>
      <c r="K261" s="188">
        <v>33300</v>
      </c>
      <c r="L261" s="188">
        <v>800</v>
      </c>
      <c r="M261" s="188">
        <v>207400</v>
      </c>
      <c r="N261" s="188">
        <v>9400</v>
      </c>
      <c r="O261" s="188">
        <v>251800</v>
      </c>
      <c r="P261" s="188">
        <v>8400</v>
      </c>
      <c r="Q261" s="188">
        <v>3313</v>
      </c>
      <c r="R261" s="188">
        <v>34</v>
      </c>
      <c r="S261" s="188">
        <v>3201</v>
      </c>
      <c r="T261" s="188">
        <v>73</v>
      </c>
      <c r="U261" s="188">
        <v>3361</v>
      </c>
      <c r="V261" s="188">
        <v>45</v>
      </c>
      <c r="W261" s="190">
        <v>95.239512049985123</v>
      </c>
    </row>
    <row r="262" spans="1:23" x14ac:dyDescent="0.3">
      <c r="A262" s="189">
        <v>0.61328703703703702</v>
      </c>
      <c r="B262" s="188" t="s">
        <v>1092</v>
      </c>
      <c r="C262" s="188">
        <v>37</v>
      </c>
      <c r="D262" s="188">
        <v>30</v>
      </c>
      <c r="E262" s="188">
        <v>11</v>
      </c>
      <c r="F262" s="188">
        <v>14</v>
      </c>
      <c r="G262" s="188">
        <v>136600</v>
      </c>
      <c r="H262" s="188">
        <v>2100</v>
      </c>
      <c r="I262" s="188">
        <v>39050</v>
      </c>
      <c r="J262" s="188">
        <v>730</v>
      </c>
      <c r="K262" s="188">
        <v>35140</v>
      </c>
      <c r="L262" s="188">
        <v>810</v>
      </c>
      <c r="M262" s="188">
        <v>232400</v>
      </c>
      <c r="N262" s="188">
        <v>6600</v>
      </c>
      <c r="O262" s="188">
        <v>262100</v>
      </c>
      <c r="P262" s="188">
        <v>7000</v>
      </c>
      <c r="Q262" s="188">
        <v>3223</v>
      </c>
      <c r="R262" s="188">
        <v>31</v>
      </c>
      <c r="S262" s="188">
        <v>2993</v>
      </c>
      <c r="T262" s="188">
        <v>67</v>
      </c>
      <c r="U262" s="188">
        <v>3342</v>
      </c>
      <c r="V262" s="188">
        <v>38</v>
      </c>
      <c r="W262" s="190">
        <v>89.557151406343507</v>
      </c>
    </row>
    <row r="263" spans="1:23" x14ac:dyDescent="0.3">
      <c r="A263" s="189">
        <v>0.61739583333333337</v>
      </c>
      <c r="B263" s="188" t="s">
        <v>1093</v>
      </c>
      <c r="C263" s="188">
        <v>20</v>
      </c>
      <c r="D263" s="188">
        <v>26</v>
      </c>
      <c r="E263" s="188">
        <v>27</v>
      </c>
      <c r="F263" s="188">
        <v>18</v>
      </c>
      <c r="G263" s="188">
        <v>112900</v>
      </c>
      <c r="H263" s="188">
        <v>1900</v>
      </c>
      <c r="I263" s="188">
        <v>35180</v>
      </c>
      <c r="J263" s="188">
        <v>550</v>
      </c>
      <c r="K263" s="188">
        <v>6920</v>
      </c>
      <c r="L263" s="188">
        <v>220</v>
      </c>
      <c r="M263" s="188">
        <v>35800</v>
      </c>
      <c r="N263" s="188">
        <v>1000</v>
      </c>
      <c r="O263" s="188">
        <v>184500</v>
      </c>
      <c r="P263" s="188">
        <v>4900</v>
      </c>
      <c r="Q263" s="188">
        <v>3466</v>
      </c>
      <c r="R263" s="188">
        <v>29</v>
      </c>
      <c r="S263" s="188">
        <v>3397</v>
      </c>
      <c r="T263" s="188">
        <v>68</v>
      </c>
      <c r="U263" s="188">
        <v>3486</v>
      </c>
      <c r="V263" s="188">
        <v>37</v>
      </c>
      <c r="W263" s="190">
        <v>97.446930579460698</v>
      </c>
    </row>
    <row r="264" spans="1:23" x14ac:dyDescent="0.3">
      <c r="A264" s="189">
        <v>0.61819444444444438</v>
      </c>
      <c r="B264" s="188" t="s">
        <v>1094</v>
      </c>
      <c r="C264" s="188">
        <v>73</v>
      </c>
      <c r="D264" s="188">
        <v>31</v>
      </c>
      <c r="E264" s="188">
        <v>24</v>
      </c>
      <c r="F264" s="188">
        <v>15</v>
      </c>
      <c r="G264" s="188">
        <v>150400</v>
      </c>
      <c r="H264" s="188">
        <v>3100</v>
      </c>
      <c r="I264" s="188">
        <v>43200</v>
      </c>
      <c r="J264" s="188">
        <v>950</v>
      </c>
      <c r="K264" s="188">
        <v>30900</v>
      </c>
      <c r="L264" s="188">
        <v>1300</v>
      </c>
      <c r="M264" s="188">
        <v>184500</v>
      </c>
      <c r="N264" s="188">
        <v>8000</v>
      </c>
      <c r="O264" s="188">
        <v>259700</v>
      </c>
      <c r="P264" s="188">
        <v>7800</v>
      </c>
      <c r="Q264" s="188">
        <v>3329</v>
      </c>
      <c r="R264" s="188">
        <v>38</v>
      </c>
      <c r="S264" s="188">
        <v>3248</v>
      </c>
      <c r="T264" s="188">
        <v>83</v>
      </c>
      <c r="U264" s="188">
        <v>3361</v>
      </c>
      <c r="V264" s="188">
        <v>45</v>
      </c>
      <c r="W264" s="190">
        <v>96.637905385301991</v>
      </c>
    </row>
    <row r="265" spans="1:23" x14ac:dyDescent="0.3">
      <c r="A265" s="189">
        <v>0.61907407407407411</v>
      </c>
      <c r="B265" s="188" t="s">
        <v>1095</v>
      </c>
      <c r="C265" s="188">
        <v>33</v>
      </c>
      <c r="D265" s="188">
        <v>32</v>
      </c>
      <c r="E265" s="188">
        <v>50</v>
      </c>
      <c r="F265" s="188">
        <v>21</v>
      </c>
      <c r="G265" s="188">
        <v>131200</v>
      </c>
      <c r="H265" s="188">
        <v>3400</v>
      </c>
      <c r="I265" s="188">
        <v>37820</v>
      </c>
      <c r="J265" s="188">
        <v>920</v>
      </c>
      <c r="K265" s="188">
        <v>40300</v>
      </c>
      <c r="L265" s="188">
        <v>1500</v>
      </c>
      <c r="M265" s="188">
        <v>239700</v>
      </c>
      <c r="N265" s="188">
        <v>7800</v>
      </c>
      <c r="O265" s="188">
        <v>212900</v>
      </c>
      <c r="P265" s="188">
        <v>6700</v>
      </c>
      <c r="Q265" s="188">
        <v>3394</v>
      </c>
      <c r="R265" s="188">
        <v>28</v>
      </c>
      <c r="S265" s="188">
        <v>3410</v>
      </c>
      <c r="T265" s="188">
        <v>74</v>
      </c>
      <c r="U265" s="188">
        <v>3372</v>
      </c>
      <c r="V265" s="188">
        <v>43</v>
      </c>
      <c r="W265" s="190">
        <v>101.12692763938315</v>
      </c>
    </row>
    <row r="266" spans="1:23" x14ac:dyDescent="0.3">
      <c r="A266" s="189">
        <v>0.61984953703703705</v>
      </c>
      <c r="B266" s="188" t="s">
        <v>1096</v>
      </c>
      <c r="C266" s="188">
        <v>52</v>
      </c>
      <c r="D266" s="188">
        <v>34</v>
      </c>
      <c r="E266" s="188">
        <v>0</v>
      </c>
      <c r="F266" s="188">
        <v>14</v>
      </c>
      <c r="G266" s="188">
        <v>139900</v>
      </c>
      <c r="H266" s="188">
        <v>5500</v>
      </c>
      <c r="I266" s="188">
        <v>39600</v>
      </c>
      <c r="J266" s="188">
        <v>1600</v>
      </c>
      <c r="K266" s="188">
        <v>17930</v>
      </c>
      <c r="L266" s="188">
        <v>910</v>
      </c>
      <c r="M266" s="188">
        <v>101900</v>
      </c>
      <c r="N266" s="188">
        <v>5500</v>
      </c>
      <c r="O266" s="188">
        <v>234000</v>
      </c>
      <c r="P266" s="188">
        <v>12000</v>
      </c>
      <c r="Q266" s="188">
        <v>3356</v>
      </c>
      <c r="R266" s="188">
        <v>34</v>
      </c>
      <c r="S266" s="188">
        <v>3353</v>
      </c>
      <c r="T266" s="188">
        <v>81</v>
      </c>
      <c r="U266" s="188">
        <v>3334</v>
      </c>
      <c r="V266" s="188">
        <v>43</v>
      </c>
      <c r="W266" s="190">
        <v>100.56988602279544</v>
      </c>
    </row>
    <row r="267" spans="1:23" x14ac:dyDescent="0.3">
      <c r="A267" s="189">
        <v>0.62063657407407413</v>
      </c>
      <c r="B267" s="188" t="s">
        <v>1097</v>
      </c>
      <c r="C267" s="188">
        <v>6</v>
      </c>
      <c r="D267" s="188">
        <v>28</v>
      </c>
      <c r="E267" s="188">
        <v>13</v>
      </c>
      <c r="F267" s="188">
        <v>17</v>
      </c>
      <c r="G267" s="188">
        <v>192000</v>
      </c>
      <c r="H267" s="188">
        <v>10000</v>
      </c>
      <c r="I267" s="188">
        <v>54600</v>
      </c>
      <c r="J267" s="188">
        <v>2600</v>
      </c>
      <c r="K267" s="188">
        <v>31900</v>
      </c>
      <c r="L267" s="188">
        <v>1500</v>
      </c>
      <c r="M267" s="188">
        <v>177000</v>
      </c>
      <c r="N267" s="188">
        <v>9100</v>
      </c>
      <c r="O267" s="188">
        <v>319000</v>
      </c>
      <c r="P267" s="188">
        <v>17000</v>
      </c>
      <c r="Q267" s="188">
        <v>3356</v>
      </c>
      <c r="R267" s="188">
        <v>28</v>
      </c>
      <c r="S267" s="188">
        <v>3347</v>
      </c>
      <c r="T267" s="188">
        <v>68</v>
      </c>
      <c r="U267" s="188">
        <v>3350</v>
      </c>
      <c r="V267" s="188">
        <v>36</v>
      </c>
      <c r="W267" s="190">
        <v>99.910447761194035</v>
      </c>
    </row>
    <row r="268" spans="1:23" x14ac:dyDescent="0.3">
      <c r="A268" s="189">
        <v>0.62151620370370375</v>
      </c>
      <c r="B268" s="188" t="s">
        <v>1098</v>
      </c>
      <c r="C268" s="188">
        <v>54</v>
      </c>
      <c r="D268" s="188">
        <v>40</v>
      </c>
      <c r="E268" s="188">
        <v>173</v>
      </c>
      <c r="F268" s="188">
        <v>50</v>
      </c>
      <c r="G268" s="188">
        <v>134000</v>
      </c>
      <c r="H268" s="188">
        <v>4000</v>
      </c>
      <c r="I268" s="188">
        <v>39100</v>
      </c>
      <c r="J268" s="188">
        <v>1000</v>
      </c>
      <c r="K268" s="188">
        <v>43800</v>
      </c>
      <c r="L268" s="188">
        <v>2200</v>
      </c>
      <c r="M268" s="188">
        <v>190400</v>
      </c>
      <c r="N268" s="188">
        <v>7200</v>
      </c>
      <c r="O268" s="188">
        <v>202100</v>
      </c>
      <c r="P268" s="188">
        <v>6200</v>
      </c>
      <c r="Q268" s="188">
        <v>3477</v>
      </c>
      <c r="R268" s="188">
        <v>32</v>
      </c>
      <c r="S268" s="188">
        <v>3610</v>
      </c>
      <c r="T268" s="188">
        <v>89</v>
      </c>
      <c r="U268" s="188">
        <v>3393</v>
      </c>
      <c r="V268" s="188">
        <v>46</v>
      </c>
      <c r="W268" s="190">
        <v>106.39552018862364</v>
      </c>
    </row>
    <row r="269" spans="1:23" x14ac:dyDescent="0.3">
      <c r="A269" s="189">
        <v>0.62229166666666669</v>
      </c>
      <c r="B269" s="188" t="s">
        <v>1099</v>
      </c>
      <c r="C269" s="188">
        <v>20</v>
      </c>
      <c r="D269" s="188">
        <v>32</v>
      </c>
      <c r="E269" s="188">
        <v>618</v>
      </c>
      <c r="F269" s="188">
        <v>73</v>
      </c>
      <c r="G269" s="188">
        <v>226600</v>
      </c>
      <c r="H269" s="188">
        <v>4300</v>
      </c>
      <c r="I269" s="188">
        <v>69700</v>
      </c>
      <c r="J269" s="188">
        <v>1400</v>
      </c>
      <c r="K269" s="188">
        <v>104400</v>
      </c>
      <c r="L269" s="188">
        <v>3200</v>
      </c>
      <c r="M269" s="193">
        <v>2210000</v>
      </c>
      <c r="N269" s="188">
        <v>150000</v>
      </c>
      <c r="O269" s="188">
        <v>398100</v>
      </c>
      <c r="P269" s="188">
        <v>9900</v>
      </c>
      <c r="Q269" s="188">
        <v>3375</v>
      </c>
      <c r="R269" s="188">
        <v>31</v>
      </c>
      <c r="S269" s="188">
        <v>3200</v>
      </c>
      <c r="T269" s="188">
        <v>69</v>
      </c>
      <c r="U269" s="188">
        <v>3465</v>
      </c>
      <c r="V269" s="188">
        <v>37</v>
      </c>
      <c r="W269" s="190">
        <v>92.352092352092356</v>
      </c>
    </row>
    <row r="270" spans="1:23" x14ac:dyDescent="0.3">
      <c r="A270" s="189">
        <v>0.62314814814814812</v>
      </c>
      <c r="B270" s="188" t="s">
        <v>1100</v>
      </c>
      <c r="C270" s="188">
        <v>7</v>
      </c>
      <c r="D270" s="188">
        <v>31</v>
      </c>
      <c r="E270" s="188">
        <v>14</v>
      </c>
      <c r="F270" s="188">
        <v>18</v>
      </c>
      <c r="G270" s="188">
        <v>140800</v>
      </c>
      <c r="H270" s="188">
        <v>5700</v>
      </c>
      <c r="I270" s="188">
        <v>41100</v>
      </c>
      <c r="J270" s="188">
        <v>1800</v>
      </c>
      <c r="K270" s="188">
        <v>71000</v>
      </c>
      <c r="L270" s="188">
        <v>3800</v>
      </c>
      <c r="M270" s="188">
        <v>396000</v>
      </c>
      <c r="N270" s="188">
        <v>23000</v>
      </c>
      <c r="O270" s="188">
        <v>233000</v>
      </c>
      <c r="P270" s="188">
        <v>12000</v>
      </c>
      <c r="Q270" s="188">
        <v>3386</v>
      </c>
      <c r="R270" s="188">
        <v>30</v>
      </c>
      <c r="S270" s="188">
        <v>3366</v>
      </c>
      <c r="T270" s="188">
        <v>76</v>
      </c>
      <c r="U270" s="188">
        <v>3392</v>
      </c>
      <c r="V270" s="188">
        <v>38</v>
      </c>
      <c r="W270" s="190">
        <v>99.233490566037744</v>
      </c>
    </row>
    <row r="271" spans="1:23" x14ac:dyDescent="0.3">
      <c r="A271" s="189">
        <v>0.62387731481481479</v>
      </c>
      <c r="B271" s="188" t="s">
        <v>1101</v>
      </c>
      <c r="C271" s="188">
        <v>43</v>
      </c>
      <c r="D271" s="188">
        <v>30</v>
      </c>
      <c r="E271" s="188">
        <v>124</v>
      </c>
      <c r="F271" s="188">
        <v>34</v>
      </c>
      <c r="G271" s="188">
        <v>194000</v>
      </c>
      <c r="H271" s="188">
        <v>3800</v>
      </c>
      <c r="I271" s="188">
        <v>56000</v>
      </c>
      <c r="J271" s="188">
        <v>1300</v>
      </c>
      <c r="K271" s="188">
        <v>44600</v>
      </c>
      <c r="L271" s="188">
        <v>1800</v>
      </c>
      <c r="M271" s="188">
        <v>319000</v>
      </c>
      <c r="N271" s="188">
        <v>18000</v>
      </c>
      <c r="O271" s="188">
        <v>333000</v>
      </c>
      <c r="P271" s="188">
        <v>10000</v>
      </c>
      <c r="Q271" s="188">
        <v>3336</v>
      </c>
      <c r="R271" s="188">
        <v>29</v>
      </c>
      <c r="S271" s="188">
        <v>3286</v>
      </c>
      <c r="T271" s="188">
        <v>66</v>
      </c>
      <c r="U271" s="188">
        <v>3364</v>
      </c>
      <c r="V271" s="188">
        <v>32</v>
      </c>
      <c r="W271" s="190">
        <v>97.681331747919145</v>
      </c>
    </row>
    <row r="272" spans="1:23" x14ac:dyDescent="0.3">
      <c r="A272" s="189">
        <v>0.62472222222222229</v>
      </c>
      <c r="B272" s="188" t="s">
        <v>1102</v>
      </c>
      <c r="C272" s="188">
        <v>29</v>
      </c>
      <c r="D272" s="188">
        <v>30</v>
      </c>
      <c r="E272" s="188">
        <v>46</v>
      </c>
      <c r="F272" s="188">
        <v>25</v>
      </c>
      <c r="G272" s="188">
        <v>409100</v>
      </c>
      <c r="H272" s="188">
        <v>7700</v>
      </c>
      <c r="I272" s="188">
        <v>124300</v>
      </c>
      <c r="J272" s="188">
        <v>2700</v>
      </c>
      <c r="K272" s="188">
        <v>19600</v>
      </c>
      <c r="L272" s="188">
        <v>1400</v>
      </c>
      <c r="M272" s="188">
        <v>253000</v>
      </c>
      <c r="N272" s="188">
        <v>93000</v>
      </c>
      <c r="O272" s="188">
        <v>653000</v>
      </c>
      <c r="P272" s="188">
        <v>16000</v>
      </c>
      <c r="Q272" s="188">
        <v>3442</v>
      </c>
      <c r="R272" s="188">
        <v>32</v>
      </c>
      <c r="S272" s="188">
        <v>3452</v>
      </c>
      <c r="T272" s="188">
        <v>75</v>
      </c>
      <c r="U272" s="188">
        <v>3439</v>
      </c>
      <c r="V272" s="188">
        <v>37</v>
      </c>
      <c r="W272" s="190">
        <v>100.37801686536784</v>
      </c>
    </row>
    <row r="273" spans="1:23" x14ac:dyDescent="0.3">
      <c r="A273" s="189">
        <v>0.62880787037037034</v>
      </c>
      <c r="B273" s="188" t="s">
        <v>1103</v>
      </c>
      <c r="C273" s="188">
        <v>27</v>
      </c>
      <c r="D273" s="188">
        <v>31</v>
      </c>
      <c r="E273" s="188">
        <v>60</v>
      </c>
      <c r="F273" s="188">
        <v>23</v>
      </c>
      <c r="G273" s="188">
        <v>241700</v>
      </c>
      <c r="H273" s="188">
        <v>6300</v>
      </c>
      <c r="I273" s="188">
        <v>69200</v>
      </c>
      <c r="J273" s="188">
        <v>1900</v>
      </c>
      <c r="K273" s="188">
        <v>71700</v>
      </c>
      <c r="L273" s="188">
        <v>2800</v>
      </c>
      <c r="M273" s="188">
        <v>780000</v>
      </c>
      <c r="N273" s="188">
        <v>160000</v>
      </c>
      <c r="O273" s="188">
        <v>387000</v>
      </c>
      <c r="P273" s="188">
        <v>14000</v>
      </c>
      <c r="Q273" s="188">
        <v>3377</v>
      </c>
      <c r="R273" s="188">
        <v>51</v>
      </c>
      <c r="S273" s="188">
        <v>3430</v>
      </c>
      <c r="T273" s="188">
        <v>120</v>
      </c>
      <c r="U273" s="188">
        <v>3352</v>
      </c>
      <c r="V273" s="188">
        <v>60</v>
      </c>
      <c r="W273" s="190">
        <v>102.32696897374703</v>
      </c>
    </row>
    <row r="274" spans="1:23" x14ac:dyDescent="0.3">
      <c r="A274" s="189">
        <v>0.62962962962962965</v>
      </c>
      <c r="B274" s="188" t="s">
        <v>1104</v>
      </c>
      <c r="C274" s="188">
        <v>30</v>
      </c>
      <c r="D274" s="188">
        <v>36</v>
      </c>
      <c r="E274" s="188">
        <v>773</v>
      </c>
      <c r="F274" s="188">
        <v>84</v>
      </c>
      <c r="G274" s="188">
        <v>265600</v>
      </c>
      <c r="H274" s="188">
        <v>8300</v>
      </c>
      <c r="I274" s="188">
        <v>76600</v>
      </c>
      <c r="J274" s="188">
        <v>2500</v>
      </c>
      <c r="K274" s="188">
        <v>131200</v>
      </c>
      <c r="L274" s="188">
        <v>8700</v>
      </c>
      <c r="M274" s="193">
        <v>3890000</v>
      </c>
      <c r="N274" s="188">
        <v>750000</v>
      </c>
      <c r="O274" s="188">
        <v>442000</v>
      </c>
      <c r="P274" s="188">
        <v>16000</v>
      </c>
      <c r="Q274" s="188">
        <v>3347</v>
      </c>
      <c r="R274" s="188">
        <v>39</v>
      </c>
      <c r="S274" s="188">
        <v>3352</v>
      </c>
      <c r="T274" s="188">
        <v>86</v>
      </c>
      <c r="U274" s="188">
        <v>3364</v>
      </c>
      <c r="V274" s="188">
        <v>45</v>
      </c>
      <c r="W274" s="190">
        <v>99.643281807372176</v>
      </c>
    </row>
    <row r="275" spans="1:23" x14ac:dyDescent="0.3">
      <c r="A275" s="189">
        <v>0.63045138888888885</v>
      </c>
      <c r="B275" s="188" t="s">
        <v>1105</v>
      </c>
      <c r="C275" s="188">
        <v>37</v>
      </c>
      <c r="D275" s="188">
        <v>36</v>
      </c>
      <c r="E275" s="188">
        <v>10</v>
      </c>
      <c r="F275" s="188">
        <v>21</v>
      </c>
      <c r="G275" s="188">
        <v>220700</v>
      </c>
      <c r="H275" s="188">
        <v>5300</v>
      </c>
      <c r="I275" s="188">
        <v>64200</v>
      </c>
      <c r="J275" s="188">
        <v>1600</v>
      </c>
      <c r="K275" s="188">
        <v>66900</v>
      </c>
      <c r="L275" s="188">
        <v>1800</v>
      </c>
      <c r="M275" s="188">
        <v>391000</v>
      </c>
      <c r="N275" s="188">
        <v>11000</v>
      </c>
      <c r="O275" s="188">
        <v>378000</v>
      </c>
      <c r="P275" s="188">
        <v>12000</v>
      </c>
      <c r="Q275" s="188">
        <v>3336</v>
      </c>
      <c r="R275" s="188">
        <v>32</v>
      </c>
      <c r="S275" s="188">
        <v>3300</v>
      </c>
      <c r="T275" s="188">
        <v>67</v>
      </c>
      <c r="U275" s="188">
        <v>3372</v>
      </c>
      <c r="V275" s="188">
        <v>38</v>
      </c>
      <c r="W275" s="190">
        <v>97.864768683274022</v>
      </c>
    </row>
    <row r="276" spans="1:23" x14ac:dyDescent="0.3">
      <c r="A276" s="189">
        <v>0.63130787037037039</v>
      </c>
      <c r="B276" s="188" t="s">
        <v>1106</v>
      </c>
      <c r="C276" s="188">
        <v>9</v>
      </c>
      <c r="D276" s="188">
        <v>27</v>
      </c>
      <c r="E276" s="188">
        <v>670</v>
      </c>
      <c r="F276" s="188">
        <v>110</v>
      </c>
      <c r="G276" s="188">
        <v>381000</v>
      </c>
      <c r="H276" s="188">
        <v>14000</v>
      </c>
      <c r="I276" s="188">
        <v>103100</v>
      </c>
      <c r="J276" s="188">
        <v>3600</v>
      </c>
      <c r="K276" s="188">
        <v>116600</v>
      </c>
      <c r="L276" s="188">
        <v>5900</v>
      </c>
      <c r="M276" s="193">
        <v>2650000</v>
      </c>
      <c r="N276" s="188">
        <v>150000</v>
      </c>
      <c r="O276" s="188">
        <v>769000</v>
      </c>
      <c r="P276" s="188">
        <v>27000</v>
      </c>
      <c r="Q276" s="188">
        <v>3095</v>
      </c>
      <c r="R276" s="188">
        <v>36</v>
      </c>
      <c r="S276" s="188">
        <v>2856</v>
      </c>
      <c r="T276" s="188">
        <v>79</v>
      </c>
      <c r="U276" s="188">
        <v>3265</v>
      </c>
      <c r="V276" s="188">
        <v>43</v>
      </c>
      <c r="W276" s="190">
        <v>87.47320061255742</v>
      </c>
    </row>
    <row r="277" spans="1:23" x14ac:dyDescent="0.3">
      <c r="A277" s="191">
        <v>0.63211805555555556</v>
      </c>
      <c r="B277" s="192" t="s">
        <v>1107</v>
      </c>
      <c r="C277" s="192">
        <v>31</v>
      </c>
      <c r="D277" s="192">
        <v>47</v>
      </c>
      <c r="E277" s="192">
        <v>12</v>
      </c>
      <c r="F277" s="192">
        <v>20</v>
      </c>
      <c r="G277" s="192">
        <v>350500</v>
      </c>
      <c r="H277" s="192">
        <v>6000</v>
      </c>
      <c r="I277" s="192">
        <v>111600</v>
      </c>
      <c r="J277" s="192">
        <v>1800</v>
      </c>
      <c r="K277" s="192">
        <v>12770</v>
      </c>
      <c r="L277" s="192">
        <v>730</v>
      </c>
      <c r="M277" s="192">
        <v>63400</v>
      </c>
      <c r="N277" s="192">
        <v>3500</v>
      </c>
      <c r="O277" s="192">
        <v>537000</v>
      </c>
      <c r="P277" s="192">
        <v>18000</v>
      </c>
      <c r="Q277" s="192">
        <v>3532</v>
      </c>
      <c r="R277" s="192">
        <v>37</v>
      </c>
      <c r="S277" s="192">
        <v>3588</v>
      </c>
      <c r="T277" s="192">
        <v>91</v>
      </c>
      <c r="U277" s="192">
        <v>3521</v>
      </c>
      <c r="V277" s="192">
        <v>39</v>
      </c>
      <c r="W277" s="190">
        <v>101.90286850326611</v>
      </c>
    </row>
    <row r="278" spans="1:23" x14ac:dyDescent="0.3">
      <c r="A278" s="189">
        <v>0.63280092592592596</v>
      </c>
      <c r="B278" s="188" t="s">
        <v>1108</v>
      </c>
      <c r="C278" s="188">
        <v>36</v>
      </c>
      <c r="D278" s="188">
        <v>26</v>
      </c>
      <c r="E278" s="188">
        <v>79</v>
      </c>
      <c r="F278" s="188">
        <v>23</v>
      </c>
      <c r="G278" s="188">
        <v>134700</v>
      </c>
      <c r="H278" s="188">
        <v>2800</v>
      </c>
      <c r="I278" s="188">
        <v>39700</v>
      </c>
      <c r="J278" s="188">
        <v>1000</v>
      </c>
      <c r="K278" s="188">
        <v>20900</v>
      </c>
      <c r="L278" s="188">
        <v>1300</v>
      </c>
      <c r="M278" s="188">
        <v>178000</v>
      </c>
      <c r="N278" s="188">
        <v>24000</v>
      </c>
      <c r="O278" s="188">
        <v>247900</v>
      </c>
      <c r="P278" s="188">
        <v>7600</v>
      </c>
      <c r="Q278" s="188">
        <v>3280</v>
      </c>
      <c r="R278" s="188">
        <v>30</v>
      </c>
      <c r="S278" s="188">
        <v>3123</v>
      </c>
      <c r="T278" s="188">
        <v>64</v>
      </c>
      <c r="U278" s="188">
        <v>3381</v>
      </c>
      <c r="V278" s="188">
        <v>37</v>
      </c>
      <c r="W278" s="190">
        <v>92.369121561668138</v>
      </c>
    </row>
    <row r="279" spans="1:23" x14ac:dyDescent="0.3">
      <c r="A279" s="189">
        <v>0.63370370370370377</v>
      </c>
      <c r="B279" s="188" t="s">
        <v>1109</v>
      </c>
      <c r="C279" s="188">
        <v>147</v>
      </c>
      <c r="D279" s="188">
        <v>39</v>
      </c>
      <c r="E279" s="188">
        <v>380</v>
      </c>
      <c r="F279" s="188">
        <v>130</v>
      </c>
      <c r="G279" s="188">
        <v>209000</v>
      </c>
      <c r="H279" s="188">
        <v>4200</v>
      </c>
      <c r="I279" s="188">
        <v>64700</v>
      </c>
      <c r="J279" s="188">
        <v>1400</v>
      </c>
      <c r="K279" s="188">
        <v>29200</v>
      </c>
      <c r="L279" s="188">
        <v>1300</v>
      </c>
      <c r="M279" s="188">
        <v>118000</v>
      </c>
      <c r="N279" s="188">
        <v>8400</v>
      </c>
      <c r="O279" s="188">
        <v>353000</v>
      </c>
      <c r="P279" s="188">
        <v>13000</v>
      </c>
      <c r="Q279" s="188">
        <v>3408</v>
      </c>
      <c r="R279" s="188">
        <v>40</v>
      </c>
      <c r="S279" s="188">
        <v>3340</v>
      </c>
      <c r="T279" s="188">
        <v>100</v>
      </c>
      <c r="U279" s="188">
        <v>3478</v>
      </c>
      <c r="V279" s="188">
        <v>46</v>
      </c>
      <c r="W279" s="190">
        <v>96.032202415181132</v>
      </c>
    </row>
    <row r="280" spans="1:23" x14ac:dyDescent="0.3">
      <c r="A280" s="189">
        <v>0.6345601851851852</v>
      </c>
      <c r="B280" s="188" t="s">
        <v>1110</v>
      </c>
      <c r="C280" s="188">
        <v>50</v>
      </c>
      <c r="D280" s="188">
        <v>43</v>
      </c>
      <c r="E280" s="188">
        <v>11</v>
      </c>
      <c r="F280" s="188">
        <v>20</v>
      </c>
      <c r="G280" s="188">
        <v>108000</v>
      </c>
      <c r="H280" s="188">
        <v>3000</v>
      </c>
      <c r="I280" s="188">
        <v>30160</v>
      </c>
      <c r="J280" s="188">
        <v>960</v>
      </c>
      <c r="K280" s="188">
        <v>19080</v>
      </c>
      <c r="L280" s="188">
        <v>850</v>
      </c>
      <c r="M280" s="188">
        <v>100600</v>
      </c>
      <c r="N280" s="188">
        <v>4000</v>
      </c>
      <c r="O280" s="188">
        <v>169600</v>
      </c>
      <c r="P280" s="188">
        <v>6100</v>
      </c>
      <c r="Q280" s="188">
        <v>3374</v>
      </c>
      <c r="R280" s="188">
        <v>44</v>
      </c>
      <c r="S280" s="188">
        <v>3520</v>
      </c>
      <c r="T280" s="188">
        <v>100</v>
      </c>
      <c r="U280" s="188">
        <v>3314</v>
      </c>
      <c r="V280" s="188">
        <v>59</v>
      </c>
      <c r="W280" s="190">
        <v>106.21605310802656</v>
      </c>
    </row>
    <row r="281" spans="1:23" x14ac:dyDescent="0.3">
      <c r="A281" s="189">
        <v>0.63546296296296301</v>
      </c>
      <c r="B281" s="188" t="s">
        <v>1111</v>
      </c>
      <c r="C281" s="188">
        <v>-27</v>
      </c>
      <c r="D281" s="188">
        <v>44</v>
      </c>
      <c r="E281" s="188">
        <v>110</v>
      </c>
      <c r="F281" s="188">
        <v>35</v>
      </c>
      <c r="G281" s="188">
        <v>405000</v>
      </c>
      <c r="H281" s="188">
        <v>13000</v>
      </c>
      <c r="I281" s="188">
        <v>119100</v>
      </c>
      <c r="J281" s="188">
        <v>3400</v>
      </c>
      <c r="K281" s="188">
        <v>50100</v>
      </c>
      <c r="L281" s="188">
        <v>1800</v>
      </c>
      <c r="M281" s="188">
        <v>249300</v>
      </c>
      <c r="N281" s="188">
        <v>6900</v>
      </c>
      <c r="O281" s="188">
        <v>635000</v>
      </c>
      <c r="P281" s="188">
        <v>24000</v>
      </c>
      <c r="Q281" s="188">
        <v>3427</v>
      </c>
      <c r="R281" s="188">
        <v>47</v>
      </c>
      <c r="S281" s="188">
        <v>3520</v>
      </c>
      <c r="T281" s="188">
        <v>110</v>
      </c>
      <c r="U281" s="188">
        <v>3399</v>
      </c>
      <c r="V281" s="188">
        <v>61</v>
      </c>
      <c r="W281" s="190">
        <v>103.5598705501618</v>
      </c>
    </row>
    <row r="282" spans="1:23" x14ac:dyDescent="0.3">
      <c r="A282" s="189">
        <v>0.63619212962962968</v>
      </c>
      <c r="B282" s="188" t="s">
        <v>1112</v>
      </c>
      <c r="C282" s="188">
        <v>44</v>
      </c>
      <c r="D282" s="188">
        <v>43</v>
      </c>
      <c r="E282" s="188">
        <v>66</v>
      </c>
      <c r="F282" s="188">
        <v>26</v>
      </c>
      <c r="G282" s="188">
        <v>329000</v>
      </c>
      <c r="H282" s="188">
        <v>16000</v>
      </c>
      <c r="I282" s="188">
        <v>95500</v>
      </c>
      <c r="J282" s="188">
        <v>4400</v>
      </c>
      <c r="K282" s="188">
        <v>63800</v>
      </c>
      <c r="L282" s="188">
        <v>4800</v>
      </c>
      <c r="M282" s="188">
        <v>420000</v>
      </c>
      <c r="N282" s="188">
        <v>26000</v>
      </c>
      <c r="O282" s="188">
        <v>540000</v>
      </c>
      <c r="P282" s="188">
        <v>31000</v>
      </c>
      <c r="Q282" s="188">
        <v>3377</v>
      </c>
      <c r="R282" s="188">
        <v>34</v>
      </c>
      <c r="S282" s="188">
        <v>3428</v>
      </c>
      <c r="T282" s="188">
        <v>98</v>
      </c>
      <c r="U282" s="188">
        <v>3376</v>
      </c>
      <c r="V282" s="188">
        <v>45</v>
      </c>
      <c r="W282" s="190">
        <v>101.54028436018959</v>
      </c>
    </row>
    <row r="283" spans="1:23" x14ac:dyDescent="0.3">
      <c r="A283" s="189">
        <v>0.64020833333333338</v>
      </c>
      <c r="B283" s="188" t="s">
        <v>1113</v>
      </c>
      <c r="C283" s="188">
        <v>41</v>
      </c>
      <c r="D283" s="188">
        <v>31</v>
      </c>
      <c r="E283" s="188">
        <v>12</v>
      </c>
      <c r="F283" s="188">
        <v>21</v>
      </c>
      <c r="G283" s="188">
        <v>167700</v>
      </c>
      <c r="H283" s="188">
        <v>4300</v>
      </c>
      <c r="I283" s="188">
        <v>50700</v>
      </c>
      <c r="J283" s="188">
        <v>1400</v>
      </c>
      <c r="K283" s="188">
        <v>25850</v>
      </c>
      <c r="L283" s="188">
        <v>910</v>
      </c>
      <c r="M283" s="188">
        <v>152000</v>
      </c>
      <c r="N283" s="188">
        <v>11000</v>
      </c>
      <c r="O283" s="188">
        <v>278900</v>
      </c>
      <c r="P283" s="188">
        <v>9200</v>
      </c>
      <c r="Q283" s="188">
        <v>3396</v>
      </c>
      <c r="R283" s="188">
        <v>42</v>
      </c>
      <c r="S283" s="188">
        <v>3373</v>
      </c>
      <c r="T283" s="188">
        <v>89</v>
      </c>
      <c r="U283" s="188">
        <v>3437</v>
      </c>
      <c r="V283" s="188">
        <v>62</v>
      </c>
      <c r="W283" s="190">
        <v>98.137910968868198</v>
      </c>
    </row>
    <row r="284" spans="1:23" x14ac:dyDescent="0.3">
      <c r="A284" s="189">
        <v>0.64101851851851854</v>
      </c>
      <c r="B284" s="188" t="s">
        <v>1114</v>
      </c>
      <c r="C284" s="188">
        <v>57</v>
      </c>
      <c r="D284" s="188">
        <v>36</v>
      </c>
      <c r="E284" s="188">
        <v>10</v>
      </c>
      <c r="F284" s="188">
        <v>19</v>
      </c>
      <c r="G284" s="188">
        <v>79000</v>
      </c>
      <c r="H284" s="188">
        <v>2600</v>
      </c>
      <c r="I284" s="188">
        <v>22720</v>
      </c>
      <c r="J284" s="188">
        <v>780</v>
      </c>
      <c r="K284" s="188">
        <v>10050</v>
      </c>
      <c r="L284" s="188">
        <v>630</v>
      </c>
      <c r="M284" s="188">
        <v>53200</v>
      </c>
      <c r="N284" s="188">
        <v>2800</v>
      </c>
      <c r="O284" s="188">
        <v>132900</v>
      </c>
      <c r="P284" s="188">
        <v>5200</v>
      </c>
      <c r="Q284" s="188">
        <v>3339</v>
      </c>
      <c r="R284" s="188">
        <v>32</v>
      </c>
      <c r="S284" s="188">
        <v>3338</v>
      </c>
      <c r="T284" s="188">
        <v>73</v>
      </c>
      <c r="U284" s="188">
        <v>3363</v>
      </c>
      <c r="V284" s="188">
        <v>44</v>
      </c>
      <c r="W284" s="190">
        <v>99.256616116562597</v>
      </c>
    </row>
    <row r="285" spans="1:23" x14ac:dyDescent="0.3">
      <c r="A285" s="189">
        <v>0.64184027777777775</v>
      </c>
      <c r="B285" s="188" t="s">
        <v>1115</v>
      </c>
      <c r="C285" s="188">
        <v>48</v>
      </c>
      <c r="D285" s="188">
        <v>32</v>
      </c>
      <c r="E285" s="188">
        <v>39</v>
      </c>
      <c r="F285" s="188">
        <v>19</v>
      </c>
      <c r="G285" s="188">
        <v>125000</v>
      </c>
      <c r="H285" s="188">
        <v>2400</v>
      </c>
      <c r="I285" s="188">
        <v>35630</v>
      </c>
      <c r="J285" s="188">
        <v>760</v>
      </c>
      <c r="K285" s="188">
        <v>21710</v>
      </c>
      <c r="L285" s="188">
        <v>900</v>
      </c>
      <c r="M285" s="188">
        <v>122500</v>
      </c>
      <c r="N285" s="188">
        <v>4000</v>
      </c>
      <c r="O285" s="188">
        <v>207500</v>
      </c>
      <c r="P285" s="188">
        <v>4800</v>
      </c>
      <c r="Q285" s="188">
        <v>3338</v>
      </c>
      <c r="R285" s="188">
        <v>30</v>
      </c>
      <c r="S285" s="188">
        <v>3356</v>
      </c>
      <c r="T285" s="188">
        <v>72</v>
      </c>
      <c r="U285" s="188">
        <v>3341</v>
      </c>
      <c r="V285" s="188">
        <v>35</v>
      </c>
      <c r="W285" s="190">
        <v>100.44896737503741</v>
      </c>
    </row>
    <row r="286" spans="1:23" x14ac:dyDescent="0.3">
      <c r="A286" s="191">
        <v>0.64266203703703706</v>
      </c>
      <c r="B286" s="192" t="s">
        <v>1116</v>
      </c>
      <c r="C286" s="192">
        <v>59</v>
      </c>
      <c r="D286" s="192">
        <v>36</v>
      </c>
      <c r="E286" s="192">
        <v>22</v>
      </c>
      <c r="F286" s="192">
        <v>20</v>
      </c>
      <c r="G286" s="192">
        <v>73100</v>
      </c>
      <c r="H286" s="192">
        <v>1700</v>
      </c>
      <c r="I286" s="192">
        <v>31180</v>
      </c>
      <c r="J286" s="192">
        <v>720</v>
      </c>
      <c r="K286" s="192">
        <v>25580</v>
      </c>
      <c r="L286" s="192">
        <v>700</v>
      </c>
      <c r="M286" s="192">
        <v>114300</v>
      </c>
      <c r="N286" s="192">
        <v>3400</v>
      </c>
      <c r="O286" s="192">
        <v>94400</v>
      </c>
      <c r="P286" s="192">
        <v>3100</v>
      </c>
      <c r="Q286" s="192">
        <v>3991</v>
      </c>
      <c r="R286" s="192">
        <v>33</v>
      </c>
      <c r="S286" s="192">
        <v>4044</v>
      </c>
      <c r="T286" s="192">
        <v>99</v>
      </c>
      <c r="U286" s="192">
        <v>3973</v>
      </c>
      <c r="V286" s="192">
        <v>42</v>
      </c>
      <c r="W286" s="190">
        <v>101.78706267304305</v>
      </c>
    </row>
    <row r="287" spans="1:23" x14ac:dyDescent="0.3">
      <c r="A287" s="189">
        <v>0.64351851851851849</v>
      </c>
      <c r="B287" s="188" t="s">
        <v>1117</v>
      </c>
      <c r="C287" s="188">
        <v>24</v>
      </c>
      <c r="D287" s="188">
        <v>34</v>
      </c>
      <c r="E287" s="188">
        <v>26</v>
      </c>
      <c r="F287" s="188">
        <v>26</v>
      </c>
      <c r="G287" s="188">
        <v>201700</v>
      </c>
      <c r="H287" s="188">
        <v>5900</v>
      </c>
      <c r="I287" s="188">
        <v>56800</v>
      </c>
      <c r="J287" s="188">
        <v>1600</v>
      </c>
      <c r="K287" s="188">
        <v>61800</v>
      </c>
      <c r="L287" s="188">
        <v>2500</v>
      </c>
      <c r="M287" s="188">
        <v>338000</v>
      </c>
      <c r="N287" s="188">
        <v>12000</v>
      </c>
      <c r="O287" s="188">
        <v>330000</v>
      </c>
      <c r="P287" s="188">
        <v>11000</v>
      </c>
      <c r="Q287" s="188">
        <v>3350</v>
      </c>
      <c r="R287" s="188">
        <v>33</v>
      </c>
      <c r="S287" s="188">
        <v>3389</v>
      </c>
      <c r="T287" s="188">
        <v>76</v>
      </c>
      <c r="U287" s="188">
        <v>3338</v>
      </c>
      <c r="V287" s="188">
        <v>34</v>
      </c>
      <c r="W287" s="190">
        <v>101.52786099460755</v>
      </c>
    </row>
    <row r="288" spans="1:23" x14ac:dyDescent="0.3">
      <c r="A288" s="191">
        <v>0.64428240740740739</v>
      </c>
      <c r="B288" s="192" t="s">
        <v>1118</v>
      </c>
      <c r="C288" s="192">
        <v>51</v>
      </c>
      <c r="D288" s="192">
        <v>35</v>
      </c>
      <c r="E288" s="192">
        <v>44</v>
      </c>
      <c r="F288" s="192">
        <v>20</v>
      </c>
      <c r="G288" s="192">
        <v>255600</v>
      </c>
      <c r="H288" s="192">
        <v>5300</v>
      </c>
      <c r="I288" s="192">
        <v>84500</v>
      </c>
      <c r="J288" s="192">
        <v>1800</v>
      </c>
      <c r="K288" s="192">
        <v>48800</v>
      </c>
      <c r="L288" s="192">
        <v>1500</v>
      </c>
      <c r="M288" s="192">
        <v>266000</v>
      </c>
      <c r="N288" s="192">
        <v>11000</v>
      </c>
      <c r="O288" s="192">
        <v>390000</v>
      </c>
      <c r="P288" s="192">
        <v>11000</v>
      </c>
      <c r="Q288" s="192">
        <v>3581</v>
      </c>
      <c r="R288" s="192">
        <v>32</v>
      </c>
      <c r="S288" s="192">
        <v>3584</v>
      </c>
      <c r="T288" s="192">
        <v>77</v>
      </c>
      <c r="U288" s="192">
        <v>3580</v>
      </c>
      <c r="V288" s="192">
        <v>41</v>
      </c>
      <c r="W288" s="190">
        <v>100.11173184357543</v>
      </c>
    </row>
    <row r="289" spans="1:23" x14ac:dyDescent="0.3">
      <c r="A289" s="189">
        <v>0.64511574074074074</v>
      </c>
      <c r="B289" s="188" t="s">
        <v>1119</v>
      </c>
      <c r="C289" s="188">
        <v>9</v>
      </c>
      <c r="D289" s="188">
        <v>35</v>
      </c>
      <c r="E289" s="188">
        <v>15</v>
      </c>
      <c r="F289" s="188">
        <v>19</v>
      </c>
      <c r="G289" s="188">
        <v>73800</v>
      </c>
      <c r="H289" s="188">
        <v>1800</v>
      </c>
      <c r="I289" s="188">
        <v>21340</v>
      </c>
      <c r="J289" s="188">
        <v>580</v>
      </c>
      <c r="K289" s="188">
        <v>21050</v>
      </c>
      <c r="L289" s="188">
        <v>950</v>
      </c>
      <c r="M289" s="188">
        <v>114300</v>
      </c>
      <c r="N289" s="188">
        <v>3900</v>
      </c>
      <c r="O289" s="188">
        <v>119600</v>
      </c>
      <c r="P289" s="188">
        <v>4200</v>
      </c>
      <c r="Q289" s="188">
        <v>3391</v>
      </c>
      <c r="R289" s="188">
        <v>49</v>
      </c>
      <c r="S289" s="188">
        <v>3440</v>
      </c>
      <c r="T289" s="188">
        <v>110</v>
      </c>
      <c r="U289" s="188">
        <v>3388</v>
      </c>
      <c r="V289" s="188">
        <v>68</v>
      </c>
      <c r="W289" s="190">
        <v>101.53482880755608</v>
      </c>
    </row>
    <row r="290" spans="1:23" x14ac:dyDescent="0.3">
      <c r="A290" s="189">
        <v>0.64590277777777783</v>
      </c>
      <c r="B290" s="188" t="s">
        <v>1120</v>
      </c>
      <c r="C290" s="188">
        <v>28</v>
      </c>
      <c r="D290" s="188">
        <v>32</v>
      </c>
      <c r="E290" s="188">
        <v>53</v>
      </c>
      <c r="F290" s="188">
        <v>23</v>
      </c>
      <c r="G290" s="188">
        <v>173000</v>
      </c>
      <c r="H290" s="188">
        <v>6000</v>
      </c>
      <c r="I290" s="188">
        <v>50100</v>
      </c>
      <c r="J290" s="188">
        <v>1700</v>
      </c>
      <c r="K290" s="188">
        <v>35700</v>
      </c>
      <c r="L290" s="188">
        <v>1700</v>
      </c>
      <c r="M290" s="188">
        <v>216000</v>
      </c>
      <c r="N290" s="188">
        <v>9500</v>
      </c>
      <c r="O290" s="188">
        <v>285000</v>
      </c>
      <c r="P290" s="188">
        <v>11000</v>
      </c>
      <c r="Q290" s="188">
        <v>3384</v>
      </c>
      <c r="R290" s="188">
        <v>36</v>
      </c>
      <c r="S290" s="188">
        <v>3419</v>
      </c>
      <c r="T290" s="188">
        <v>94</v>
      </c>
      <c r="U290" s="188">
        <v>3364</v>
      </c>
      <c r="V290" s="188">
        <v>49</v>
      </c>
      <c r="W290" s="190">
        <v>101.63495838287753</v>
      </c>
    </row>
    <row r="291" spans="1:23" x14ac:dyDescent="0.3">
      <c r="A291" s="189">
        <v>0.64671296296296299</v>
      </c>
      <c r="B291" s="188" t="s">
        <v>1121</v>
      </c>
      <c r="C291" s="188">
        <v>46</v>
      </c>
      <c r="D291" s="188">
        <v>34</v>
      </c>
      <c r="E291" s="188">
        <v>41</v>
      </c>
      <c r="F291" s="188">
        <v>22</v>
      </c>
      <c r="G291" s="188">
        <v>160800</v>
      </c>
      <c r="H291" s="188">
        <v>3900</v>
      </c>
      <c r="I291" s="188">
        <v>46400</v>
      </c>
      <c r="J291" s="188">
        <v>1100</v>
      </c>
      <c r="K291" s="188">
        <v>18940</v>
      </c>
      <c r="L291" s="188">
        <v>580</v>
      </c>
      <c r="M291" s="188">
        <v>96700</v>
      </c>
      <c r="N291" s="188">
        <v>2500</v>
      </c>
      <c r="O291" s="188">
        <v>258400</v>
      </c>
      <c r="P291" s="188">
        <v>7600</v>
      </c>
      <c r="Q291" s="188">
        <v>3408</v>
      </c>
      <c r="R291" s="188">
        <v>29</v>
      </c>
      <c r="S291" s="188">
        <v>3458</v>
      </c>
      <c r="T291" s="188">
        <v>78</v>
      </c>
      <c r="U291" s="188">
        <v>3369</v>
      </c>
      <c r="V291" s="188">
        <v>43</v>
      </c>
      <c r="W291" s="190">
        <v>102.64173345206294</v>
      </c>
    </row>
    <row r="292" spans="1:23" x14ac:dyDescent="0.3">
      <c r="A292" s="189">
        <v>0.64759259259259261</v>
      </c>
      <c r="B292" s="188" t="s">
        <v>1122</v>
      </c>
      <c r="C292" s="188">
        <v>48</v>
      </c>
      <c r="D292" s="188">
        <v>33</v>
      </c>
      <c r="E292" s="188">
        <v>67</v>
      </c>
      <c r="F292" s="188">
        <v>22</v>
      </c>
      <c r="G292" s="188">
        <v>135900</v>
      </c>
      <c r="H292" s="188">
        <v>3200</v>
      </c>
      <c r="I292" s="188">
        <v>38940</v>
      </c>
      <c r="J292" s="188">
        <v>970</v>
      </c>
      <c r="K292" s="188">
        <v>45100</v>
      </c>
      <c r="L292" s="188">
        <v>1300</v>
      </c>
      <c r="M292" s="188">
        <v>469000</v>
      </c>
      <c r="N292" s="188">
        <v>55000</v>
      </c>
      <c r="O292" s="188">
        <v>219600</v>
      </c>
      <c r="P292" s="188">
        <v>7300</v>
      </c>
      <c r="Q292" s="188">
        <v>3394</v>
      </c>
      <c r="R292" s="188">
        <v>32</v>
      </c>
      <c r="S292" s="188">
        <v>3444</v>
      </c>
      <c r="T292" s="188">
        <v>75</v>
      </c>
      <c r="U292" s="188">
        <v>3351</v>
      </c>
      <c r="V292" s="188">
        <v>39</v>
      </c>
      <c r="W292" s="190">
        <v>102.77529095792302</v>
      </c>
    </row>
    <row r="293" spans="1:23" x14ac:dyDescent="0.3">
      <c r="A293" s="186">
        <v>42944</v>
      </c>
    </row>
    <row r="294" spans="1:23" x14ac:dyDescent="0.3">
      <c r="A294" s="189">
        <v>0.35539351851851847</v>
      </c>
      <c r="B294" s="188" t="s">
        <v>1492</v>
      </c>
      <c r="C294" s="188">
        <v>49</v>
      </c>
      <c r="D294" s="188">
        <v>33</v>
      </c>
      <c r="E294" s="188">
        <v>945</v>
      </c>
      <c r="F294" s="188">
        <v>68</v>
      </c>
      <c r="G294" s="188">
        <v>15680</v>
      </c>
      <c r="H294" s="188">
        <v>550</v>
      </c>
      <c r="I294" s="188">
        <v>14570</v>
      </c>
      <c r="J294" s="188">
        <v>520</v>
      </c>
      <c r="K294" s="188">
        <v>34700</v>
      </c>
      <c r="L294" s="188">
        <v>1300</v>
      </c>
      <c r="M294" s="188">
        <v>68100</v>
      </c>
      <c r="N294" s="188">
        <v>2500</v>
      </c>
      <c r="O294" s="188">
        <v>72200</v>
      </c>
      <c r="P294" s="188">
        <v>3100</v>
      </c>
      <c r="Q294" s="188">
        <v>3486</v>
      </c>
      <c r="R294" s="188">
        <v>53</v>
      </c>
      <c r="S294" s="188">
        <v>1406</v>
      </c>
      <c r="T294" s="188">
        <v>54</v>
      </c>
      <c r="U294" s="188">
        <v>5228</v>
      </c>
      <c r="V294" s="188">
        <v>91</v>
      </c>
      <c r="W294" s="190"/>
    </row>
    <row r="295" spans="1:23" x14ac:dyDescent="0.3">
      <c r="A295" s="189"/>
      <c r="W295" s="190"/>
    </row>
    <row r="296" spans="1:23" x14ac:dyDescent="0.3">
      <c r="A296" s="189">
        <v>0.35716435185185186</v>
      </c>
      <c r="B296" s="188" t="s">
        <v>908</v>
      </c>
      <c r="C296" s="188">
        <v>47</v>
      </c>
      <c r="D296" s="188">
        <v>31</v>
      </c>
      <c r="E296" s="188">
        <v>900</v>
      </c>
      <c r="F296" s="188">
        <v>54</v>
      </c>
      <c r="G296" s="188">
        <v>15770</v>
      </c>
      <c r="H296" s="188">
        <v>590</v>
      </c>
      <c r="I296" s="188">
        <v>14150</v>
      </c>
      <c r="J296" s="188">
        <v>470</v>
      </c>
      <c r="K296" s="188">
        <v>33800</v>
      </c>
      <c r="L296" s="188">
        <v>1400</v>
      </c>
      <c r="M296" s="188">
        <v>64600</v>
      </c>
      <c r="N296" s="188">
        <v>2700</v>
      </c>
      <c r="O296" s="188">
        <v>69600</v>
      </c>
      <c r="P296" s="188">
        <v>2900</v>
      </c>
      <c r="Q296" s="188">
        <v>3496</v>
      </c>
      <c r="R296" s="188">
        <v>50</v>
      </c>
      <c r="S296" s="188">
        <v>1457</v>
      </c>
      <c r="T296" s="188">
        <v>59</v>
      </c>
      <c r="U296" s="188">
        <v>5147</v>
      </c>
      <c r="V296" s="188">
        <v>76</v>
      </c>
      <c r="W296" s="190"/>
    </row>
    <row r="297" spans="1:23" x14ac:dyDescent="0.3">
      <c r="A297" s="189">
        <v>0.36944444444444446</v>
      </c>
      <c r="B297" s="188" t="s">
        <v>909</v>
      </c>
      <c r="C297" s="188">
        <v>35</v>
      </c>
      <c r="D297" s="188">
        <v>28</v>
      </c>
      <c r="E297" s="188">
        <v>911</v>
      </c>
      <c r="F297" s="188">
        <v>74</v>
      </c>
      <c r="G297" s="188">
        <v>14870</v>
      </c>
      <c r="H297" s="188">
        <v>520</v>
      </c>
      <c r="I297" s="188">
        <v>13750</v>
      </c>
      <c r="J297" s="188">
        <v>550</v>
      </c>
      <c r="K297" s="188">
        <v>33600</v>
      </c>
      <c r="L297" s="188">
        <v>1500</v>
      </c>
      <c r="M297" s="188">
        <v>63100</v>
      </c>
      <c r="N297" s="188">
        <v>2300</v>
      </c>
      <c r="O297" s="188">
        <v>68200</v>
      </c>
      <c r="P297" s="188">
        <v>3100</v>
      </c>
      <c r="Q297" s="188">
        <v>3473</v>
      </c>
      <c r="R297" s="188">
        <v>56</v>
      </c>
      <c r="S297" s="188">
        <v>1435</v>
      </c>
      <c r="T297" s="188">
        <v>55</v>
      </c>
      <c r="U297" s="188">
        <v>5197</v>
      </c>
      <c r="V297" s="188">
        <v>97</v>
      </c>
      <c r="W297" s="190"/>
    </row>
    <row r="298" spans="1:23" x14ac:dyDescent="0.3">
      <c r="A298" s="189">
        <v>0.38087962962962968</v>
      </c>
      <c r="B298" s="188" t="s">
        <v>910</v>
      </c>
      <c r="C298" s="188">
        <v>7</v>
      </c>
      <c r="D298" s="188">
        <v>25</v>
      </c>
      <c r="E298" s="188">
        <v>941</v>
      </c>
      <c r="F298" s="188">
        <v>71</v>
      </c>
      <c r="G298" s="188">
        <v>15140</v>
      </c>
      <c r="H298" s="188">
        <v>610</v>
      </c>
      <c r="I298" s="188">
        <v>13940</v>
      </c>
      <c r="J298" s="188">
        <v>560</v>
      </c>
      <c r="K298" s="188">
        <v>33300</v>
      </c>
      <c r="L298" s="188">
        <v>1500</v>
      </c>
      <c r="M298" s="188">
        <v>65700</v>
      </c>
      <c r="N298" s="188">
        <v>3200</v>
      </c>
      <c r="O298" s="188">
        <v>70700</v>
      </c>
      <c r="P298" s="188">
        <v>3200</v>
      </c>
      <c r="Q298" s="188">
        <v>3484</v>
      </c>
      <c r="R298" s="188">
        <v>55</v>
      </c>
      <c r="S298" s="188">
        <v>1400</v>
      </c>
      <c r="T298" s="188">
        <v>55</v>
      </c>
      <c r="U298" s="188">
        <v>5221</v>
      </c>
      <c r="V298" s="188">
        <v>94</v>
      </c>
      <c r="W298" s="190"/>
    </row>
    <row r="299" spans="1:23" x14ac:dyDescent="0.3">
      <c r="A299" s="189">
        <v>0.3938888888888889</v>
      </c>
      <c r="B299" s="188" t="s">
        <v>911</v>
      </c>
      <c r="C299" s="188">
        <v>-4</v>
      </c>
      <c r="D299" s="188">
        <v>23</v>
      </c>
      <c r="E299" s="188">
        <v>902</v>
      </c>
      <c r="F299" s="188">
        <v>61</v>
      </c>
      <c r="G299" s="188">
        <v>15580</v>
      </c>
      <c r="H299" s="188">
        <v>670</v>
      </c>
      <c r="I299" s="188">
        <v>14010</v>
      </c>
      <c r="J299" s="188">
        <v>570</v>
      </c>
      <c r="K299" s="188">
        <v>34800</v>
      </c>
      <c r="L299" s="188">
        <v>1600</v>
      </c>
      <c r="M299" s="188">
        <v>67300</v>
      </c>
      <c r="N299" s="188">
        <v>2900</v>
      </c>
      <c r="O299" s="188">
        <v>71800</v>
      </c>
      <c r="P299" s="188">
        <v>3200</v>
      </c>
      <c r="Q299" s="188">
        <v>3445</v>
      </c>
      <c r="R299" s="188">
        <v>56</v>
      </c>
      <c r="S299" s="188">
        <v>1419</v>
      </c>
      <c r="T299" s="188">
        <v>61</v>
      </c>
      <c r="U299" s="188">
        <v>5175</v>
      </c>
      <c r="V299" s="188">
        <v>99</v>
      </c>
      <c r="W299" s="190"/>
    </row>
    <row r="300" spans="1:23" x14ac:dyDescent="0.3">
      <c r="A300" s="189">
        <v>0.40530092592592593</v>
      </c>
      <c r="B300" s="188" t="s">
        <v>912</v>
      </c>
      <c r="C300" s="188">
        <v>31</v>
      </c>
      <c r="D300" s="188">
        <v>25</v>
      </c>
      <c r="E300" s="188">
        <v>913</v>
      </c>
      <c r="F300" s="188">
        <v>67</v>
      </c>
      <c r="G300" s="188">
        <v>15490</v>
      </c>
      <c r="H300" s="188">
        <v>620</v>
      </c>
      <c r="I300" s="188">
        <v>14160</v>
      </c>
      <c r="J300" s="188">
        <v>580</v>
      </c>
      <c r="K300" s="188">
        <v>34400</v>
      </c>
      <c r="L300" s="188">
        <v>1700</v>
      </c>
      <c r="M300" s="188">
        <v>67300</v>
      </c>
      <c r="N300" s="188">
        <v>3100</v>
      </c>
      <c r="O300" s="188">
        <v>71900</v>
      </c>
      <c r="P300" s="188">
        <v>3300</v>
      </c>
      <c r="Q300" s="188">
        <v>3457</v>
      </c>
      <c r="R300" s="188">
        <v>52</v>
      </c>
      <c r="S300" s="188">
        <v>1390</v>
      </c>
      <c r="T300" s="188">
        <v>49</v>
      </c>
      <c r="U300" s="188">
        <v>5159</v>
      </c>
      <c r="V300" s="188">
        <v>91</v>
      </c>
      <c r="W300" s="190"/>
    </row>
    <row r="301" spans="1:23" x14ac:dyDescent="0.3">
      <c r="A301" s="189">
        <v>0.41668981481481482</v>
      </c>
      <c r="B301" s="188" t="s">
        <v>913</v>
      </c>
      <c r="C301" s="188">
        <v>40</v>
      </c>
      <c r="D301" s="188">
        <v>23</v>
      </c>
      <c r="E301" s="188">
        <v>884</v>
      </c>
      <c r="F301" s="188">
        <v>65</v>
      </c>
      <c r="G301" s="188">
        <v>15440</v>
      </c>
      <c r="H301" s="188">
        <v>610</v>
      </c>
      <c r="I301" s="188">
        <v>14220</v>
      </c>
      <c r="J301" s="188">
        <v>590</v>
      </c>
      <c r="K301" s="188">
        <v>34500</v>
      </c>
      <c r="L301" s="188">
        <v>1700</v>
      </c>
      <c r="M301" s="188">
        <v>65800</v>
      </c>
      <c r="N301" s="188">
        <v>2800</v>
      </c>
      <c r="O301" s="188">
        <v>72600</v>
      </c>
      <c r="P301" s="188">
        <v>3100</v>
      </c>
      <c r="Q301" s="188">
        <v>3437</v>
      </c>
      <c r="R301" s="188">
        <v>56</v>
      </c>
      <c r="S301" s="188">
        <v>1374</v>
      </c>
      <c r="T301" s="188">
        <v>59</v>
      </c>
      <c r="U301" s="188">
        <v>5178</v>
      </c>
      <c r="V301" s="188">
        <v>97</v>
      </c>
      <c r="W301" s="190"/>
    </row>
    <row r="302" spans="1:23" x14ac:dyDescent="0.3">
      <c r="A302" s="189">
        <v>0.42813657407407407</v>
      </c>
      <c r="B302" s="188" t="s">
        <v>914</v>
      </c>
      <c r="C302" s="188">
        <v>0</v>
      </c>
      <c r="D302" s="188">
        <v>26</v>
      </c>
      <c r="E302" s="188">
        <v>928</v>
      </c>
      <c r="F302" s="188">
        <v>67</v>
      </c>
      <c r="G302" s="188">
        <v>15860</v>
      </c>
      <c r="H302" s="188">
        <v>760</v>
      </c>
      <c r="I302" s="188">
        <v>14410</v>
      </c>
      <c r="J302" s="188">
        <v>620</v>
      </c>
      <c r="K302" s="188">
        <v>34500</v>
      </c>
      <c r="L302" s="188">
        <v>1500</v>
      </c>
      <c r="M302" s="188">
        <v>67700</v>
      </c>
      <c r="N302" s="188">
        <v>3300</v>
      </c>
      <c r="O302" s="188">
        <v>71900</v>
      </c>
      <c r="P302" s="188">
        <v>3400</v>
      </c>
      <c r="Q302" s="188">
        <v>3492</v>
      </c>
      <c r="R302" s="188">
        <v>59</v>
      </c>
      <c r="S302" s="188">
        <v>1472</v>
      </c>
      <c r="T302" s="188">
        <v>69</v>
      </c>
      <c r="U302" s="188">
        <v>5220</v>
      </c>
      <c r="V302" s="188">
        <v>110</v>
      </c>
      <c r="W302" s="190"/>
    </row>
    <row r="303" spans="1:23" x14ac:dyDescent="0.3">
      <c r="A303" s="189">
        <v>0.43951388888888893</v>
      </c>
      <c r="B303" s="188" t="s">
        <v>915</v>
      </c>
      <c r="C303" s="188">
        <v>20</v>
      </c>
      <c r="D303" s="188">
        <v>26</v>
      </c>
      <c r="E303" s="188">
        <v>928</v>
      </c>
      <c r="F303" s="188">
        <v>65</v>
      </c>
      <c r="G303" s="188">
        <v>15460</v>
      </c>
      <c r="H303" s="188">
        <v>740</v>
      </c>
      <c r="I303" s="188">
        <v>13980</v>
      </c>
      <c r="J303" s="188">
        <v>640</v>
      </c>
      <c r="K303" s="188">
        <v>33600</v>
      </c>
      <c r="L303" s="188">
        <v>1800</v>
      </c>
      <c r="M303" s="188">
        <v>65700</v>
      </c>
      <c r="N303" s="188">
        <v>2900</v>
      </c>
      <c r="O303" s="188">
        <v>71800</v>
      </c>
      <c r="P303" s="188">
        <v>3700</v>
      </c>
      <c r="Q303" s="188">
        <v>3465</v>
      </c>
      <c r="R303" s="188">
        <v>69</v>
      </c>
      <c r="S303" s="188">
        <v>1452</v>
      </c>
      <c r="T303" s="188">
        <v>71</v>
      </c>
      <c r="U303" s="188">
        <v>5220</v>
      </c>
      <c r="V303" s="188">
        <v>120</v>
      </c>
      <c r="W303" s="190"/>
    </row>
    <row r="304" spans="1:23" x14ac:dyDescent="0.3">
      <c r="A304" s="189">
        <v>0.45089120370370367</v>
      </c>
      <c r="B304" s="188" t="s">
        <v>1123</v>
      </c>
      <c r="C304" s="188">
        <v>36</v>
      </c>
      <c r="D304" s="188">
        <v>27</v>
      </c>
      <c r="E304" s="188">
        <v>888</v>
      </c>
      <c r="F304" s="188">
        <v>69</v>
      </c>
      <c r="G304" s="188">
        <v>15300</v>
      </c>
      <c r="H304" s="188">
        <v>620</v>
      </c>
      <c r="I304" s="188">
        <v>14030</v>
      </c>
      <c r="J304" s="188">
        <v>610</v>
      </c>
      <c r="K304" s="188">
        <v>33900</v>
      </c>
      <c r="L304" s="188">
        <v>1700</v>
      </c>
      <c r="M304" s="188">
        <v>66500</v>
      </c>
      <c r="N304" s="188">
        <v>2900</v>
      </c>
      <c r="O304" s="188">
        <v>70000</v>
      </c>
      <c r="P304" s="188">
        <v>3000</v>
      </c>
      <c r="Q304" s="188">
        <v>3486</v>
      </c>
      <c r="R304" s="188">
        <v>62</v>
      </c>
      <c r="S304" s="188">
        <v>1436</v>
      </c>
      <c r="T304" s="188">
        <v>66</v>
      </c>
      <c r="U304" s="188">
        <v>5196</v>
      </c>
      <c r="V304" s="188">
        <v>99</v>
      </c>
      <c r="W304" s="190"/>
    </row>
    <row r="305" spans="1:23" x14ac:dyDescent="0.3">
      <c r="A305" s="189">
        <v>0.46230324074074075</v>
      </c>
      <c r="B305" s="188" t="s">
        <v>1124</v>
      </c>
      <c r="C305" s="188">
        <v>3</v>
      </c>
      <c r="D305" s="188">
        <v>23</v>
      </c>
      <c r="E305" s="188">
        <v>878</v>
      </c>
      <c r="F305" s="188">
        <v>65</v>
      </c>
      <c r="G305" s="188">
        <v>15300</v>
      </c>
      <c r="H305" s="188">
        <v>630</v>
      </c>
      <c r="I305" s="188">
        <v>14240</v>
      </c>
      <c r="J305" s="188">
        <v>660</v>
      </c>
      <c r="K305" s="188">
        <v>34300</v>
      </c>
      <c r="L305" s="188">
        <v>1700</v>
      </c>
      <c r="M305" s="188">
        <v>65300</v>
      </c>
      <c r="N305" s="188">
        <v>2900</v>
      </c>
      <c r="O305" s="188">
        <v>69900</v>
      </c>
      <c r="P305" s="188">
        <v>3500</v>
      </c>
      <c r="Q305" s="188">
        <v>3503</v>
      </c>
      <c r="R305" s="188">
        <v>66</v>
      </c>
      <c r="S305" s="188">
        <v>1426</v>
      </c>
      <c r="T305" s="188">
        <v>60</v>
      </c>
      <c r="U305" s="188">
        <v>5240</v>
      </c>
      <c r="V305" s="188">
        <v>110</v>
      </c>
      <c r="W305" s="190"/>
    </row>
    <row r="306" spans="1:23" x14ac:dyDescent="0.3">
      <c r="A306" s="189">
        <v>0.47369212962962964</v>
      </c>
      <c r="B306" s="188" t="s">
        <v>1125</v>
      </c>
      <c r="C306" s="188">
        <v>18</v>
      </c>
      <c r="D306" s="188">
        <v>25</v>
      </c>
      <c r="E306" s="188">
        <v>931</v>
      </c>
      <c r="F306" s="188">
        <v>69</v>
      </c>
      <c r="G306" s="188">
        <v>15430</v>
      </c>
      <c r="H306" s="188">
        <v>660</v>
      </c>
      <c r="I306" s="188">
        <v>14040</v>
      </c>
      <c r="J306" s="188">
        <v>610</v>
      </c>
      <c r="K306" s="188">
        <v>34200</v>
      </c>
      <c r="L306" s="188">
        <v>1500</v>
      </c>
      <c r="M306" s="188">
        <v>65300</v>
      </c>
      <c r="N306" s="188">
        <v>2800</v>
      </c>
      <c r="O306" s="188">
        <v>73700</v>
      </c>
      <c r="P306" s="188">
        <v>3400</v>
      </c>
      <c r="Q306" s="188">
        <v>3438</v>
      </c>
      <c r="R306" s="188">
        <v>65</v>
      </c>
      <c r="S306" s="188">
        <v>1402</v>
      </c>
      <c r="T306" s="188">
        <v>63</v>
      </c>
      <c r="U306" s="188">
        <v>5200</v>
      </c>
      <c r="V306" s="188">
        <v>110</v>
      </c>
      <c r="W306" s="190"/>
    </row>
    <row r="307" spans="1:23" x14ac:dyDescent="0.3">
      <c r="W307" s="190"/>
    </row>
    <row r="308" spans="1:23" x14ac:dyDescent="0.3">
      <c r="A308" s="189">
        <v>0.35965277777777777</v>
      </c>
      <c r="B308" s="188" t="s">
        <v>916</v>
      </c>
      <c r="C308" s="188">
        <v>41</v>
      </c>
      <c r="D308" s="188">
        <v>32</v>
      </c>
      <c r="E308" s="188">
        <v>-10</v>
      </c>
      <c r="F308" s="188">
        <v>11</v>
      </c>
      <c r="G308" s="188">
        <v>27150</v>
      </c>
      <c r="H308" s="188">
        <v>930</v>
      </c>
      <c r="I308" s="188">
        <v>2016</v>
      </c>
      <c r="J308" s="188">
        <v>79</v>
      </c>
      <c r="K308" s="188">
        <v>3300</v>
      </c>
      <c r="L308" s="188">
        <v>170</v>
      </c>
      <c r="M308" s="188">
        <v>66400</v>
      </c>
      <c r="N308" s="188">
        <v>3200</v>
      </c>
      <c r="O308" s="188">
        <v>184400</v>
      </c>
      <c r="P308" s="188">
        <v>9300</v>
      </c>
      <c r="Q308" s="188">
        <v>995</v>
      </c>
      <c r="R308" s="188">
        <v>29</v>
      </c>
      <c r="S308" s="188">
        <v>1001</v>
      </c>
      <c r="T308" s="188">
        <v>31</v>
      </c>
      <c r="U308" s="188">
        <v>942</v>
      </c>
      <c r="V308" s="188">
        <v>83</v>
      </c>
      <c r="W308" s="190">
        <v>106.26326963906583</v>
      </c>
    </row>
    <row r="309" spans="1:23" x14ac:dyDescent="0.3">
      <c r="A309" s="189">
        <v>0.36047453703703702</v>
      </c>
      <c r="B309" s="188" t="s">
        <v>917</v>
      </c>
      <c r="C309" s="188">
        <v>3</v>
      </c>
      <c r="D309" s="188">
        <v>31</v>
      </c>
      <c r="E309" s="188">
        <v>-10</v>
      </c>
      <c r="F309" s="188">
        <v>13</v>
      </c>
      <c r="G309" s="188">
        <v>22600</v>
      </c>
      <c r="H309" s="188">
        <v>770</v>
      </c>
      <c r="I309" s="188">
        <v>1740</v>
      </c>
      <c r="J309" s="188">
        <v>75</v>
      </c>
      <c r="K309" s="188">
        <v>2580</v>
      </c>
      <c r="L309" s="188">
        <v>140</v>
      </c>
      <c r="M309" s="188">
        <v>52500</v>
      </c>
      <c r="N309" s="188">
        <v>2300</v>
      </c>
      <c r="O309" s="188">
        <v>151000</v>
      </c>
      <c r="P309" s="188">
        <v>6800</v>
      </c>
      <c r="Q309" s="188">
        <v>1006</v>
      </c>
      <c r="R309" s="188">
        <v>32</v>
      </c>
      <c r="S309" s="188">
        <v>995</v>
      </c>
      <c r="T309" s="188">
        <v>34</v>
      </c>
      <c r="U309" s="188">
        <v>989</v>
      </c>
      <c r="V309" s="188">
        <v>91</v>
      </c>
      <c r="W309" s="190">
        <v>100.6066734074823</v>
      </c>
    </row>
    <row r="310" spans="1:23" x14ac:dyDescent="0.3">
      <c r="A310" s="189">
        <v>0.3718981481481482</v>
      </c>
      <c r="B310" s="188" t="s">
        <v>918</v>
      </c>
      <c r="C310" s="188">
        <v>21</v>
      </c>
      <c r="D310" s="188">
        <v>29</v>
      </c>
      <c r="E310" s="188">
        <v>20</v>
      </c>
      <c r="F310" s="188">
        <v>15</v>
      </c>
      <c r="G310" s="188">
        <v>26360</v>
      </c>
      <c r="H310" s="188">
        <v>780</v>
      </c>
      <c r="I310" s="188">
        <v>1945</v>
      </c>
      <c r="J310" s="188">
        <v>66</v>
      </c>
      <c r="K310" s="188">
        <v>3100</v>
      </c>
      <c r="L310" s="188">
        <v>140</v>
      </c>
      <c r="M310" s="188">
        <v>62500</v>
      </c>
      <c r="N310" s="188">
        <v>2800</v>
      </c>
      <c r="O310" s="188">
        <v>177400</v>
      </c>
      <c r="P310" s="188">
        <v>7400</v>
      </c>
      <c r="Q310" s="188">
        <v>982</v>
      </c>
      <c r="R310" s="188">
        <v>29</v>
      </c>
      <c r="S310" s="188">
        <v>993</v>
      </c>
      <c r="T310" s="188">
        <v>27</v>
      </c>
      <c r="U310" s="188">
        <v>926</v>
      </c>
      <c r="V310" s="188">
        <v>77</v>
      </c>
      <c r="W310" s="190">
        <v>107.23542116630669</v>
      </c>
    </row>
    <row r="311" spans="1:23" x14ac:dyDescent="0.3">
      <c r="A311" s="189">
        <v>0.3833449074074074</v>
      </c>
      <c r="B311" s="188" t="s">
        <v>919</v>
      </c>
      <c r="C311" s="188">
        <v>6</v>
      </c>
      <c r="D311" s="188">
        <v>28</v>
      </c>
      <c r="E311" s="188">
        <v>2</v>
      </c>
      <c r="F311" s="188">
        <v>15</v>
      </c>
      <c r="G311" s="188">
        <v>27780</v>
      </c>
      <c r="H311" s="188">
        <v>940</v>
      </c>
      <c r="I311" s="188">
        <v>2164</v>
      </c>
      <c r="J311" s="188">
        <v>89</v>
      </c>
      <c r="K311" s="188">
        <v>3280</v>
      </c>
      <c r="L311" s="188">
        <v>150</v>
      </c>
      <c r="M311" s="188">
        <v>68000</v>
      </c>
      <c r="N311" s="188">
        <v>3300</v>
      </c>
      <c r="O311" s="188">
        <v>193000</v>
      </c>
      <c r="P311" s="188">
        <v>10000</v>
      </c>
      <c r="Q311" s="188">
        <v>1015</v>
      </c>
      <c r="R311" s="188">
        <v>33</v>
      </c>
      <c r="S311" s="188">
        <v>982</v>
      </c>
      <c r="T311" s="188">
        <v>35</v>
      </c>
      <c r="U311" s="188">
        <v>1027</v>
      </c>
      <c r="V311" s="188">
        <v>89</v>
      </c>
      <c r="W311" s="190">
        <v>95.618305744888019</v>
      </c>
    </row>
    <row r="312" spans="1:23" x14ac:dyDescent="0.3">
      <c r="A312" s="189">
        <v>0.39631944444444445</v>
      </c>
      <c r="B312" s="188" t="s">
        <v>920</v>
      </c>
      <c r="C312" s="188">
        <v>24</v>
      </c>
      <c r="D312" s="188">
        <v>29</v>
      </c>
      <c r="E312" s="188">
        <v>-2</v>
      </c>
      <c r="F312" s="188">
        <v>11</v>
      </c>
      <c r="G312" s="188">
        <v>29230</v>
      </c>
      <c r="H312" s="188">
        <v>950</v>
      </c>
      <c r="I312" s="188">
        <v>2176</v>
      </c>
      <c r="J312" s="188">
        <v>77</v>
      </c>
      <c r="K312" s="188">
        <v>3460</v>
      </c>
      <c r="L312" s="188">
        <v>150</v>
      </c>
      <c r="M312" s="188">
        <v>70700</v>
      </c>
      <c r="N312" s="188">
        <v>3400</v>
      </c>
      <c r="O312" s="188">
        <v>200400</v>
      </c>
      <c r="P312" s="188">
        <v>9900</v>
      </c>
      <c r="Q312" s="188">
        <v>1003</v>
      </c>
      <c r="R312" s="188">
        <v>35</v>
      </c>
      <c r="S312" s="188">
        <v>1011</v>
      </c>
      <c r="T312" s="188">
        <v>34</v>
      </c>
      <c r="U312" s="188">
        <v>953</v>
      </c>
      <c r="V312" s="188">
        <v>85</v>
      </c>
      <c r="W312" s="190">
        <v>106.08604407135363</v>
      </c>
    </row>
    <row r="313" spans="1:23" x14ac:dyDescent="0.3">
      <c r="A313" s="189">
        <v>0.40781249999999997</v>
      </c>
      <c r="B313" s="188" t="s">
        <v>921</v>
      </c>
      <c r="C313" s="188">
        <v>-2</v>
      </c>
      <c r="D313" s="188">
        <v>26</v>
      </c>
      <c r="E313" s="188">
        <v>0</v>
      </c>
      <c r="F313" s="188">
        <v>13</v>
      </c>
      <c r="G313" s="188">
        <v>24400</v>
      </c>
      <c r="H313" s="188">
        <v>850</v>
      </c>
      <c r="I313" s="188">
        <v>1856</v>
      </c>
      <c r="J313" s="188">
        <v>78</v>
      </c>
      <c r="K313" s="188">
        <v>2880</v>
      </c>
      <c r="L313" s="188">
        <v>130</v>
      </c>
      <c r="M313" s="188">
        <v>58700</v>
      </c>
      <c r="N313" s="188">
        <v>2600</v>
      </c>
      <c r="O313" s="188">
        <v>167600</v>
      </c>
      <c r="P313" s="188">
        <v>7900</v>
      </c>
      <c r="Q313" s="188">
        <v>999</v>
      </c>
      <c r="R313" s="188">
        <v>35</v>
      </c>
      <c r="S313" s="188">
        <v>981</v>
      </c>
      <c r="T313" s="188">
        <v>35</v>
      </c>
      <c r="U313" s="188">
        <v>974</v>
      </c>
      <c r="V313" s="188">
        <v>97</v>
      </c>
      <c r="W313" s="190">
        <v>100.71868583162218</v>
      </c>
    </row>
    <row r="314" spans="1:23" x14ac:dyDescent="0.3">
      <c r="A314" s="189">
        <v>0.41915509259259259</v>
      </c>
      <c r="B314" s="188" t="s">
        <v>922</v>
      </c>
      <c r="C314" s="188">
        <v>26</v>
      </c>
      <c r="D314" s="188">
        <v>28</v>
      </c>
      <c r="E314" s="188">
        <v>-2</v>
      </c>
      <c r="F314" s="188">
        <v>12</v>
      </c>
      <c r="G314" s="188">
        <v>25710</v>
      </c>
      <c r="H314" s="188">
        <v>960</v>
      </c>
      <c r="I314" s="188">
        <v>1929</v>
      </c>
      <c r="J314" s="188">
        <v>75</v>
      </c>
      <c r="K314" s="188">
        <v>3170</v>
      </c>
      <c r="L314" s="188">
        <v>170</v>
      </c>
      <c r="M314" s="188">
        <v>62000</v>
      </c>
      <c r="N314" s="188">
        <v>3100</v>
      </c>
      <c r="O314" s="188">
        <v>180900</v>
      </c>
      <c r="P314" s="188">
        <v>9300</v>
      </c>
      <c r="Q314" s="188">
        <v>992</v>
      </c>
      <c r="R314" s="188">
        <v>33</v>
      </c>
      <c r="S314" s="188">
        <v>983</v>
      </c>
      <c r="T314" s="188">
        <v>38</v>
      </c>
      <c r="U314" s="188">
        <v>960</v>
      </c>
      <c r="V314" s="188">
        <v>98</v>
      </c>
      <c r="W314" s="190">
        <v>102.39583333333333</v>
      </c>
    </row>
    <row r="315" spans="1:23" x14ac:dyDescent="0.3">
      <c r="A315" s="189">
        <v>0.43055555555555558</v>
      </c>
      <c r="B315" s="188" t="s">
        <v>935</v>
      </c>
      <c r="C315" s="188">
        <v>10</v>
      </c>
      <c r="D315" s="188">
        <v>27</v>
      </c>
      <c r="E315" s="188">
        <v>11</v>
      </c>
      <c r="F315" s="188">
        <v>14</v>
      </c>
      <c r="G315" s="188">
        <v>27320</v>
      </c>
      <c r="H315" s="188">
        <v>830</v>
      </c>
      <c r="I315" s="188">
        <v>2074</v>
      </c>
      <c r="J315" s="188">
        <v>75</v>
      </c>
      <c r="K315" s="188">
        <v>3250</v>
      </c>
      <c r="L315" s="188">
        <v>150</v>
      </c>
      <c r="M315" s="188">
        <v>68400</v>
      </c>
      <c r="N315" s="188">
        <v>3200</v>
      </c>
      <c r="O315" s="188">
        <v>189700</v>
      </c>
      <c r="P315" s="188">
        <v>8800</v>
      </c>
      <c r="Q315" s="188">
        <v>994</v>
      </c>
      <c r="R315" s="188">
        <v>31</v>
      </c>
      <c r="S315" s="188">
        <v>1006</v>
      </c>
      <c r="T315" s="188">
        <v>32</v>
      </c>
      <c r="U315" s="188">
        <v>961</v>
      </c>
      <c r="V315" s="188">
        <v>85</v>
      </c>
      <c r="W315" s="190">
        <v>104.68262226847034</v>
      </c>
    </row>
    <row r="316" spans="1:23" x14ac:dyDescent="0.3">
      <c r="A316" s="189">
        <v>0.44195601851851851</v>
      </c>
      <c r="B316" s="188" t="s">
        <v>936</v>
      </c>
      <c r="C316" s="188">
        <v>16</v>
      </c>
      <c r="D316" s="188">
        <v>29</v>
      </c>
      <c r="E316" s="188">
        <v>4</v>
      </c>
      <c r="F316" s="188">
        <v>11</v>
      </c>
      <c r="G316" s="188">
        <v>27740</v>
      </c>
      <c r="H316" s="188">
        <v>930</v>
      </c>
      <c r="I316" s="188">
        <v>2097</v>
      </c>
      <c r="J316" s="188">
        <v>72</v>
      </c>
      <c r="K316" s="188">
        <v>3450</v>
      </c>
      <c r="L316" s="188">
        <v>170</v>
      </c>
      <c r="M316" s="188">
        <v>68100</v>
      </c>
      <c r="N316" s="188">
        <v>2800</v>
      </c>
      <c r="O316" s="188">
        <v>191500</v>
      </c>
      <c r="P316" s="188">
        <v>7600</v>
      </c>
      <c r="Q316" s="188">
        <v>993</v>
      </c>
      <c r="R316" s="188">
        <v>34</v>
      </c>
      <c r="S316" s="188">
        <v>1011</v>
      </c>
      <c r="T316" s="188">
        <v>38</v>
      </c>
      <c r="U316" s="188">
        <v>975</v>
      </c>
      <c r="V316" s="188">
        <v>89</v>
      </c>
      <c r="W316" s="190">
        <v>103.69230769230768</v>
      </c>
    </row>
    <row r="317" spans="1:23" x14ac:dyDescent="0.3">
      <c r="A317" s="189">
        <v>0.45336805555555554</v>
      </c>
      <c r="B317" s="188" t="s">
        <v>937</v>
      </c>
      <c r="C317" s="188">
        <v>34</v>
      </c>
      <c r="D317" s="188">
        <v>27</v>
      </c>
      <c r="E317" s="188">
        <v>-13</v>
      </c>
      <c r="F317" s="188">
        <v>10</v>
      </c>
      <c r="G317" s="188">
        <v>27270</v>
      </c>
      <c r="H317" s="188">
        <v>870</v>
      </c>
      <c r="I317" s="188">
        <v>2010</v>
      </c>
      <c r="J317" s="188">
        <v>73</v>
      </c>
      <c r="K317" s="188">
        <v>3260</v>
      </c>
      <c r="L317" s="188">
        <v>170</v>
      </c>
      <c r="M317" s="188">
        <v>66900</v>
      </c>
      <c r="N317" s="188">
        <v>2900</v>
      </c>
      <c r="O317" s="188">
        <v>185500</v>
      </c>
      <c r="P317" s="188">
        <v>8100</v>
      </c>
      <c r="Q317" s="188">
        <v>993</v>
      </c>
      <c r="R317" s="188">
        <v>32</v>
      </c>
      <c r="S317" s="188">
        <v>999</v>
      </c>
      <c r="T317" s="188">
        <v>32</v>
      </c>
      <c r="U317" s="188">
        <v>926</v>
      </c>
      <c r="V317" s="188">
        <v>86</v>
      </c>
      <c r="W317" s="190">
        <v>107.88336933045358</v>
      </c>
    </row>
    <row r="318" spans="1:23" x14ac:dyDescent="0.3">
      <c r="A318" s="189">
        <v>0.46481481481481479</v>
      </c>
      <c r="B318" s="188" t="s">
        <v>938</v>
      </c>
      <c r="C318" s="188">
        <v>4</v>
      </c>
      <c r="D318" s="188">
        <v>24</v>
      </c>
      <c r="E318" s="188">
        <v>1</v>
      </c>
      <c r="F318" s="188">
        <v>12</v>
      </c>
      <c r="G318" s="188">
        <v>26480</v>
      </c>
      <c r="H318" s="188">
        <v>890</v>
      </c>
      <c r="I318" s="188">
        <v>2018</v>
      </c>
      <c r="J318" s="188">
        <v>76</v>
      </c>
      <c r="K318" s="188">
        <v>3250</v>
      </c>
      <c r="L318" s="188">
        <v>170</v>
      </c>
      <c r="M318" s="188">
        <v>66400</v>
      </c>
      <c r="N318" s="188">
        <v>2900</v>
      </c>
      <c r="O318" s="188">
        <v>185200</v>
      </c>
      <c r="P318" s="188">
        <v>8200</v>
      </c>
      <c r="Q318" s="188">
        <v>998</v>
      </c>
      <c r="R318" s="188">
        <v>35</v>
      </c>
      <c r="S318" s="188">
        <v>982</v>
      </c>
      <c r="T318" s="188">
        <v>35</v>
      </c>
      <c r="U318" s="188">
        <v>983</v>
      </c>
      <c r="V318" s="188">
        <v>99</v>
      </c>
      <c r="W318" s="190">
        <v>99.89827060020346</v>
      </c>
    </row>
    <row r="319" spans="1:23" x14ac:dyDescent="0.3">
      <c r="A319" s="189">
        <v>0.47614583333333332</v>
      </c>
      <c r="B319" s="188" t="s">
        <v>939</v>
      </c>
      <c r="C319" s="188">
        <v>33</v>
      </c>
      <c r="D319" s="188">
        <v>27</v>
      </c>
      <c r="E319" s="188">
        <v>16</v>
      </c>
      <c r="F319" s="188">
        <v>12</v>
      </c>
      <c r="G319" s="188">
        <v>26990</v>
      </c>
      <c r="H319" s="188">
        <v>800</v>
      </c>
      <c r="I319" s="188">
        <v>2148</v>
      </c>
      <c r="J319" s="188">
        <v>86</v>
      </c>
      <c r="K319" s="188">
        <v>3360</v>
      </c>
      <c r="L319" s="188">
        <v>160</v>
      </c>
      <c r="M319" s="188">
        <v>68500</v>
      </c>
      <c r="N319" s="188">
        <v>3200</v>
      </c>
      <c r="O319" s="188">
        <v>187300</v>
      </c>
      <c r="P319" s="188">
        <v>7100</v>
      </c>
      <c r="Q319" s="188">
        <v>1018</v>
      </c>
      <c r="R319" s="188">
        <v>33</v>
      </c>
      <c r="S319" s="188">
        <v>992</v>
      </c>
      <c r="T319" s="188">
        <v>32</v>
      </c>
      <c r="U319" s="188">
        <v>1060</v>
      </c>
      <c r="V319" s="188">
        <v>91</v>
      </c>
      <c r="W319" s="190">
        <v>93.584905660377359</v>
      </c>
    </row>
    <row r="320" spans="1:23" x14ac:dyDescent="0.3">
      <c r="W320" s="190"/>
    </row>
    <row r="321" spans="1:23" x14ac:dyDescent="0.3">
      <c r="A321" s="189">
        <v>0.35803240740740744</v>
      </c>
      <c r="B321" s="188" t="s">
        <v>923</v>
      </c>
      <c r="C321" s="188">
        <v>228</v>
      </c>
      <c r="D321" s="188">
        <v>41</v>
      </c>
      <c r="E321" s="188">
        <v>52</v>
      </c>
      <c r="F321" s="188">
        <v>20</v>
      </c>
      <c r="G321" s="188">
        <v>64000</v>
      </c>
      <c r="H321" s="188">
        <v>2200</v>
      </c>
      <c r="I321" s="188">
        <v>4930</v>
      </c>
      <c r="J321" s="188">
        <v>200</v>
      </c>
      <c r="K321" s="188">
        <v>11400</v>
      </c>
      <c r="L321" s="188">
        <v>690</v>
      </c>
      <c r="M321" s="188">
        <v>197500</v>
      </c>
      <c r="N321" s="188">
        <v>8600</v>
      </c>
      <c r="O321" s="188">
        <v>386000</v>
      </c>
      <c r="P321" s="188">
        <v>14000</v>
      </c>
      <c r="Q321" s="188">
        <v>1076</v>
      </c>
      <c r="R321" s="188">
        <v>41</v>
      </c>
      <c r="S321" s="188">
        <v>1097</v>
      </c>
      <c r="T321" s="188">
        <v>45</v>
      </c>
      <c r="U321" s="188">
        <v>1000</v>
      </c>
      <c r="V321" s="188">
        <v>110</v>
      </c>
      <c r="W321" s="190">
        <v>109.7</v>
      </c>
    </row>
    <row r="322" spans="1:23" x14ac:dyDescent="0.3">
      <c r="A322" s="189">
        <v>0.35890046296296302</v>
      </c>
      <c r="B322" s="188" t="s">
        <v>924</v>
      </c>
      <c r="C322" s="188">
        <v>231</v>
      </c>
      <c r="D322" s="188">
        <v>43</v>
      </c>
      <c r="E322" s="188">
        <v>56</v>
      </c>
      <c r="F322" s="188">
        <v>20</v>
      </c>
      <c r="G322" s="188">
        <v>61500</v>
      </c>
      <c r="H322" s="188">
        <v>2100</v>
      </c>
      <c r="I322" s="188">
        <v>4780</v>
      </c>
      <c r="J322" s="188">
        <v>180</v>
      </c>
      <c r="K322" s="188">
        <v>11090</v>
      </c>
      <c r="L322" s="188">
        <v>610</v>
      </c>
      <c r="M322" s="188">
        <v>190800</v>
      </c>
      <c r="N322" s="188">
        <v>7800</v>
      </c>
      <c r="O322" s="188">
        <v>374000</v>
      </c>
      <c r="P322" s="188">
        <v>15000</v>
      </c>
      <c r="Q322" s="188">
        <v>1079</v>
      </c>
      <c r="R322" s="188">
        <v>39</v>
      </c>
      <c r="S322" s="188">
        <v>1090</v>
      </c>
      <c r="T322" s="188">
        <v>43</v>
      </c>
      <c r="U322" s="188">
        <v>1020</v>
      </c>
      <c r="V322" s="188">
        <v>100</v>
      </c>
      <c r="W322" s="190">
        <v>106.86274509803921</v>
      </c>
    </row>
    <row r="323" spans="1:23" x14ac:dyDescent="0.3">
      <c r="A323" s="189">
        <v>0.37024305555555559</v>
      </c>
      <c r="B323" s="188" t="s">
        <v>925</v>
      </c>
      <c r="C323" s="188">
        <v>181</v>
      </c>
      <c r="D323" s="188">
        <v>37</v>
      </c>
      <c r="E323" s="188">
        <v>45</v>
      </c>
      <c r="F323" s="188">
        <v>16</v>
      </c>
      <c r="G323" s="188">
        <v>54200</v>
      </c>
      <c r="H323" s="188">
        <v>1600</v>
      </c>
      <c r="I323" s="188">
        <v>4170</v>
      </c>
      <c r="J323" s="188">
        <v>130</v>
      </c>
      <c r="K323" s="188">
        <v>8890</v>
      </c>
      <c r="L323" s="188">
        <v>490</v>
      </c>
      <c r="M323" s="188">
        <v>160900</v>
      </c>
      <c r="N323" s="188">
        <v>6400</v>
      </c>
      <c r="O323" s="188">
        <v>339000</v>
      </c>
      <c r="P323" s="188">
        <v>12000</v>
      </c>
      <c r="Q323" s="188">
        <v>1076</v>
      </c>
      <c r="R323" s="188">
        <v>37</v>
      </c>
      <c r="S323" s="188">
        <v>1092</v>
      </c>
      <c r="T323" s="188">
        <v>42</v>
      </c>
      <c r="U323" s="188">
        <v>1016</v>
      </c>
      <c r="V323" s="188">
        <v>90</v>
      </c>
      <c r="W323" s="190">
        <v>107.48031496062993</v>
      </c>
    </row>
    <row r="324" spans="1:23" x14ac:dyDescent="0.3">
      <c r="A324" s="189">
        <v>0.37113425925925925</v>
      </c>
      <c r="B324" s="188" t="s">
        <v>926</v>
      </c>
      <c r="C324" s="188">
        <v>234</v>
      </c>
      <c r="D324" s="188">
        <v>42</v>
      </c>
      <c r="E324" s="188">
        <v>73</v>
      </c>
      <c r="F324" s="188">
        <v>20</v>
      </c>
      <c r="G324" s="188">
        <v>73700</v>
      </c>
      <c r="H324" s="188">
        <v>2600</v>
      </c>
      <c r="I324" s="188">
        <v>5590</v>
      </c>
      <c r="J324" s="188">
        <v>200</v>
      </c>
      <c r="K324" s="188">
        <v>12910</v>
      </c>
      <c r="L324" s="188">
        <v>750</v>
      </c>
      <c r="M324" s="188">
        <v>239000</v>
      </c>
      <c r="N324" s="188">
        <v>11000</v>
      </c>
      <c r="O324" s="188">
        <v>457000</v>
      </c>
      <c r="P324" s="188">
        <v>18000</v>
      </c>
      <c r="Q324" s="188">
        <v>1052</v>
      </c>
      <c r="R324" s="188">
        <v>41</v>
      </c>
      <c r="S324" s="188">
        <v>1081</v>
      </c>
      <c r="T324" s="188">
        <v>50</v>
      </c>
      <c r="U324" s="188">
        <v>980</v>
      </c>
      <c r="V324" s="188">
        <v>110</v>
      </c>
      <c r="W324" s="190">
        <v>110.30612244897959</v>
      </c>
    </row>
    <row r="325" spans="1:23" x14ac:dyDescent="0.3">
      <c r="A325" s="189">
        <v>0.38167824074074069</v>
      </c>
      <c r="B325" s="188" t="s">
        <v>927</v>
      </c>
      <c r="C325" s="188">
        <v>200</v>
      </c>
      <c r="D325" s="188">
        <v>37</v>
      </c>
      <c r="E325" s="188">
        <v>37</v>
      </c>
      <c r="F325" s="188">
        <v>18</v>
      </c>
      <c r="G325" s="188">
        <v>60200</v>
      </c>
      <c r="H325" s="188">
        <v>2100</v>
      </c>
      <c r="I325" s="188">
        <v>4610</v>
      </c>
      <c r="J325" s="188">
        <v>190</v>
      </c>
      <c r="K325" s="188">
        <v>9510</v>
      </c>
      <c r="L325" s="188">
        <v>540</v>
      </c>
      <c r="M325" s="188">
        <v>167200</v>
      </c>
      <c r="N325" s="188">
        <v>8300</v>
      </c>
      <c r="O325" s="188">
        <v>361000</v>
      </c>
      <c r="P325" s="188">
        <v>13000</v>
      </c>
      <c r="Q325" s="188">
        <v>1085</v>
      </c>
      <c r="R325" s="188">
        <v>42</v>
      </c>
      <c r="S325" s="188">
        <v>1090</v>
      </c>
      <c r="T325" s="188">
        <v>40</v>
      </c>
      <c r="U325" s="188">
        <v>990</v>
      </c>
      <c r="V325" s="188">
        <v>110</v>
      </c>
      <c r="W325" s="190">
        <v>110.1010101010101</v>
      </c>
    </row>
    <row r="326" spans="1:23" x14ac:dyDescent="0.3">
      <c r="A326" s="189">
        <v>0.38250000000000001</v>
      </c>
      <c r="B326" s="188" t="s">
        <v>928</v>
      </c>
      <c r="C326" s="188">
        <v>204</v>
      </c>
      <c r="D326" s="188">
        <v>35</v>
      </c>
      <c r="E326" s="188">
        <v>24</v>
      </c>
      <c r="F326" s="188">
        <v>16</v>
      </c>
      <c r="G326" s="188">
        <v>66500</v>
      </c>
      <c r="H326" s="188">
        <v>2200</v>
      </c>
      <c r="I326" s="188">
        <v>5120</v>
      </c>
      <c r="J326" s="188">
        <v>190</v>
      </c>
      <c r="K326" s="188">
        <v>11050</v>
      </c>
      <c r="L326" s="188">
        <v>590</v>
      </c>
      <c r="M326" s="188">
        <v>199400</v>
      </c>
      <c r="N326" s="188">
        <v>9500</v>
      </c>
      <c r="O326" s="188">
        <v>394000</v>
      </c>
      <c r="P326" s="188">
        <v>14000</v>
      </c>
      <c r="Q326" s="188">
        <v>1085</v>
      </c>
      <c r="R326" s="188">
        <v>38</v>
      </c>
      <c r="S326" s="188">
        <v>1097</v>
      </c>
      <c r="T326" s="188">
        <v>43</v>
      </c>
      <c r="U326" s="188">
        <v>1000</v>
      </c>
      <c r="V326" s="188">
        <v>100</v>
      </c>
      <c r="W326" s="190">
        <v>109.7</v>
      </c>
    </row>
    <row r="327" spans="1:23" x14ac:dyDescent="0.3">
      <c r="A327" s="189">
        <v>0.39471064814814816</v>
      </c>
      <c r="B327" s="188" t="s">
        <v>929</v>
      </c>
      <c r="C327" s="188">
        <v>147</v>
      </c>
      <c r="D327" s="188">
        <v>29</v>
      </c>
      <c r="E327" s="188">
        <v>31</v>
      </c>
      <c r="F327" s="188">
        <v>15</v>
      </c>
      <c r="G327" s="188">
        <v>61600</v>
      </c>
      <c r="H327" s="188">
        <v>2100</v>
      </c>
      <c r="I327" s="188">
        <v>4690</v>
      </c>
      <c r="J327" s="188">
        <v>160</v>
      </c>
      <c r="K327" s="188">
        <v>9530</v>
      </c>
      <c r="L327" s="188">
        <v>500</v>
      </c>
      <c r="M327" s="188">
        <v>172700</v>
      </c>
      <c r="N327" s="188">
        <v>7100</v>
      </c>
      <c r="O327" s="188">
        <v>384000</v>
      </c>
      <c r="P327" s="188">
        <v>16000</v>
      </c>
      <c r="Q327" s="188">
        <v>1061</v>
      </c>
      <c r="R327" s="188">
        <v>39</v>
      </c>
      <c r="S327" s="188">
        <v>1087</v>
      </c>
      <c r="T327" s="188">
        <v>47</v>
      </c>
      <c r="U327" s="188">
        <v>1000</v>
      </c>
      <c r="V327" s="188">
        <v>100</v>
      </c>
      <c r="W327" s="190">
        <v>108.7</v>
      </c>
    </row>
    <row r="328" spans="1:23" x14ac:dyDescent="0.3">
      <c r="A328" s="189">
        <v>0.39557870370370374</v>
      </c>
      <c r="B328" s="188" t="s">
        <v>930</v>
      </c>
      <c r="C328" s="188">
        <v>172</v>
      </c>
      <c r="D328" s="188">
        <v>31</v>
      </c>
      <c r="E328" s="188">
        <v>38</v>
      </c>
      <c r="F328" s="188">
        <v>17</v>
      </c>
      <c r="G328" s="188">
        <v>96000</v>
      </c>
      <c r="H328" s="188">
        <v>3100</v>
      </c>
      <c r="I328" s="188">
        <v>7330</v>
      </c>
      <c r="J328" s="188">
        <v>240</v>
      </c>
      <c r="K328" s="188">
        <v>19510</v>
      </c>
      <c r="L328" s="188">
        <v>870</v>
      </c>
      <c r="M328" s="188">
        <v>361000</v>
      </c>
      <c r="N328" s="188">
        <v>18000</v>
      </c>
      <c r="O328" s="188">
        <v>598000</v>
      </c>
      <c r="P328" s="188">
        <v>26000</v>
      </c>
      <c r="Q328" s="188">
        <v>1068</v>
      </c>
      <c r="R328" s="188">
        <v>39</v>
      </c>
      <c r="S328" s="188">
        <v>1087</v>
      </c>
      <c r="T328" s="188">
        <v>44</v>
      </c>
      <c r="U328" s="188">
        <v>990</v>
      </c>
      <c r="V328" s="188">
        <v>100</v>
      </c>
      <c r="W328" s="190">
        <v>109.79797979797981</v>
      </c>
    </row>
    <row r="329" spans="1:23" x14ac:dyDescent="0.3">
      <c r="A329" s="189">
        <v>0.40611111111111109</v>
      </c>
      <c r="B329" s="188" t="s">
        <v>931</v>
      </c>
      <c r="C329" s="188">
        <v>127</v>
      </c>
      <c r="D329" s="188">
        <v>29</v>
      </c>
      <c r="E329" s="188">
        <v>30</v>
      </c>
      <c r="F329" s="188">
        <v>16</v>
      </c>
      <c r="G329" s="188">
        <v>91000</v>
      </c>
      <c r="H329" s="188">
        <v>2900</v>
      </c>
      <c r="I329" s="188">
        <v>7120</v>
      </c>
      <c r="J329" s="188">
        <v>250</v>
      </c>
      <c r="K329" s="188">
        <v>19060</v>
      </c>
      <c r="L329" s="188">
        <v>830</v>
      </c>
      <c r="M329" s="188">
        <v>353000</v>
      </c>
      <c r="N329" s="188">
        <v>15000</v>
      </c>
      <c r="O329" s="188">
        <v>568000</v>
      </c>
      <c r="P329" s="188">
        <v>23000</v>
      </c>
      <c r="Q329" s="188">
        <v>1076</v>
      </c>
      <c r="R329" s="188">
        <v>37</v>
      </c>
      <c r="S329" s="188">
        <v>1074</v>
      </c>
      <c r="T329" s="188">
        <v>46</v>
      </c>
      <c r="U329" s="188">
        <v>1038</v>
      </c>
      <c r="V329" s="188">
        <v>97</v>
      </c>
      <c r="W329" s="190">
        <v>103.46820809248555</v>
      </c>
    </row>
    <row r="330" spans="1:23" x14ac:dyDescent="0.3">
      <c r="A330" s="189">
        <v>0.40692129629629631</v>
      </c>
      <c r="B330" s="188" t="s">
        <v>932</v>
      </c>
      <c r="C330" s="188">
        <v>380</v>
      </c>
      <c r="D330" s="188">
        <v>45</v>
      </c>
      <c r="E330" s="188">
        <v>104</v>
      </c>
      <c r="F330" s="188">
        <v>26</v>
      </c>
      <c r="G330" s="188">
        <v>159500</v>
      </c>
      <c r="H330" s="188">
        <v>6700</v>
      </c>
      <c r="I330" s="188">
        <v>12340</v>
      </c>
      <c r="J330" s="188">
        <v>550</v>
      </c>
      <c r="K330" s="188">
        <v>30800</v>
      </c>
      <c r="L330" s="188">
        <v>1600</v>
      </c>
      <c r="M330" s="188">
        <v>558000</v>
      </c>
      <c r="N330" s="188">
        <v>35000</v>
      </c>
      <c r="O330" s="188">
        <v>957000</v>
      </c>
      <c r="P330" s="188">
        <v>53000</v>
      </c>
      <c r="Q330" s="188">
        <v>1098</v>
      </c>
      <c r="R330" s="188">
        <v>51</v>
      </c>
      <c r="S330" s="188">
        <v>1117</v>
      </c>
      <c r="T330" s="188">
        <v>55</v>
      </c>
      <c r="U330" s="188">
        <v>1010</v>
      </c>
      <c r="V330" s="188">
        <v>120</v>
      </c>
      <c r="W330" s="190">
        <v>110.5940594059406</v>
      </c>
    </row>
    <row r="331" spans="1:23" x14ac:dyDescent="0.3">
      <c r="A331" s="189">
        <v>0.41751157407407408</v>
      </c>
      <c r="B331" s="188" t="s">
        <v>933</v>
      </c>
      <c r="C331" s="188">
        <v>273</v>
      </c>
      <c r="D331" s="188">
        <v>44</v>
      </c>
      <c r="E331" s="188">
        <v>61</v>
      </c>
      <c r="F331" s="188">
        <v>18</v>
      </c>
      <c r="G331" s="188">
        <v>106600</v>
      </c>
      <c r="H331" s="188">
        <v>3900</v>
      </c>
      <c r="I331" s="188">
        <v>8190</v>
      </c>
      <c r="J331" s="188">
        <v>310</v>
      </c>
      <c r="K331" s="188">
        <v>20540</v>
      </c>
      <c r="L331" s="188">
        <v>930</v>
      </c>
      <c r="M331" s="188">
        <v>365000</v>
      </c>
      <c r="N331" s="188">
        <v>17000</v>
      </c>
      <c r="O331" s="188">
        <v>665000</v>
      </c>
      <c r="P331" s="188">
        <v>32000</v>
      </c>
      <c r="Q331" s="188">
        <v>1068</v>
      </c>
      <c r="R331" s="188">
        <v>47</v>
      </c>
      <c r="S331" s="188">
        <v>1077</v>
      </c>
      <c r="T331" s="188">
        <v>54</v>
      </c>
      <c r="U331" s="188">
        <v>1000</v>
      </c>
      <c r="V331" s="188">
        <v>110</v>
      </c>
      <c r="W331" s="190">
        <v>107.69999999999999</v>
      </c>
    </row>
    <row r="332" spans="1:23" x14ac:dyDescent="0.3">
      <c r="A332" s="189">
        <v>0.41835648148148147</v>
      </c>
      <c r="B332" s="188" t="s">
        <v>934</v>
      </c>
      <c r="C332" s="188">
        <v>183</v>
      </c>
      <c r="D332" s="188">
        <v>39</v>
      </c>
      <c r="E332" s="188">
        <v>54</v>
      </c>
      <c r="F332" s="188">
        <v>21</v>
      </c>
      <c r="G332" s="188">
        <v>170400</v>
      </c>
      <c r="H332" s="188">
        <v>7500</v>
      </c>
      <c r="I332" s="188">
        <v>13180</v>
      </c>
      <c r="J332" s="188">
        <v>500</v>
      </c>
      <c r="K332" s="188">
        <v>32500</v>
      </c>
      <c r="L332" s="188">
        <v>1600</v>
      </c>
      <c r="M332" s="188">
        <v>577000</v>
      </c>
      <c r="N332" s="188">
        <v>29000</v>
      </c>
      <c r="O332" s="193">
        <v>1020000</v>
      </c>
      <c r="P332" s="188">
        <v>44000</v>
      </c>
      <c r="Q332" s="188">
        <v>1092</v>
      </c>
      <c r="R332" s="188">
        <v>42</v>
      </c>
      <c r="S332" s="188">
        <v>1108</v>
      </c>
      <c r="T332" s="188">
        <v>57</v>
      </c>
      <c r="U332" s="188">
        <v>1020</v>
      </c>
      <c r="V332" s="188">
        <v>130</v>
      </c>
      <c r="W332" s="190">
        <v>108.62745098039215</v>
      </c>
    </row>
    <row r="333" spans="1:23" x14ac:dyDescent="0.3">
      <c r="A333" s="189">
        <v>0.42890046296296297</v>
      </c>
      <c r="B333" s="188" t="s">
        <v>953</v>
      </c>
      <c r="C333" s="188">
        <v>137</v>
      </c>
      <c r="D333" s="188">
        <v>39</v>
      </c>
      <c r="E333" s="188">
        <v>55</v>
      </c>
      <c r="F333" s="188">
        <v>21</v>
      </c>
      <c r="G333" s="188">
        <v>106500</v>
      </c>
      <c r="H333" s="188">
        <v>4300</v>
      </c>
      <c r="I333" s="188">
        <v>8230</v>
      </c>
      <c r="J333" s="188">
        <v>410</v>
      </c>
      <c r="K333" s="188">
        <v>19250</v>
      </c>
      <c r="L333" s="188">
        <v>900</v>
      </c>
      <c r="M333" s="188">
        <v>340000</v>
      </c>
      <c r="N333" s="188">
        <v>17000</v>
      </c>
      <c r="O333" s="188">
        <v>663000</v>
      </c>
      <c r="P333" s="188">
        <v>31000</v>
      </c>
      <c r="Q333" s="188">
        <v>1059</v>
      </c>
      <c r="R333" s="188">
        <v>48</v>
      </c>
      <c r="S333" s="188">
        <v>1090</v>
      </c>
      <c r="T333" s="188">
        <v>54</v>
      </c>
      <c r="U333" s="188">
        <v>990</v>
      </c>
      <c r="V333" s="188">
        <v>130</v>
      </c>
      <c r="W333" s="190">
        <v>110.1010101010101</v>
      </c>
    </row>
    <row r="334" spans="1:23" x14ac:dyDescent="0.3">
      <c r="A334" s="189">
        <v>0.42973379629629632</v>
      </c>
      <c r="B334" s="188" t="s">
        <v>954</v>
      </c>
      <c r="C334" s="188">
        <v>161</v>
      </c>
      <c r="D334" s="188">
        <v>40</v>
      </c>
      <c r="E334" s="188">
        <v>36</v>
      </c>
      <c r="F334" s="188">
        <v>16</v>
      </c>
      <c r="G334" s="188">
        <v>155000</v>
      </c>
      <c r="H334" s="188">
        <v>5600</v>
      </c>
      <c r="I334" s="188">
        <v>11770</v>
      </c>
      <c r="J334" s="188">
        <v>500</v>
      </c>
      <c r="K334" s="188">
        <v>29800</v>
      </c>
      <c r="L334" s="188">
        <v>1300</v>
      </c>
      <c r="M334" s="188">
        <v>563000</v>
      </c>
      <c r="N334" s="188">
        <v>29000</v>
      </c>
      <c r="O334" s="188">
        <v>981000</v>
      </c>
      <c r="P334" s="188">
        <v>60000</v>
      </c>
      <c r="Q334" s="188">
        <v>1063</v>
      </c>
      <c r="R334" s="188">
        <v>50</v>
      </c>
      <c r="S334" s="188">
        <v>1088</v>
      </c>
      <c r="T334" s="188">
        <v>53</v>
      </c>
      <c r="U334" s="188">
        <v>970</v>
      </c>
      <c r="V334" s="188">
        <v>110</v>
      </c>
      <c r="W334" s="190">
        <v>112.16494845360825</v>
      </c>
    </row>
    <row r="335" spans="1:23" x14ac:dyDescent="0.3">
      <c r="A335" s="189">
        <v>0.44037037037037036</v>
      </c>
      <c r="B335" s="188" t="s">
        <v>955</v>
      </c>
      <c r="C335" s="188">
        <v>134</v>
      </c>
      <c r="D335" s="188">
        <v>40</v>
      </c>
      <c r="E335" s="188">
        <v>23</v>
      </c>
      <c r="F335" s="188">
        <v>17</v>
      </c>
      <c r="G335" s="188">
        <v>143000</v>
      </c>
      <c r="H335" s="188">
        <v>5500</v>
      </c>
      <c r="I335" s="188">
        <v>10980</v>
      </c>
      <c r="J335" s="188">
        <v>480</v>
      </c>
      <c r="K335" s="188">
        <v>27900</v>
      </c>
      <c r="L335" s="188">
        <v>1200</v>
      </c>
      <c r="M335" s="188">
        <v>535000</v>
      </c>
      <c r="N335" s="188">
        <v>28000</v>
      </c>
      <c r="O335" s="188">
        <v>920000</v>
      </c>
      <c r="P335" s="188">
        <v>49000</v>
      </c>
      <c r="Q335" s="188">
        <v>1046</v>
      </c>
      <c r="R335" s="188">
        <v>48</v>
      </c>
      <c r="S335" s="188">
        <v>1076</v>
      </c>
      <c r="T335" s="188">
        <v>52</v>
      </c>
      <c r="U335" s="188">
        <v>1010</v>
      </c>
      <c r="V335" s="188">
        <v>120</v>
      </c>
      <c r="W335" s="190">
        <v>106.53465346534654</v>
      </c>
    </row>
    <row r="336" spans="1:23" x14ac:dyDescent="0.3">
      <c r="A336" s="189">
        <v>0.44114583333333335</v>
      </c>
      <c r="B336" s="188" t="s">
        <v>956</v>
      </c>
      <c r="C336" s="188">
        <v>80</v>
      </c>
      <c r="D336" s="188">
        <v>34</v>
      </c>
      <c r="E336" s="188">
        <v>28</v>
      </c>
      <c r="F336" s="188">
        <v>18</v>
      </c>
      <c r="G336" s="188">
        <v>97500</v>
      </c>
      <c r="H336" s="188">
        <v>4200</v>
      </c>
      <c r="I336" s="188">
        <v>7600</v>
      </c>
      <c r="J336" s="188">
        <v>380</v>
      </c>
      <c r="K336" s="188">
        <v>17160</v>
      </c>
      <c r="L336" s="188">
        <v>950</v>
      </c>
      <c r="M336" s="188">
        <v>324000</v>
      </c>
      <c r="N336" s="188">
        <v>18000</v>
      </c>
      <c r="O336" s="188">
        <v>628000</v>
      </c>
      <c r="P336" s="188">
        <v>40000</v>
      </c>
      <c r="Q336" s="188">
        <v>1065</v>
      </c>
      <c r="R336" s="188">
        <v>56</v>
      </c>
      <c r="S336" s="188">
        <v>1098</v>
      </c>
      <c r="T336" s="188">
        <v>59</v>
      </c>
      <c r="U336" s="188">
        <v>1010</v>
      </c>
      <c r="V336" s="188">
        <v>140</v>
      </c>
      <c r="W336" s="190">
        <v>108.71287128712872</v>
      </c>
    </row>
    <row r="337" spans="1:23" x14ac:dyDescent="0.3">
      <c r="A337" s="189">
        <v>0.45172453703703702</v>
      </c>
      <c r="B337" s="188" t="s">
        <v>957</v>
      </c>
      <c r="C337" s="188">
        <v>93</v>
      </c>
      <c r="D337" s="188">
        <v>37</v>
      </c>
      <c r="E337" s="188">
        <v>32</v>
      </c>
      <c r="F337" s="188">
        <v>17</v>
      </c>
      <c r="G337" s="188">
        <v>133600</v>
      </c>
      <c r="H337" s="188">
        <v>4600</v>
      </c>
      <c r="I337" s="188">
        <v>10280</v>
      </c>
      <c r="J337" s="188">
        <v>420</v>
      </c>
      <c r="K337" s="188">
        <v>26900</v>
      </c>
      <c r="L337" s="188">
        <v>1100</v>
      </c>
      <c r="M337" s="188">
        <v>496000</v>
      </c>
      <c r="N337" s="188">
        <v>23000</v>
      </c>
      <c r="O337" s="188">
        <v>840000</v>
      </c>
      <c r="P337" s="188">
        <v>47000</v>
      </c>
      <c r="Q337" s="188">
        <v>1071</v>
      </c>
      <c r="R337" s="188">
        <v>46</v>
      </c>
      <c r="S337" s="188">
        <v>1104</v>
      </c>
      <c r="T337" s="188">
        <v>57</v>
      </c>
      <c r="U337" s="188">
        <v>990</v>
      </c>
      <c r="V337" s="188">
        <v>110</v>
      </c>
      <c r="W337" s="190">
        <v>111.51515151515153</v>
      </c>
    </row>
    <row r="338" spans="1:23" x14ac:dyDescent="0.3">
      <c r="A338" s="189">
        <v>0.4526041666666667</v>
      </c>
      <c r="B338" s="188" t="s">
        <v>958</v>
      </c>
      <c r="C338" s="188">
        <v>124</v>
      </c>
      <c r="D338" s="188">
        <v>38</v>
      </c>
      <c r="E338" s="188">
        <v>17</v>
      </c>
      <c r="F338" s="188">
        <v>15</v>
      </c>
      <c r="G338" s="188">
        <v>98900</v>
      </c>
      <c r="H338" s="188">
        <v>3400</v>
      </c>
      <c r="I338" s="188">
        <v>7410</v>
      </c>
      <c r="J338" s="188">
        <v>290</v>
      </c>
      <c r="K338" s="188">
        <v>17520</v>
      </c>
      <c r="L338" s="188">
        <v>760</v>
      </c>
      <c r="M338" s="188">
        <v>330000</v>
      </c>
      <c r="N338" s="188">
        <v>17000</v>
      </c>
      <c r="O338" s="188">
        <v>628000</v>
      </c>
      <c r="P338" s="188">
        <v>38000</v>
      </c>
      <c r="Q338" s="188">
        <v>1062</v>
      </c>
      <c r="R338" s="188">
        <v>50</v>
      </c>
      <c r="S338" s="188">
        <v>1083</v>
      </c>
      <c r="T338" s="188">
        <v>49</v>
      </c>
      <c r="U338" s="188">
        <v>950</v>
      </c>
      <c r="V338" s="188">
        <v>110</v>
      </c>
      <c r="W338" s="190">
        <v>113.99999999999999</v>
      </c>
    </row>
    <row r="339" spans="1:23" x14ac:dyDescent="0.3">
      <c r="A339" s="189">
        <v>0.46311342592592591</v>
      </c>
      <c r="B339" s="188" t="s">
        <v>959</v>
      </c>
      <c r="C339" s="188">
        <v>175</v>
      </c>
      <c r="D339" s="188">
        <v>37</v>
      </c>
      <c r="E339" s="188">
        <v>35</v>
      </c>
      <c r="F339" s="188">
        <v>20</v>
      </c>
      <c r="G339" s="188">
        <v>376000</v>
      </c>
      <c r="H339" s="188">
        <v>16000</v>
      </c>
      <c r="I339" s="188">
        <v>28900</v>
      </c>
      <c r="J339" s="188">
        <v>1100</v>
      </c>
      <c r="K339" s="188">
        <v>110500</v>
      </c>
      <c r="L339" s="188">
        <v>5000</v>
      </c>
      <c r="M339" s="193">
        <v>2034000</v>
      </c>
      <c r="N339" s="188">
        <v>97000</v>
      </c>
      <c r="O339" s="193">
        <v>2350000</v>
      </c>
      <c r="P339" s="188">
        <v>120000</v>
      </c>
      <c r="Q339" s="188">
        <v>1071</v>
      </c>
      <c r="R339" s="188">
        <v>47</v>
      </c>
      <c r="S339" s="188">
        <v>1078</v>
      </c>
      <c r="T339" s="188">
        <v>55</v>
      </c>
      <c r="U339" s="188">
        <v>1020</v>
      </c>
      <c r="V339" s="188">
        <v>120</v>
      </c>
      <c r="W339" s="190">
        <v>105.68627450980392</v>
      </c>
    </row>
    <row r="340" spans="1:23" x14ac:dyDescent="0.3">
      <c r="A340" s="189">
        <v>0.46395833333333331</v>
      </c>
      <c r="B340" s="188" t="s">
        <v>960</v>
      </c>
      <c r="C340" s="188">
        <v>182</v>
      </c>
      <c r="D340" s="188">
        <v>41</v>
      </c>
      <c r="E340" s="188">
        <v>39</v>
      </c>
      <c r="F340" s="188">
        <v>19</v>
      </c>
      <c r="G340" s="188">
        <v>335000</v>
      </c>
      <c r="H340" s="188">
        <v>15000</v>
      </c>
      <c r="I340" s="188">
        <v>25600</v>
      </c>
      <c r="J340" s="188">
        <v>1100</v>
      </c>
      <c r="K340" s="188">
        <v>91100</v>
      </c>
      <c r="L340" s="188">
        <v>4500</v>
      </c>
      <c r="M340" s="193">
        <v>1667000</v>
      </c>
      <c r="N340" s="188">
        <v>86000</v>
      </c>
      <c r="O340" s="193">
        <v>2043000</v>
      </c>
      <c r="P340" s="188">
        <v>98000</v>
      </c>
      <c r="Q340" s="188">
        <v>1079</v>
      </c>
      <c r="R340" s="188">
        <v>49</v>
      </c>
      <c r="S340" s="188">
        <v>1099</v>
      </c>
      <c r="T340" s="188">
        <v>50</v>
      </c>
      <c r="U340" s="188">
        <v>1000</v>
      </c>
      <c r="V340" s="188">
        <v>130</v>
      </c>
      <c r="W340" s="190">
        <v>109.89999999999999</v>
      </c>
    </row>
    <row r="341" spans="1:23" x14ac:dyDescent="0.3">
      <c r="A341" s="189">
        <v>0.47450231481481481</v>
      </c>
      <c r="B341" s="188" t="s">
        <v>961</v>
      </c>
      <c r="C341" s="188">
        <v>119</v>
      </c>
      <c r="D341" s="188">
        <v>35</v>
      </c>
      <c r="E341" s="188">
        <v>47</v>
      </c>
      <c r="F341" s="188">
        <v>17</v>
      </c>
      <c r="G341" s="188">
        <v>400000</v>
      </c>
      <c r="H341" s="188">
        <v>14000</v>
      </c>
      <c r="I341" s="188">
        <v>30900</v>
      </c>
      <c r="J341" s="188">
        <v>1200</v>
      </c>
      <c r="K341" s="188">
        <v>117600</v>
      </c>
      <c r="L341" s="188">
        <v>4700</v>
      </c>
      <c r="M341" s="193">
        <v>2260000</v>
      </c>
      <c r="N341" s="188">
        <v>110000</v>
      </c>
      <c r="O341" s="193">
        <v>2500000</v>
      </c>
      <c r="P341" s="188">
        <v>130000</v>
      </c>
      <c r="Q341" s="188">
        <v>1077</v>
      </c>
      <c r="R341" s="188">
        <v>45</v>
      </c>
      <c r="S341" s="188">
        <v>1100</v>
      </c>
      <c r="T341" s="188">
        <v>50</v>
      </c>
      <c r="U341" s="188">
        <v>1010</v>
      </c>
      <c r="V341" s="188">
        <v>100</v>
      </c>
      <c r="W341" s="190">
        <v>108.91089108910892</v>
      </c>
    </row>
    <row r="342" spans="1:23" x14ac:dyDescent="0.3">
      <c r="A342" s="189">
        <v>0.47533564814814816</v>
      </c>
      <c r="B342" s="188" t="s">
        <v>1126</v>
      </c>
      <c r="C342" s="188">
        <v>120</v>
      </c>
      <c r="D342" s="188">
        <v>38</v>
      </c>
      <c r="E342" s="188">
        <v>33</v>
      </c>
      <c r="F342" s="188">
        <v>13</v>
      </c>
      <c r="G342" s="188">
        <v>387000</v>
      </c>
      <c r="H342" s="188">
        <v>16000</v>
      </c>
      <c r="I342" s="188">
        <v>30100</v>
      </c>
      <c r="J342" s="188">
        <v>1400</v>
      </c>
      <c r="K342" s="188">
        <v>112300</v>
      </c>
      <c r="L342" s="188">
        <v>5100</v>
      </c>
      <c r="M342" s="193">
        <v>2080000</v>
      </c>
      <c r="N342" s="188">
        <v>120000</v>
      </c>
      <c r="O342" s="193">
        <v>2470000</v>
      </c>
      <c r="P342" s="188">
        <v>160000</v>
      </c>
      <c r="Q342" s="188">
        <v>1074</v>
      </c>
      <c r="R342" s="188">
        <v>46</v>
      </c>
      <c r="S342" s="188">
        <v>1086</v>
      </c>
      <c r="T342" s="188">
        <v>50</v>
      </c>
      <c r="U342" s="188">
        <v>1040</v>
      </c>
      <c r="V342" s="188">
        <v>110</v>
      </c>
      <c r="W342" s="190">
        <v>104.42307692307693</v>
      </c>
    </row>
    <row r="343" spans="1:23" x14ac:dyDescent="0.3">
      <c r="W343" s="190"/>
    </row>
    <row r="344" spans="1:23" x14ac:dyDescent="0.3">
      <c r="A344" s="189">
        <v>0.36133101851851851</v>
      </c>
      <c r="B344" s="188" t="s">
        <v>1127</v>
      </c>
      <c r="C344" s="188">
        <v>73</v>
      </c>
      <c r="D344" s="188">
        <v>36</v>
      </c>
      <c r="E344" s="188">
        <v>198</v>
      </c>
      <c r="F344" s="188">
        <v>42</v>
      </c>
      <c r="G344" s="188">
        <v>256900</v>
      </c>
      <c r="H344" s="188">
        <v>8200</v>
      </c>
      <c r="I344" s="188">
        <v>79100</v>
      </c>
      <c r="J344" s="188">
        <v>2500</v>
      </c>
      <c r="K344" s="188">
        <v>103600</v>
      </c>
      <c r="L344" s="188">
        <v>4500</v>
      </c>
      <c r="M344" s="188">
        <v>946000</v>
      </c>
      <c r="N344" s="188">
        <v>66000</v>
      </c>
      <c r="O344" s="188">
        <v>430000</v>
      </c>
      <c r="P344" s="188">
        <v>17000</v>
      </c>
      <c r="Q344" s="188">
        <v>3379</v>
      </c>
      <c r="R344" s="188">
        <v>28</v>
      </c>
      <c r="S344" s="188">
        <v>3266</v>
      </c>
      <c r="T344" s="188">
        <v>65</v>
      </c>
      <c r="U344" s="188">
        <v>3443</v>
      </c>
      <c r="V344" s="188">
        <v>36</v>
      </c>
      <c r="W344" s="190">
        <v>94.859134475747894</v>
      </c>
    </row>
    <row r="345" spans="1:23" x14ac:dyDescent="0.3">
      <c r="A345" s="189">
        <v>0.36210648148148145</v>
      </c>
      <c r="B345" s="188" t="s">
        <v>1128</v>
      </c>
      <c r="C345" s="188">
        <v>41</v>
      </c>
      <c r="D345" s="188">
        <v>31</v>
      </c>
      <c r="E345" s="188">
        <v>16</v>
      </c>
      <c r="F345" s="188">
        <v>16</v>
      </c>
      <c r="G345" s="188">
        <v>101200</v>
      </c>
      <c r="H345" s="188">
        <v>3000</v>
      </c>
      <c r="I345" s="188">
        <v>29390</v>
      </c>
      <c r="J345" s="188">
        <v>920</v>
      </c>
      <c r="K345" s="188">
        <v>28000</v>
      </c>
      <c r="L345" s="188">
        <v>1100</v>
      </c>
      <c r="M345" s="188">
        <v>157900</v>
      </c>
      <c r="N345" s="188">
        <v>6400</v>
      </c>
      <c r="O345" s="188">
        <v>169400</v>
      </c>
      <c r="P345" s="188">
        <v>6900</v>
      </c>
      <c r="Q345" s="188">
        <v>3329</v>
      </c>
      <c r="R345" s="188">
        <v>25</v>
      </c>
      <c r="S345" s="188">
        <v>3277</v>
      </c>
      <c r="T345" s="188">
        <v>63</v>
      </c>
      <c r="U345" s="188">
        <v>3349</v>
      </c>
      <c r="V345" s="188">
        <v>41</v>
      </c>
      <c r="W345" s="190">
        <v>97.850104508808599</v>
      </c>
    </row>
    <row r="346" spans="1:23" x14ac:dyDescent="0.3">
      <c r="A346" s="189">
        <v>0.36298611111111106</v>
      </c>
      <c r="B346" s="188" t="s">
        <v>1129</v>
      </c>
      <c r="C346" s="188">
        <v>34</v>
      </c>
      <c r="D346" s="188">
        <v>35</v>
      </c>
      <c r="E346" s="188">
        <v>35</v>
      </c>
      <c r="F346" s="188">
        <v>19</v>
      </c>
      <c r="G346" s="188">
        <v>32940</v>
      </c>
      <c r="H346" s="188">
        <v>930</v>
      </c>
      <c r="I346" s="188">
        <v>10340</v>
      </c>
      <c r="J346" s="188">
        <v>320</v>
      </c>
      <c r="K346" s="188">
        <v>4720</v>
      </c>
      <c r="L346" s="188">
        <v>300</v>
      </c>
      <c r="M346" s="188">
        <v>24500</v>
      </c>
      <c r="N346" s="188">
        <v>1300</v>
      </c>
      <c r="O346" s="188">
        <v>48700</v>
      </c>
      <c r="P346" s="188">
        <v>2000</v>
      </c>
      <c r="Q346" s="188">
        <v>3505</v>
      </c>
      <c r="R346" s="188">
        <v>52</v>
      </c>
      <c r="S346" s="188">
        <v>3650</v>
      </c>
      <c r="T346" s="188">
        <v>120</v>
      </c>
      <c r="U346" s="188">
        <v>3468</v>
      </c>
      <c r="V346" s="188">
        <v>60</v>
      </c>
      <c r="W346" s="190">
        <v>105.24798154555941</v>
      </c>
    </row>
    <row r="347" spans="1:23" x14ac:dyDescent="0.3">
      <c r="A347" s="194">
        <v>0.36372685185185188</v>
      </c>
      <c r="B347" s="195" t="s">
        <v>1130</v>
      </c>
      <c r="C347" s="195">
        <v>102</v>
      </c>
      <c r="D347" s="195">
        <v>36</v>
      </c>
      <c r="E347" s="195">
        <v>960</v>
      </c>
      <c r="F347" s="195">
        <v>170</v>
      </c>
      <c r="G347" s="195">
        <v>49000</v>
      </c>
      <c r="H347" s="195">
        <v>4200</v>
      </c>
      <c r="I347" s="195">
        <v>20000</v>
      </c>
      <c r="J347" s="195">
        <v>2700</v>
      </c>
      <c r="K347" s="195">
        <v>43900</v>
      </c>
      <c r="L347" s="195">
        <v>6900</v>
      </c>
      <c r="M347" s="195">
        <v>333000</v>
      </c>
      <c r="N347" s="195">
        <v>41000</v>
      </c>
      <c r="O347" s="195">
        <v>119400</v>
      </c>
      <c r="P347" s="195">
        <v>9600</v>
      </c>
      <c r="Q347" s="195">
        <v>3180</v>
      </c>
      <c r="R347" s="195">
        <v>150</v>
      </c>
      <c r="S347" s="195">
        <v>2540</v>
      </c>
      <c r="T347" s="195">
        <v>250</v>
      </c>
      <c r="U347" s="195">
        <v>3671</v>
      </c>
      <c r="V347" s="195">
        <v>97</v>
      </c>
      <c r="W347" s="190">
        <v>69.190956142740404</v>
      </c>
    </row>
    <row r="348" spans="1:23" x14ac:dyDescent="0.3">
      <c r="A348" s="189">
        <v>0.36454861111111114</v>
      </c>
      <c r="B348" s="188" t="s">
        <v>1131</v>
      </c>
      <c r="C348" s="188">
        <v>11</v>
      </c>
      <c r="D348" s="188">
        <v>53</v>
      </c>
      <c r="E348" s="188">
        <v>390</v>
      </c>
      <c r="F348" s="188">
        <v>100</v>
      </c>
      <c r="G348" s="188">
        <v>196800</v>
      </c>
      <c r="H348" s="188">
        <v>6500</v>
      </c>
      <c r="I348" s="188">
        <v>63500</v>
      </c>
      <c r="J348" s="188">
        <v>3300</v>
      </c>
      <c r="K348" s="188">
        <v>79900</v>
      </c>
      <c r="L348" s="188">
        <v>4000</v>
      </c>
      <c r="M348" s="188">
        <v>518000</v>
      </c>
      <c r="N348" s="188">
        <v>30000</v>
      </c>
      <c r="O348" s="188">
        <v>327000</v>
      </c>
      <c r="P348" s="188">
        <v>17000</v>
      </c>
      <c r="Q348" s="188">
        <v>3461</v>
      </c>
      <c r="R348" s="188">
        <v>42</v>
      </c>
      <c r="S348" s="188">
        <v>3508</v>
      </c>
      <c r="T348" s="188">
        <v>97</v>
      </c>
      <c r="U348" s="188">
        <v>3492</v>
      </c>
      <c r="V348" s="188">
        <v>47</v>
      </c>
      <c r="W348" s="190">
        <v>100.4581901489118</v>
      </c>
    </row>
    <row r="349" spans="1:23" x14ac:dyDescent="0.3">
      <c r="A349" s="189">
        <v>0.36538194444444444</v>
      </c>
      <c r="B349" s="188" t="s">
        <v>1132</v>
      </c>
      <c r="C349" s="188">
        <v>51</v>
      </c>
      <c r="D349" s="188">
        <v>31</v>
      </c>
      <c r="E349" s="188">
        <v>29</v>
      </c>
      <c r="F349" s="188">
        <v>17</v>
      </c>
      <c r="G349" s="188">
        <v>95400</v>
      </c>
      <c r="H349" s="188">
        <v>2300</v>
      </c>
      <c r="I349" s="188">
        <v>26940</v>
      </c>
      <c r="J349" s="188">
        <v>620</v>
      </c>
      <c r="K349" s="188">
        <v>13940</v>
      </c>
      <c r="L349" s="188">
        <v>400</v>
      </c>
      <c r="M349" s="188">
        <v>83600</v>
      </c>
      <c r="N349" s="188">
        <v>4700</v>
      </c>
      <c r="O349" s="188">
        <v>160400</v>
      </c>
      <c r="P349" s="188">
        <v>5800</v>
      </c>
      <c r="Q349" s="188">
        <v>3296</v>
      </c>
      <c r="R349" s="188">
        <v>30</v>
      </c>
      <c r="S349" s="188">
        <v>3268</v>
      </c>
      <c r="T349" s="188">
        <v>67</v>
      </c>
      <c r="U349" s="188">
        <v>3296</v>
      </c>
      <c r="V349" s="188">
        <v>40</v>
      </c>
      <c r="W349" s="190">
        <v>99.150485436893206</v>
      </c>
    </row>
    <row r="350" spans="1:23" x14ac:dyDescent="0.3">
      <c r="A350" s="189">
        <v>0.36620370370370375</v>
      </c>
      <c r="B350" s="188" t="s">
        <v>1133</v>
      </c>
      <c r="C350" s="188">
        <v>85</v>
      </c>
      <c r="D350" s="188">
        <v>48</v>
      </c>
      <c r="E350" s="188">
        <v>82</v>
      </c>
      <c r="F350" s="188">
        <v>44</v>
      </c>
      <c r="G350" s="188">
        <v>237000</v>
      </c>
      <c r="H350" s="188">
        <v>21000</v>
      </c>
      <c r="I350" s="188">
        <v>64800</v>
      </c>
      <c r="J350" s="188">
        <v>5700</v>
      </c>
      <c r="K350" s="188">
        <v>24000</v>
      </c>
      <c r="L350" s="188">
        <v>1000</v>
      </c>
      <c r="M350" s="188">
        <v>134100</v>
      </c>
      <c r="N350" s="188">
        <v>5200</v>
      </c>
      <c r="O350" s="188">
        <v>377000</v>
      </c>
      <c r="P350" s="188">
        <v>38000</v>
      </c>
      <c r="Q350" s="188">
        <v>3354</v>
      </c>
      <c r="R350" s="188">
        <v>34</v>
      </c>
      <c r="S350" s="188">
        <v>3545</v>
      </c>
      <c r="T350" s="188">
        <v>95</v>
      </c>
      <c r="U350" s="188">
        <v>3285</v>
      </c>
      <c r="V350" s="188">
        <v>53</v>
      </c>
      <c r="W350" s="190">
        <v>107.91476407914764</v>
      </c>
    </row>
    <row r="351" spans="1:23" x14ac:dyDescent="0.3">
      <c r="A351" s="189">
        <v>0.36704861111111109</v>
      </c>
      <c r="B351" s="188" t="s">
        <v>1134</v>
      </c>
      <c r="C351" s="188">
        <v>13</v>
      </c>
      <c r="D351" s="188">
        <v>28</v>
      </c>
      <c r="E351" s="188">
        <v>38</v>
      </c>
      <c r="F351" s="188">
        <v>22</v>
      </c>
      <c r="G351" s="188">
        <v>214000</v>
      </c>
      <c r="H351" s="188">
        <v>16000</v>
      </c>
      <c r="I351" s="188">
        <v>63000</v>
      </c>
      <c r="J351" s="188">
        <v>4900</v>
      </c>
      <c r="K351" s="188">
        <v>20220</v>
      </c>
      <c r="L351" s="188">
        <v>810</v>
      </c>
      <c r="M351" s="188">
        <v>113500</v>
      </c>
      <c r="N351" s="188">
        <v>8300</v>
      </c>
      <c r="O351" s="188">
        <v>361000</v>
      </c>
      <c r="P351" s="188">
        <v>32000</v>
      </c>
      <c r="Q351" s="188">
        <v>3345</v>
      </c>
      <c r="R351" s="188">
        <v>34</v>
      </c>
      <c r="S351" s="188">
        <v>3331</v>
      </c>
      <c r="T351" s="188">
        <v>73</v>
      </c>
      <c r="U351" s="188">
        <v>3361</v>
      </c>
      <c r="V351" s="188">
        <v>40</v>
      </c>
      <c r="W351" s="190">
        <v>99.107408509372206</v>
      </c>
    </row>
    <row r="352" spans="1:23" x14ac:dyDescent="0.3">
      <c r="A352" s="191">
        <v>0.36791666666666667</v>
      </c>
      <c r="B352" s="192" t="s">
        <v>1135</v>
      </c>
      <c r="C352" s="192">
        <v>7</v>
      </c>
      <c r="D352" s="192">
        <v>46</v>
      </c>
      <c r="E352" s="192">
        <v>22</v>
      </c>
      <c r="F352" s="192">
        <v>26</v>
      </c>
      <c r="G352" s="192">
        <v>353800</v>
      </c>
      <c r="H352" s="192">
        <v>9900</v>
      </c>
      <c r="I352" s="192">
        <v>120800</v>
      </c>
      <c r="J352" s="192">
        <v>4400</v>
      </c>
      <c r="K352" s="192">
        <v>57900</v>
      </c>
      <c r="L352" s="192">
        <v>2400</v>
      </c>
      <c r="M352" s="192">
        <v>294000</v>
      </c>
      <c r="N352" s="192">
        <v>11000</v>
      </c>
      <c r="O352" s="192">
        <v>516000</v>
      </c>
      <c r="P352" s="192">
        <v>22000</v>
      </c>
      <c r="Q352" s="192">
        <v>3595</v>
      </c>
      <c r="R352" s="192">
        <v>47</v>
      </c>
      <c r="S352" s="192">
        <v>3520</v>
      </c>
      <c r="T352" s="192">
        <v>130</v>
      </c>
      <c r="U352" s="192">
        <v>3597</v>
      </c>
      <c r="V352" s="192">
        <v>55</v>
      </c>
      <c r="W352" s="190">
        <v>97.859327217125383</v>
      </c>
    </row>
    <row r="353" spans="1:23" x14ac:dyDescent="0.3">
      <c r="A353" s="189">
        <v>0.3687037037037037</v>
      </c>
      <c r="B353" s="188" t="s">
        <v>1136</v>
      </c>
      <c r="C353" s="188">
        <v>50</v>
      </c>
      <c r="D353" s="188">
        <v>37</v>
      </c>
      <c r="E353" s="188">
        <v>-10</v>
      </c>
      <c r="F353" s="188">
        <v>15</v>
      </c>
      <c r="G353" s="188">
        <v>150600</v>
      </c>
      <c r="H353" s="188">
        <v>2800</v>
      </c>
      <c r="I353" s="188">
        <v>44400</v>
      </c>
      <c r="J353" s="188">
        <v>1000</v>
      </c>
      <c r="K353" s="188">
        <v>31980</v>
      </c>
      <c r="L353" s="188">
        <v>740</v>
      </c>
      <c r="M353" s="188">
        <v>182700</v>
      </c>
      <c r="N353" s="188">
        <v>4700</v>
      </c>
      <c r="O353" s="188">
        <v>251300</v>
      </c>
      <c r="P353" s="188">
        <v>6300</v>
      </c>
      <c r="Q353" s="188">
        <v>3312</v>
      </c>
      <c r="R353" s="188">
        <v>36</v>
      </c>
      <c r="S353" s="188">
        <v>3205</v>
      </c>
      <c r="T353" s="188">
        <v>74</v>
      </c>
      <c r="U353" s="188">
        <v>3358</v>
      </c>
      <c r="V353" s="188">
        <v>52</v>
      </c>
      <c r="W353" s="190">
        <v>95.443716497915418</v>
      </c>
    </row>
    <row r="354" spans="1:23" x14ac:dyDescent="0.3">
      <c r="A354" s="189">
        <v>0.3727199074074074</v>
      </c>
      <c r="B354" s="188" t="s">
        <v>1137</v>
      </c>
      <c r="C354" s="188">
        <v>35</v>
      </c>
      <c r="D354" s="188">
        <v>26</v>
      </c>
      <c r="E354" s="188">
        <v>18</v>
      </c>
      <c r="F354" s="188">
        <v>16</v>
      </c>
      <c r="G354" s="188">
        <v>109000</v>
      </c>
      <c r="H354" s="188">
        <v>3900</v>
      </c>
      <c r="I354" s="188">
        <v>31300</v>
      </c>
      <c r="J354" s="188">
        <v>1200</v>
      </c>
      <c r="K354" s="188">
        <v>24940</v>
      </c>
      <c r="L354" s="188">
        <v>670</v>
      </c>
      <c r="M354" s="188">
        <v>140900</v>
      </c>
      <c r="N354" s="188">
        <v>4300</v>
      </c>
      <c r="O354" s="188">
        <v>176000</v>
      </c>
      <c r="P354" s="188">
        <v>7800</v>
      </c>
      <c r="Q354" s="188">
        <v>3344</v>
      </c>
      <c r="R354" s="188">
        <v>37</v>
      </c>
      <c r="S354" s="188">
        <v>3370</v>
      </c>
      <c r="T354" s="188">
        <v>83</v>
      </c>
      <c r="U354" s="188">
        <v>3330</v>
      </c>
      <c r="V354" s="188">
        <v>49</v>
      </c>
      <c r="W354" s="190">
        <v>101.2012012012012</v>
      </c>
    </row>
    <row r="355" spans="1:23" x14ac:dyDescent="0.3">
      <c r="A355" s="189">
        <v>0.37351851851851853</v>
      </c>
      <c r="B355" s="188" t="s">
        <v>1138</v>
      </c>
      <c r="C355" s="188">
        <v>13</v>
      </c>
      <c r="D355" s="188">
        <v>27</v>
      </c>
      <c r="E355" s="188">
        <v>221</v>
      </c>
      <c r="F355" s="188">
        <v>37</v>
      </c>
      <c r="G355" s="188">
        <v>366000</v>
      </c>
      <c r="H355" s="188">
        <v>9000</v>
      </c>
      <c r="I355" s="188">
        <v>105000</v>
      </c>
      <c r="J355" s="188">
        <v>2600</v>
      </c>
      <c r="K355" s="188">
        <v>92800</v>
      </c>
      <c r="L355" s="188">
        <v>3000</v>
      </c>
      <c r="M355" s="188">
        <v>598000</v>
      </c>
      <c r="N355" s="188">
        <v>24000</v>
      </c>
      <c r="O355" s="188">
        <v>621000</v>
      </c>
      <c r="P355" s="188">
        <v>21000</v>
      </c>
      <c r="Q355" s="188">
        <v>3310</v>
      </c>
      <c r="R355" s="188">
        <v>30</v>
      </c>
      <c r="S355" s="188">
        <v>3261</v>
      </c>
      <c r="T355" s="188">
        <v>65</v>
      </c>
      <c r="U355" s="188">
        <v>3332</v>
      </c>
      <c r="V355" s="188">
        <v>35</v>
      </c>
      <c r="W355" s="190">
        <v>97.869147659063628</v>
      </c>
    </row>
    <row r="356" spans="1:23" x14ac:dyDescent="0.3">
      <c r="A356" s="189">
        <v>0.37432870370370369</v>
      </c>
      <c r="B356" s="188" t="s">
        <v>1139</v>
      </c>
      <c r="C356" s="188">
        <v>26</v>
      </c>
      <c r="D356" s="188">
        <v>25</v>
      </c>
      <c r="E356" s="188">
        <v>449</v>
      </c>
      <c r="F356" s="188">
        <v>61</v>
      </c>
      <c r="G356" s="188">
        <v>119200</v>
      </c>
      <c r="H356" s="188">
        <v>3100</v>
      </c>
      <c r="I356" s="188">
        <v>37900</v>
      </c>
      <c r="J356" s="188">
        <v>1000</v>
      </c>
      <c r="K356" s="188">
        <v>51300</v>
      </c>
      <c r="L356" s="188">
        <v>3200</v>
      </c>
      <c r="M356" s="188">
        <v>567000</v>
      </c>
      <c r="N356" s="188">
        <v>45000</v>
      </c>
      <c r="O356" s="188">
        <v>218100</v>
      </c>
      <c r="P356" s="188">
        <v>7600</v>
      </c>
      <c r="Q356" s="188">
        <v>3334</v>
      </c>
      <c r="R356" s="188">
        <v>33</v>
      </c>
      <c r="S356" s="188">
        <v>3071</v>
      </c>
      <c r="T356" s="188">
        <v>69</v>
      </c>
      <c r="U356" s="188">
        <v>3489</v>
      </c>
      <c r="V356" s="188">
        <v>41</v>
      </c>
      <c r="W356" s="190">
        <v>88.019489825164797</v>
      </c>
    </row>
    <row r="357" spans="1:23" x14ac:dyDescent="0.3">
      <c r="A357" s="191">
        <v>0.37520833333333337</v>
      </c>
      <c r="B357" s="192" t="s">
        <v>1140</v>
      </c>
      <c r="C357" s="192">
        <v>37</v>
      </c>
      <c r="D357" s="192">
        <v>30</v>
      </c>
      <c r="E357" s="192">
        <v>48</v>
      </c>
      <c r="F357" s="192">
        <v>19</v>
      </c>
      <c r="G357" s="192">
        <v>177700</v>
      </c>
      <c r="H357" s="192">
        <v>3900</v>
      </c>
      <c r="I357" s="192">
        <v>77500</v>
      </c>
      <c r="J357" s="192">
        <v>1600</v>
      </c>
      <c r="K357" s="192">
        <v>32770</v>
      </c>
      <c r="L357" s="192">
        <v>990</v>
      </c>
      <c r="M357" s="192">
        <v>148900</v>
      </c>
      <c r="N357" s="192">
        <v>4800</v>
      </c>
      <c r="O357" s="192">
        <v>233700</v>
      </c>
      <c r="P357" s="192">
        <v>8200</v>
      </c>
      <c r="Q357" s="192">
        <v>3965</v>
      </c>
      <c r="R357" s="192">
        <v>27</v>
      </c>
      <c r="S357" s="192">
        <v>3929</v>
      </c>
      <c r="T357" s="192">
        <v>65</v>
      </c>
      <c r="U357" s="192">
        <v>3968</v>
      </c>
      <c r="V357" s="192">
        <v>34</v>
      </c>
      <c r="W357" s="190">
        <v>99.017137096774192</v>
      </c>
    </row>
    <row r="358" spans="1:23" x14ac:dyDescent="0.3">
      <c r="A358" s="189">
        <v>0.37596064814814811</v>
      </c>
      <c r="B358" s="188" t="s">
        <v>1141</v>
      </c>
      <c r="C358" s="188">
        <v>84</v>
      </c>
      <c r="D358" s="188">
        <v>49</v>
      </c>
      <c r="E358" s="188">
        <v>75</v>
      </c>
      <c r="F358" s="188">
        <v>31</v>
      </c>
      <c r="G358" s="188">
        <v>37500</v>
      </c>
      <c r="H358" s="188">
        <v>4900</v>
      </c>
      <c r="I358" s="188">
        <v>11200</v>
      </c>
      <c r="J358" s="188">
        <v>1500</v>
      </c>
      <c r="K358" s="188">
        <v>5540</v>
      </c>
      <c r="L358" s="188">
        <v>660</v>
      </c>
      <c r="M358" s="188">
        <v>38000</v>
      </c>
      <c r="N358" s="188">
        <v>11000</v>
      </c>
      <c r="O358" s="188">
        <v>63000</v>
      </c>
      <c r="P358" s="188">
        <v>10000</v>
      </c>
      <c r="Q358" s="188">
        <v>3344</v>
      </c>
      <c r="R358" s="188">
        <v>57</v>
      </c>
      <c r="S358" s="188">
        <v>3430</v>
      </c>
      <c r="T358" s="188">
        <v>110</v>
      </c>
      <c r="U358" s="188">
        <v>3318</v>
      </c>
      <c r="V358" s="188">
        <v>67</v>
      </c>
      <c r="W358" s="190">
        <v>103.37552742616035</v>
      </c>
    </row>
    <row r="359" spans="1:23" x14ac:dyDescent="0.3">
      <c r="A359" s="189">
        <v>0.37679398148148152</v>
      </c>
      <c r="B359" s="188" t="s">
        <v>1142</v>
      </c>
      <c r="C359" s="188">
        <v>28</v>
      </c>
      <c r="D359" s="188">
        <v>32</v>
      </c>
      <c r="E359" s="188">
        <v>18</v>
      </c>
      <c r="F359" s="188">
        <v>16</v>
      </c>
      <c r="G359" s="188">
        <v>194400</v>
      </c>
      <c r="H359" s="188">
        <v>5200</v>
      </c>
      <c r="I359" s="188">
        <v>45900</v>
      </c>
      <c r="J359" s="188">
        <v>1200</v>
      </c>
      <c r="K359" s="188">
        <v>178500</v>
      </c>
      <c r="L359" s="188">
        <v>5600</v>
      </c>
      <c r="M359" s="193">
        <v>1091000</v>
      </c>
      <c r="N359" s="188">
        <v>39000</v>
      </c>
      <c r="O359" s="188">
        <v>362000</v>
      </c>
      <c r="P359" s="188">
        <v>13000</v>
      </c>
      <c r="Q359" s="188">
        <v>3018</v>
      </c>
      <c r="R359" s="188">
        <v>30</v>
      </c>
      <c r="S359" s="188">
        <v>2972</v>
      </c>
      <c r="T359" s="188">
        <v>62</v>
      </c>
      <c r="U359" s="188">
        <v>3032</v>
      </c>
      <c r="V359" s="188">
        <v>39</v>
      </c>
      <c r="W359" s="190">
        <v>98.021108179419528</v>
      </c>
    </row>
    <row r="360" spans="1:23" x14ac:dyDescent="0.3">
      <c r="A360" s="189">
        <v>0.37759259259259265</v>
      </c>
      <c r="B360" s="188" t="s">
        <v>1143</v>
      </c>
      <c r="C360" s="188">
        <v>49</v>
      </c>
      <c r="D360" s="188">
        <v>32</v>
      </c>
      <c r="E360" s="188">
        <v>353</v>
      </c>
      <c r="F360" s="188">
        <v>50</v>
      </c>
      <c r="G360" s="188">
        <v>151200</v>
      </c>
      <c r="H360" s="188">
        <v>7800</v>
      </c>
      <c r="I360" s="188">
        <v>45200</v>
      </c>
      <c r="J360" s="188">
        <v>2600</v>
      </c>
      <c r="K360" s="188">
        <v>52200</v>
      </c>
      <c r="L360" s="188">
        <v>3600</v>
      </c>
      <c r="M360" s="188">
        <v>390000</v>
      </c>
      <c r="N360" s="188">
        <v>29000</v>
      </c>
      <c r="O360" s="188">
        <v>265000</v>
      </c>
      <c r="P360" s="188">
        <v>15000</v>
      </c>
      <c r="Q360" s="188">
        <v>3295</v>
      </c>
      <c r="R360" s="188">
        <v>45</v>
      </c>
      <c r="S360" s="188">
        <v>3117</v>
      </c>
      <c r="T360" s="188">
        <v>92</v>
      </c>
      <c r="U360" s="188">
        <v>3383</v>
      </c>
      <c r="V360" s="188">
        <v>59</v>
      </c>
      <c r="W360" s="190">
        <v>92.137156370085734</v>
      </c>
    </row>
    <row r="361" spans="1:23" x14ac:dyDescent="0.3">
      <c r="A361" s="189">
        <v>0.37842592592592594</v>
      </c>
      <c r="B361" s="188" t="s">
        <v>1144</v>
      </c>
      <c r="C361" s="188">
        <v>24</v>
      </c>
      <c r="D361" s="188">
        <v>28</v>
      </c>
      <c r="E361" s="188">
        <v>130</v>
      </c>
      <c r="F361" s="188">
        <v>30</v>
      </c>
      <c r="G361" s="188">
        <v>67300</v>
      </c>
      <c r="H361" s="188">
        <v>2500</v>
      </c>
      <c r="I361" s="188">
        <v>19540</v>
      </c>
      <c r="J361" s="188">
        <v>880</v>
      </c>
      <c r="K361" s="188">
        <v>15600</v>
      </c>
      <c r="L361" s="188">
        <v>1400</v>
      </c>
      <c r="M361" s="188">
        <v>167000</v>
      </c>
      <c r="N361" s="188">
        <v>34000</v>
      </c>
      <c r="O361" s="188">
        <v>120100</v>
      </c>
      <c r="P361" s="188">
        <v>6100</v>
      </c>
      <c r="Q361" s="188">
        <v>3266</v>
      </c>
      <c r="R361" s="188">
        <v>31</v>
      </c>
      <c r="S361" s="188">
        <v>3107</v>
      </c>
      <c r="T361" s="188">
        <v>67</v>
      </c>
      <c r="U361" s="188">
        <v>3332</v>
      </c>
      <c r="V361" s="188">
        <v>42</v>
      </c>
      <c r="W361" s="190">
        <v>93.247298919567825</v>
      </c>
    </row>
    <row r="362" spans="1:23" x14ac:dyDescent="0.3">
      <c r="A362" s="189">
        <v>0.37934027777777773</v>
      </c>
      <c r="B362" s="188" t="s">
        <v>1145</v>
      </c>
      <c r="C362" s="188">
        <v>30</v>
      </c>
      <c r="D362" s="188">
        <v>32</v>
      </c>
      <c r="E362" s="188">
        <v>227</v>
      </c>
      <c r="F362" s="188">
        <v>47</v>
      </c>
      <c r="G362" s="188">
        <v>377400</v>
      </c>
      <c r="H362" s="188">
        <v>7500</v>
      </c>
      <c r="I362" s="188">
        <v>116100</v>
      </c>
      <c r="J362" s="188">
        <v>2500</v>
      </c>
      <c r="K362" s="188">
        <v>55200</v>
      </c>
      <c r="L362" s="188">
        <v>2400</v>
      </c>
      <c r="M362" s="193">
        <v>6750000</v>
      </c>
      <c r="N362" s="188">
        <v>700000</v>
      </c>
      <c r="O362" s="188">
        <v>825000</v>
      </c>
      <c r="P362" s="188">
        <v>37000</v>
      </c>
      <c r="Q362" s="188">
        <v>3121</v>
      </c>
      <c r="R362" s="188">
        <v>43</v>
      </c>
      <c r="S362" s="188">
        <v>2575</v>
      </c>
      <c r="T362" s="188">
        <v>84</v>
      </c>
      <c r="U362" s="188">
        <v>3447</v>
      </c>
      <c r="V362" s="188">
        <v>48</v>
      </c>
      <c r="W362" s="190">
        <v>74.702639976791403</v>
      </c>
    </row>
    <row r="363" spans="1:23" x14ac:dyDescent="0.3">
      <c r="A363" s="189">
        <v>0.38017361111111114</v>
      </c>
      <c r="B363" s="188" t="s">
        <v>1146</v>
      </c>
      <c r="C363" s="188">
        <v>186</v>
      </c>
      <c r="D363" s="188">
        <v>37</v>
      </c>
      <c r="E363" s="188">
        <v>870</v>
      </c>
      <c r="F363" s="188">
        <v>120</v>
      </c>
      <c r="G363" s="188">
        <v>738000</v>
      </c>
      <c r="H363" s="188">
        <v>17000</v>
      </c>
      <c r="I363" s="188">
        <v>214400</v>
      </c>
      <c r="J363" s="188">
        <v>4400</v>
      </c>
      <c r="K363" s="188">
        <v>272700</v>
      </c>
      <c r="L363" s="188">
        <v>8100</v>
      </c>
      <c r="M363" s="193">
        <v>4120000</v>
      </c>
      <c r="N363" s="188">
        <v>170000</v>
      </c>
      <c r="O363" s="193">
        <v>1635000</v>
      </c>
      <c r="P363" s="188">
        <v>50000</v>
      </c>
      <c r="Q363" s="188">
        <v>3042</v>
      </c>
      <c r="R363" s="188">
        <v>32</v>
      </c>
      <c r="S363" s="188">
        <v>2466</v>
      </c>
      <c r="T363" s="188">
        <v>81</v>
      </c>
      <c r="U363" s="188">
        <v>3351</v>
      </c>
      <c r="V363" s="188">
        <v>49</v>
      </c>
      <c r="W363" s="190">
        <v>73.589973142345571</v>
      </c>
    </row>
    <row r="364" spans="1:23" x14ac:dyDescent="0.3">
      <c r="A364" s="189">
        <v>0.38414351851851852</v>
      </c>
      <c r="B364" s="188" t="s">
        <v>1147</v>
      </c>
      <c r="C364" s="188">
        <v>51</v>
      </c>
      <c r="D364" s="188">
        <v>28</v>
      </c>
      <c r="E364" s="188">
        <v>9</v>
      </c>
      <c r="F364" s="188">
        <v>15</v>
      </c>
      <c r="G364" s="188">
        <v>74700</v>
      </c>
      <c r="H364" s="188">
        <v>4200</v>
      </c>
      <c r="I364" s="188">
        <v>21700</v>
      </c>
      <c r="J364" s="188">
        <v>1300</v>
      </c>
      <c r="K364" s="188">
        <v>32800</v>
      </c>
      <c r="L364" s="188">
        <v>2600</v>
      </c>
      <c r="M364" s="188">
        <v>194000</v>
      </c>
      <c r="N364" s="188">
        <v>16000</v>
      </c>
      <c r="O364" s="188">
        <v>128600</v>
      </c>
      <c r="P364" s="188">
        <v>8900</v>
      </c>
      <c r="Q364" s="188">
        <v>3310</v>
      </c>
      <c r="R364" s="188">
        <v>28</v>
      </c>
      <c r="S364" s="188">
        <v>3211</v>
      </c>
      <c r="T364" s="188">
        <v>61</v>
      </c>
      <c r="U364" s="188">
        <v>3341</v>
      </c>
      <c r="V364" s="188">
        <v>29</v>
      </c>
      <c r="W364" s="190">
        <v>96.108949416342412</v>
      </c>
    </row>
    <row r="365" spans="1:23" x14ac:dyDescent="0.3">
      <c r="A365" s="189">
        <v>0.38494212962962965</v>
      </c>
      <c r="B365" s="188" t="s">
        <v>1148</v>
      </c>
      <c r="C365" s="188">
        <v>58</v>
      </c>
      <c r="D365" s="188">
        <v>26</v>
      </c>
      <c r="E365" s="188">
        <v>-1</v>
      </c>
      <c r="F365" s="188">
        <v>12</v>
      </c>
      <c r="G365" s="188">
        <v>239000</v>
      </c>
      <c r="H365" s="188">
        <v>12000</v>
      </c>
      <c r="I365" s="188">
        <v>72500</v>
      </c>
      <c r="J365" s="188">
        <v>3500</v>
      </c>
      <c r="K365" s="188">
        <v>31200</v>
      </c>
      <c r="L365" s="188">
        <v>1600</v>
      </c>
      <c r="M365" s="188">
        <v>184500</v>
      </c>
      <c r="N365" s="188">
        <v>7500</v>
      </c>
      <c r="O365" s="188">
        <v>408000</v>
      </c>
      <c r="P365" s="188">
        <v>19000</v>
      </c>
      <c r="Q365" s="188">
        <v>3339</v>
      </c>
      <c r="R365" s="188">
        <v>25</v>
      </c>
      <c r="S365" s="188">
        <v>3141</v>
      </c>
      <c r="T365" s="188">
        <v>60</v>
      </c>
      <c r="U365" s="188">
        <v>3422</v>
      </c>
      <c r="V365" s="188">
        <v>32</v>
      </c>
      <c r="W365" s="190">
        <v>91.788427819988314</v>
      </c>
    </row>
    <row r="366" spans="1:23" x14ac:dyDescent="0.3">
      <c r="A366" s="189">
        <v>0.38583333333333331</v>
      </c>
      <c r="B366" s="188" t="s">
        <v>1149</v>
      </c>
      <c r="C366" s="188">
        <v>56</v>
      </c>
      <c r="D366" s="188">
        <v>41</v>
      </c>
      <c r="E366" s="188">
        <v>600</v>
      </c>
      <c r="F366" s="188">
        <v>170</v>
      </c>
      <c r="G366" s="188">
        <v>124100</v>
      </c>
      <c r="H366" s="188">
        <v>8200</v>
      </c>
      <c r="I366" s="188">
        <v>39400</v>
      </c>
      <c r="J366" s="188">
        <v>3200</v>
      </c>
      <c r="K366" s="188">
        <v>45200</v>
      </c>
      <c r="L366" s="188">
        <v>6700</v>
      </c>
      <c r="M366" s="188">
        <v>880000</v>
      </c>
      <c r="N366" s="188">
        <v>340000</v>
      </c>
      <c r="O366" s="188">
        <v>173000</v>
      </c>
      <c r="P366" s="188">
        <v>12000</v>
      </c>
      <c r="Q366" s="188">
        <v>3537</v>
      </c>
      <c r="R366" s="188">
        <v>73</v>
      </c>
      <c r="S366" s="188">
        <v>3540</v>
      </c>
      <c r="T366" s="188">
        <v>140</v>
      </c>
      <c r="U366" s="188">
        <v>3470</v>
      </c>
      <c r="V366" s="188">
        <v>76</v>
      </c>
      <c r="W366" s="190">
        <v>102.01729106628241</v>
      </c>
    </row>
    <row r="367" spans="1:23" x14ac:dyDescent="0.3">
      <c r="A367" s="191">
        <v>0.3866087962962963</v>
      </c>
      <c r="B367" s="192" t="s">
        <v>1150</v>
      </c>
      <c r="C367" s="192">
        <v>51</v>
      </c>
      <c r="D367" s="192">
        <v>32</v>
      </c>
      <c r="E367" s="192">
        <v>96</v>
      </c>
      <c r="F367" s="192">
        <v>22</v>
      </c>
      <c r="G367" s="192">
        <v>69300</v>
      </c>
      <c r="H367" s="192">
        <v>1900</v>
      </c>
      <c r="I367" s="192">
        <v>30810</v>
      </c>
      <c r="J367" s="192">
        <v>970</v>
      </c>
      <c r="K367" s="192">
        <v>8950</v>
      </c>
      <c r="L367" s="192">
        <v>550</v>
      </c>
      <c r="M367" s="192">
        <v>368000</v>
      </c>
      <c r="N367" s="192">
        <v>12000</v>
      </c>
      <c r="O367" s="192">
        <v>90100</v>
      </c>
      <c r="P367" s="192">
        <v>2700</v>
      </c>
      <c r="Q367" s="192">
        <v>3966</v>
      </c>
      <c r="R367" s="192">
        <v>32</v>
      </c>
      <c r="S367" s="192">
        <v>3881</v>
      </c>
      <c r="T367" s="192">
        <v>78</v>
      </c>
      <c r="U367" s="192">
        <v>3977</v>
      </c>
      <c r="V367" s="192">
        <v>42</v>
      </c>
      <c r="W367" s="190">
        <v>97.586120191098814</v>
      </c>
    </row>
    <row r="368" spans="1:23" x14ac:dyDescent="0.3">
      <c r="A368" s="189">
        <v>0.38744212962962959</v>
      </c>
      <c r="B368" s="188" t="s">
        <v>1151</v>
      </c>
      <c r="C368" s="188">
        <v>76</v>
      </c>
      <c r="D368" s="188">
        <v>27</v>
      </c>
      <c r="E368" s="188">
        <v>28</v>
      </c>
      <c r="F368" s="188">
        <v>19</v>
      </c>
      <c r="G368" s="188">
        <v>94800</v>
      </c>
      <c r="H368" s="188">
        <v>3100</v>
      </c>
      <c r="I368" s="188">
        <v>27830</v>
      </c>
      <c r="J368" s="188">
        <v>970</v>
      </c>
      <c r="K368" s="188">
        <v>31100</v>
      </c>
      <c r="L368" s="188">
        <v>1300</v>
      </c>
      <c r="M368" s="188">
        <v>172500</v>
      </c>
      <c r="N368" s="188">
        <v>7200</v>
      </c>
      <c r="O368" s="188">
        <v>158400</v>
      </c>
      <c r="P368" s="188">
        <v>6500</v>
      </c>
      <c r="Q368" s="188">
        <v>3335</v>
      </c>
      <c r="R368" s="188">
        <v>33</v>
      </c>
      <c r="S368" s="188">
        <v>3256</v>
      </c>
      <c r="T368" s="188">
        <v>71</v>
      </c>
      <c r="U368" s="188">
        <v>3364</v>
      </c>
      <c r="V368" s="188">
        <v>50</v>
      </c>
      <c r="W368" s="190">
        <v>96.789536266349586</v>
      </c>
    </row>
    <row r="369" spans="1:23" x14ac:dyDescent="0.3">
      <c r="A369" s="191">
        <v>0.38825231481481487</v>
      </c>
      <c r="B369" s="192" t="s">
        <v>1152</v>
      </c>
      <c r="C369" s="192">
        <v>49</v>
      </c>
      <c r="D369" s="192">
        <v>33</v>
      </c>
      <c r="E369" s="192">
        <v>703</v>
      </c>
      <c r="F369" s="192">
        <v>62</v>
      </c>
      <c r="G369" s="192">
        <v>90000</v>
      </c>
      <c r="H369" s="192">
        <v>2800</v>
      </c>
      <c r="I369" s="192">
        <v>30290</v>
      </c>
      <c r="J369" s="192">
        <v>960</v>
      </c>
      <c r="K369" s="192">
        <v>54700</v>
      </c>
      <c r="L369" s="192">
        <v>2200</v>
      </c>
      <c r="M369" s="198">
        <v>1520000</v>
      </c>
      <c r="N369" s="192">
        <v>67000</v>
      </c>
      <c r="O369" s="192">
        <v>167300</v>
      </c>
      <c r="P369" s="192">
        <v>7100</v>
      </c>
      <c r="Q369" s="192">
        <v>3362</v>
      </c>
      <c r="R369" s="192">
        <v>37</v>
      </c>
      <c r="S369" s="192">
        <v>2934</v>
      </c>
      <c r="T369" s="192">
        <v>72</v>
      </c>
      <c r="U369" s="192">
        <v>3587</v>
      </c>
      <c r="V369" s="192">
        <v>49</v>
      </c>
      <c r="W369" s="190">
        <v>81.795372177306945</v>
      </c>
    </row>
    <row r="370" spans="1:23" x14ac:dyDescent="0.3">
      <c r="A370" s="189">
        <v>0.38907407407407407</v>
      </c>
      <c r="B370" s="188" t="s">
        <v>1153</v>
      </c>
      <c r="C370" s="188">
        <v>140</v>
      </c>
      <c r="D370" s="188">
        <v>46</v>
      </c>
      <c r="E370" s="188">
        <v>194</v>
      </c>
      <c r="F370" s="188">
        <v>47</v>
      </c>
      <c r="G370" s="188">
        <v>561000</v>
      </c>
      <c r="H370" s="188">
        <v>30000</v>
      </c>
      <c r="I370" s="188">
        <v>158200</v>
      </c>
      <c r="J370" s="188">
        <v>9100</v>
      </c>
      <c r="K370" s="188">
        <v>207000</v>
      </c>
      <c r="L370" s="188">
        <v>10000</v>
      </c>
      <c r="M370" s="193">
        <v>1144000</v>
      </c>
      <c r="N370" s="188">
        <v>53000</v>
      </c>
      <c r="O370" s="188">
        <v>934000</v>
      </c>
      <c r="P370" s="188">
        <v>59000</v>
      </c>
      <c r="Q370" s="188">
        <v>3285</v>
      </c>
      <c r="R370" s="188">
        <v>35</v>
      </c>
      <c r="S370" s="188">
        <v>3188</v>
      </c>
      <c r="T370" s="188">
        <v>76</v>
      </c>
      <c r="U370" s="188">
        <v>3294</v>
      </c>
      <c r="V370" s="188">
        <v>44</v>
      </c>
      <c r="W370" s="190">
        <v>96.782027929568912</v>
      </c>
    </row>
    <row r="371" spans="1:23" x14ac:dyDescent="0.3">
      <c r="A371" s="189">
        <v>0.38984953703703701</v>
      </c>
      <c r="B371" s="188" t="s">
        <v>1154</v>
      </c>
      <c r="C371" s="188">
        <v>38</v>
      </c>
      <c r="D371" s="188">
        <v>33</v>
      </c>
      <c r="E371" s="188">
        <v>30</v>
      </c>
      <c r="F371" s="188">
        <v>20</v>
      </c>
      <c r="G371" s="188">
        <v>140300</v>
      </c>
      <c r="H371" s="188">
        <v>4000</v>
      </c>
      <c r="I371" s="188">
        <v>40900</v>
      </c>
      <c r="J371" s="188">
        <v>1300</v>
      </c>
      <c r="K371" s="188">
        <v>46900</v>
      </c>
      <c r="L371" s="188">
        <v>1200</v>
      </c>
      <c r="M371" s="188">
        <v>355000</v>
      </c>
      <c r="N371" s="188">
        <v>17000</v>
      </c>
      <c r="O371" s="188">
        <v>235400</v>
      </c>
      <c r="P371" s="188">
        <v>8900</v>
      </c>
      <c r="Q371" s="188">
        <v>3309</v>
      </c>
      <c r="R371" s="188">
        <v>33</v>
      </c>
      <c r="S371" s="188">
        <v>3194</v>
      </c>
      <c r="T371" s="188">
        <v>65</v>
      </c>
      <c r="U371" s="188">
        <v>3351</v>
      </c>
      <c r="V371" s="188">
        <v>42</v>
      </c>
      <c r="W371" s="190">
        <v>95.314831393613844</v>
      </c>
    </row>
    <row r="372" spans="1:23" x14ac:dyDescent="0.3">
      <c r="A372" s="191">
        <v>0.39064814814814813</v>
      </c>
      <c r="B372" s="192" t="s">
        <v>1155</v>
      </c>
      <c r="C372" s="192">
        <v>34</v>
      </c>
      <c r="D372" s="192">
        <v>29</v>
      </c>
      <c r="E372" s="192">
        <v>3</v>
      </c>
      <c r="F372" s="192">
        <v>13</v>
      </c>
      <c r="G372" s="192">
        <v>287000</v>
      </c>
      <c r="H372" s="192">
        <v>17000</v>
      </c>
      <c r="I372" s="192">
        <v>128500</v>
      </c>
      <c r="J372" s="192">
        <v>8000</v>
      </c>
      <c r="K372" s="192">
        <v>67900</v>
      </c>
      <c r="L372" s="192">
        <v>6000</v>
      </c>
      <c r="M372" s="192">
        <v>306000</v>
      </c>
      <c r="N372" s="192">
        <v>29000</v>
      </c>
      <c r="O372" s="192">
        <v>366000</v>
      </c>
      <c r="P372" s="192">
        <v>27000</v>
      </c>
      <c r="Q372" s="192">
        <v>4026</v>
      </c>
      <c r="R372" s="192">
        <v>29</v>
      </c>
      <c r="S372" s="192">
        <v>4032</v>
      </c>
      <c r="T372" s="192">
        <v>69</v>
      </c>
      <c r="U372" s="192">
        <v>4013</v>
      </c>
      <c r="V372" s="192">
        <v>32</v>
      </c>
      <c r="W372" s="190">
        <v>100.47346125093446</v>
      </c>
    </row>
    <row r="373" spans="1:23" x14ac:dyDescent="0.3">
      <c r="A373" s="189">
        <v>0.39150462962962962</v>
      </c>
      <c r="B373" s="188" t="s">
        <v>1156</v>
      </c>
      <c r="C373" s="188">
        <v>41</v>
      </c>
      <c r="D373" s="188">
        <v>28</v>
      </c>
      <c r="E373" s="188">
        <v>22</v>
      </c>
      <c r="F373" s="188">
        <v>15</v>
      </c>
      <c r="G373" s="188">
        <v>150500</v>
      </c>
      <c r="H373" s="188">
        <v>4700</v>
      </c>
      <c r="I373" s="188">
        <v>43400</v>
      </c>
      <c r="J373" s="188">
        <v>1500</v>
      </c>
      <c r="K373" s="188">
        <v>41800</v>
      </c>
      <c r="L373" s="188">
        <v>1400</v>
      </c>
      <c r="M373" s="188">
        <v>241000</v>
      </c>
      <c r="N373" s="188">
        <v>9100</v>
      </c>
      <c r="O373" s="188">
        <v>253200</v>
      </c>
      <c r="P373" s="188">
        <v>9600</v>
      </c>
      <c r="Q373" s="188">
        <v>3330</v>
      </c>
      <c r="R373" s="188">
        <v>42</v>
      </c>
      <c r="S373" s="188">
        <v>3296</v>
      </c>
      <c r="T373" s="188">
        <v>88</v>
      </c>
      <c r="U373" s="188">
        <v>3341</v>
      </c>
      <c r="V373" s="188">
        <v>53</v>
      </c>
      <c r="W373" s="190">
        <v>98.653097874887763</v>
      </c>
    </row>
    <row r="374" spans="1:23" x14ac:dyDescent="0.3">
      <c r="A374" s="191">
        <v>0.39225694444444442</v>
      </c>
      <c r="B374" s="192" t="s">
        <v>1157</v>
      </c>
      <c r="C374" s="192">
        <v>29</v>
      </c>
      <c r="D374" s="192">
        <v>29</v>
      </c>
      <c r="E374" s="192">
        <v>54</v>
      </c>
      <c r="F374" s="192">
        <v>19</v>
      </c>
      <c r="G374" s="192">
        <v>342900</v>
      </c>
      <c r="H374" s="192">
        <v>7200</v>
      </c>
      <c r="I374" s="192">
        <v>109200</v>
      </c>
      <c r="J374" s="192">
        <v>2400</v>
      </c>
      <c r="K374" s="192">
        <v>52500</v>
      </c>
      <c r="L374" s="192">
        <v>1700</v>
      </c>
      <c r="M374" s="192">
        <v>284000</v>
      </c>
      <c r="N374" s="192">
        <v>10000</v>
      </c>
      <c r="O374" s="192">
        <v>553000</v>
      </c>
      <c r="P374" s="192">
        <v>15000</v>
      </c>
      <c r="Q374" s="192">
        <v>3451</v>
      </c>
      <c r="R374" s="192">
        <v>24</v>
      </c>
      <c r="S374" s="192">
        <v>3364</v>
      </c>
      <c r="T374" s="192">
        <v>59</v>
      </c>
      <c r="U374" s="192">
        <v>3498</v>
      </c>
      <c r="V374" s="192">
        <v>31</v>
      </c>
      <c r="W374" s="190">
        <v>96.169239565465986</v>
      </c>
    </row>
    <row r="375" spans="1:23" x14ac:dyDescent="0.3">
      <c r="A375" s="189">
        <v>0.39309027777777777</v>
      </c>
      <c r="B375" s="188" t="s">
        <v>1158</v>
      </c>
      <c r="C375" s="188">
        <v>46</v>
      </c>
      <c r="D375" s="188">
        <v>29</v>
      </c>
      <c r="E375" s="188">
        <v>6</v>
      </c>
      <c r="F375" s="188">
        <v>14</v>
      </c>
      <c r="G375" s="188">
        <v>220700</v>
      </c>
      <c r="H375" s="188">
        <v>4900</v>
      </c>
      <c r="I375" s="188">
        <v>63200</v>
      </c>
      <c r="J375" s="188">
        <v>1500</v>
      </c>
      <c r="K375" s="188">
        <v>30050</v>
      </c>
      <c r="L375" s="188">
        <v>800</v>
      </c>
      <c r="M375" s="188">
        <v>162900</v>
      </c>
      <c r="N375" s="188">
        <v>4400</v>
      </c>
      <c r="O375" s="188">
        <v>359000</v>
      </c>
      <c r="P375" s="188">
        <v>11000</v>
      </c>
      <c r="Q375" s="188">
        <v>3335</v>
      </c>
      <c r="R375" s="188">
        <v>33</v>
      </c>
      <c r="S375" s="188">
        <v>3326</v>
      </c>
      <c r="T375" s="188">
        <v>70</v>
      </c>
      <c r="U375" s="188">
        <v>3328</v>
      </c>
      <c r="V375" s="188">
        <v>44</v>
      </c>
      <c r="W375" s="190">
        <v>99.93990384615384</v>
      </c>
    </row>
    <row r="376" spans="1:23" x14ac:dyDescent="0.3">
      <c r="A376" s="189">
        <v>0.39715277777777774</v>
      </c>
      <c r="B376" s="188" t="s">
        <v>1159</v>
      </c>
      <c r="C376" s="188">
        <v>103</v>
      </c>
      <c r="D376" s="188">
        <v>32</v>
      </c>
      <c r="E376" s="188">
        <v>574</v>
      </c>
      <c r="F376" s="188">
        <v>52</v>
      </c>
      <c r="G376" s="188">
        <v>214900</v>
      </c>
      <c r="H376" s="188">
        <v>8100</v>
      </c>
      <c r="I376" s="188">
        <v>67500</v>
      </c>
      <c r="J376" s="188">
        <v>2600</v>
      </c>
      <c r="K376" s="188">
        <v>60100</v>
      </c>
      <c r="L376" s="188">
        <v>3400</v>
      </c>
      <c r="M376" s="193">
        <v>1312000</v>
      </c>
      <c r="N376" s="188">
        <v>83000</v>
      </c>
      <c r="O376" s="188">
        <v>474000</v>
      </c>
      <c r="P376" s="188">
        <v>23000</v>
      </c>
      <c r="Q376" s="188">
        <v>3144</v>
      </c>
      <c r="R376" s="188">
        <v>34</v>
      </c>
      <c r="S376" s="188">
        <v>2668</v>
      </c>
      <c r="T376" s="188">
        <v>71</v>
      </c>
      <c r="U376" s="188">
        <v>3463</v>
      </c>
      <c r="V376" s="188">
        <v>40</v>
      </c>
      <c r="W376" s="190">
        <v>77.043026277793828</v>
      </c>
    </row>
    <row r="377" spans="1:23" x14ac:dyDescent="0.3">
      <c r="A377" s="189">
        <v>0.39796296296296302</v>
      </c>
      <c r="B377" s="188" t="s">
        <v>1160</v>
      </c>
      <c r="C377" s="188">
        <v>43</v>
      </c>
      <c r="D377" s="188">
        <v>25</v>
      </c>
      <c r="E377" s="188">
        <v>41</v>
      </c>
      <c r="F377" s="188">
        <v>16</v>
      </c>
      <c r="G377" s="188">
        <v>98500</v>
      </c>
      <c r="H377" s="188">
        <v>1900</v>
      </c>
      <c r="I377" s="188">
        <v>28850</v>
      </c>
      <c r="J377" s="188">
        <v>650</v>
      </c>
      <c r="K377" s="188">
        <v>31600</v>
      </c>
      <c r="L377" s="188">
        <v>1500</v>
      </c>
      <c r="M377" s="188">
        <v>177500</v>
      </c>
      <c r="N377" s="188">
        <v>4100</v>
      </c>
      <c r="O377" s="188">
        <v>168900</v>
      </c>
      <c r="P377" s="188">
        <v>4500</v>
      </c>
      <c r="Q377" s="188">
        <v>3329</v>
      </c>
      <c r="R377" s="188">
        <v>29</v>
      </c>
      <c r="S377" s="188">
        <v>3255</v>
      </c>
      <c r="T377" s="188">
        <v>72</v>
      </c>
      <c r="U377" s="188">
        <v>3362</v>
      </c>
      <c r="V377" s="188">
        <v>41</v>
      </c>
      <c r="W377" s="190">
        <v>96.817370612730514</v>
      </c>
    </row>
    <row r="378" spans="1:23" x14ac:dyDescent="0.3">
      <c r="A378" s="189">
        <v>0.39878472222222222</v>
      </c>
      <c r="B378" s="188" t="s">
        <v>1161</v>
      </c>
      <c r="C378" s="188">
        <v>59</v>
      </c>
      <c r="D378" s="188">
        <v>30</v>
      </c>
      <c r="E378" s="188">
        <v>42</v>
      </c>
      <c r="F378" s="188">
        <v>21</v>
      </c>
      <c r="G378" s="188">
        <v>328100</v>
      </c>
      <c r="H378" s="188">
        <v>8000</v>
      </c>
      <c r="I378" s="188">
        <v>95000</v>
      </c>
      <c r="J378" s="188">
        <v>2200</v>
      </c>
      <c r="K378" s="188">
        <v>94700</v>
      </c>
      <c r="L378" s="188">
        <v>2900</v>
      </c>
      <c r="M378" s="188">
        <v>521000</v>
      </c>
      <c r="N378" s="188">
        <v>18000</v>
      </c>
      <c r="O378" s="188">
        <v>529000</v>
      </c>
      <c r="P378" s="188">
        <v>17000</v>
      </c>
      <c r="Q378" s="188">
        <v>3361</v>
      </c>
      <c r="R378" s="188">
        <v>29</v>
      </c>
      <c r="S378" s="188">
        <v>3378</v>
      </c>
      <c r="T378" s="188">
        <v>69</v>
      </c>
      <c r="U378" s="188">
        <v>3346</v>
      </c>
      <c r="V378" s="188">
        <v>41</v>
      </c>
      <c r="W378" s="190">
        <v>100.95636580992229</v>
      </c>
    </row>
    <row r="379" spans="1:23" x14ac:dyDescent="0.3">
      <c r="A379" s="189">
        <v>0.39967592592592593</v>
      </c>
      <c r="B379" s="188" t="s">
        <v>1162</v>
      </c>
      <c r="C379" s="188">
        <v>97</v>
      </c>
      <c r="D379" s="188">
        <v>28</v>
      </c>
      <c r="E379" s="188">
        <v>14</v>
      </c>
      <c r="F379" s="188">
        <v>15</v>
      </c>
      <c r="G379" s="188">
        <v>191100</v>
      </c>
      <c r="H379" s="188">
        <v>4900</v>
      </c>
      <c r="I379" s="188">
        <v>58600</v>
      </c>
      <c r="J379" s="188">
        <v>1700</v>
      </c>
      <c r="K379" s="188">
        <v>33480</v>
      </c>
      <c r="L379" s="188">
        <v>980</v>
      </c>
      <c r="M379" s="188">
        <v>183500</v>
      </c>
      <c r="N379" s="188">
        <v>5700</v>
      </c>
      <c r="O379" s="188">
        <v>308000</v>
      </c>
      <c r="P379" s="188">
        <v>11000</v>
      </c>
      <c r="Q379" s="188">
        <v>3410</v>
      </c>
      <c r="R379" s="188">
        <v>30</v>
      </c>
      <c r="S379" s="188">
        <v>3367</v>
      </c>
      <c r="T379" s="188">
        <v>68</v>
      </c>
      <c r="U379" s="188">
        <v>3427</v>
      </c>
      <c r="V379" s="188">
        <v>39</v>
      </c>
      <c r="W379" s="190">
        <v>98.249197548876566</v>
      </c>
    </row>
    <row r="380" spans="1:23" x14ac:dyDescent="0.3">
      <c r="A380" s="189">
        <v>0.40041666666666664</v>
      </c>
      <c r="B380" s="188" t="s">
        <v>1163</v>
      </c>
      <c r="C380" s="188">
        <v>48</v>
      </c>
      <c r="D380" s="188">
        <v>31</v>
      </c>
      <c r="E380" s="188">
        <v>61</v>
      </c>
      <c r="F380" s="188">
        <v>25</v>
      </c>
      <c r="G380" s="188">
        <v>204600</v>
      </c>
      <c r="H380" s="188">
        <v>3600</v>
      </c>
      <c r="I380" s="188">
        <v>55910</v>
      </c>
      <c r="J380" s="188">
        <v>900</v>
      </c>
      <c r="K380" s="188">
        <v>42000</v>
      </c>
      <c r="L380" s="188">
        <v>1400</v>
      </c>
      <c r="M380" s="188">
        <v>276000</v>
      </c>
      <c r="N380" s="188">
        <v>26000</v>
      </c>
      <c r="O380" s="188">
        <v>353300</v>
      </c>
      <c r="P380" s="188">
        <v>8000</v>
      </c>
      <c r="Q380" s="188">
        <v>3238</v>
      </c>
      <c r="R380" s="188">
        <v>29</v>
      </c>
      <c r="S380" s="188">
        <v>3199</v>
      </c>
      <c r="T380" s="188">
        <v>66</v>
      </c>
      <c r="U380" s="188">
        <v>3259</v>
      </c>
      <c r="V380" s="188">
        <v>40</v>
      </c>
      <c r="W380" s="190">
        <v>98.158944461491259</v>
      </c>
    </row>
    <row r="381" spans="1:23" x14ac:dyDescent="0.3">
      <c r="A381" s="189">
        <v>0.4012384259259259</v>
      </c>
      <c r="B381" s="188" t="s">
        <v>1164</v>
      </c>
      <c r="C381" s="188">
        <v>56</v>
      </c>
      <c r="D381" s="188">
        <v>26</v>
      </c>
      <c r="E381" s="188">
        <v>16</v>
      </c>
      <c r="F381" s="188">
        <v>16</v>
      </c>
      <c r="G381" s="188">
        <v>99800</v>
      </c>
      <c r="H381" s="188">
        <v>3900</v>
      </c>
      <c r="I381" s="188">
        <v>28000</v>
      </c>
      <c r="J381" s="188">
        <v>1100</v>
      </c>
      <c r="K381" s="188">
        <v>20010</v>
      </c>
      <c r="L381" s="188">
        <v>940</v>
      </c>
      <c r="M381" s="188">
        <v>114100</v>
      </c>
      <c r="N381" s="188">
        <v>5700</v>
      </c>
      <c r="O381" s="188">
        <v>167400</v>
      </c>
      <c r="P381" s="188">
        <v>8200</v>
      </c>
      <c r="Q381" s="188">
        <v>3285</v>
      </c>
      <c r="R381" s="188">
        <v>34</v>
      </c>
      <c r="S381" s="188">
        <v>3260</v>
      </c>
      <c r="T381" s="188">
        <v>77</v>
      </c>
      <c r="U381" s="188">
        <v>3294</v>
      </c>
      <c r="V381" s="188">
        <v>43</v>
      </c>
      <c r="W381" s="190">
        <v>98.967820279295694</v>
      </c>
    </row>
    <row r="382" spans="1:23" x14ac:dyDescent="0.3">
      <c r="A382" s="189">
        <v>0.40206018518518521</v>
      </c>
      <c r="B382" s="188" t="s">
        <v>1165</v>
      </c>
      <c r="C382" s="188">
        <v>51</v>
      </c>
      <c r="D382" s="188">
        <v>30</v>
      </c>
      <c r="E382" s="188">
        <v>49</v>
      </c>
      <c r="F382" s="188">
        <v>23</v>
      </c>
      <c r="G382" s="188">
        <v>122000</v>
      </c>
      <c r="H382" s="188">
        <v>3900</v>
      </c>
      <c r="I382" s="188">
        <v>28650</v>
      </c>
      <c r="J382" s="188">
        <v>900</v>
      </c>
      <c r="K382" s="188">
        <v>32500</v>
      </c>
      <c r="L382" s="188">
        <v>1500</v>
      </c>
      <c r="M382" s="188">
        <v>215000</v>
      </c>
      <c r="N382" s="188">
        <v>17000</v>
      </c>
      <c r="O382" s="188">
        <v>229800</v>
      </c>
      <c r="P382" s="188">
        <v>9800</v>
      </c>
      <c r="Q382" s="188">
        <v>3013</v>
      </c>
      <c r="R382" s="188">
        <v>38</v>
      </c>
      <c r="S382" s="188">
        <v>2969</v>
      </c>
      <c r="T382" s="188">
        <v>81</v>
      </c>
      <c r="U382" s="188">
        <v>3019</v>
      </c>
      <c r="V382" s="188">
        <v>54</v>
      </c>
      <c r="W382" s="190">
        <v>98.343822457767473</v>
      </c>
    </row>
    <row r="383" spans="1:23" x14ac:dyDescent="0.3">
      <c r="A383" s="189">
        <v>0.40285879629629634</v>
      </c>
      <c r="B383" s="188" t="s">
        <v>1166</v>
      </c>
      <c r="C383" s="188">
        <v>78</v>
      </c>
      <c r="D383" s="188">
        <v>36</v>
      </c>
      <c r="E383" s="188">
        <v>9</v>
      </c>
      <c r="F383" s="188">
        <v>16</v>
      </c>
      <c r="G383" s="188">
        <v>74700</v>
      </c>
      <c r="H383" s="188">
        <v>1700</v>
      </c>
      <c r="I383" s="188">
        <v>21400</v>
      </c>
      <c r="J383" s="188">
        <v>500</v>
      </c>
      <c r="K383" s="188">
        <v>14580</v>
      </c>
      <c r="L383" s="188">
        <v>460</v>
      </c>
      <c r="M383" s="188">
        <v>81200</v>
      </c>
      <c r="N383" s="188">
        <v>2700</v>
      </c>
      <c r="O383" s="188">
        <v>122700</v>
      </c>
      <c r="P383" s="188">
        <v>2800</v>
      </c>
      <c r="Q383" s="188">
        <v>3325</v>
      </c>
      <c r="R383" s="188">
        <v>36</v>
      </c>
      <c r="S383" s="188">
        <v>3301</v>
      </c>
      <c r="T383" s="188">
        <v>75</v>
      </c>
      <c r="U383" s="188">
        <v>3330</v>
      </c>
      <c r="V383" s="188">
        <v>49</v>
      </c>
      <c r="W383" s="190">
        <v>99.12912912912914</v>
      </c>
    </row>
    <row r="384" spans="1:23" x14ac:dyDescent="0.3">
      <c r="A384" s="189">
        <v>0.40372685185185181</v>
      </c>
      <c r="B384" s="188" t="s">
        <v>1167</v>
      </c>
      <c r="C384" s="188">
        <v>43</v>
      </c>
      <c r="D384" s="188">
        <v>32</v>
      </c>
      <c r="E384" s="188">
        <v>77</v>
      </c>
      <c r="F384" s="188">
        <v>33</v>
      </c>
      <c r="G384" s="188">
        <v>220400</v>
      </c>
      <c r="H384" s="188">
        <v>4800</v>
      </c>
      <c r="I384" s="188">
        <v>63700</v>
      </c>
      <c r="J384" s="188">
        <v>1500</v>
      </c>
      <c r="K384" s="188">
        <v>81900</v>
      </c>
      <c r="L384" s="188">
        <v>2200</v>
      </c>
      <c r="M384" s="188">
        <v>515000</v>
      </c>
      <c r="N384" s="188">
        <v>24000</v>
      </c>
      <c r="O384" s="188">
        <v>377000</v>
      </c>
      <c r="P384" s="188">
        <v>12000</v>
      </c>
      <c r="Q384" s="188">
        <v>3298</v>
      </c>
      <c r="R384" s="188">
        <v>39</v>
      </c>
      <c r="S384" s="188">
        <v>3232</v>
      </c>
      <c r="T384" s="188">
        <v>78</v>
      </c>
      <c r="U384" s="188">
        <v>3335</v>
      </c>
      <c r="V384" s="188">
        <v>49</v>
      </c>
      <c r="W384" s="190">
        <v>96.911544227886054</v>
      </c>
    </row>
    <row r="385" spans="1:23" x14ac:dyDescent="0.3">
      <c r="A385" s="189">
        <v>0.40452546296296293</v>
      </c>
      <c r="B385" s="188" t="s">
        <v>1168</v>
      </c>
      <c r="C385" s="188">
        <v>73</v>
      </c>
      <c r="D385" s="188">
        <v>28</v>
      </c>
      <c r="E385" s="188">
        <v>232</v>
      </c>
      <c r="F385" s="188">
        <v>41</v>
      </c>
      <c r="G385" s="188">
        <v>429000</v>
      </c>
      <c r="H385" s="188">
        <v>16000</v>
      </c>
      <c r="I385" s="188">
        <v>118700</v>
      </c>
      <c r="J385" s="188">
        <v>4500</v>
      </c>
      <c r="K385" s="188">
        <v>78200</v>
      </c>
      <c r="L385" s="188">
        <v>4800</v>
      </c>
      <c r="M385" s="188">
        <v>390000</v>
      </c>
      <c r="N385" s="188">
        <v>22000</v>
      </c>
      <c r="O385" s="188">
        <v>742000</v>
      </c>
      <c r="P385" s="188">
        <v>36000</v>
      </c>
      <c r="Q385" s="188">
        <v>3247</v>
      </c>
      <c r="R385" s="188">
        <v>34</v>
      </c>
      <c r="S385" s="188">
        <v>3134</v>
      </c>
      <c r="T385" s="188">
        <v>70</v>
      </c>
      <c r="U385" s="188">
        <v>3283</v>
      </c>
      <c r="V385" s="188">
        <v>40</v>
      </c>
      <c r="W385" s="190">
        <v>95.461468169357303</v>
      </c>
    </row>
    <row r="386" spans="1:23" x14ac:dyDescent="0.3">
      <c r="A386" s="191">
        <v>0.40861111111111109</v>
      </c>
      <c r="B386" s="192" t="s">
        <v>1169</v>
      </c>
      <c r="C386" s="192">
        <v>46</v>
      </c>
      <c r="D386" s="192">
        <v>28</v>
      </c>
      <c r="E386" s="192">
        <v>20</v>
      </c>
      <c r="F386" s="192">
        <v>15</v>
      </c>
      <c r="G386" s="192">
        <v>141200</v>
      </c>
      <c r="H386" s="192">
        <v>9000</v>
      </c>
      <c r="I386" s="192">
        <v>45300</v>
      </c>
      <c r="J386" s="192">
        <v>2800</v>
      </c>
      <c r="K386" s="192">
        <v>34100</v>
      </c>
      <c r="L386" s="192">
        <v>2800</v>
      </c>
      <c r="M386" s="192">
        <v>174000</v>
      </c>
      <c r="N386" s="192">
        <v>16000</v>
      </c>
      <c r="O386" s="192">
        <v>212000</v>
      </c>
      <c r="P386" s="192">
        <v>15000</v>
      </c>
      <c r="Q386" s="192">
        <v>3543</v>
      </c>
      <c r="R386" s="192">
        <v>29</v>
      </c>
      <c r="S386" s="192">
        <v>3515</v>
      </c>
      <c r="T386" s="192">
        <v>63</v>
      </c>
      <c r="U386" s="192">
        <v>3500</v>
      </c>
      <c r="V386" s="192">
        <v>37</v>
      </c>
      <c r="W386" s="190">
        <v>100.42857142857142</v>
      </c>
    </row>
    <row r="387" spans="1:23" x14ac:dyDescent="0.3">
      <c r="A387" s="189">
        <v>0.40938657407407408</v>
      </c>
      <c r="B387" s="188" t="s">
        <v>1170</v>
      </c>
      <c r="C387" s="188">
        <v>23</v>
      </c>
      <c r="D387" s="188">
        <v>31</v>
      </c>
      <c r="E387" s="188">
        <v>81</v>
      </c>
      <c r="F387" s="188">
        <v>25</v>
      </c>
      <c r="G387" s="188">
        <v>180900</v>
      </c>
      <c r="H387" s="188">
        <v>9700</v>
      </c>
      <c r="I387" s="188">
        <v>51900</v>
      </c>
      <c r="J387" s="188">
        <v>2800</v>
      </c>
      <c r="K387" s="188">
        <v>35600</v>
      </c>
      <c r="L387" s="188">
        <v>2300</v>
      </c>
      <c r="M387" s="188">
        <v>397000</v>
      </c>
      <c r="N387" s="188">
        <v>62000</v>
      </c>
      <c r="O387" s="188">
        <v>314000</v>
      </c>
      <c r="P387" s="188">
        <v>21000</v>
      </c>
      <c r="Q387" s="188">
        <v>3271</v>
      </c>
      <c r="R387" s="188">
        <v>50</v>
      </c>
      <c r="S387" s="188">
        <v>3160</v>
      </c>
      <c r="T387" s="188">
        <v>100</v>
      </c>
      <c r="U387" s="188">
        <v>3313</v>
      </c>
      <c r="V387" s="188">
        <v>70</v>
      </c>
      <c r="W387" s="190">
        <v>95.381829157862967</v>
      </c>
    </row>
    <row r="388" spans="1:23" x14ac:dyDescent="0.3">
      <c r="A388" s="191">
        <v>0.41019675925925925</v>
      </c>
      <c r="B388" s="192" t="s">
        <v>1171</v>
      </c>
      <c r="C388" s="192">
        <v>33</v>
      </c>
      <c r="D388" s="192">
        <v>29</v>
      </c>
      <c r="E388" s="192">
        <v>28</v>
      </c>
      <c r="F388" s="192">
        <v>17</v>
      </c>
      <c r="G388" s="192">
        <v>177900</v>
      </c>
      <c r="H388" s="192">
        <v>6600</v>
      </c>
      <c r="I388" s="192">
        <v>57900</v>
      </c>
      <c r="J388" s="192">
        <v>2100</v>
      </c>
      <c r="K388" s="192">
        <v>18250</v>
      </c>
      <c r="L388" s="192">
        <v>910</v>
      </c>
      <c r="M388" s="192">
        <v>95500</v>
      </c>
      <c r="N388" s="192">
        <v>5200</v>
      </c>
      <c r="O388" s="192">
        <v>276000</v>
      </c>
      <c r="P388" s="192">
        <v>12000</v>
      </c>
      <c r="Q388" s="192">
        <v>3510</v>
      </c>
      <c r="R388" s="192">
        <v>28</v>
      </c>
      <c r="S388" s="192">
        <v>3388</v>
      </c>
      <c r="T388" s="192">
        <v>76</v>
      </c>
      <c r="U388" s="192">
        <v>3533</v>
      </c>
      <c r="V388" s="192">
        <v>39</v>
      </c>
      <c r="W388" s="190">
        <v>95.895839230116053</v>
      </c>
    </row>
    <row r="389" spans="1:23" x14ac:dyDescent="0.3">
      <c r="A389" s="191">
        <v>0.41099537037037037</v>
      </c>
      <c r="B389" s="192" t="s">
        <v>1172</v>
      </c>
      <c r="C389" s="192">
        <v>80</v>
      </c>
      <c r="D389" s="192">
        <v>31</v>
      </c>
      <c r="E389" s="192">
        <v>129</v>
      </c>
      <c r="F389" s="192">
        <v>33</v>
      </c>
      <c r="G389" s="192">
        <v>159300</v>
      </c>
      <c r="H389" s="192">
        <v>3200</v>
      </c>
      <c r="I389" s="192">
        <v>53070</v>
      </c>
      <c r="J389" s="192">
        <v>930</v>
      </c>
      <c r="K389" s="192">
        <v>33060</v>
      </c>
      <c r="L389" s="192">
        <v>960</v>
      </c>
      <c r="M389" s="192">
        <v>347000</v>
      </c>
      <c r="N389" s="192">
        <v>55000</v>
      </c>
      <c r="O389" s="192">
        <v>262700</v>
      </c>
      <c r="P389" s="192">
        <v>5800</v>
      </c>
      <c r="Q389" s="192">
        <v>3469</v>
      </c>
      <c r="R389" s="192">
        <v>29</v>
      </c>
      <c r="S389" s="192">
        <v>3231</v>
      </c>
      <c r="T389" s="192">
        <v>68</v>
      </c>
      <c r="U389" s="192">
        <v>3559</v>
      </c>
      <c r="V389" s="192">
        <v>43</v>
      </c>
      <c r="W389" s="190">
        <v>90.783928069682503</v>
      </c>
    </row>
    <row r="390" spans="1:23" x14ac:dyDescent="0.3">
      <c r="A390" s="191">
        <v>0.41186342592592595</v>
      </c>
      <c r="B390" s="192" t="s">
        <v>1173</v>
      </c>
      <c r="C390" s="192">
        <v>46</v>
      </c>
      <c r="D390" s="192">
        <v>23</v>
      </c>
      <c r="E390" s="192">
        <v>16</v>
      </c>
      <c r="F390" s="192">
        <v>13</v>
      </c>
      <c r="G390" s="192">
        <v>161000</v>
      </c>
      <c r="H390" s="192">
        <v>16000</v>
      </c>
      <c r="I390" s="192">
        <v>52300</v>
      </c>
      <c r="J390" s="192">
        <v>5300</v>
      </c>
      <c r="K390" s="192">
        <v>21900</v>
      </c>
      <c r="L390" s="192">
        <v>2300</v>
      </c>
      <c r="M390" s="192">
        <v>122000</v>
      </c>
      <c r="N390" s="192">
        <v>16000</v>
      </c>
      <c r="O390" s="192">
        <v>254000</v>
      </c>
      <c r="P390" s="192">
        <v>30000</v>
      </c>
      <c r="Q390" s="192">
        <v>3536</v>
      </c>
      <c r="R390" s="192">
        <v>27</v>
      </c>
      <c r="S390" s="192">
        <v>3500</v>
      </c>
      <c r="T390" s="192">
        <v>66</v>
      </c>
      <c r="U390" s="192">
        <v>3510</v>
      </c>
      <c r="V390" s="192">
        <v>36</v>
      </c>
      <c r="W390" s="190">
        <v>99.715099715099726</v>
      </c>
    </row>
    <row r="391" spans="1:23" x14ac:dyDescent="0.3">
      <c r="A391" s="194">
        <v>0.41267361111111112</v>
      </c>
      <c r="B391" s="195" t="s">
        <v>1174</v>
      </c>
      <c r="C391" s="195">
        <v>39</v>
      </c>
      <c r="D391" s="195">
        <v>34</v>
      </c>
      <c r="E391" s="195">
        <v>368</v>
      </c>
      <c r="F391" s="195">
        <v>44</v>
      </c>
      <c r="G391" s="195">
        <v>26920</v>
      </c>
      <c r="H391" s="195">
        <v>980</v>
      </c>
      <c r="I391" s="195">
        <v>9720</v>
      </c>
      <c r="J391" s="195">
        <v>330</v>
      </c>
      <c r="K391" s="195">
        <v>19500</v>
      </c>
      <c r="L391" s="195">
        <v>700</v>
      </c>
      <c r="M391" s="195">
        <v>36300</v>
      </c>
      <c r="N391" s="195">
        <v>1600</v>
      </c>
      <c r="O391" s="195">
        <v>25000</v>
      </c>
      <c r="P391" s="195">
        <v>1000</v>
      </c>
      <c r="Q391" s="195">
        <v>4116</v>
      </c>
      <c r="R391" s="195">
        <v>49</v>
      </c>
      <c r="S391" s="195">
        <v>4940</v>
      </c>
      <c r="T391" s="195">
        <v>180</v>
      </c>
      <c r="U391" s="195">
        <v>3697</v>
      </c>
      <c r="V391" s="195">
        <v>48</v>
      </c>
      <c r="W391" s="190">
        <v>133.62185555856098</v>
      </c>
    </row>
    <row r="392" spans="1:23" x14ac:dyDescent="0.3">
      <c r="A392" s="189">
        <v>0.41346064814814815</v>
      </c>
      <c r="B392" s="188" t="s">
        <v>1175</v>
      </c>
      <c r="C392" s="188">
        <v>34</v>
      </c>
      <c r="D392" s="188">
        <v>28</v>
      </c>
      <c r="E392" s="188">
        <v>45</v>
      </c>
      <c r="F392" s="188">
        <v>17</v>
      </c>
      <c r="G392" s="188">
        <v>173800</v>
      </c>
      <c r="H392" s="188">
        <v>3900</v>
      </c>
      <c r="I392" s="188">
        <v>55200</v>
      </c>
      <c r="J392" s="188">
        <v>1200</v>
      </c>
      <c r="K392" s="188">
        <v>27800</v>
      </c>
      <c r="L392" s="188">
        <v>1100</v>
      </c>
      <c r="M392" s="188">
        <v>153500</v>
      </c>
      <c r="N392" s="188">
        <v>6100</v>
      </c>
      <c r="O392" s="188">
        <v>286100</v>
      </c>
      <c r="P392" s="188">
        <v>8600</v>
      </c>
      <c r="Q392" s="188">
        <v>3424</v>
      </c>
      <c r="R392" s="188">
        <v>33</v>
      </c>
      <c r="S392" s="188">
        <v>3254</v>
      </c>
      <c r="T392" s="188">
        <v>84</v>
      </c>
      <c r="U392" s="188">
        <v>3495</v>
      </c>
      <c r="V392" s="188">
        <v>42</v>
      </c>
      <c r="W392" s="190">
        <v>93.104434907010017</v>
      </c>
    </row>
    <row r="393" spans="1:23" x14ac:dyDescent="0.3">
      <c r="A393" s="191">
        <v>0.41425925925925927</v>
      </c>
      <c r="B393" s="192" t="s">
        <v>1176</v>
      </c>
      <c r="C393" s="192">
        <v>42</v>
      </c>
      <c r="D393" s="192">
        <v>29</v>
      </c>
      <c r="E393" s="192">
        <v>236</v>
      </c>
      <c r="F393" s="192">
        <v>40</v>
      </c>
      <c r="G393" s="192">
        <v>313800</v>
      </c>
      <c r="H393" s="192">
        <v>6300</v>
      </c>
      <c r="I393" s="192">
        <v>106400</v>
      </c>
      <c r="J393" s="192">
        <v>2400</v>
      </c>
      <c r="K393" s="192">
        <v>53500</v>
      </c>
      <c r="L393" s="192">
        <v>2000</v>
      </c>
      <c r="M393" s="192">
        <v>385000</v>
      </c>
      <c r="N393" s="192">
        <v>31000</v>
      </c>
      <c r="O393" s="192">
        <v>504000</v>
      </c>
      <c r="P393" s="192">
        <v>16000</v>
      </c>
      <c r="Q393" s="192">
        <v>3522</v>
      </c>
      <c r="R393" s="192">
        <v>41</v>
      </c>
      <c r="S393" s="192">
        <v>3369</v>
      </c>
      <c r="T393" s="192">
        <v>94</v>
      </c>
      <c r="U393" s="192">
        <v>3592</v>
      </c>
      <c r="V393" s="192">
        <v>48</v>
      </c>
      <c r="W393" s="190">
        <v>93.791759465478847</v>
      </c>
    </row>
    <row r="394" spans="1:23" x14ac:dyDescent="0.3">
      <c r="A394" s="191">
        <v>0.41506944444444444</v>
      </c>
      <c r="B394" s="192" t="s">
        <v>1177</v>
      </c>
      <c r="C394" s="192">
        <v>24</v>
      </c>
      <c r="D394" s="192">
        <v>27</v>
      </c>
      <c r="E394" s="192">
        <v>114</v>
      </c>
      <c r="F394" s="192">
        <v>35</v>
      </c>
      <c r="G394" s="192">
        <v>158800</v>
      </c>
      <c r="H394" s="192">
        <v>3100</v>
      </c>
      <c r="I394" s="192">
        <v>69100</v>
      </c>
      <c r="J394" s="192">
        <v>1400</v>
      </c>
      <c r="K394" s="192">
        <v>41500</v>
      </c>
      <c r="L394" s="192">
        <v>1700</v>
      </c>
      <c r="M394" s="192">
        <v>218000</v>
      </c>
      <c r="N394" s="192">
        <v>11000</v>
      </c>
      <c r="O394" s="192">
        <v>223000</v>
      </c>
      <c r="P394" s="192">
        <v>8100</v>
      </c>
      <c r="Q394" s="192">
        <v>3912</v>
      </c>
      <c r="R394" s="192">
        <v>32</v>
      </c>
      <c r="S394" s="192">
        <v>3764</v>
      </c>
      <c r="T394" s="192">
        <v>68</v>
      </c>
      <c r="U394" s="192">
        <v>3962</v>
      </c>
      <c r="V394" s="192">
        <v>37</v>
      </c>
      <c r="W394" s="190">
        <v>95.002523977788996</v>
      </c>
    </row>
    <row r="395" spans="1:23" x14ac:dyDescent="0.3">
      <c r="A395" s="189">
        <v>0.41593750000000002</v>
      </c>
      <c r="B395" s="188" t="s">
        <v>1178</v>
      </c>
      <c r="C395" s="188">
        <v>-8</v>
      </c>
      <c r="D395" s="188">
        <v>27</v>
      </c>
      <c r="E395" s="188">
        <v>22</v>
      </c>
      <c r="F395" s="188">
        <v>17</v>
      </c>
      <c r="G395" s="188">
        <v>39600</v>
      </c>
      <c r="H395" s="188">
        <v>3300</v>
      </c>
      <c r="I395" s="188">
        <v>11330</v>
      </c>
      <c r="J395" s="188">
        <v>960</v>
      </c>
      <c r="K395" s="188">
        <v>8900</v>
      </c>
      <c r="L395" s="188">
        <v>900</v>
      </c>
      <c r="M395" s="188">
        <v>56400</v>
      </c>
      <c r="N395" s="188">
        <v>9300</v>
      </c>
      <c r="O395" s="188">
        <v>66200</v>
      </c>
      <c r="P395" s="188">
        <v>6600</v>
      </c>
      <c r="Q395" s="188">
        <v>3365</v>
      </c>
      <c r="R395" s="188">
        <v>32</v>
      </c>
      <c r="S395" s="188">
        <v>3331</v>
      </c>
      <c r="T395" s="188">
        <v>64</v>
      </c>
      <c r="U395" s="188">
        <v>3337</v>
      </c>
      <c r="V395" s="188">
        <v>42</v>
      </c>
      <c r="W395" s="190">
        <v>99.820197782439308</v>
      </c>
    </row>
    <row r="396" spans="1:23" x14ac:dyDescent="0.3">
      <c r="A396" s="189">
        <v>0.42004629629629631</v>
      </c>
      <c r="B396" s="188" t="s">
        <v>1179</v>
      </c>
      <c r="C396" s="188">
        <v>24</v>
      </c>
      <c r="D396" s="188">
        <v>32</v>
      </c>
      <c r="E396" s="188">
        <v>2</v>
      </c>
      <c r="F396" s="188">
        <v>13</v>
      </c>
      <c r="G396" s="188">
        <v>106100</v>
      </c>
      <c r="H396" s="188">
        <v>3000</v>
      </c>
      <c r="I396" s="188">
        <v>30920</v>
      </c>
      <c r="J396" s="188">
        <v>800</v>
      </c>
      <c r="K396" s="188">
        <v>14220</v>
      </c>
      <c r="L396" s="188">
        <v>380</v>
      </c>
      <c r="M396" s="188">
        <v>82400</v>
      </c>
      <c r="N396" s="188">
        <v>2900</v>
      </c>
      <c r="O396" s="188">
        <v>181200</v>
      </c>
      <c r="P396" s="188">
        <v>6400</v>
      </c>
      <c r="Q396" s="188">
        <v>3312</v>
      </c>
      <c r="R396" s="188">
        <v>31</v>
      </c>
      <c r="S396" s="188">
        <v>3194</v>
      </c>
      <c r="T396" s="188">
        <v>69</v>
      </c>
      <c r="U396" s="188">
        <v>3349</v>
      </c>
      <c r="V396" s="188">
        <v>39</v>
      </c>
      <c r="W396" s="190">
        <v>95.371752762018517</v>
      </c>
    </row>
    <row r="397" spans="1:23" x14ac:dyDescent="0.3">
      <c r="A397" s="189">
        <v>0.42079861111111111</v>
      </c>
      <c r="B397" s="188" t="s">
        <v>1180</v>
      </c>
      <c r="C397" s="188">
        <v>104</v>
      </c>
      <c r="D397" s="188">
        <v>35</v>
      </c>
      <c r="E397" s="188">
        <v>126</v>
      </c>
      <c r="F397" s="188">
        <v>35</v>
      </c>
      <c r="G397" s="188">
        <v>320000</v>
      </c>
      <c r="H397" s="188">
        <v>30000</v>
      </c>
      <c r="I397" s="188">
        <v>97300</v>
      </c>
      <c r="J397" s="188">
        <v>9000</v>
      </c>
      <c r="K397" s="188">
        <v>49300</v>
      </c>
      <c r="L397" s="188">
        <v>4300</v>
      </c>
      <c r="M397" s="188">
        <v>254000</v>
      </c>
      <c r="N397" s="188">
        <v>24000</v>
      </c>
      <c r="O397" s="188">
        <v>503000</v>
      </c>
      <c r="P397" s="188">
        <v>51000</v>
      </c>
      <c r="Q397" s="188">
        <v>3435</v>
      </c>
      <c r="R397" s="188">
        <v>26</v>
      </c>
      <c r="S397" s="188">
        <v>3408</v>
      </c>
      <c r="T397" s="188">
        <v>57</v>
      </c>
      <c r="U397" s="188">
        <v>3428</v>
      </c>
      <c r="V397" s="188">
        <v>34</v>
      </c>
      <c r="W397" s="190">
        <v>99.416569428238049</v>
      </c>
    </row>
    <row r="398" spans="1:23" x14ac:dyDescent="0.3">
      <c r="A398" s="191">
        <v>0.42159722222222223</v>
      </c>
      <c r="B398" s="192" t="s">
        <v>1181</v>
      </c>
      <c r="C398" s="192">
        <v>196</v>
      </c>
      <c r="D398" s="192">
        <v>55</v>
      </c>
      <c r="E398" s="192">
        <v>7200</v>
      </c>
      <c r="F398" s="192">
        <v>1700</v>
      </c>
      <c r="G398" s="192">
        <v>683000</v>
      </c>
      <c r="H398" s="192">
        <v>74000</v>
      </c>
      <c r="I398" s="192">
        <v>236000</v>
      </c>
      <c r="J398" s="192">
        <v>29000</v>
      </c>
      <c r="K398" s="192">
        <v>362000</v>
      </c>
      <c r="L398" s="192">
        <v>72000</v>
      </c>
      <c r="M398" s="198">
        <v>2080000</v>
      </c>
      <c r="N398" s="192">
        <v>250000</v>
      </c>
      <c r="O398" s="198">
        <v>1051000</v>
      </c>
      <c r="P398" s="192">
        <v>86000</v>
      </c>
      <c r="Q398" s="192">
        <v>3579</v>
      </c>
      <c r="R398" s="192">
        <v>78</v>
      </c>
      <c r="S398" s="192">
        <v>3520</v>
      </c>
      <c r="T398" s="192">
        <v>170</v>
      </c>
      <c r="U398" s="192">
        <v>3634</v>
      </c>
      <c r="V398" s="192">
        <v>57</v>
      </c>
      <c r="W398" s="190">
        <v>96.862960924600998</v>
      </c>
    </row>
    <row r="399" spans="1:23" x14ac:dyDescent="0.3">
      <c r="A399" s="189">
        <v>0.4224074074074074</v>
      </c>
      <c r="B399" s="188" t="s">
        <v>1182</v>
      </c>
      <c r="C399" s="188">
        <v>50</v>
      </c>
      <c r="D399" s="188">
        <v>31</v>
      </c>
      <c r="E399" s="188">
        <v>117</v>
      </c>
      <c r="F399" s="188">
        <v>25</v>
      </c>
      <c r="G399" s="188">
        <v>128400</v>
      </c>
      <c r="H399" s="188">
        <v>3000</v>
      </c>
      <c r="I399" s="188">
        <v>37500</v>
      </c>
      <c r="J399" s="188">
        <v>830</v>
      </c>
      <c r="K399" s="188">
        <v>20250</v>
      </c>
      <c r="L399" s="188">
        <v>730</v>
      </c>
      <c r="M399" s="188">
        <v>296600</v>
      </c>
      <c r="N399" s="188">
        <v>9700</v>
      </c>
      <c r="O399" s="188">
        <v>236400</v>
      </c>
      <c r="P399" s="188">
        <v>7300</v>
      </c>
      <c r="Q399" s="188">
        <v>3238</v>
      </c>
      <c r="R399" s="188">
        <v>28</v>
      </c>
      <c r="S399" s="188">
        <v>3023</v>
      </c>
      <c r="T399" s="188">
        <v>57</v>
      </c>
      <c r="U399" s="188">
        <v>3356</v>
      </c>
      <c r="V399" s="188">
        <v>42</v>
      </c>
      <c r="W399" s="190">
        <v>90.077473182359952</v>
      </c>
    </row>
    <row r="400" spans="1:23" x14ac:dyDescent="0.3">
      <c r="A400" s="189">
        <v>0.42324074074074075</v>
      </c>
      <c r="B400" s="188" t="s">
        <v>1183</v>
      </c>
      <c r="C400" s="188">
        <v>45</v>
      </c>
      <c r="D400" s="188">
        <v>29</v>
      </c>
      <c r="E400" s="188">
        <v>216</v>
      </c>
      <c r="F400" s="188">
        <v>54</v>
      </c>
      <c r="G400" s="188">
        <v>477000</v>
      </c>
      <c r="H400" s="188">
        <v>14000</v>
      </c>
      <c r="I400" s="188">
        <v>149200</v>
      </c>
      <c r="J400" s="188">
        <v>4200</v>
      </c>
      <c r="K400" s="188">
        <v>94900</v>
      </c>
      <c r="L400" s="188">
        <v>3500</v>
      </c>
      <c r="M400" s="188">
        <v>519000</v>
      </c>
      <c r="N400" s="188">
        <v>27000</v>
      </c>
      <c r="O400" s="188">
        <v>779000</v>
      </c>
      <c r="P400" s="188">
        <v>38000</v>
      </c>
      <c r="Q400" s="188">
        <v>3446</v>
      </c>
      <c r="R400" s="188">
        <v>37</v>
      </c>
      <c r="S400" s="188">
        <v>3387</v>
      </c>
      <c r="T400" s="188">
        <v>84</v>
      </c>
      <c r="U400" s="188">
        <v>3467</v>
      </c>
      <c r="V400" s="188">
        <v>37</v>
      </c>
      <c r="W400" s="190">
        <v>97.692529564464962</v>
      </c>
    </row>
    <row r="401" spans="1:23" x14ac:dyDescent="0.3">
      <c r="A401" s="189">
        <v>0.42407407407407405</v>
      </c>
      <c r="B401" s="188" t="s">
        <v>1184</v>
      </c>
      <c r="C401" s="188">
        <v>25</v>
      </c>
      <c r="D401" s="188">
        <v>28</v>
      </c>
      <c r="E401" s="188">
        <v>38</v>
      </c>
      <c r="F401" s="188">
        <v>18</v>
      </c>
      <c r="G401" s="188">
        <v>141000</v>
      </c>
      <c r="H401" s="188">
        <v>11000</v>
      </c>
      <c r="I401" s="188">
        <v>40900</v>
      </c>
      <c r="J401" s="188">
        <v>3100</v>
      </c>
      <c r="K401" s="188">
        <v>18170</v>
      </c>
      <c r="L401" s="188">
        <v>950</v>
      </c>
      <c r="M401" s="188">
        <v>131900</v>
      </c>
      <c r="N401" s="188">
        <v>9000</v>
      </c>
      <c r="O401" s="188">
        <v>240000</v>
      </c>
      <c r="P401" s="188">
        <v>21000</v>
      </c>
      <c r="Q401" s="188">
        <v>3327</v>
      </c>
      <c r="R401" s="188">
        <v>31</v>
      </c>
      <c r="S401" s="188">
        <v>3269</v>
      </c>
      <c r="T401" s="188">
        <v>60</v>
      </c>
      <c r="U401" s="188">
        <v>3347</v>
      </c>
      <c r="V401" s="188">
        <v>34</v>
      </c>
      <c r="W401" s="190">
        <v>97.669554825216608</v>
      </c>
    </row>
    <row r="402" spans="1:23" x14ac:dyDescent="0.3">
      <c r="A402" s="189">
        <v>0.424837962962963</v>
      </c>
      <c r="B402" s="188" t="s">
        <v>1185</v>
      </c>
      <c r="C402" s="188">
        <v>41</v>
      </c>
      <c r="D402" s="188">
        <v>28</v>
      </c>
      <c r="E402" s="188">
        <v>18</v>
      </c>
      <c r="F402" s="188">
        <v>15</v>
      </c>
      <c r="G402" s="188">
        <v>145200</v>
      </c>
      <c r="H402" s="188">
        <v>3900</v>
      </c>
      <c r="I402" s="188">
        <v>41600</v>
      </c>
      <c r="J402" s="188">
        <v>1000</v>
      </c>
      <c r="K402" s="188">
        <v>30920</v>
      </c>
      <c r="L402" s="188">
        <v>940</v>
      </c>
      <c r="M402" s="188">
        <v>182400</v>
      </c>
      <c r="N402" s="188">
        <v>7100</v>
      </c>
      <c r="O402" s="188">
        <v>246600</v>
      </c>
      <c r="P402" s="188">
        <v>9600</v>
      </c>
      <c r="Q402" s="188">
        <v>3311</v>
      </c>
      <c r="R402" s="188">
        <v>39</v>
      </c>
      <c r="S402" s="188">
        <v>3273</v>
      </c>
      <c r="T402" s="188">
        <v>87</v>
      </c>
      <c r="U402" s="188">
        <v>3335</v>
      </c>
      <c r="V402" s="188">
        <v>50</v>
      </c>
      <c r="W402" s="190">
        <v>98.140929535232374</v>
      </c>
    </row>
    <row r="403" spans="1:23" x14ac:dyDescent="0.3">
      <c r="A403" s="189">
        <v>0.42564814814814816</v>
      </c>
      <c r="B403" s="188" t="s">
        <v>1186</v>
      </c>
      <c r="C403" s="188">
        <v>29</v>
      </c>
      <c r="D403" s="188">
        <v>27</v>
      </c>
      <c r="E403" s="188">
        <v>33</v>
      </c>
      <c r="F403" s="188">
        <v>19</v>
      </c>
      <c r="G403" s="188">
        <v>168800</v>
      </c>
      <c r="H403" s="188">
        <v>4100</v>
      </c>
      <c r="I403" s="188">
        <v>49600</v>
      </c>
      <c r="J403" s="188">
        <v>1400</v>
      </c>
      <c r="K403" s="188">
        <v>32900</v>
      </c>
      <c r="L403" s="188">
        <v>1100</v>
      </c>
      <c r="M403" s="188">
        <v>184000</v>
      </c>
      <c r="N403" s="188">
        <v>11000</v>
      </c>
      <c r="O403" s="188">
        <v>282000</v>
      </c>
      <c r="P403" s="188">
        <v>11000</v>
      </c>
      <c r="Q403" s="188">
        <v>3348</v>
      </c>
      <c r="R403" s="188">
        <v>41</v>
      </c>
      <c r="S403" s="188">
        <v>3321</v>
      </c>
      <c r="T403" s="188">
        <v>75</v>
      </c>
      <c r="U403" s="188">
        <v>3363</v>
      </c>
      <c r="V403" s="188">
        <v>50</v>
      </c>
      <c r="W403" s="190">
        <v>98.751115075825155</v>
      </c>
    </row>
    <row r="404" spans="1:23" x14ac:dyDescent="0.3">
      <c r="A404" s="189">
        <v>0.42645833333333333</v>
      </c>
      <c r="B404" s="188" t="s">
        <v>1187</v>
      </c>
      <c r="C404" s="188">
        <v>42</v>
      </c>
      <c r="D404" s="188">
        <v>26</v>
      </c>
      <c r="E404" s="188">
        <v>256</v>
      </c>
      <c r="F404" s="188">
        <v>55</v>
      </c>
      <c r="G404" s="188">
        <v>169800</v>
      </c>
      <c r="H404" s="188">
        <v>4100</v>
      </c>
      <c r="I404" s="188">
        <v>50700</v>
      </c>
      <c r="J404" s="188">
        <v>1400</v>
      </c>
      <c r="K404" s="188">
        <v>45800</v>
      </c>
      <c r="L404" s="188">
        <v>1500</v>
      </c>
      <c r="M404" s="188">
        <v>341000</v>
      </c>
      <c r="N404" s="188">
        <v>21000</v>
      </c>
      <c r="O404" s="188">
        <v>298700</v>
      </c>
      <c r="P404" s="188">
        <v>9900</v>
      </c>
      <c r="Q404" s="188">
        <v>3312</v>
      </c>
      <c r="R404" s="188">
        <v>26</v>
      </c>
      <c r="S404" s="188">
        <v>3169</v>
      </c>
      <c r="T404" s="188">
        <v>56</v>
      </c>
      <c r="U404" s="188">
        <v>3391</v>
      </c>
      <c r="V404" s="188">
        <v>32</v>
      </c>
      <c r="W404" s="190">
        <v>93.453258625774112</v>
      </c>
    </row>
    <row r="405" spans="1:23" x14ac:dyDescent="0.3">
      <c r="A405" s="194">
        <v>0.42729166666666668</v>
      </c>
      <c r="B405" s="195" t="s">
        <v>1188</v>
      </c>
      <c r="C405" s="195">
        <v>45</v>
      </c>
      <c r="D405" s="195">
        <v>33</v>
      </c>
      <c r="E405" s="195">
        <v>35</v>
      </c>
      <c r="F405" s="195">
        <v>20</v>
      </c>
      <c r="G405" s="195">
        <v>7700</v>
      </c>
      <c r="H405" s="195">
        <v>1300</v>
      </c>
      <c r="I405" s="195">
        <v>2020</v>
      </c>
      <c r="J405" s="195">
        <v>410</v>
      </c>
      <c r="K405" s="195">
        <v>6000</v>
      </c>
      <c r="L405" s="195">
        <v>2000</v>
      </c>
      <c r="M405" s="195">
        <v>53000</v>
      </c>
      <c r="N405" s="195">
        <v>18000</v>
      </c>
      <c r="O405" s="195">
        <v>27900</v>
      </c>
      <c r="P405" s="195">
        <v>5600</v>
      </c>
      <c r="Q405" s="195">
        <v>2380</v>
      </c>
      <c r="R405" s="195">
        <v>99</v>
      </c>
      <c r="S405" s="195">
        <v>1770</v>
      </c>
      <c r="T405" s="195">
        <v>100</v>
      </c>
      <c r="U405" s="195">
        <v>2900</v>
      </c>
      <c r="V405" s="195">
        <v>180</v>
      </c>
      <c r="W405" s="190">
        <v>61.03448275862069</v>
      </c>
    </row>
    <row r="406" spans="1:23" x14ac:dyDescent="0.3">
      <c r="A406" s="189">
        <v>0.43141203703703707</v>
      </c>
      <c r="B406" s="188" t="s">
        <v>1189</v>
      </c>
      <c r="C406" s="188">
        <v>231</v>
      </c>
      <c r="D406" s="188">
        <v>50</v>
      </c>
      <c r="E406" s="188">
        <v>250</v>
      </c>
      <c r="F406" s="188">
        <v>58</v>
      </c>
      <c r="G406" s="188">
        <v>407000</v>
      </c>
      <c r="H406" s="188">
        <v>17000</v>
      </c>
      <c r="I406" s="188">
        <v>115100</v>
      </c>
      <c r="J406" s="188">
        <v>5200</v>
      </c>
      <c r="K406" s="188">
        <v>156400</v>
      </c>
      <c r="L406" s="188">
        <v>8900</v>
      </c>
      <c r="M406" s="188">
        <v>854000</v>
      </c>
      <c r="N406" s="188">
        <v>47000</v>
      </c>
      <c r="O406" s="188">
        <v>677000</v>
      </c>
      <c r="P406" s="188">
        <v>35000</v>
      </c>
      <c r="Q406" s="188">
        <v>3298</v>
      </c>
      <c r="R406" s="188">
        <v>30</v>
      </c>
      <c r="S406" s="188">
        <v>3267</v>
      </c>
      <c r="T406" s="188">
        <v>69</v>
      </c>
      <c r="U406" s="188">
        <v>3303</v>
      </c>
      <c r="V406" s="188">
        <v>42</v>
      </c>
      <c r="W406" s="190">
        <v>98.910081743869199</v>
      </c>
    </row>
    <row r="407" spans="1:23" x14ac:dyDescent="0.3">
      <c r="A407" s="189">
        <v>0.43222222222222223</v>
      </c>
      <c r="B407" s="188" t="s">
        <v>1190</v>
      </c>
      <c r="C407" s="188">
        <v>62</v>
      </c>
      <c r="D407" s="188">
        <v>33</v>
      </c>
      <c r="E407" s="188">
        <v>28</v>
      </c>
      <c r="F407" s="188">
        <v>16</v>
      </c>
      <c r="G407" s="188">
        <v>241500</v>
      </c>
      <c r="H407" s="188">
        <v>8700</v>
      </c>
      <c r="I407" s="188">
        <v>68600</v>
      </c>
      <c r="J407" s="188">
        <v>2300</v>
      </c>
      <c r="K407" s="188">
        <v>64300</v>
      </c>
      <c r="L407" s="188">
        <v>2600</v>
      </c>
      <c r="M407" s="188">
        <v>398000</v>
      </c>
      <c r="N407" s="188">
        <v>19000</v>
      </c>
      <c r="O407" s="188">
        <v>426000</v>
      </c>
      <c r="P407" s="188">
        <v>19000</v>
      </c>
      <c r="Q407" s="188">
        <v>3261</v>
      </c>
      <c r="R407" s="188">
        <v>61</v>
      </c>
      <c r="S407" s="188">
        <v>3250</v>
      </c>
      <c r="T407" s="188">
        <v>130</v>
      </c>
      <c r="U407" s="188">
        <v>3312</v>
      </c>
      <c r="V407" s="188">
        <v>82</v>
      </c>
      <c r="W407" s="190">
        <v>98.128019323671495</v>
      </c>
    </row>
    <row r="408" spans="1:23" x14ac:dyDescent="0.3">
      <c r="A408" s="189">
        <v>0.43299768518518517</v>
      </c>
      <c r="B408" s="188" t="s">
        <v>1191</v>
      </c>
      <c r="C408" s="188">
        <v>47</v>
      </c>
      <c r="D408" s="188">
        <v>31</v>
      </c>
      <c r="E408" s="188">
        <v>339</v>
      </c>
      <c r="F408" s="188">
        <v>49</v>
      </c>
      <c r="G408" s="188">
        <v>117700</v>
      </c>
      <c r="H408" s="188">
        <v>2300</v>
      </c>
      <c r="I408" s="188">
        <v>33680</v>
      </c>
      <c r="J408" s="188">
        <v>860</v>
      </c>
      <c r="K408" s="188">
        <v>28000</v>
      </c>
      <c r="L408" s="188">
        <v>2100</v>
      </c>
      <c r="M408" s="188">
        <v>373000</v>
      </c>
      <c r="N408" s="188">
        <v>25000</v>
      </c>
      <c r="O408" s="188">
        <v>212700</v>
      </c>
      <c r="P408" s="188">
        <v>7900</v>
      </c>
      <c r="Q408" s="188">
        <v>3236</v>
      </c>
      <c r="R408" s="188">
        <v>34</v>
      </c>
      <c r="S408" s="188">
        <v>3140</v>
      </c>
      <c r="T408" s="188">
        <v>76</v>
      </c>
      <c r="U408" s="188">
        <v>3322</v>
      </c>
      <c r="V408" s="188">
        <v>41</v>
      </c>
      <c r="W408" s="190">
        <v>94.521372667068022</v>
      </c>
    </row>
    <row r="409" spans="1:23" x14ac:dyDescent="0.3">
      <c r="A409" s="189">
        <v>0.4337847222222222</v>
      </c>
      <c r="B409" s="188" t="s">
        <v>1192</v>
      </c>
      <c r="C409" s="188">
        <v>30</v>
      </c>
      <c r="D409" s="188">
        <v>29</v>
      </c>
      <c r="E409" s="188">
        <v>21</v>
      </c>
      <c r="F409" s="188">
        <v>15</v>
      </c>
      <c r="G409" s="188">
        <v>330000</v>
      </c>
      <c r="H409" s="188">
        <v>10000</v>
      </c>
      <c r="I409" s="188">
        <v>92400</v>
      </c>
      <c r="J409" s="188">
        <v>2800</v>
      </c>
      <c r="K409" s="188">
        <v>60900</v>
      </c>
      <c r="L409" s="188">
        <v>2100</v>
      </c>
      <c r="M409" s="188">
        <v>406000</v>
      </c>
      <c r="N409" s="188">
        <v>13000</v>
      </c>
      <c r="O409" s="188">
        <v>564000</v>
      </c>
      <c r="P409" s="188">
        <v>22000</v>
      </c>
      <c r="Q409" s="188">
        <v>3278</v>
      </c>
      <c r="R409" s="188">
        <v>28</v>
      </c>
      <c r="S409" s="188">
        <v>3303</v>
      </c>
      <c r="T409" s="188">
        <v>65</v>
      </c>
      <c r="U409" s="188">
        <v>3290</v>
      </c>
      <c r="V409" s="188">
        <v>42</v>
      </c>
      <c r="W409" s="190">
        <v>100.39513677811551</v>
      </c>
    </row>
    <row r="410" spans="1:23" x14ac:dyDescent="0.3">
      <c r="A410" s="189">
        <v>0.43472222222222223</v>
      </c>
      <c r="B410" s="188" t="s">
        <v>1193</v>
      </c>
      <c r="C410" s="188">
        <v>67</v>
      </c>
      <c r="D410" s="188">
        <v>43</v>
      </c>
      <c r="E410" s="188">
        <v>207</v>
      </c>
      <c r="F410" s="188">
        <v>53</v>
      </c>
      <c r="G410" s="188">
        <v>385000</v>
      </c>
      <c r="H410" s="188">
        <v>16000</v>
      </c>
      <c r="I410" s="188">
        <v>107100</v>
      </c>
      <c r="J410" s="188">
        <v>4200</v>
      </c>
      <c r="K410" s="188">
        <v>41400</v>
      </c>
      <c r="L410" s="188">
        <v>5300</v>
      </c>
      <c r="M410" s="193">
        <v>1470000</v>
      </c>
      <c r="N410" s="188">
        <v>170000</v>
      </c>
      <c r="O410" s="188">
        <v>645000</v>
      </c>
      <c r="P410" s="188">
        <v>34000</v>
      </c>
      <c r="Q410" s="188">
        <v>3279</v>
      </c>
      <c r="R410" s="188">
        <v>40</v>
      </c>
      <c r="S410" s="188">
        <v>3249</v>
      </c>
      <c r="T410" s="188">
        <v>89</v>
      </c>
      <c r="U410" s="188">
        <v>3285</v>
      </c>
      <c r="V410" s="188">
        <v>57</v>
      </c>
      <c r="W410" s="190">
        <v>98.904109589041099</v>
      </c>
    </row>
    <row r="411" spans="1:23" x14ac:dyDescent="0.3">
      <c r="A411" s="189">
        <v>0.43546296296296294</v>
      </c>
      <c r="B411" s="188" t="s">
        <v>1194</v>
      </c>
      <c r="C411" s="188">
        <v>40</v>
      </c>
      <c r="D411" s="188">
        <v>31</v>
      </c>
      <c r="E411" s="188">
        <v>464</v>
      </c>
      <c r="F411" s="188">
        <v>73</v>
      </c>
      <c r="G411" s="188">
        <v>132300</v>
      </c>
      <c r="H411" s="188">
        <v>7600</v>
      </c>
      <c r="I411" s="188">
        <v>40800</v>
      </c>
      <c r="J411" s="188">
        <v>2500</v>
      </c>
      <c r="K411" s="188">
        <v>41100</v>
      </c>
      <c r="L411" s="188">
        <v>2300</v>
      </c>
      <c r="M411" s="188">
        <v>842000</v>
      </c>
      <c r="N411" s="188">
        <v>85000</v>
      </c>
      <c r="O411" s="188">
        <v>280000</v>
      </c>
      <c r="P411" s="188">
        <v>18000</v>
      </c>
      <c r="Q411" s="188">
        <v>3121</v>
      </c>
      <c r="R411" s="188">
        <v>44</v>
      </c>
      <c r="S411" s="188">
        <v>2728</v>
      </c>
      <c r="T411" s="188">
        <v>92</v>
      </c>
      <c r="U411" s="188">
        <v>3435</v>
      </c>
      <c r="V411" s="188">
        <v>67</v>
      </c>
      <c r="W411" s="190">
        <v>79.41775836972343</v>
      </c>
    </row>
    <row r="412" spans="1:23" x14ac:dyDescent="0.3">
      <c r="A412" s="189">
        <v>0.43627314814814816</v>
      </c>
      <c r="B412" s="188" t="s">
        <v>1195</v>
      </c>
      <c r="C412" s="188">
        <v>35</v>
      </c>
      <c r="D412" s="188">
        <v>32</v>
      </c>
      <c r="E412" s="188">
        <v>880</v>
      </c>
      <c r="F412" s="188">
        <v>200</v>
      </c>
      <c r="G412" s="188">
        <v>230000</v>
      </c>
      <c r="H412" s="188">
        <v>7700</v>
      </c>
      <c r="I412" s="188">
        <v>72100</v>
      </c>
      <c r="J412" s="188">
        <v>2600</v>
      </c>
      <c r="K412" s="188">
        <v>113700</v>
      </c>
      <c r="L412" s="188">
        <v>6000</v>
      </c>
      <c r="M412" s="193">
        <v>1110000</v>
      </c>
      <c r="N412" s="188">
        <v>120000</v>
      </c>
      <c r="O412" s="188">
        <v>415000</v>
      </c>
      <c r="P412" s="188">
        <v>16000</v>
      </c>
      <c r="Q412" s="188">
        <v>3334</v>
      </c>
      <c r="R412" s="188">
        <v>40</v>
      </c>
      <c r="S412" s="188">
        <v>3197</v>
      </c>
      <c r="T412" s="188">
        <v>85</v>
      </c>
      <c r="U412" s="188">
        <v>3479</v>
      </c>
      <c r="V412" s="188">
        <v>48</v>
      </c>
      <c r="W412" s="190">
        <v>91.894222477723488</v>
      </c>
    </row>
    <row r="413" spans="1:23" x14ac:dyDescent="0.3">
      <c r="A413" s="189">
        <v>0.43708333333333332</v>
      </c>
      <c r="B413" s="188" t="s">
        <v>1196</v>
      </c>
      <c r="C413" s="188">
        <v>32</v>
      </c>
      <c r="D413" s="188">
        <v>28</v>
      </c>
      <c r="E413" s="188">
        <v>157</v>
      </c>
      <c r="F413" s="188">
        <v>25</v>
      </c>
      <c r="G413" s="188">
        <v>263700</v>
      </c>
      <c r="H413" s="188">
        <v>5800</v>
      </c>
      <c r="I413" s="188">
        <v>84100</v>
      </c>
      <c r="J413" s="188">
        <v>2100</v>
      </c>
      <c r="K413" s="188">
        <v>54200</v>
      </c>
      <c r="L413" s="188">
        <v>1600</v>
      </c>
      <c r="M413" s="188">
        <v>485000</v>
      </c>
      <c r="N413" s="188">
        <v>17000</v>
      </c>
      <c r="O413" s="188">
        <v>457000</v>
      </c>
      <c r="P413" s="188">
        <v>13000</v>
      </c>
      <c r="Q413" s="188">
        <v>3386</v>
      </c>
      <c r="R413" s="188">
        <v>23</v>
      </c>
      <c r="S413" s="188">
        <v>3250</v>
      </c>
      <c r="T413" s="188">
        <v>52</v>
      </c>
      <c r="U413" s="188">
        <v>3497</v>
      </c>
      <c r="V413" s="188">
        <v>34</v>
      </c>
      <c r="W413" s="190">
        <v>92.936802973977692</v>
      </c>
    </row>
    <row r="414" spans="1:23" x14ac:dyDescent="0.3">
      <c r="A414" s="189">
        <v>0.43785879629629632</v>
      </c>
      <c r="B414" s="188" t="s">
        <v>1197</v>
      </c>
      <c r="C414" s="188">
        <v>33</v>
      </c>
      <c r="D414" s="188">
        <v>25</v>
      </c>
      <c r="E414" s="188">
        <v>30</v>
      </c>
      <c r="F414" s="188">
        <v>17</v>
      </c>
      <c r="G414" s="188">
        <v>473000</v>
      </c>
      <c r="H414" s="188">
        <v>14000</v>
      </c>
      <c r="I414" s="188">
        <v>131000</v>
      </c>
      <c r="J414" s="188">
        <v>4100</v>
      </c>
      <c r="K414" s="188">
        <v>67600</v>
      </c>
      <c r="L414" s="188">
        <v>2100</v>
      </c>
      <c r="M414" s="188">
        <v>410000</v>
      </c>
      <c r="N414" s="188">
        <v>19000</v>
      </c>
      <c r="O414" s="188">
        <v>830000</v>
      </c>
      <c r="P414" s="188">
        <v>35000</v>
      </c>
      <c r="Q414" s="188">
        <v>3254</v>
      </c>
      <c r="R414" s="188">
        <v>29</v>
      </c>
      <c r="S414" s="188">
        <v>3253</v>
      </c>
      <c r="T414" s="188">
        <v>61</v>
      </c>
      <c r="U414" s="188">
        <v>3276</v>
      </c>
      <c r="V414" s="188">
        <v>35</v>
      </c>
      <c r="W414" s="190">
        <v>99.297924297924297</v>
      </c>
    </row>
    <row r="415" spans="1:23" x14ac:dyDescent="0.3">
      <c r="A415" s="189">
        <v>0.43866898148148148</v>
      </c>
      <c r="B415" s="188" t="s">
        <v>1198</v>
      </c>
      <c r="C415" s="188">
        <v>66</v>
      </c>
      <c r="D415" s="188">
        <v>29</v>
      </c>
      <c r="E415" s="188">
        <v>504</v>
      </c>
      <c r="F415" s="188">
        <v>91</v>
      </c>
      <c r="G415" s="188">
        <v>200000</v>
      </c>
      <c r="H415" s="188">
        <v>16000</v>
      </c>
      <c r="I415" s="188">
        <v>52000</v>
      </c>
      <c r="J415" s="188">
        <v>4200</v>
      </c>
      <c r="K415" s="188">
        <v>124100</v>
      </c>
      <c r="L415" s="188">
        <v>6200</v>
      </c>
      <c r="M415" s="193">
        <v>1290000</v>
      </c>
      <c r="N415" s="188">
        <v>120000</v>
      </c>
      <c r="O415" s="188">
        <v>409000</v>
      </c>
      <c r="P415" s="188">
        <v>37000</v>
      </c>
      <c r="Q415" s="188">
        <v>3070</v>
      </c>
      <c r="R415" s="188">
        <v>35</v>
      </c>
      <c r="S415" s="188">
        <v>3005</v>
      </c>
      <c r="T415" s="188">
        <v>77</v>
      </c>
      <c r="U415" s="188">
        <v>3147</v>
      </c>
      <c r="V415" s="188">
        <v>45</v>
      </c>
      <c r="W415" s="190">
        <v>95.487766126469651</v>
      </c>
    </row>
    <row r="416" spans="1:23" x14ac:dyDescent="0.3">
      <c r="A416" s="189">
        <v>0.44276620370370368</v>
      </c>
      <c r="B416" s="188" t="s">
        <v>1199</v>
      </c>
      <c r="C416" s="188">
        <v>52</v>
      </c>
      <c r="D416" s="188">
        <v>25</v>
      </c>
      <c r="E416" s="188">
        <v>53</v>
      </c>
      <c r="F416" s="188">
        <v>19</v>
      </c>
      <c r="G416" s="188">
        <v>206300</v>
      </c>
      <c r="H416" s="188">
        <v>5400</v>
      </c>
      <c r="I416" s="188">
        <v>59100</v>
      </c>
      <c r="J416" s="188">
        <v>1700</v>
      </c>
      <c r="K416" s="188">
        <v>32700</v>
      </c>
      <c r="L416" s="188">
        <v>1100</v>
      </c>
      <c r="M416" s="188">
        <v>183400</v>
      </c>
      <c r="N416" s="188">
        <v>6600</v>
      </c>
      <c r="O416" s="188">
        <v>345000</v>
      </c>
      <c r="P416" s="188">
        <v>11000</v>
      </c>
      <c r="Q416" s="188">
        <v>3309</v>
      </c>
      <c r="R416" s="188">
        <v>35</v>
      </c>
      <c r="S416" s="188">
        <v>3322</v>
      </c>
      <c r="T416" s="188">
        <v>77</v>
      </c>
      <c r="U416" s="188">
        <v>3324</v>
      </c>
      <c r="V416" s="188">
        <v>45</v>
      </c>
      <c r="W416" s="190">
        <v>99.939831528279171</v>
      </c>
    </row>
    <row r="417" spans="1:23" x14ac:dyDescent="0.3">
      <c r="A417" s="189">
        <v>0.4435763888888889</v>
      </c>
      <c r="B417" s="188" t="s">
        <v>1200</v>
      </c>
      <c r="C417" s="188">
        <v>44</v>
      </c>
      <c r="D417" s="188">
        <v>31</v>
      </c>
      <c r="E417" s="188">
        <v>25</v>
      </c>
      <c r="F417" s="188">
        <v>16</v>
      </c>
      <c r="G417" s="188">
        <v>91400</v>
      </c>
      <c r="H417" s="188">
        <v>3000</v>
      </c>
      <c r="I417" s="188">
        <v>25950</v>
      </c>
      <c r="J417" s="188">
        <v>790</v>
      </c>
      <c r="K417" s="188">
        <v>26200</v>
      </c>
      <c r="L417" s="188">
        <v>1100</v>
      </c>
      <c r="M417" s="188">
        <v>144700</v>
      </c>
      <c r="N417" s="188">
        <v>5400</v>
      </c>
      <c r="O417" s="188">
        <v>150900</v>
      </c>
      <c r="P417" s="188">
        <v>5400</v>
      </c>
      <c r="Q417" s="188">
        <v>3313</v>
      </c>
      <c r="R417" s="188">
        <v>39</v>
      </c>
      <c r="S417" s="188">
        <v>3334</v>
      </c>
      <c r="T417" s="188">
        <v>88</v>
      </c>
      <c r="U417" s="188">
        <v>3321</v>
      </c>
      <c r="V417" s="188">
        <v>56</v>
      </c>
      <c r="W417" s="190">
        <v>100.39144835892803</v>
      </c>
    </row>
    <row r="418" spans="1:23" x14ac:dyDescent="0.3">
      <c r="A418" s="189">
        <v>0.44443287037037038</v>
      </c>
      <c r="B418" s="188" t="s">
        <v>1201</v>
      </c>
      <c r="C418" s="188">
        <v>50</v>
      </c>
      <c r="D418" s="188">
        <v>26</v>
      </c>
      <c r="E418" s="188">
        <v>318</v>
      </c>
      <c r="F418" s="188">
        <v>46</v>
      </c>
      <c r="G418" s="188">
        <v>162700</v>
      </c>
      <c r="H418" s="188">
        <v>4700</v>
      </c>
      <c r="I418" s="188">
        <v>50500</v>
      </c>
      <c r="J418" s="188">
        <v>1500</v>
      </c>
      <c r="K418" s="188">
        <v>31900</v>
      </c>
      <c r="L418" s="188">
        <v>1500</v>
      </c>
      <c r="M418" s="188">
        <v>307000</v>
      </c>
      <c r="N418" s="188">
        <v>18000</v>
      </c>
      <c r="O418" s="188">
        <v>267700</v>
      </c>
      <c r="P418" s="188">
        <v>9700</v>
      </c>
      <c r="Q418" s="188">
        <v>3412</v>
      </c>
      <c r="R418" s="188">
        <v>34</v>
      </c>
      <c r="S418" s="188">
        <v>3405</v>
      </c>
      <c r="T418" s="188">
        <v>88</v>
      </c>
      <c r="U418" s="188">
        <v>3451</v>
      </c>
      <c r="V418" s="188">
        <v>39</v>
      </c>
      <c r="W418" s="190">
        <v>98.667053028107802</v>
      </c>
    </row>
    <row r="419" spans="1:23" x14ac:dyDescent="0.3">
      <c r="A419" s="189">
        <v>0.44520833333333337</v>
      </c>
      <c r="B419" s="188" t="s">
        <v>1202</v>
      </c>
      <c r="C419" s="188">
        <v>51</v>
      </c>
      <c r="D419" s="188">
        <v>33</v>
      </c>
      <c r="E419" s="188">
        <v>18</v>
      </c>
      <c r="F419" s="188">
        <v>16</v>
      </c>
      <c r="G419" s="188">
        <v>103400</v>
      </c>
      <c r="H419" s="188">
        <v>3500</v>
      </c>
      <c r="I419" s="188">
        <v>29380</v>
      </c>
      <c r="J419" s="188">
        <v>990</v>
      </c>
      <c r="K419" s="188">
        <v>27800</v>
      </c>
      <c r="L419" s="188">
        <v>1400</v>
      </c>
      <c r="M419" s="188">
        <v>160100</v>
      </c>
      <c r="N419" s="188">
        <v>9300</v>
      </c>
      <c r="O419" s="188">
        <v>173800</v>
      </c>
      <c r="P419" s="188">
        <v>7600</v>
      </c>
      <c r="Q419" s="188">
        <v>3303</v>
      </c>
      <c r="R419" s="188">
        <v>27</v>
      </c>
      <c r="S419" s="188">
        <v>3280</v>
      </c>
      <c r="T419" s="188">
        <v>59</v>
      </c>
      <c r="U419" s="188">
        <v>3315</v>
      </c>
      <c r="V419" s="188">
        <v>33</v>
      </c>
      <c r="W419" s="190">
        <v>98.944193061840124</v>
      </c>
    </row>
    <row r="420" spans="1:23" x14ac:dyDescent="0.3">
      <c r="A420" s="191">
        <v>0.44611111111111112</v>
      </c>
      <c r="B420" s="192" t="s">
        <v>1203</v>
      </c>
      <c r="C420" s="192">
        <v>37</v>
      </c>
      <c r="D420" s="192">
        <v>42</v>
      </c>
      <c r="E420" s="192">
        <v>738</v>
      </c>
      <c r="F420" s="192">
        <v>91</v>
      </c>
      <c r="G420" s="192">
        <v>346000</v>
      </c>
      <c r="H420" s="192">
        <v>10000</v>
      </c>
      <c r="I420" s="192">
        <v>121600</v>
      </c>
      <c r="J420" s="192">
        <v>3400</v>
      </c>
      <c r="K420" s="192">
        <v>43300</v>
      </c>
      <c r="L420" s="192">
        <v>3000</v>
      </c>
      <c r="M420" s="198">
        <v>6590000</v>
      </c>
      <c r="N420" s="192">
        <v>380000</v>
      </c>
      <c r="O420" s="192">
        <v>608000</v>
      </c>
      <c r="P420" s="192">
        <v>23000</v>
      </c>
      <c r="Q420" s="192">
        <v>3463</v>
      </c>
      <c r="R420" s="192">
        <v>36</v>
      </c>
      <c r="S420" s="192">
        <v>3089</v>
      </c>
      <c r="T420" s="192">
        <v>81</v>
      </c>
      <c r="U420" s="192">
        <v>3652</v>
      </c>
      <c r="V420" s="192">
        <v>45</v>
      </c>
      <c r="W420" s="190">
        <v>84.583789704271624</v>
      </c>
    </row>
    <row r="421" spans="1:23" x14ac:dyDescent="0.3">
      <c r="A421" s="189">
        <v>0.44695601851851857</v>
      </c>
      <c r="B421" s="188" t="s">
        <v>1204</v>
      </c>
      <c r="C421" s="188">
        <v>42</v>
      </c>
      <c r="D421" s="188">
        <v>43</v>
      </c>
      <c r="E421" s="188">
        <v>29</v>
      </c>
      <c r="F421" s="188">
        <v>23</v>
      </c>
      <c r="G421" s="188">
        <v>194300</v>
      </c>
      <c r="H421" s="188">
        <v>6400</v>
      </c>
      <c r="I421" s="188">
        <v>57100</v>
      </c>
      <c r="J421" s="188">
        <v>2100</v>
      </c>
      <c r="K421" s="188">
        <v>22700</v>
      </c>
      <c r="L421" s="188">
        <v>1000</v>
      </c>
      <c r="M421" s="188">
        <v>120000</v>
      </c>
      <c r="N421" s="188">
        <v>5200</v>
      </c>
      <c r="O421" s="188">
        <v>306000</v>
      </c>
      <c r="P421" s="188">
        <v>13000</v>
      </c>
      <c r="Q421" s="188">
        <v>3389</v>
      </c>
      <c r="R421" s="188">
        <v>39</v>
      </c>
      <c r="S421" s="188">
        <v>3374</v>
      </c>
      <c r="T421" s="188">
        <v>98</v>
      </c>
      <c r="U421" s="188">
        <v>3356</v>
      </c>
      <c r="V421" s="188">
        <v>56</v>
      </c>
      <c r="W421" s="190">
        <v>100.53635280095352</v>
      </c>
    </row>
    <row r="422" spans="1:23" x14ac:dyDescent="0.3">
      <c r="A422" s="189">
        <v>0.44763888888888892</v>
      </c>
      <c r="B422" s="188" t="s">
        <v>1205</v>
      </c>
      <c r="C422" s="188">
        <v>9</v>
      </c>
      <c r="D422" s="188">
        <v>26</v>
      </c>
      <c r="E422" s="188">
        <v>7</v>
      </c>
      <c r="F422" s="188">
        <v>12</v>
      </c>
      <c r="G422" s="188">
        <v>114000</v>
      </c>
      <c r="H422" s="188">
        <v>3100</v>
      </c>
      <c r="I422" s="188">
        <v>32770</v>
      </c>
      <c r="J422" s="188">
        <v>970</v>
      </c>
      <c r="K422" s="188">
        <v>31700</v>
      </c>
      <c r="L422" s="188">
        <v>1400</v>
      </c>
      <c r="M422" s="188">
        <v>181900</v>
      </c>
      <c r="N422" s="188">
        <v>8200</v>
      </c>
      <c r="O422" s="188">
        <v>191300</v>
      </c>
      <c r="P422" s="188">
        <v>6600</v>
      </c>
      <c r="Q422" s="188">
        <v>3308</v>
      </c>
      <c r="R422" s="188">
        <v>39</v>
      </c>
      <c r="S422" s="188">
        <v>3281</v>
      </c>
      <c r="T422" s="188">
        <v>81</v>
      </c>
      <c r="U422" s="188">
        <v>3322</v>
      </c>
      <c r="V422" s="188">
        <v>55</v>
      </c>
      <c r="W422" s="190">
        <v>98.765803732691154</v>
      </c>
    </row>
    <row r="423" spans="1:23" x14ac:dyDescent="0.3">
      <c r="A423" s="189">
        <v>0.44851851851851854</v>
      </c>
      <c r="B423" s="188" t="s">
        <v>1206</v>
      </c>
      <c r="C423" s="188">
        <v>2</v>
      </c>
      <c r="D423" s="188">
        <v>24</v>
      </c>
      <c r="E423" s="188">
        <v>28</v>
      </c>
      <c r="F423" s="188">
        <v>17</v>
      </c>
      <c r="G423" s="188">
        <v>51100</v>
      </c>
      <c r="H423" s="188">
        <v>1300</v>
      </c>
      <c r="I423" s="188">
        <v>14940</v>
      </c>
      <c r="J423" s="188">
        <v>410</v>
      </c>
      <c r="K423" s="188">
        <v>14320</v>
      </c>
      <c r="L423" s="188">
        <v>570</v>
      </c>
      <c r="M423" s="188">
        <v>81300</v>
      </c>
      <c r="N423" s="188">
        <v>3800</v>
      </c>
      <c r="O423" s="188">
        <v>87900</v>
      </c>
      <c r="P423" s="188">
        <v>3400</v>
      </c>
      <c r="Q423" s="188">
        <v>3319</v>
      </c>
      <c r="R423" s="188">
        <v>36</v>
      </c>
      <c r="S423" s="188">
        <v>3240</v>
      </c>
      <c r="T423" s="188">
        <v>68</v>
      </c>
      <c r="U423" s="188">
        <v>3356</v>
      </c>
      <c r="V423" s="188">
        <v>48</v>
      </c>
      <c r="W423" s="190">
        <v>96.543504171632904</v>
      </c>
    </row>
    <row r="424" spans="1:23" x14ac:dyDescent="0.3">
      <c r="A424" s="189">
        <v>0.44927083333333334</v>
      </c>
      <c r="B424" s="188" t="s">
        <v>1207</v>
      </c>
      <c r="C424" s="188">
        <v>60</v>
      </c>
      <c r="D424" s="188">
        <v>28</v>
      </c>
      <c r="E424" s="188">
        <v>68</v>
      </c>
      <c r="F424" s="188">
        <v>19</v>
      </c>
      <c r="G424" s="188">
        <v>203000</v>
      </c>
      <c r="H424" s="188">
        <v>11000</v>
      </c>
      <c r="I424" s="188">
        <v>55700</v>
      </c>
      <c r="J424" s="188">
        <v>3100</v>
      </c>
      <c r="K424" s="188">
        <v>24300</v>
      </c>
      <c r="L424" s="188">
        <v>1400</v>
      </c>
      <c r="M424" s="188">
        <v>321000</v>
      </c>
      <c r="N424" s="188">
        <v>14000</v>
      </c>
      <c r="O424" s="188">
        <v>346000</v>
      </c>
      <c r="P424" s="188">
        <v>20000</v>
      </c>
      <c r="Q424" s="188">
        <v>3257</v>
      </c>
      <c r="R424" s="188">
        <v>28</v>
      </c>
      <c r="S424" s="188">
        <v>3234</v>
      </c>
      <c r="T424" s="188">
        <v>63</v>
      </c>
      <c r="U424" s="188">
        <v>3265</v>
      </c>
      <c r="V424" s="188">
        <v>38</v>
      </c>
      <c r="W424" s="190">
        <v>99.050535987748859</v>
      </c>
    </row>
    <row r="425" spans="1:23" x14ac:dyDescent="0.3">
      <c r="A425" s="189">
        <v>0.45013888888888887</v>
      </c>
      <c r="B425" s="188" t="s">
        <v>1208</v>
      </c>
      <c r="C425" s="188">
        <v>49</v>
      </c>
      <c r="D425" s="188">
        <v>35</v>
      </c>
      <c r="E425" s="188">
        <v>497</v>
      </c>
      <c r="F425" s="188">
        <v>64</v>
      </c>
      <c r="G425" s="188">
        <v>190500</v>
      </c>
      <c r="H425" s="188">
        <v>6400</v>
      </c>
      <c r="I425" s="188">
        <v>58100</v>
      </c>
      <c r="J425" s="188">
        <v>2300</v>
      </c>
      <c r="K425" s="188">
        <v>44600</v>
      </c>
      <c r="L425" s="188">
        <v>2800</v>
      </c>
      <c r="M425" s="193">
        <v>1890000</v>
      </c>
      <c r="N425" s="188">
        <v>120000</v>
      </c>
      <c r="O425" s="188">
        <v>489000</v>
      </c>
      <c r="P425" s="188">
        <v>20000</v>
      </c>
      <c r="Q425" s="188">
        <v>2959</v>
      </c>
      <c r="R425" s="188">
        <v>35</v>
      </c>
      <c r="S425" s="188">
        <v>2295</v>
      </c>
      <c r="T425" s="188">
        <v>68</v>
      </c>
      <c r="U425" s="188">
        <v>3416</v>
      </c>
      <c r="V425" s="188">
        <v>49</v>
      </c>
      <c r="W425" s="190">
        <v>67.183840749414529</v>
      </c>
    </row>
    <row r="426" spans="1:23" x14ac:dyDescent="0.3">
      <c r="A426" s="191">
        <v>0.45416666666666666</v>
      </c>
      <c r="B426" s="192" t="s">
        <v>1209</v>
      </c>
      <c r="C426" s="192">
        <v>40</v>
      </c>
      <c r="D426" s="192">
        <v>29</v>
      </c>
      <c r="E426" s="192">
        <v>6</v>
      </c>
      <c r="F426" s="192">
        <v>13</v>
      </c>
      <c r="G426" s="192">
        <v>350000</v>
      </c>
      <c r="H426" s="192">
        <v>31000</v>
      </c>
      <c r="I426" s="192">
        <v>117000</v>
      </c>
      <c r="J426" s="192">
        <v>10000</v>
      </c>
      <c r="K426" s="192">
        <v>36100</v>
      </c>
      <c r="L426" s="192">
        <v>2900</v>
      </c>
      <c r="M426" s="192">
        <v>182000</v>
      </c>
      <c r="N426" s="192">
        <v>16000</v>
      </c>
      <c r="O426" s="192">
        <v>523000</v>
      </c>
      <c r="P426" s="192">
        <v>51000</v>
      </c>
      <c r="Q426" s="192">
        <v>3613</v>
      </c>
      <c r="R426" s="192">
        <v>31</v>
      </c>
      <c r="S426" s="192">
        <v>3644</v>
      </c>
      <c r="T426" s="192">
        <v>76</v>
      </c>
      <c r="U426" s="192">
        <v>3582</v>
      </c>
      <c r="V426" s="192">
        <v>40</v>
      </c>
      <c r="W426" s="190">
        <v>101.73087660524847</v>
      </c>
    </row>
    <row r="427" spans="1:23" x14ac:dyDescent="0.3">
      <c r="A427" s="191">
        <v>0.45498842592592598</v>
      </c>
      <c r="B427" s="192" t="s">
        <v>1210</v>
      </c>
      <c r="C427" s="192">
        <v>77</v>
      </c>
      <c r="D427" s="192">
        <v>34</v>
      </c>
      <c r="E427" s="192">
        <v>175</v>
      </c>
      <c r="F427" s="192">
        <v>59</v>
      </c>
      <c r="G427" s="192">
        <v>547000</v>
      </c>
      <c r="H427" s="192">
        <v>22000</v>
      </c>
      <c r="I427" s="192">
        <v>176800</v>
      </c>
      <c r="J427" s="192">
        <v>7200</v>
      </c>
      <c r="K427" s="192">
        <v>116600</v>
      </c>
      <c r="L427" s="192">
        <v>6400</v>
      </c>
      <c r="M427" s="192">
        <v>585000</v>
      </c>
      <c r="N427" s="192">
        <v>30000</v>
      </c>
      <c r="O427" s="192">
        <v>844000</v>
      </c>
      <c r="P427" s="192">
        <v>42000</v>
      </c>
      <c r="Q427" s="192">
        <v>3515</v>
      </c>
      <c r="R427" s="192">
        <v>35</v>
      </c>
      <c r="S427" s="192">
        <v>3448</v>
      </c>
      <c r="T427" s="192">
        <v>67</v>
      </c>
      <c r="U427" s="192">
        <v>3523</v>
      </c>
      <c r="V427" s="192">
        <v>47</v>
      </c>
      <c r="W427" s="190">
        <v>97.871132557479427</v>
      </c>
    </row>
    <row r="428" spans="1:23" x14ac:dyDescent="0.3">
      <c r="A428" s="189">
        <v>0.45579861111111114</v>
      </c>
      <c r="B428" s="188" t="s">
        <v>1211</v>
      </c>
      <c r="C428" s="188">
        <v>35</v>
      </c>
      <c r="D428" s="188">
        <v>26</v>
      </c>
      <c r="E428" s="188">
        <v>49</v>
      </c>
      <c r="F428" s="188">
        <v>31</v>
      </c>
      <c r="G428" s="188">
        <v>176000</v>
      </c>
      <c r="H428" s="188">
        <v>5400</v>
      </c>
      <c r="I428" s="188">
        <v>48000</v>
      </c>
      <c r="J428" s="188">
        <v>1700</v>
      </c>
      <c r="K428" s="188">
        <v>58100</v>
      </c>
      <c r="L428" s="188">
        <v>2000</v>
      </c>
      <c r="M428" s="188">
        <v>348000</v>
      </c>
      <c r="N428" s="188">
        <v>17000</v>
      </c>
      <c r="O428" s="188">
        <v>302000</v>
      </c>
      <c r="P428" s="188">
        <v>12000</v>
      </c>
      <c r="Q428" s="188">
        <v>3240</v>
      </c>
      <c r="R428" s="188">
        <v>34</v>
      </c>
      <c r="S428" s="188">
        <v>3195</v>
      </c>
      <c r="T428" s="188">
        <v>68</v>
      </c>
      <c r="U428" s="188">
        <v>3243</v>
      </c>
      <c r="V428" s="188">
        <v>44</v>
      </c>
      <c r="W428" s="190">
        <v>98.519888991674378</v>
      </c>
    </row>
    <row r="429" spans="1:23" x14ac:dyDescent="0.3">
      <c r="A429" s="189">
        <v>0.45665509259259257</v>
      </c>
      <c r="B429" s="188" t="s">
        <v>1212</v>
      </c>
      <c r="C429" s="188">
        <v>42</v>
      </c>
      <c r="D429" s="188">
        <v>31</v>
      </c>
      <c r="E429" s="188">
        <v>132</v>
      </c>
      <c r="F429" s="188">
        <v>43</v>
      </c>
      <c r="G429" s="188">
        <v>353500</v>
      </c>
      <c r="H429" s="188">
        <v>9900</v>
      </c>
      <c r="I429" s="188">
        <v>102300</v>
      </c>
      <c r="J429" s="188">
        <v>3200</v>
      </c>
      <c r="K429" s="188">
        <v>99200</v>
      </c>
      <c r="L429" s="188">
        <v>4200</v>
      </c>
      <c r="M429" s="188">
        <v>970000</v>
      </c>
      <c r="N429" s="188">
        <v>150000</v>
      </c>
      <c r="O429" s="188">
        <v>617000</v>
      </c>
      <c r="P429" s="188">
        <v>29000</v>
      </c>
      <c r="Q429" s="188">
        <v>3303</v>
      </c>
      <c r="R429" s="188">
        <v>32</v>
      </c>
      <c r="S429" s="188">
        <v>3227</v>
      </c>
      <c r="T429" s="188">
        <v>68</v>
      </c>
      <c r="U429" s="188">
        <v>3333</v>
      </c>
      <c r="V429" s="188">
        <v>40</v>
      </c>
      <c r="W429" s="190">
        <v>96.819681968196818</v>
      </c>
    </row>
    <row r="430" spans="1:23" x14ac:dyDescent="0.3">
      <c r="A430" s="189">
        <v>0.45741898148148147</v>
      </c>
      <c r="B430" s="188" t="s">
        <v>1213</v>
      </c>
      <c r="C430" s="188">
        <v>18</v>
      </c>
      <c r="D430" s="188">
        <v>26</v>
      </c>
      <c r="E430" s="188">
        <v>93</v>
      </c>
      <c r="F430" s="188">
        <v>34</v>
      </c>
      <c r="G430" s="188">
        <v>358000</v>
      </c>
      <c r="H430" s="188">
        <v>13000</v>
      </c>
      <c r="I430" s="188">
        <v>101600</v>
      </c>
      <c r="J430" s="188">
        <v>3900</v>
      </c>
      <c r="K430" s="188">
        <v>52000</v>
      </c>
      <c r="L430" s="188">
        <v>2500</v>
      </c>
      <c r="M430" s="188">
        <v>330000</v>
      </c>
      <c r="N430" s="188">
        <v>27000</v>
      </c>
      <c r="O430" s="188">
        <v>615000</v>
      </c>
      <c r="P430" s="188">
        <v>29000</v>
      </c>
      <c r="Q430" s="188">
        <v>3285</v>
      </c>
      <c r="R430" s="188">
        <v>29</v>
      </c>
      <c r="S430" s="188">
        <v>3218</v>
      </c>
      <c r="T430" s="188">
        <v>71</v>
      </c>
      <c r="U430" s="188">
        <v>3301</v>
      </c>
      <c r="V430" s="188">
        <v>35</v>
      </c>
      <c r="W430" s="190">
        <v>97.485610421084516</v>
      </c>
    </row>
    <row r="431" spans="1:23" x14ac:dyDescent="0.3">
      <c r="A431" s="189">
        <v>0.45824074074074073</v>
      </c>
      <c r="B431" s="188" t="s">
        <v>1214</v>
      </c>
      <c r="C431" s="188">
        <v>68</v>
      </c>
      <c r="D431" s="188">
        <v>30</v>
      </c>
      <c r="E431" s="188">
        <v>77</v>
      </c>
      <c r="F431" s="188">
        <v>23</v>
      </c>
      <c r="G431" s="188">
        <v>250000</v>
      </c>
      <c r="H431" s="188">
        <v>5200</v>
      </c>
      <c r="I431" s="188">
        <v>72500</v>
      </c>
      <c r="J431" s="188">
        <v>1500</v>
      </c>
      <c r="K431" s="188">
        <v>52300</v>
      </c>
      <c r="L431" s="188">
        <v>1600</v>
      </c>
      <c r="M431" s="188">
        <v>279000</v>
      </c>
      <c r="N431" s="188">
        <v>8400</v>
      </c>
      <c r="O431" s="188">
        <v>423000</v>
      </c>
      <c r="P431" s="188">
        <v>11000</v>
      </c>
      <c r="Q431" s="188">
        <v>3321</v>
      </c>
      <c r="R431" s="188">
        <v>32</v>
      </c>
      <c r="S431" s="188">
        <v>3242</v>
      </c>
      <c r="T431" s="188">
        <v>71</v>
      </c>
      <c r="U431" s="188">
        <v>3341</v>
      </c>
      <c r="V431" s="188">
        <v>44</v>
      </c>
      <c r="W431" s="190">
        <v>97.036815324753064</v>
      </c>
    </row>
    <row r="432" spans="1:23" x14ac:dyDescent="0.3">
      <c r="A432" s="189">
        <v>0.45903935185185185</v>
      </c>
      <c r="B432" s="188" t="s">
        <v>1215</v>
      </c>
      <c r="C432" s="188">
        <v>30</v>
      </c>
      <c r="D432" s="188">
        <v>25</v>
      </c>
      <c r="E432" s="188">
        <v>4</v>
      </c>
      <c r="F432" s="188">
        <v>15</v>
      </c>
      <c r="G432" s="188">
        <v>76500</v>
      </c>
      <c r="H432" s="188">
        <v>3900</v>
      </c>
      <c r="I432" s="188">
        <v>22600</v>
      </c>
      <c r="J432" s="188">
        <v>1200</v>
      </c>
      <c r="K432" s="188">
        <v>22400</v>
      </c>
      <c r="L432" s="188">
        <v>1500</v>
      </c>
      <c r="M432" s="188">
        <v>135000</v>
      </c>
      <c r="N432" s="188">
        <v>11000</v>
      </c>
      <c r="O432" s="188">
        <v>142000</v>
      </c>
      <c r="P432" s="188">
        <v>11000</v>
      </c>
      <c r="Q432" s="188">
        <v>3275</v>
      </c>
      <c r="R432" s="188">
        <v>68</v>
      </c>
      <c r="S432" s="188">
        <v>3150</v>
      </c>
      <c r="T432" s="188">
        <v>130</v>
      </c>
      <c r="U432" s="188">
        <v>3355</v>
      </c>
      <c r="V432" s="188">
        <v>75</v>
      </c>
      <c r="W432" s="190">
        <v>93.889716840536508</v>
      </c>
    </row>
    <row r="433" spans="1:23" x14ac:dyDescent="0.3">
      <c r="A433" s="189">
        <v>0.45989583333333334</v>
      </c>
      <c r="B433" s="188" t="s">
        <v>1216</v>
      </c>
      <c r="C433" s="188">
        <v>31</v>
      </c>
      <c r="D433" s="188">
        <v>26</v>
      </c>
      <c r="E433" s="188">
        <v>0</v>
      </c>
      <c r="F433" s="188">
        <v>12</v>
      </c>
      <c r="G433" s="188">
        <v>177300</v>
      </c>
      <c r="H433" s="188">
        <v>4200</v>
      </c>
      <c r="I433" s="188">
        <v>51600</v>
      </c>
      <c r="J433" s="188">
        <v>1300</v>
      </c>
      <c r="K433" s="188">
        <v>17800</v>
      </c>
      <c r="L433" s="188">
        <v>1000</v>
      </c>
      <c r="M433" s="188">
        <v>90000</v>
      </c>
      <c r="N433" s="188">
        <v>4500</v>
      </c>
      <c r="O433" s="188">
        <v>293600</v>
      </c>
      <c r="P433" s="188">
        <v>9400</v>
      </c>
      <c r="Q433" s="188">
        <v>3344</v>
      </c>
      <c r="R433" s="188">
        <v>28</v>
      </c>
      <c r="S433" s="188">
        <v>3304</v>
      </c>
      <c r="T433" s="188">
        <v>63</v>
      </c>
      <c r="U433" s="188">
        <v>3348</v>
      </c>
      <c r="V433" s="188">
        <v>33</v>
      </c>
      <c r="W433" s="190">
        <v>98.685782556750297</v>
      </c>
    </row>
    <row r="434" spans="1:23" x14ac:dyDescent="0.3">
      <c r="A434" s="189">
        <v>0.46072916666666663</v>
      </c>
      <c r="B434" s="188" t="s">
        <v>1217</v>
      </c>
      <c r="C434" s="188">
        <v>24</v>
      </c>
      <c r="D434" s="188">
        <v>27</v>
      </c>
      <c r="E434" s="188">
        <v>57</v>
      </c>
      <c r="F434" s="188">
        <v>58</v>
      </c>
      <c r="G434" s="188">
        <v>134900</v>
      </c>
      <c r="H434" s="188">
        <v>3600</v>
      </c>
      <c r="I434" s="188">
        <v>40500</v>
      </c>
      <c r="J434" s="188">
        <v>1100</v>
      </c>
      <c r="K434" s="188">
        <v>26140</v>
      </c>
      <c r="L434" s="188">
        <v>690</v>
      </c>
      <c r="M434" s="188">
        <v>156400</v>
      </c>
      <c r="N434" s="188">
        <v>4900</v>
      </c>
      <c r="O434" s="188">
        <v>235600</v>
      </c>
      <c r="P434" s="188">
        <v>8100</v>
      </c>
      <c r="Q434" s="188">
        <v>3341</v>
      </c>
      <c r="R434" s="188">
        <v>32</v>
      </c>
      <c r="S434" s="188">
        <v>3220</v>
      </c>
      <c r="T434" s="188">
        <v>72</v>
      </c>
      <c r="U434" s="188">
        <v>3393</v>
      </c>
      <c r="V434" s="188">
        <v>42</v>
      </c>
      <c r="W434" s="190">
        <v>94.901267315060423</v>
      </c>
    </row>
    <row r="435" spans="1:23" x14ac:dyDescent="0.3">
      <c r="A435" s="189">
        <v>0.46150462962962963</v>
      </c>
      <c r="B435" s="188" t="s">
        <v>1218</v>
      </c>
      <c r="C435" s="188">
        <v>12</v>
      </c>
      <c r="D435" s="188">
        <v>29</v>
      </c>
      <c r="E435" s="188">
        <v>16</v>
      </c>
      <c r="F435" s="188">
        <v>15</v>
      </c>
      <c r="G435" s="188">
        <v>39500</v>
      </c>
      <c r="H435" s="188">
        <v>1400</v>
      </c>
      <c r="I435" s="188">
        <v>11600</v>
      </c>
      <c r="J435" s="188">
        <v>430</v>
      </c>
      <c r="K435" s="188">
        <v>11840</v>
      </c>
      <c r="L435" s="188">
        <v>640</v>
      </c>
      <c r="M435" s="188">
        <v>62600</v>
      </c>
      <c r="N435" s="188">
        <v>3300</v>
      </c>
      <c r="O435" s="188">
        <v>64300</v>
      </c>
      <c r="P435" s="188">
        <v>2800</v>
      </c>
      <c r="Q435" s="188">
        <v>3375</v>
      </c>
      <c r="R435" s="188">
        <v>39</v>
      </c>
      <c r="S435" s="188">
        <v>3361</v>
      </c>
      <c r="T435" s="188">
        <v>86</v>
      </c>
      <c r="U435" s="188">
        <v>3363</v>
      </c>
      <c r="V435" s="188">
        <v>63</v>
      </c>
      <c r="W435" s="190">
        <v>99.940529289325013</v>
      </c>
    </row>
    <row r="436" spans="1:23" x14ac:dyDescent="0.3">
      <c r="A436" s="189">
        <v>0.46556712962962959</v>
      </c>
      <c r="B436" s="188" t="s">
        <v>1219</v>
      </c>
      <c r="C436" s="188">
        <v>41</v>
      </c>
      <c r="D436" s="188">
        <v>28</v>
      </c>
      <c r="E436" s="188">
        <v>7</v>
      </c>
      <c r="F436" s="188">
        <v>15</v>
      </c>
      <c r="G436" s="188">
        <v>95800</v>
      </c>
      <c r="H436" s="188">
        <v>2700</v>
      </c>
      <c r="I436" s="188">
        <v>27770</v>
      </c>
      <c r="J436" s="188">
        <v>750</v>
      </c>
      <c r="K436" s="188">
        <v>27290</v>
      </c>
      <c r="L436" s="188">
        <v>860</v>
      </c>
      <c r="M436" s="188">
        <v>150300</v>
      </c>
      <c r="N436" s="188">
        <v>5100</v>
      </c>
      <c r="O436" s="188">
        <v>156300</v>
      </c>
      <c r="P436" s="188">
        <v>5500</v>
      </c>
      <c r="Q436" s="188">
        <v>3355</v>
      </c>
      <c r="R436" s="188">
        <v>31</v>
      </c>
      <c r="S436" s="188">
        <v>3329</v>
      </c>
      <c r="T436" s="188">
        <v>75</v>
      </c>
      <c r="U436" s="188">
        <v>3346</v>
      </c>
      <c r="V436" s="188">
        <v>46</v>
      </c>
      <c r="W436" s="190">
        <v>99.491930663478783</v>
      </c>
    </row>
    <row r="437" spans="1:23" x14ac:dyDescent="0.3">
      <c r="A437" s="189">
        <v>0.46636574074074072</v>
      </c>
      <c r="B437" s="188" t="s">
        <v>1220</v>
      </c>
      <c r="C437" s="188">
        <v>54</v>
      </c>
      <c r="D437" s="188">
        <v>30</v>
      </c>
      <c r="E437" s="188">
        <v>8</v>
      </c>
      <c r="F437" s="188">
        <v>15</v>
      </c>
      <c r="G437" s="188">
        <v>131000</v>
      </c>
      <c r="H437" s="188">
        <v>4300</v>
      </c>
      <c r="I437" s="188">
        <v>40700</v>
      </c>
      <c r="J437" s="188">
        <v>1100</v>
      </c>
      <c r="K437" s="188">
        <v>17370</v>
      </c>
      <c r="L437" s="188">
        <v>650</v>
      </c>
      <c r="M437" s="188">
        <v>98900</v>
      </c>
      <c r="N437" s="188">
        <v>4100</v>
      </c>
      <c r="O437" s="188">
        <v>221000</v>
      </c>
      <c r="P437" s="188">
        <v>9300</v>
      </c>
      <c r="Q437" s="188">
        <v>3396</v>
      </c>
      <c r="R437" s="188">
        <v>31</v>
      </c>
      <c r="S437" s="188">
        <v>3273</v>
      </c>
      <c r="T437" s="188">
        <v>66</v>
      </c>
      <c r="U437" s="188">
        <v>3460</v>
      </c>
      <c r="V437" s="188">
        <v>39</v>
      </c>
      <c r="W437" s="190">
        <v>94.595375722543352</v>
      </c>
    </row>
    <row r="438" spans="1:23" x14ac:dyDescent="0.3">
      <c r="A438" s="189">
        <v>0.46726851851851853</v>
      </c>
      <c r="B438" s="188" t="s">
        <v>1221</v>
      </c>
      <c r="C438" s="188">
        <v>87</v>
      </c>
      <c r="D438" s="188">
        <v>41</v>
      </c>
      <c r="E438" s="188">
        <v>189</v>
      </c>
      <c r="F438" s="188">
        <v>52</v>
      </c>
      <c r="G438" s="188">
        <v>193500</v>
      </c>
      <c r="H438" s="188">
        <v>9200</v>
      </c>
      <c r="I438" s="188">
        <v>57700</v>
      </c>
      <c r="J438" s="188">
        <v>3000</v>
      </c>
      <c r="K438" s="188">
        <v>43800</v>
      </c>
      <c r="L438" s="188">
        <v>2800</v>
      </c>
      <c r="M438" s="188">
        <v>490000</v>
      </c>
      <c r="N438" s="188">
        <v>34000</v>
      </c>
      <c r="O438" s="188">
        <v>326000</v>
      </c>
      <c r="P438" s="188">
        <v>20000</v>
      </c>
      <c r="Q438" s="188">
        <v>3335</v>
      </c>
      <c r="R438" s="188">
        <v>55</v>
      </c>
      <c r="S438" s="188">
        <v>3210</v>
      </c>
      <c r="T438" s="188">
        <v>130</v>
      </c>
      <c r="U438" s="188">
        <v>3373</v>
      </c>
      <c r="V438" s="188">
        <v>68</v>
      </c>
      <c r="W438" s="190">
        <v>95.16750667061963</v>
      </c>
    </row>
    <row r="439" spans="1:23" x14ac:dyDescent="0.3">
      <c r="A439" s="189">
        <v>0.46812499999999996</v>
      </c>
      <c r="B439" s="188" t="s">
        <v>1222</v>
      </c>
      <c r="C439" s="188">
        <v>42</v>
      </c>
      <c r="D439" s="188">
        <v>60</v>
      </c>
      <c r="E439" s="188">
        <v>196</v>
      </c>
      <c r="F439" s="188">
        <v>54</v>
      </c>
      <c r="G439" s="188">
        <v>222500</v>
      </c>
      <c r="H439" s="188">
        <v>7300</v>
      </c>
      <c r="I439" s="188">
        <v>66900</v>
      </c>
      <c r="J439" s="188">
        <v>2200</v>
      </c>
      <c r="K439" s="188">
        <v>63100</v>
      </c>
      <c r="L439" s="188">
        <v>3300</v>
      </c>
      <c r="M439" s="188">
        <v>640000</v>
      </c>
      <c r="N439" s="188">
        <v>73000</v>
      </c>
      <c r="O439" s="188">
        <v>321000</v>
      </c>
      <c r="P439" s="188">
        <v>12000</v>
      </c>
      <c r="Q439" s="188">
        <v>3499</v>
      </c>
      <c r="R439" s="188">
        <v>51</v>
      </c>
      <c r="S439" s="188">
        <v>3540</v>
      </c>
      <c r="T439" s="188">
        <v>130</v>
      </c>
      <c r="U439" s="188">
        <v>3417</v>
      </c>
      <c r="V439" s="188">
        <v>69</v>
      </c>
      <c r="W439" s="190">
        <v>103.59964881474978</v>
      </c>
    </row>
    <row r="440" spans="1:23" x14ac:dyDescent="0.3">
      <c r="A440" s="189">
        <v>0.46885416666666663</v>
      </c>
      <c r="B440" s="188" t="s">
        <v>1223</v>
      </c>
      <c r="C440" s="188">
        <v>30</v>
      </c>
      <c r="D440" s="188">
        <v>28</v>
      </c>
      <c r="E440" s="188">
        <v>-8</v>
      </c>
      <c r="F440" s="188">
        <v>11</v>
      </c>
      <c r="G440" s="188">
        <v>62900</v>
      </c>
      <c r="H440" s="188">
        <v>1800</v>
      </c>
      <c r="I440" s="188">
        <v>19000</v>
      </c>
      <c r="J440" s="188">
        <v>480</v>
      </c>
      <c r="K440" s="188">
        <v>13700</v>
      </c>
      <c r="L440" s="188">
        <v>2100</v>
      </c>
      <c r="M440" s="188">
        <v>73000</v>
      </c>
      <c r="N440" s="188">
        <v>12000</v>
      </c>
      <c r="O440" s="188">
        <v>108600</v>
      </c>
      <c r="P440" s="188">
        <v>3400</v>
      </c>
      <c r="Q440" s="188">
        <v>3347</v>
      </c>
      <c r="R440" s="188">
        <v>40</v>
      </c>
      <c r="S440" s="188">
        <v>3220</v>
      </c>
      <c r="T440" s="188">
        <v>88</v>
      </c>
      <c r="U440" s="188">
        <v>3412</v>
      </c>
      <c r="V440" s="188">
        <v>52</v>
      </c>
      <c r="W440" s="190">
        <v>94.372801875732705</v>
      </c>
    </row>
    <row r="441" spans="1:23" x14ac:dyDescent="0.3">
      <c r="A441" s="189">
        <v>0.46962962962962962</v>
      </c>
      <c r="B441" s="188" t="s">
        <v>1224</v>
      </c>
      <c r="C441" s="188">
        <v>53</v>
      </c>
      <c r="D441" s="188">
        <v>27</v>
      </c>
      <c r="E441" s="188">
        <v>480</v>
      </c>
      <c r="F441" s="188">
        <v>100</v>
      </c>
      <c r="G441" s="188">
        <v>123000</v>
      </c>
      <c r="H441" s="188">
        <v>5000</v>
      </c>
      <c r="I441" s="188">
        <v>38400</v>
      </c>
      <c r="J441" s="188">
        <v>2100</v>
      </c>
      <c r="K441" s="188">
        <v>30600</v>
      </c>
      <c r="L441" s="188">
        <v>3700</v>
      </c>
      <c r="M441" s="188">
        <v>385000</v>
      </c>
      <c r="N441" s="188">
        <v>52000</v>
      </c>
      <c r="O441" s="188">
        <v>227000</v>
      </c>
      <c r="P441" s="188">
        <v>13000</v>
      </c>
      <c r="Q441" s="188">
        <v>3297</v>
      </c>
      <c r="R441" s="188">
        <v>42</v>
      </c>
      <c r="S441" s="188">
        <v>3090</v>
      </c>
      <c r="T441" s="188">
        <v>110</v>
      </c>
      <c r="U441" s="188">
        <v>3426</v>
      </c>
      <c r="V441" s="188">
        <v>57</v>
      </c>
      <c r="W441" s="190">
        <v>90.192644483362528</v>
      </c>
    </row>
    <row r="442" spans="1:23" x14ac:dyDescent="0.3">
      <c r="A442" s="189">
        <v>0.47043981481481478</v>
      </c>
      <c r="B442" s="188" t="s">
        <v>1225</v>
      </c>
      <c r="C442" s="188">
        <v>32</v>
      </c>
      <c r="D442" s="188">
        <v>28</v>
      </c>
      <c r="E442" s="188">
        <v>15</v>
      </c>
      <c r="F442" s="188">
        <v>14</v>
      </c>
      <c r="G442" s="188">
        <v>70000</v>
      </c>
      <c r="H442" s="188">
        <v>2100</v>
      </c>
      <c r="I442" s="188">
        <v>20070</v>
      </c>
      <c r="J442" s="188">
        <v>590</v>
      </c>
      <c r="K442" s="188">
        <v>13270</v>
      </c>
      <c r="L442" s="188">
        <v>480</v>
      </c>
      <c r="M442" s="188">
        <v>73100</v>
      </c>
      <c r="N442" s="188">
        <v>2400</v>
      </c>
      <c r="O442" s="188">
        <v>114400</v>
      </c>
      <c r="P442" s="188">
        <v>4300</v>
      </c>
      <c r="Q442" s="188">
        <v>3342</v>
      </c>
      <c r="R442" s="188">
        <v>39</v>
      </c>
      <c r="S442" s="188">
        <v>3343</v>
      </c>
      <c r="T442" s="188">
        <v>85</v>
      </c>
      <c r="U442" s="188">
        <v>3332</v>
      </c>
      <c r="V442" s="188">
        <v>59</v>
      </c>
      <c r="W442" s="190">
        <v>100.33013205282113</v>
      </c>
    </row>
    <row r="443" spans="1:23" x14ac:dyDescent="0.3">
      <c r="A443" s="191">
        <v>0.47123842592592591</v>
      </c>
      <c r="B443" s="192" t="s">
        <v>1226</v>
      </c>
      <c r="C443" s="192">
        <v>28</v>
      </c>
      <c r="D443" s="192">
        <v>28</v>
      </c>
      <c r="E443" s="192">
        <v>9</v>
      </c>
      <c r="F443" s="192">
        <v>12</v>
      </c>
      <c r="G443" s="192">
        <v>81100</v>
      </c>
      <c r="H443" s="192">
        <v>1600</v>
      </c>
      <c r="I443" s="192">
        <v>34230</v>
      </c>
      <c r="J443" s="192">
        <v>820</v>
      </c>
      <c r="K443" s="192">
        <v>19330</v>
      </c>
      <c r="L443" s="192">
        <v>560</v>
      </c>
      <c r="M443" s="192">
        <v>100000</v>
      </c>
      <c r="N443" s="192">
        <v>3500</v>
      </c>
      <c r="O443" s="192">
        <v>119000</v>
      </c>
      <c r="P443" s="192">
        <v>3500</v>
      </c>
      <c r="Q443" s="192">
        <v>3835</v>
      </c>
      <c r="R443" s="192">
        <v>35</v>
      </c>
      <c r="S443" s="192">
        <v>3672</v>
      </c>
      <c r="T443" s="192">
        <v>82</v>
      </c>
      <c r="U443" s="192">
        <v>3907</v>
      </c>
      <c r="V443" s="192">
        <v>47</v>
      </c>
      <c r="W443" s="190">
        <v>93.985154850268742</v>
      </c>
    </row>
    <row r="444" spans="1:23" x14ac:dyDescent="0.3">
      <c r="A444" s="189">
        <v>0.47210648148148149</v>
      </c>
      <c r="B444" s="188" t="s">
        <v>1227</v>
      </c>
      <c r="C444" s="188">
        <v>48</v>
      </c>
      <c r="D444" s="188">
        <v>31</v>
      </c>
      <c r="E444" s="188">
        <v>68</v>
      </c>
      <c r="F444" s="188">
        <v>23</v>
      </c>
      <c r="G444" s="188">
        <v>145900</v>
      </c>
      <c r="H444" s="188">
        <v>3200</v>
      </c>
      <c r="I444" s="188">
        <v>41970</v>
      </c>
      <c r="J444" s="188">
        <v>920</v>
      </c>
      <c r="K444" s="188">
        <v>37300</v>
      </c>
      <c r="L444" s="188">
        <v>1100</v>
      </c>
      <c r="M444" s="188">
        <v>253000</v>
      </c>
      <c r="N444" s="188">
        <v>14000</v>
      </c>
      <c r="O444" s="188">
        <v>247400</v>
      </c>
      <c r="P444" s="188">
        <v>6400</v>
      </c>
      <c r="Q444" s="188">
        <v>3298</v>
      </c>
      <c r="R444" s="188">
        <v>35</v>
      </c>
      <c r="S444" s="188">
        <v>3202</v>
      </c>
      <c r="T444" s="188">
        <v>77</v>
      </c>
      <c r="U444" s="188">
        <v>3333</v>
      </c>
      <c r="V444" s="188">
        <v>49</v>
      </c>
      <c r="W444" s="190">
        <v>96.069606960696078</v>
      </c>
    </row>
    <row r="445" spans="1:23" x14ac:dyDescent="0.3">
      <c r="A445" s="189">
        <v>0.47293981481481479</v>
      </c>
      <c r="B445" s="188" t="s">
        <v>1228</v>
      </c>
      <c r="C445" s="188">
        <v>46</v>
      </c>
      <c r="D445" s="188">
        <v>32</v>
      </c>
      <c r="E445" s="188">
        <v>29</v>
      </c>
      <c r="F445" s="188">
        <v>20</v>
      </c>
      <c r="G445" s="188">
        <v>127100</v>
      </c>
      <c r="H445" s="188">
        <v>2700</v>
      </c>
      <c r="I445" s="188">
        <v>35950</v>
      </c>
      <c r="J445" s="188">
        <v>900</v>
      </c>
      <c r="K445" s="188">
        <v>36300</v>
      </c>
      <c r="L445" s="188">
        <v>1100</v>
      </c>
      <c r="M445" s="188">
        <v>210500</v>
      </c>
      <c r="N445" s="188">
        <v>7100</v>
      </c>
      <c r="O445" s="188">
        <v>216000</v>
      </c>
      <c r="P445" s="188">
        <v>6900</v>
      </c>
      <c r="Q445" s="188">
        <v>3296</v>
      </c>
      <c r="R445" s="188">
        <v>36</v>
      </c>
      <c r="S445" s="188">
        <v>3256</v>
      </c>
      <c r="T445" s="188">
        <v>76</v>
      </c>
      <c r="U445" s="188">
        <v>3309</v>
      </c>
      <c r="V445" s="188">
        <v>47</v>
      </c>
      <c r="W445" s="190">
        <v>98.398307645814441</v>
      </c>
    </row>
    <row r="447" spans="1:23" x14ac:dyDescent="0.3">
      <c r="A447" s="189">
        <v>0.53797453703703701</v>
      </c>
      <c r="B447" s="188" t="s">
        <v>1492</v>
      </c>
      <c r="C447" s="188">
        <v>46</v>
      </c>
      <c r="D447" s="188">
        <v>27</v>
      </c>
      <c r="E447" s="188">
        <v>978</v>
      </c>
      <c r="F447" s="188">
        <v>73</v>
      </c>
      <c r="G447" s="188">
        <v>15570</v>
      </c>
      <c r="H447" s="188">
        <v>630</v>
      </c>
      <c r="I447" s="188">
        <v>14060</v>
      </c>
      <c r="J447" s="188">
        <v>580</v>
      </c>
      <c r="K447" s="188">
        <v>34900</v>
      </c>
      <c r="L447" s="188">
        <v>1500</v>
      </c>
      <c r="M447" s="188">
        <v>68300</v>
      </c>
      <c r="N447" s="188">
        <v>3200</v>
      </c>
      <c r="O447" s="188">
        <v>74500</v>
      </c>
      <c r="P447" s="188">
        <v>3800</v>
      </c>
      <c r="Q447" s="188">
        <v>3445</v>
      </c>
      <c r="R447" s="188">
        <v>63</v>
      </c>
      <c r="S447" s="188">
        <v>1406</v>
      </c>
      <c r="T447" s="188">
        <v>63</v>
      </c>
      <c r="U447" s="188">
        <v>5160</v>
      </c>
      <c r="V447" s="188">
        <v>100</v>
      </c>
      <c r="W447" s="190"/>
    </row>
    <row r="448" spans="1:23" x14ac:dyDescent="0.3">
      <c r="A448" s="189">
        <v>0.53968749999999999</v>
      </c>
      <c r="B448" s="188" t="s">
        <v>907</v>
      </c>
      <c r="W448" s="190"/>
    </row>
    <row r="449" spans="1:23" x14ac:dyDescent="0.3">
      <c r="A449" s="189">
        <v>0.55024305555555553</v>
      </c>
      <c r="B449" s="188" t="s">
        <v>908</v>
      </c>
      <c r="C449" s="188">
        <v>13</v>
      </c>
      <c r="D449" s="188">
        <v>20</v>
      </c>
      <c r="E449" s="188">
        <v>862</v>
      </c>
      <c r="F449" s="188">
        <v>63</v>
      </c>
      <c r="G449" s="188">
        <v>15310</v>
      </c>
      <c r="H449" s="188">
        <v>590</v>
      </c>
      <c r="I449" s="188">
        <v>14020</v>
      </c>
      <c r="J449" s="188">
        <v>510</v>
      </c>
      <c r="K449" s="188">
        <v>33600</v>
      </c>
      <c r="L449" s="188">
        <v>1600</v>
      </c>
      <c r="M449" s="188">
        <v>65600</v>
      </c>
      <c r="N449" s="188">
        <v>2900</v>
      </c>
      <c r="O449" s="188">
        <v>71200</v>
      </c>
      <c r="P449" s="188">
        <v>3200</v>
      </c>
      <c r="Q449" s="188">
        <v>3471</v>
      </c>
      <c r="R449" s="188">
        <v>61</v>
      </c>
      <c r="S449" s="188">
        <v>1437</v>
      </c>
      <c r="T449" s="188">
        <v>66</v>
      </c>
      <c r="U449" s="188">
        <v>5186</v>
      </c>
      <c r="V449" s="188">
        <v>99</v>
      </c>
      <c r="W449" s="190"/>
    </row>
    <row r="450" spans="1:23" x14ac:dyDescent="0.3">
      <c r="A450" s="189">
        <v>0.56168981481481484</v>
      </c>
      <c r="B450" s="188" t="s">
        <v>909</v>
      </c>
      <c r="C450" s="188">
        <v>36</v>
      </c>
      <c r="D450" s="188">
        <v>27</v>
      </c>
      <c r="E450" s="188">
        <v>911</v>
      </c>
      <c r="F450" s="188">
        <v>74</v>
      </c>
      <c r="G450" s="188">
        <v>15560</v>
      </c>
      <c r="H450" s="188">
        <v>680</v>
      </c>
      <c r="I450" s="188">
        <v>14100</v>
      </c>
      <c r="J450" s="188">
        <v>610</v>
      </c>
      <c r="K450" s="188">
        <v>33400</v>
      </c>
      <c r="L450" s="188">
        <v>1600</v>
      </c>
      <c r="M450" s="188">
        <v>66400</v>
      </c>
      <c r="N450" s="188">
        <v>2900</v>
      </c>
      <c r="O450" s="188">
        <v>73700</v>
      </c>
      <c r="P450" s="188">
        <v>3700</v>
      </c>
      <c r="Q450" s="188">
        <v>3436</v>
      </c>
      <c r="R450" s="188">
        <v>67</v>
      </c>
      <c r="S450" s="188">
        <v>1405</v>
      </c>
      <c r="T450" s="188">
        <v>64</v>
      </c>
      <c r="U450" s="188">
        <v>5190</v>
      </c>
      <c r="V450" s="188">
        <v>110</v>
      </c>
      <c r="W450" s="190"/>
    </row>
    <row r="451" spans="1:23" x14ac:dyDescent="0.3">
      <c r="A451" s="189">
        <v>0.5730439814814815</v>
      </c>
      <c r="B451" s="188" t="s">
        <v>910</v>
      </c>
      <c r="C451" s="188">
        <v>16</v>
      </c>
      <c r="D451" s="188">
        <v>28</v>
      </c>
      <c r="E451" s="188">
        <v>892</v>
      </c>
      <c r="F451" s="188">
        <v>76</v>
      </c>
      <c r="G451" s="188">
        <v>14950</v>
      </c>
      <c r="H451" s="188">
        <v>590</v>
      </c>
      <c r="I451" s="188">
        <v>13860</v>
      </c>
      <c r="J451" s="188">
        <v>600</v>
      </c>
      <c r="K451" s="188">
        <v>32800</v>
      </c>
      <c r="L451" s="188">
        <v>1500</v>
      </c>
      <c r="M451" s="188">
        <v>64800</v>
      </c>
      <c r="N451" s="188">
        <v>2700</v>
      </c>
      <c r="O451" s="188">
        <v>70800</v>
      </c>
      <c r="P451" s="188">
        <v>3100</v>
      </c>
      <c r="Q451" s="188">
        <v>3451</v>
      </c>
      <c r="R451" s="188">
        <v>58</v>
      </c>
      <c r="S451" s="188">
        <v>1397</v>
      </c>
      <c r="T451" s="188">
        <v>58</v>
      </c>
      <c r="U451" s="188">
        <v>5180</v>
      </c>
      <c r="V451" s="188">
        <v>100</v>
      </c>
      <c r="W451" s="190"/>
    </row>
    <row r="452" spans="1:23" x14ac:dyDescent="0.3">
      <c r="A452" s="189">
        <v>0.58444444444444443</v>
      </c>
      <c r="B452" s="188" t="s">
        <v>911</v>
      </c>
      <c r="C452" s="188">
        <v>44</v>
      </c>
      <c r="D452" s="188">
        <v>27</v>
      </c>
      <c r="E452" s="188">
        <v>890</v>
      </c>
      <c r="F452" s="188">
        <v>69</v>
      </c>
      <c r="G452" s="188">
        <v>14950</v>
      </c>
      <c r="H452" s="188">
        <v>590</v>
      </c>
      <c r="I452" s="188">
        <v>13920</v>
      </c>
      <c r="J452" s="188">
        <v>530</v>
      </c>
      <c r="K452" s="188">
        <v>34500</v>
      </c>
      <c r="L452" s="188">
        <v>1600</v>
      </c>
      <c r="M452" s="188">
        <v>64700</v>
      </c>
      <c r="N452" s="188">
        <v>2700</v>
      </c>
      <c r="O452" s="188">
        <v>71600</v>
      </c>
      <c r="P452" s="188">
        <v>3200</v>
      </c>
      <c r="Q452" s="188">
        <v>3472</v>
      </c>
      <c r="R452" s="188">
        <v>62</v>
      </c>
      <c r="S452" s="188">
        <v>1409</v>
      </c>
      <c r="T452" s="188">
        <v>60</v>
      </c>
      <c r="U452" s="188">
        <v>5220</v>
      </c>
      <c r="V452" s="188">
        <v>100</v>
      </c>
      <c r="W452" s="190"/>
    </row>
    <row r="453" spans="1:23" x14ac:dyDescent="0.3">
      <c r="A453" s="189">
        <v>0.59586805555555555</v>
      </c>
      <c r="B453" s="188" t="s">
        <v>912</v>
      </c>
      <c r="C453" s="188">
        <v>20</v>
      </c>
      <c r="D453" s="188">
        <v>27</v>
      </c>
      <c r="E453" s="188">
        <v>934</v>
      </c>
      <c r="F453" s="188">
        <v>73</v>
      </c>
      <c r="G453" s="188">
        <v>15270</v>
      </c>
      <c r="H453" s="188">
        <v>610</v>
      </c>
      <c r="I453" s="188">
        <v>14210</v>
      </c>
      <c r="J453" s="188">
        <v>620</v>
      </c>
      <c r="K453" s="188">
        <v>34700</v>
      </c>
      <c r="L453" s="188">
        <v>1700</v>
      </c>
      <c r="M453" s="188">
        <v>65900</v>
      </c>
      <c r="N453" s="188">
        <v>3300</v>
      </c>
      <c r="O453" s="188">
        <v>70200</v>
      </c>
      <c r="P453" s="188">
        <v>3200</v>
      </c>
      <c r="Q453" s="188">
        <v>3486</v>
      </c>
      <c r="R453" s="188">
        <v>63</v>
      </c>
      <c r="S453" s="188">
        <v>1457</v>
      </c>
      <c r="T453" s="188">
        <v>66</v>
      </c>
      <c r="U453" s="188">
        <v>5190</v>
      </c>
      <c r="V453" s="188">
        <v>110</v>
      </c>
      <c r="W453" s="190"/>
    </row>
    <row r="454" spans="1:23" x14ac:dyDescent="0.3">
      <c r="A454" s="189">
        <v>0.60723379629629626</v>
      </c>
      <c r="B454" s="188" t="s">
        <v>913</v>
      </c>
      <c r="C454" s="188">
        <v>42</v>
      </c>
      <c r="D454" s="188">
        <v>27</v>
      </c>
      <c r="E454" s="188">
        <v>879</v>
      </c>
      <c r="F454" s="188">
        <v>62</v>
      </c>
      <c r="G454" s="188">
        <v>14830</v>
      </c>
      <c r="H454" s="188">
        <v>600</v>
      </c>
      <c r="I454" s="188">
        <v>13520</v>
      </c>
      <c r="J454" s="188">
        <v>530</v>
      </c>
      <c r="K454" s="188">
        <v>32400</v>
      </c>
      <c r="L454" s="188">
        <v>1500</v>
      </c>
      <c r="M454" s="188">
        <v>63400</v>
      </c>
      <c r="N454" s="188">
        <v>2700</v>
      </c>
      <c r="O454" s="188">
        <v>69500</v>
      </c>
      <c r="P454" s="188">
        <v>3100</v>
      </c>
      <c r="Q454" s="188">
        <v>3454</v>
      </c>
      <c r="R454" s="188">
        <v>61</v>
      </c>
      <c r="S454" s="188">
        <v>1415</v>
      </c>
      <c r="T454" s="188">
        <v>62</v>
      </c>
      <c r="U454" s="188">
        <v>5190</v>
      </c>
      <c r="V454" s="188">
        <v>100</v>
      </c>
      <c r="W454" s="190"/>
    </row>
    <row r="455" spans="1:23" x14ac:dyDescent="0.3">
      <c r="A455" s="189">
        <v>0.61943287037037031</v>
      </c>
      <c r="B455" s="188" t="s">
        <v>914</v>
      </c>
      <c r="C455" s="188">
        <v>23</v>
      </c>
      <c r="D455" s="188">
        <v>26</v>
      </c>
      <c r="E455" s="188">
        <v>899</v>
      </c>
      <c r="F455" s="188">
        <v>74</v>
      </c>
      <c r="G455" s="188">
        <v>15380</v>
      </c>
      <c r="H455" s="188">
        <v>660</v>
      </c>
      <c r="I455" s="188">
        <v>13970</v>
      </c>
      <c r="J455" s="188">
        <v>610</v>
      </c>
      <c r="K455" s="188">
        <v>32800</v>
      </c>
      <c r="L455" s="188">
        <v>1500</v>
      </c>
      <c r="M455" s="188">
        <v>63900</v>
      </c>
      <c r="N455" s="188">
        <v>2800</v>
      </c>
      <c r="O455" s="188">
        <v>70700</v>
      </c>
      <c r="P455" s="188">
        <v>3100</v>
      </c>
      <c r="Q455" s="188">
        <v>3461</v>
      </c>
      <c r="R455" s="188">
        <v>64</v>
      </c>
      <c r="S455" s="188">
        <v>1432</v>
      </c>
      <c r="T455" s="188">
        <v>63</v>
      </c>
      <c r="U455" s="188">
        <v>5160</v>
      </c>
      <c r="V455" s="188">
        <v>100</v>
      </c>
      <c r="W455" s="190"/>
    </row>
    <row r="456" spans="1:23" x14ac:dyDescent="0.3">
      <c r="A456" s="189">
        <v>0.63090277777777781</v>
      </c>
      <c r="B456" s="188" t="s">
        <v>915</v>
      </c>
      <c r="C456" s="188">
        <v>32</v>
      </c>
      <c r="D456" s="188">
        <v>22</v>
      </c>
      <c r="E456" s="188">
        <v>901</v>
      </c>
      <c r="F456" s="188">
        <v>70</v>
      </c>
      <c r="G456" s="188">
        <v>15750</v>
      </c>
      <c r="H456" s="188">
        <v>640</v>
      </c>
      <c r="I456" s="188">
        <v>14200</v>
      </c>
      <c r="J456" s="188">
        <v>650</v>
      </c>
      <c r="K456" s="188">
        <v>33800</v>
      </c>
      <c r="L456" s="188">
        <v>1700</v>
      </c>
      <c r="M456" s="188">
        <v>65900</v>
      </c>
      <c r="N456" s="188">
        <v>2900</v>
      </c>
      <c r="O456" s="188">
        <v>72100</v>
      </c>
      <c r="P456" s="188">
        <v>3400</v>
      </c>
      <c r="Q456" s="188">
        <v>3460</v>
      </c>
      <c r="R456" s="188">
        <v>71</v>
      </c>
      <c r="S456" s="188">
        <v>1434</v>
      </c>
      <c r="T456" s="188">
        <v>61</v>
      </c>
      <c r="U456" s="188">
        <v>5170</v>
      </c>
      <c r="V456" s="188">
        <v>100</v>
      </c>
      <c r="W456" s="190"/>
    </row>
    <row r="457" spans="1:23" x14ac:dyDescent="0.3">
      <c r="A457" s="189">
        <v>0.64225694444444448</v>
      </c>
      <c r="B457" s="188" t="s">
        <v>1123</v>
      </c>
      <c r="C457" s="188">
        <v>3</v>
      </c>
      <c r="D457" s="188">
        <v>22</v>
      </c>
      <c r="E457" s="188">
        <v>886</v>
      </c>
      <c r="F457" s="188">
        <v>70</v>
      </c>
      <c r="G457" s="188">
        <v>15220</v>
      </c>
      <c r="H457" s="188">
        <v>680</v>
      </c>
      <c r="I457" s="188">
        <v>14160</v>
      </c>
      <c r="J457" s="188">
        <v>610</v>
      </c>
      <c r="K457" s="188">
        <v>33200</v>
      </c>
      <c r="L457" s="188">
        <v>1500</v>
      </c>
      <c r="M457" s="188">
        <v>67200</v>
      </c>
      <c r="N457" s="188">
        <v>3300</v>
      </c>
      <c r="O457" s="188">
        <v>70400</v>
      </c>
      <c r="P457" s="188">
        <v>3400</v>
      </c>
      <c r="Q457" s="188">
        <v>3468</v>
      </c>
      <c r="R457" s="188">
        <v>63</v>
      </c>
      <c r="S457" s="188">
        <v>1412</v>
      </c>
      <c r="T457" s="188">
        <v>60</v>
      </c>
      <c r="U457" s="188">
        <v>5220</v>
      </c>
      <c r="V457" s="188">
        <v>110</v>
      </c>
      <c r="W457" s="190"/>
    </row>
    <row r="458" spans="1:23" x14ac:dyDescent="0.3">
      <c r="A458" s="189">
        <v>0.65369212962962964</v>
      </c>
      <c r="B458" s="188" t="s">
        <v>1124</v>
      </c>
      <c r="C458" s="188">
        <v>40</v>
      </c>
      <c r="D458" s="188">
        <v>26</v>
      </c>
      <c r="E458" s="188">
        <v>896</v>
      </c>
      <c r="F458" s="188">
        <v>70</v>
      </c>
      <c r="G458" s="188">
        <v>15220</v>
      </c>
      <c r="H458" s="188">
        <v>600</v>
      </c>
      <c r="I458" s="188">
        <v>14320</v>
      </c>
      <c r="J458" s="188">
        <v>570</v>
      </c>
      <c r="K458" s="188">
        <v>33800</v>
      </c>
      <c r="L458" s="188">
        <v>1600</v>
      </c>
      <c r="M458" s="188">
        <v>66400</v>
      </c>
      <c r="N458" s="188">
        <v>3300</v>
      </c>
      <c r="O458" s="188">
        <v>71300</v>
      </c>
      <c r="P458" s="188">
        <v>3200</v>
      </c>
      <c r="Q458" s="188">
        <v>3472</v>
      </c>
      <c r="R458" s="188">
        <v>60</v>
      </c>
      <c r="S458" s="188">
        <v>1414</v>
      </c>
      <c r="T458" s="188">
        <v>67</v>
      </c>
      <c r="U458" s="188">
        <v>5217</v>
      </c>
      <c r="V458" s="188">
        <v>97</v>
      </c>
      <c r="W458" s="190"/>
    </row>
    <row r="459" spans="1:23" x14ac:dyDescent="0.3">
      <c r="A459" s="189">
        <v>0.6650462962962963</v>
      </c>
      <c r="B459" s="188" t="s">
        <v>1125</v>
      </c>
      <c r="C459" s="188">
        <v>56</v>
      </c>
      <c r="D459" s="188">
        <v>27</v>
      </c>
      <c r="E459" s="188">
        <v>884</v>
      </c>
      <c r="F459" s="188">
        <v>67</v>
      </c>
      <c r="G459" s="188">
        <v>16080</v>
      </c>
      <c r="H459" s="188">
        <v>710</v>
      </c>
      <c r="I459" s="188">
        <v>14500</v>
      </c>
      <c r="J459" s="188">
        <v>630</v>
      </c>
      <c r="K459" s="188">
        <v>34100</v>
      </c>
      <c r="L459" s="188">
        <v>1700</v>
      </c>
      <c r="M459" s="188">
        <v>67800</v>
      </c>
      <c r="N459" s="188">
        <v>3200</v>
      </c>
      <c r="O459" s="188">
        <v>73300</v>
      </c>
      <c r="P459" s="188">
        <v>3500</v>
      </c>
      <c r="Q459" s="188">
        <v>3463</v>
      </c>
      <c r="R459" s="188">
        <v>67</v>
      </c>
      <c r="S459" s="188">
        <v>1440</v>
      </c>
      <c r="T459" s="188">
        <v>64</v>
      </c>
      <c r="U459" s="188">
        <v>5150</v>
      </c>
      <c r="V459" s="188">
        <v>110</v>
      </c>
      <c r="W459" s="190"/>
    </row>
    <row r="460" spans="1:23" x14ac:dyDescent="0.3">
      <c r="A460" s="189">
        <v>0.67644675925925923</v>
      </c>
      <c r="B460" s="188" t="s">
        <v>1229</v>
      </c>
      <c r="C460" s="188">
        <v>19</v>
      </c>
      <c r="D460" s="188">
        <v>25</v>
      </c>
      <c r="E460" s="188">
        <v>886</v>
      </c>
      <c r="F460" s="188">
        <v>67</v>
      </c>
      <c r="G460" s="188">
        <v>15060</v>
      </c>
      <c r="H460" s="188">
        <v>650</v>
      </c>
      <c r="I460" s="188">
        <v>13560</v>
      </c>
      <c r="J460" s="188">
        <v>610</v>
      </c>
      <c r="K460" s="188">
        <v>33700</v>
      </c>
      <c r="L460" s="188">
        <v>1700</v>
      </c>
      <c r="M460" s="188">
        <v>66400</v>
      </c>
      <c r="N460" s="188">
        <v>3500</v>
      </c>
      <c r="O460" s="188">
        <v>70500</v>
      </c>
      <c r="P460" s="188">
        <v>3200</v>
      </c>
      <c r="Q460" s="188">
        <v>3432</v>
      </c>
      <c r="R460" s="188">
        <v>64</v>
      </c>
      <c r="S460" s="188">
        <v>1414</v>
      </c>
      <c r="T460" s="188">
        <v>63</v>
      </c>
      <c r="U460" s="188">
        <v>5170</v>
      </c>
      <c r="V460" s="188">
        <v>120</v>
      </c>
      <c r="W460" s="190"/>
    </row>
    <row r="461" spans="1:23" x14ac:dyDescent="0.3">
      <c r="A461" s="189">
        <v>0.68788194444444439</v>
      </c>
      <c r="B461" s="188" t="s">
        <v>1230</v>
      </c>
      <c r="C461" s="188">
        <v>9</v>
      </c>
      <c r="D461" s="188">
        <v>22</v>
      </c>
      <c r="E461" s="188">
        <v>870</v>
      </c>
      <c r="F461" s="188">
        <v>66</v>
      </c>
      <c r="G461" s="188">
        <v>15590</v>
      </c>
      <c r="H461" s="188">
        <v>810</v>
      </c>
      <c r="I461" s="188">
        <v>13760</v>
      </c>
      <c r="J461" s="188">
        <v>650</v>
      </c>
      <c r="K461" s="188">
        <v>34300</v>
      </c>
      <c r="L461" s="188">
        <v>2200</v>
      </c>
      <c r="M461" s="188">
        <v>66500</v>
      </c>
      <c r="N461" s="188">
        <v>3600</v>
      </c>
      <c r="O461" s="188">
        <v>70400</v>
      </c>
      <c r="P461" s="188">
        <v>3600</v>
      </c>
      <c r="Q461" s="188">
        <v>3448</v>
      </c>
      <c r="R461" s="188">
        <v>60</v>
      </c>
      <c r="S461" s="188">
        <v>1428</v>
      </c>
      <c r="T461" s="188">
        <v>60</v>
      </c>
      <c r="U461" s="188">
        <v>5140</v>
      </c>
      <c r="V461" s="188">
        <v>110</v>
      </c>
      <c r="W461" s="190"/>
    </row>
    <row r="462" spans="1:23" x14ac:dyDescent="0.3">
      <c r="A462" s="189">
        <v>0.69925925925925936</v>
      </c>
      <c r="B462" s="188" t="s">
        <v>1231</v>
      </c>
      <c r="C462" s="188">
        <v>46</v>
      </c>
      <c r="D462" s="188">
        <v>27</v>
      </c>
      <c r="E462" s="188">
        <v>823</v>
      </c>
      <c r="F462" s="188">
        <v>75</v>
      </c>
      <c r="G462" s="188">
        <v>14970</v>
      </c>
      <c r="H462" s="188">
        <v>650</v>
      </c>
      <c r="I462" s="188">
        <v>13660</v>
      </c>
      <c r="J462" s="188">
        <v>700</v>
      </c>
      <c r="K462" s="188">
        <v>32000</v>
      </c>
      <c r="L462" s="188">
        <v>1600</v>
      </c>
      <c r="M462" s="188">
        <v>63800</v>
      </c>
      <c r="N462" s="188">
        <v>3300</v>
      </c>
      <c r="O462" s="188">
        <v>68600</v>
      </c>
      <c r="P462" s="188">
        <v>3400</v>
      </c>
      <c r="Q462" s="188">
        <v>3433</v>
      </c>
      <c r="R462" s="188">
        <v>70</v>
      </c>
      <c r="S462" s="188">
        <v>1417</v>
      </c>
      <c r="T462" s="188">
        <v>68</v>
      </c>
      <c r="U462" s="188">
        <v>5140</v>
      </c>
      <c r="V462" s="188">
        <v>110</v>
      </c>
      <c r="W462" s="190"/>
    </row>
    <row r="463" spans="1:23" x14ac:dyDescent="0.3">
      <c r="A463" s="189">
        <v>0.7106365740740741</v>
      </c>
      <c r="B463" s="188" t="s">
        <v>1232</v>
      </c>
      <c r="C463" s="188">
        <v>35</v>
      </c>
      <c r="D463" s="188">
        <v>25</v>
      </c>
      <c r="E463" s="188">
        <v>846</v>
      </c>
      <c r="F463" s="188">
        <v>63</v>
      </c>
      <c r="G463" s="188">
        <v>14070</v>
      </c>
      <c r="H463" s="188">
        <v>650</v>
      </c>
      <c r="I463" s="188">
        <v>12940</v>
      </c>
      <c r="J463" s="188">
        <v>560</v>
      </c>
      <c r="K463" s="188">
        <v>31800</v>
      </c>
      <c r="L463" s="188">
        <v>1600</v>
      </c>
      <c r="M463" s="188">
        <v>61100</v>
      </c>
      <c r="N463" s="188">
        <v>2800</v>
      </c>
      <c r="O463" s="188">
        <v>63400</v>
      </c>
      <c r="P463" s="188">
        <v>2700</v>
      </c>
      <c r="Q463" s="188">
        <v>3424</v>
      </c>
      <c r="R463" s="188">
        <v>57</v>
      </c>
      <c r="S463" s="188">
        <v>1389</v>
      </c>
      <c r="T463" s="188">
        <v>60</v>
      </c>
      <c r="U463" s="188">
        <v>5167</v>
      </c>
      <c r="V463" s="188">
        <v>99</v>
      </c>
      <c r="W463" s="190"/>
    </row>
    <row r="464" spans="1:23" x14ac:dyDescent="0.3">
      <c r="A464" s="189">
        <v>0.72203703703703714</v>
      </c>
      <c r="B464" s="188" t="s">
        <v>1233</v>
      </c>
      <c r="C464" s="188">
        <v>28</v>
      </c>
      <c r="D464" s="188">
        <v>22</v>
      </c>
      <c r="E464" s="188">
        <v>775</v>
      </c>
      <c r="F464" s="188">
        <v>58</v>
      </c>
      <c r="G464" s="188">
        <v>14030</v>
      </c>
      <c r="H464" s="188">
        <v>560</v>
      </c>
      <c r="I464" s="188">
        <v>13200</v>
      </c>
      <c r="J464" s="188">
        <v>560</v>
      </c>
      <c r="K464" s="188">
        <v>31600</v>
      </c>
      <c r="L464" s="188">
        <v>1400</v>
      </c>
      <c r="M464" s="188">
        <v>60500</v>
      </c>
      <c r="N464" s="188">
        <v>2500</v>
      </c>
      <c r="O464" s="188">
        <v>64400</v>
      </c>
      <c r="P464" s="188">
        <v>2800</v>
      </c>
      <c r="Q464" s="188">
        <v>3440</v>
      </c>
      <c r="R464" s="188">
        <v>56</v>
      </c>
      <c r="S464" s="188">
        <v>1380</v>
      </c>
      <c r="T464" s="188">
        <v>55</v>
      </c>
      <c r="U464" s="188">
        <v>5195</v>
      </c>
      <c r="V464" s="188">
        <v>91</v>
      </c>
      <c r="W464" s="190"/>
    </row>
    <row r="465" spans="1:23" x14ac:dyDescent="0.3">
      <c r="A465" s="189">
        <v>0.73341435185185189</v>
      </c>
      <c r="B465" s="188" t="s">
        <v>1234</v>
      </c>
      <c r="C465" s="188">
        <v>-2</v>
      </c>
      <c r="D465" s="188">
        <v>24</v>
      </c>
      <c r="E465" s="188">
        <v>913</v>
      </c>
      <c r="F465" s="188">
        <v>71</v>
      </c>
      <c r="G465" s="188">
        <v>14150</v>
      </c>
      <c r="H465" s="188">
        <v>520</v>
      </c>
      <c r="I465" s="188">
        <v>13160</v>
      </c>
      <c r="J465" s="188">
        <v>540</v>
      </c>
      <c r="K465" s="188">
        <v>32600</v>
      </c>
      <c r="L465" s="188">
        <v>1500</v>
      </c>
      <c r="M465" s="188">
        <v>60900</v>
      </c>
      <c r="N465" s="188">
        <v>2600</v>
      </c>
      <c r="O465" s="188">
        <v>65600</v>
      </c>
      <c r="P465" s="188">
        <v>2800</v>
      </c>
      <c r="Q465" s="188">
        <v>3405</v>
      </c>
      <c r="R465" s="188">
        <v>55</v>
      </c>
      <c r="S465" s="188">
        <v>1345</v>
      </c>
      <c r="T465" s="188">
        <v>51</v>
      </c>
      <c r="U465" s="188">
        <v>5168</v>
      </c>
      <c r="V465" s="188">
        <v>89</v>
      </c>
      <c r="W465" s="190"/>
    </row>
    <row r="466" spans="1:23" x14ac:dyDescent="0.3">
      <c r="A466" s="189">
        <v>0.7449189814814815</v>
      </c>
      <c r="B466" s="188" t="s">
        <v>1235</v>
      </c>
      <c r="C466" s="188">
        <v>3</v>
      </c>
      <c r="D466" s="188">
        <v>21</v>
      </c>
      <c r="E466" s="188">
        <v>830</v>
      </c>
      <c r="F466" s="188">
        <v>73</v>
      </c>
      <c r="G466" s="188">
        <v>14300</v>
      </c>
      <c r="H466" s="188">
        <v>550</v>
      </c>
      <c r="I466" s="188">
        <v>12950</v>
      </c>
      <c r="J466" s="188">
        <v>530</v>
      </c>
      <c r="K466" s="188">
        <v>32100</v>
      </c>
      <c r="L466" s="188">
        <v>1600</v>
      </c>
      <c r="M466" s="188">
        <v>61000</v>
      </c>
      <c r="N466" s="188">
        <v>2600</v>
      </c>
      <c r="O466" s="188">
        <v>67100</v>
      </c>
      <c r="P466" s="188">
        <v>3000</v>
      </c>
      <c r="Q466" s="188">
        <v>3374</v>
      </c>
      <c r="R466" s="188">
        <v>60</v>
      </c>
      <c r="S466" s="188">
        <v>1339</v>
      </c>
      <c r="T466" s="188">
        <v>53</v>
      </c>
      <c r="U466" s="188">
        <v>5127</v>
      </c>
      <c r="V466" s="188">
        <v>97</v>
      </c>
      <c r="W466" s="190"/>
    </row>
    <row r="467" spans="1:23" x14ac:dyDescent="0.3">
      <c r="A467" s="189">
        <v>0.75709490740740737</v>
      </c>
      <c r="B467" s="188" t="s">
        <v>1236</v>
      </c>
      <c r="C467" s="188">
        <v>36</v>
      </c>
      <c r="D467" s="188">
        <v>27</v>
      </c>
      <c r="E467" s="188">
        <v>827</v>
      </c>
      <c r="F467" s="188">
        <v>63</v>
      </c>
      <c r="G467" s="188">
        <v>14150</v>
      </c>
      <c r="H467" s="188">
        <v>610</v>
      </c>
      <c r="I467" s="188">
        <v>12750</v>
      </c>
      <c r="J467" s="188">
        <v>520</v>
      </c>
      <c r="K467" s="188">
        <v>31600</v>
      </c>
      <c r="L467" s="188">
        <v>1500</v>
      </c>
      <c r="M467" s="188">
        <v>60700</v>
      </c>
      <c r="N467" s="188">
        <v>2900</v>
      </c>
      <c r="O467" s="188">
        <v>65800</v>
      </c>
      <c r="P467" s="188">
        <v>3000</v>
      </c>
      <c r="Q467" s="188">
        <v>3386</v>
      </c>
      <c r="R467" s="188">
        <v>62</v>
      </c>
      <c r="S467" s="188">
        <v>1336</v>
      </c>
      <c r="T467" s="188">
        <v>51</v>
      </c>
      <c r="U467" s="188">
        <v>5122</v>
      </c>
      <c r="V467" s="188">
        <v>97</v>
      </c>
      <c r="W467" s="190"/>
    </row>
    <row r="468" spans="1:23" x14ac:dyDescent="0.3">
      <c r="A468" s="189">
        <v>0.77009259259259266</v>
      </c>
      <c r="B468" s="188" t="s">
        <v>1237</v>
      </c>
      <c r="C468" s="188">
        <v>22</v>
      </c>
      <c r="D468" s="188">
        <v>23</v>
      </c>
      <c r="E468" s="188">
        <v>816</v>
      </c>
      <c r="F468" s="188">
        <v>62</v>
      </c>
      <c r="G468" s="188">
        <v>13660</v>
      </c>
      <c r="H468" s="188">
        <v>590</v>
      </c>
      <c r="I468" s="188">
        <v>12810</v>
      </c>
      <c r="J468" s="188">
        <v>560</v>
      </c>
      <c r="K468" s="188">
        <v>30300</v>
      </c>
      <c r="L468" s="188">
        <v>1500</v>
      </c>
      <c r="M468" s="188">
        <v>58900</v>
      </c>
      <c r="N468" s="188">
        <v>2700</v>
      </c>
      <c r="O468" s="188">
        <v>62400</v>
      </c>
      <c r="P468" s="188">
        <v>3000</v>
      </c>
      <c r="Q468" s="188">
        <v>3438</v>
      </c>
      <c r="R468" s="188">
        <v>68</v>
      </c>
      <c r="S468" s="188">
        <v>1382</v>
      </c>
      <c r="T468" s="188">
        <v>59</v>
      </c>
      <c r="U468" s="188">
        <v>5190</v>
      </c>
      <c r="V468" s="188">
        <v>110</v>
      </c>
      <c r="W468" s="190"/>
    </row>
    <row r="469" spans="1:23" x14ac:dyDescent="0.3">
      <c r="A469" s="189">
        <v>0.77091435185185186</v>
      </c>
      <c r="B469" s="188" t="s">
        <v>1238</v>
      </c>
      <c r="C469" s="188">
        <v>21</v>
      </c>
      <c r="D469" s="188">
        <v>24</v>
      </c>
      <c r="E469" s="188">
        <v>820</v>
      </c>
      <c r="F469" s="188">
        <v>58</v>
      </c>
      <c r="G469" s="188">
        <v>13950</v>
      </c>
      <c r="H469" s="188">
        <v>600</v>
      </c>
      <c r="I469" s="188">
        <v>12660</v>
      </c>
      <c r="J469" s="188">
        <v>540</v>
      </c>
      <c r="K469" s="188">
        <v>30100</v>
      </c>
      <c r="L469" s="188">
        <v>1400</v>
      </c>
      <c r="M469" s="188">
        <v>58200</v>
      </c>
      <c r="N469" s="188">
        <v>2700</v>
      </c>
      <c r="O469" s="188">
        <v>63400</v>
      </c>
      <c r="P469" s="188">
        <v>2900</v>
      </c>
      <c r="Q469" s="188">
        <v>3411</v>
      </c>
      <c r="R469" s="188">
        <v>64</v>
      </c>
      <c r="S469" s="188">
        <v>1396</v>
      </c>
      <c r="T469" s="188">
        <v>62</v>
      </c>
      <c r="U469" s="188">
        <v>5115</v>
      </c>
      <c r="V469" s="188">
        <v>97</v>
      </c>
      <c r="W469" s="190"/>
    </row>
    <row r="470" spans="1:23" x14ac:dyDescent="0.3">
      <c r="W470" s="190"/>
    </row>
    <row r="471" spans="1:23" x14ac:dyDescent="0.3">
      <c r="A471" s="189">
        <v>0.54211805555555559</v>
      </c>
      <c r="B471" s="188" t="s">
        <v>916</v>
      </c>
      <c r="C471" s="188">
        <v>67</v>
      </c>
      <c r="D471" s="188">
        <v>26</v>
      </c>
      <c r="E471" s="188">
        <v>19</v>
      </c>
      <c r="F471" s="188">
        <v>17</v>
      </c>
      <c r="G471" s="188">
        <v>125500</v>
      </c>
      <c r="H471" s="188">
        <v>4300</v>
      </c>
      <c r="I471" s="188">
        <v>36800</v>
      </c>
      <c r="J471" s="188">
        <v>1300</v>
      </c>
      <c r="K471" s="188">
        <v>18180</v>
      </c>
      <c r="L471" s="188">
        <v>920</v>
      </c>
      <c r="M471" s="188">
        <v>102900</v>
      </c>
      <c r="N471" s="188">
        <v>4700</v>
      </c>
      <c r="O471" s="188">
        <v>214500</v>
      </c>
      <c r="P471" s="188">
        <v>8600</v>
      </c>
      <c r="Q471" s="188">
        <v>3339</v>
      </c>
      <c r="R471" s="188">
        <v>39</v>
      </c>
      <c r="S471" s="188">
        <v>3279</v>
      </c>
      <c r="T471" s="188">
        <v>84</v>
      </c>
      <c r="U471" s="188">
        <v>3357</v>
      </c>
      <c r="V471" s="188">
        <v>51</v>
      </c>
      <c r="W471" s="190">
        <v>97.676496872207323</v>
      </c>
    </row>
    <row r="472" spans="1:23" x14ac:dyDescent="0.3">
      <c r="A472" s="189">
        <v>0.54290509259259256</v>
      </c>
      <c r="B472" s="188" t="s">
        <v>916</v>
      </c>
      <c r="C472" s="188">
        <v>34</v>
      </c>
      <c r="D472" s="188">
        <v>26</v>
      </c>
      <c r="E472" s="188">
        <v>83</v>
      </c>
      <c r="F472" s="188">
        <v>25</v>
      </c>
      <c r="G472" s="188">
        <v>179900</v>
      </c>
      <c r="H472" s="188">
        <v>6300</v>
      </c>
      <c r="I472" s="188">
        <v>52500</v>
      </c>
      <c r="J472" s="188">
        <v>1900</v>
      </c>
      <c r="K472" s="188">
        <v>30500</v>
      </c>
      <c r="L472" s="188">
        <v>1400</v>
      </c>
      <c r="M472" s="188">
        <v>179000</v>
      </c>
      <c r="N472" s="188">
        <v>11000</v>
      </c>
      <c r="O472" s="188">
        <v>313000</v>
      </c>
      <c r="P472" s="188">
        <v>15000</v>
      </c>
      <c r="Q472" s="188">
        <v>3320</v>
      </c>
      <c r="R472" s="188">
        <v>34</v>
      </c>
      <c r="S472" s="188">
        <v>3253</v>
      </c>
      <c r="T472" s="188">
        <v>79</v>
      </c>
      <c r="U472" s="188">
        <v>3349</v>
      </c>
      <c r="V472" s="188">
        <v>41</v>
      </c>
      <c r="W472" s="190">
        <v>97.133472678411465</v>
      </c>
    </row>
    <row r="473" spans="1:23" x14ac:dyDescent="0.3">
      <c r="A473" s="189">
        <v>0.55269675925925921</v>
      </c>
      <c r="B473" s="188" t="s">
        <v>916</v>
      </c>
      <c r="C473" s="188">
        <v>31</v>
      </c>
      <c r="D473" s="188">
        <v>26</v>
      </c>
      <c r="E473" s="188">
        <v>4</v>
      </c>
      <c r="F473" s="188">
        <v>11</v>
      </c>
      <c r="G473" s="188">
        <v>27140</v>
      </c>
      <c r="H473" s="188">
        <v>870</v>
      </c>
      <c r="I473" s="188">
        <v>1986</v>
      </c>
      <c r="J473" s="188">
        <v>74</v>
      </c>
      <c r="K473" s="188">
        <v>3250</v>
      </c>
      <c r="L473" s="188">
        <v>150</v>
      </c>
      <c r="M473" s="188">
        <v>67500</v>
      </c>
      <c r="N473" s="188">
        <v>2900</v>
      </c>
      <c r="O473" s="188">
        <v>190000</v>
      </c>
      <c r="P473" s="188">
        <v>7800</v>
      </c>
      <c r="Q473" s="188">
        <v>963</v>
      </c>
      <c r="R473" s="188">
        <v>31</v>
      </c>
      <c r="S473" s="188">
        <v>980</v>
      </c>
      <c r="T473" s="188">
        <v>34</v>
      </c>
      <c r="U473" s="188">
        <v>898</v>
      </c>
      <c r="V473" s="188">
        <v>97</v>
      </c>
      <c r="W473" s="190">
        <v>109.13140311804008</v>
      </c>
    </row>
    <row r="474" spans="1:23" x14ac:dyDescent="0.3">
      <c r="A474" s="189">
        <v>0.56410879629629629</v>
      </c>
      <c r="B474" s="188" t="s">
        <v>917</v>
      </c>
      <c r="C474" s="188">
        <v>22</v>
      </c>
      <c r="D474" s="188">
        <v>26</v>
      </c>
      <c r="E474" s="188">
        <v>-2</v>
      </c>
      <c r="F474" s="188">
        <v>13</v>
      </c>
      <c r="G474" s="188">
        <v>26720</v>
      </c>
      <c r="H474" s="188">
        <v>870</v>
      </c>
      <c r="I474" s="188">
        <v>2082</v>
      </c>
      <c r="J474" s="188">
        <v>85</v>
      </c>
      <c r="K474" s="188">
        <v>3210</v>
      </c>
      <c r="L474" s="188">
        <v>160</v>
      </c>
      <c r="M474" s="188">
        <v>64400</v>
      </c>
      <c r="N474" s="188">
        <v>2700</v>
      </c>
      <c r="O474" s="188">
        <v>183300</v>
      </c>
      <c r="P474" s="188">
        <v>7700</v>
      </c>
      <c r="Q474" s="188">
        <v>1008</v>
      </c>
      <c r="R474" s="188">
        <v>34</v>
      </c>
      <c r="S474" s="188">
        <v>997</v>
      </c>
      <c r="T474" s="188">
        <v>37</v>
      </c>
      <c r="U474" s="188">
        <v>1001</v>
      </c>
      <c r="V474" s="188">
        <v>93</v>
      </c>
      <c r="W474" s="190">
        <v>99.600399600399598</v>
      </c>
    </row>
    <row r="475" spans="1:23" x14ac:dyDescent="0.3">
      <c r="A475" s="189">
        <v>0.57549768518518518</v>
      </c>
      <c r="B475" s="188" t="s">
        <v>918</v>
      </c>
      <c r="C475" s="188">
        <v>21</v>
      </c>
      <c r="D475" s="188">
        <v>29</v>
      </c>
      <c r="E475" s="188">
        <v>11</v>
      </c>
      <c r="F475" s="188">
        <v>13</v>
      </c>
      <c r="G475" s="188">
        <v>27270</v>
      </c>
      <c r="H475" s="188">
        <v>960</v>
      </c>
      <c r="I475" s="188">
        <v>2065</v>
      </c>
      <c r="J475" s="188">
        <v>92</v>
      </c>
      <c r="K475" s="188">
        <v>3160</v>
      </c>
      <c r="L475" s="188">
        <v>150</v>
      </c>
      <c r="M475" s="188">
        <v>68300</v>
      </c>
      <c r="N475" s="188">
        <v>3000</v>
      </c>
      <c r="O475" s="188">
        <v>193000</v>
      </c>
      <c r="P475" s="188">
        <v>10000</v>
      </c>
      <c r="Q475" s="188">
        <v>982</v>
      </c>
      <c r="R475" s="188">
        <v>38</v>
      </c>
      <c r="S475" s="188">
        <v>979</v>
      </c>
      <c r="T475" s="188">
        <v>39</v>
      </c>
      <c r="U475" s="188">
        <v>940</v>
      </c>
      <c r="V475" s="188">
        <v>110</v>
      </c>
      <c r="W475" s="190">
        <v>104.14893617021276</v>
      </c>
    </row>
    <row r="476" spans="1:23" x14ac:dyDescent="0.3">
      <c r="A476" s="189">
        <v>0.58689814814814811</v>
      </c>
      <c r="B476" s="188" t="s">
        <v>919</v>
      </c>
      <c r="C476" s="188">
        <v>42</v>
      </c>
      <c r="D476" s="188">
        <v>29</v>
      </c>
      <c r="E476" s="188">
        <v>16</v>
      </c>
      <c r="F476" s="188">
        <v>13</v>
      </c>
      <c r="G476" s="188">
        <v>27160</v>
      </c>
      <c r="H476" s="188">
        <v>940</v>
      </c>
      <c r="I476" s="188">
        <v>2106</v>
      </c>
      <c r="J476" s="188">
        <v>99</v>
      </c>
      <c r="K476" s="188">
        <v>3270</v>
      </c>
      <c r="L476" s="188">
        <v>190</v>
      </c>
      <c r="M476" s="188">
        <v>68900</v>
      </c>
      <c r="N476" s="188">
        <v>3100</v>
      </c>
      <c r="O476" s="188">
        <v>195400</v>
      </c>
      <c r="P476" s="188">
        <v>8900</v>
      </c>
      <c r="Q476" s="188">
        <v>985</v>
      </c>
      <c r="R476" s="188">
        <v>41</v>
      </c>
      <c r="S476" s="188">
        <v>964</v>
      </c>
      <c r="T476" s="188">
        <v>37</v>
      </c>
      <c r="U476" s="188">
        <v>960</v>
      </c>
      <c r="V476" s="188">
        <v>100</v>
      </c>
      <c r="W476" s="190">
        <v>100.41666666666667</v>
      </c>
    </row>
    <row r="477" spans="1:23" x14ac:dyDescent="0.3">
      <c r="A477" s="189">
        <v>0.59834490740740742</v>
      </c>
      <c r="B477" s="188" t="s">
        <v>920</v>
      </c>
      <c r="C477" s="188">
        <v>35</v>
      </c>
      <c r="D477" s="188">
        <v>27</v>
      </c>
      <c r="E477" s="188">
        <v>0</v>
      </c>
      <c r="F477" s="188">
        <v>12</v>
      </c>
      <c r="G477" s="188">
        <v>26820</v>
      </c>
      <c r="H477" s="188">
        <v>880</v>
      </c>
      <c r="I477" s="188">
        <v>2030</v>
      </c>
      <c r="J477" s="188">
        <v>78</v>
      </c>
      <c r="K477" s="188">
        <v>3320</v>
      </c>
      <c r="L477" s="188">
        <v>170</v>
      </c>
      <c r="M477" s="188">
        <v>68500</v>
      </c>
      <c r="N477" s="188">
        <v>3300</v>
      </c>
      <c r="O477" s="188">
        <v>184200</v>
      </c>
      <c r="P477" s="188">
        <v>8200</v>
      </c>
      <c r="Q477" s="188">
        <v>998</v>
      </c>
      <c r="R477" s="188">
        <v>35</v>
      </c>
      <c r="S477" s="188">
        <v>1011</v>
      </c>
      <c r="T477" s="188">
        <v>42</v>
      </c>
      <c r="U477" s="188">
        <v>939</v>
      </c>
      <c r="V477" s="188">
        <v>97</v>
      </c>
      <c r="W477" s="190">
        <v>107.66773162939299</v>
      </c>
    </row>
    <row r="478" spans="1:23" x14ac:dyDescent="0.3">
      <c r="A478" s="189">
        <v>0.60971064814814813</v>
      </c>
      <c r="B478" s="188" t="s">
        <v>921</v>
      </c>
      <c r="C478" s="188">
        <v>36</v>
      </c>
      <c r="D478" s="188">
        <v>29</v>
      </c>
      <c r="E478" s="188">
        <v>8</v>
      </c>
      <c r="F478" s="188">
        <v>13</v>
      </c>
      <c r="G478" s="188">
        <v>27040</v>
      </c>
      <c r="H478" s="188">
        <v>850</v>
      </c>
      <c r="I478" s="188">
        <v>1992</v>
      </c>
      <c r="J478" s="188">
        <v>78</v>
      </c>
      <c r="K478" s="188">
        <v>3100</v>
      </c>
      <c r="L478" s="188">
        <v>150</v>
      </c>
      <c r="M478" s="188">
        <v>64200</v>
      </c>
      <c r="N478" s="188">
        <v>2500</v>
      </c>
      <c r="O478" s="188">
        <v>183100</v>
      </c>
      <c r="P478" s="188">
        <v>7700</v>
      </c>
      <c r="Q478" s="188">
        <v>986</v>
      </c>
      <c r="R478" s="188">
        <v>33</v>
      </c>
      <c r="S478" s="188">
        <v>1014</v>
      </c>
      <c r="T478" s="188">
        <v>39</v>
      </c>
      <c r="U478" s="188">
        <v>888</v>
      </c>
      <c r="V478" s="188">
        <v>92</v>
      </c>
      <c r="W478" s="190">
        <v>114.18918918918919</v>
      </c>
    </row>
    <row r="479" spans="1:23" x14ac:dyDescent="0.3">
      <c r="A479" s="189">
        <v>0.62192129629629633</v>
      </c>
      <c r="B479" s="188" t="s">
        <v>922</v>
      </c>
      <c r="C479" s="188">
        <v>15</v>
      </c>
      <c r="D479" s="188">
        <v>26</v>
      </c>
      <c r="E479" s="188">
        <v>-6</v>
      </c>
      <c r="F479" s="188">
        <v>11</v>
      </c>
      <c r="G479" s="188">
        <v>25480</v>
      </c>
      <c r="H479" s="188">
        <v>900</v>
      </c>
      <c r="I479" s="188">
        <v>1913</v>
      </c>
      <c r="J479" s="188">
        <v>79</v>
      </c>
      <c r="K479" s="188">
        <v>2970</v>
      </c>
      <c r="L479" s="188">
        <v>150</v>
      </c>
      <c r="M479" s="188">
        <v>62500</v>
      </c>
      <c r="N479" s="188">
        <v>2700</v>
      </c>
      <c r="O479" s="188">
        <v>176700</v>
      </c>
      <c r="P479" s="188">
        <v>7600</v>
      </c>
      <c r="Q479" s="188">
        <v>979</v>
      </c>
      <c r="R479" s="188">
        <v>37</v>
      </c>
      <c r="S479" s="188">
        <v>979</v>
      </c>
      <c r="T479" s="188">
        <v>37</v>
      </c>
      <c r="U479" s="188">
        <v>910</v>
      </c>
      <c r="V479" s="188">
        <v>110</v>
      </c>
      <c r="W479" s="190">
        <v>107.58241758241758</v>
      </c>
    </row>
    <row r="480" spans="1:23" x14ac:dyDescent="0.3">
      <c r="A480" s="189">
        <v>0.6333333333333333</v>
      </c>
      <c r="B480" s="188" t="s">
        <v>935</v>
      </c>
      <c r="C480" s="188">
        <v>27</v>
      </c>
      <c r="D480" s="188">
        <v>25</v>
      </c>
      <c r="E480" s="188">
        <v>14</v>
      </c>
      <c r="F480" s="188">
        <v>13</v>
      </c>
      <c r="G480" s="188">
        <v>27690</v>
      </c>
      <c r="H480" s="188">
        <v>840</v>
      </c>
      <c r="I480" s="188">
        <v>2096</v>
      </c>
      <c r="J480" s="188">
        <v>86</v>
      </c>
      <c r="K480" s="188">
        <v>3330</v>
      </c>
      <c r="L480" s="188">
        <v>170</v>
      </c>
      <c r="M480" s="188">
        <v>68200</v>
      </c>
      <c r="N480" s="188">
        <v>2700</v>
      </c>
      <c r="O480" s="188">
        <v>194600</v>
      </c>
      <c r="P480" s="188">
        <v>8000</v>
      </c>
      <c r="Q480" s="188">
        <v>977</v>
      </c>
      <c r="R480" s="188">
        <v>37</v>
      </c>
      <c r="S480" s="188">
        <v>973</v>
      </c>
      <c r="T480" s="188">
        <v>33</v>
      </c>
      <c r="U480" s="188">
        <v>930</v>
      </c>
      <c r="V480" s="188">
        <v>110</v>
      </c>
      <c r="W480" s="190">
        <v>104.62365591397848</v>
      </c>
    </row>
    <row r="481" spans="1:23" x14ac:dyDescent="0.3">
      <c r="A481" s="189">
        <v>0.64473379629629635</v>
      </c>
      <c r="B481" s="188" t="s">
        <v>936</v>
      </c>
      <c r="C481" s="188">
        <v>26</v>
      </c>
      <c r="D481" s="188">
        <v>27</v>
      </c>
      <c r="E481" s="188">
        <v>-3</v>
      </c>
      <c r="F481" s="188">
        <v>12</v>
      </c>
      <c r="G481" s="188">
        <v>26840</v>
      </c>
      <c r="H481" s="188">
        <v>840</v>
      </c>
      <c r="I481" s="188">
        <v>2012</v>
      </c>
      <c r="J481" s="188">
        <v>81</v>
      </c>
      <c r="K481" s="188">
        <v>3200</v>
      </c>
      <c r="L481" s="188">
        <v>170</v>
      </c>
      <c r="M481" s="188">
        <v>64700</v>
      </c>
      <c r="N481" s="188">
        <v>2500</v>
      </c>
      <c r="O481" s="188">
        <v>181500</v>
      </c>
      <c r="P481" s="188">
        <v>7500</v>
      </c>
      <c r="Q481" s="188">
        <v>991</v>
      </c>
      <c r="R481" s="188">
        <v>33</v>
      </c>
      <c r="S481" s="188">
        <v>1020</v>
      </c>
      <c r="T481" s="188">
        <v>37</v>
      </c>
      <c r="U481" s="188">
        <v>901</v>
      </c>
      <c r="V481" s="188">
        <v>96</v>
      </c>
      <c r="W481" s="190">
        <v>113.20754716981132</v>
      </c>
    </row>
    <row r="482" spans="1:23" x14ac:dyDescent="0.3">
      <c r="A482" s="189">
        <v>0.65613425925925928</v>
      </c>
      <c r="B482" s="188" t="s">
        <v>937</v>
      </c>
      <c r="C482" s="188">
        <v>51</v>
      </c>
      <c r="D482" s="188">
        <v>26</v>
      </c>
      <c r="E482" s="188">
        <v>-4</v>
      </c>
      <c r="F482" s="188">
        <v>11</v>
      </c>
      <c r="G482" s="188">
        <v>26180</v>
      </c>
      <c r="H482" s="188">
        <v>830</v>
      </c>
      <c r="I482" s="188">
        <v>1973</v>
      </c>
      <c r="J482" s="188">
        <v>71</v>
      </c>
      <c r="K482" s="188">
        <v>3090</v>
      </c>
      <c r="L482" s="188">
        <v>150</v>
      </c>
      <c r="M482" s="188">
        <v>63700</v>
      </c>
      <c r="N482" s="188">
        <v>2700</v>
      </c>
      <c r="O482" s="188">
        <v>178200</v>
      </c>
      <c r="P482" s="188">
        <v>7700</v>
      </c>
      <c r="Q482" s="188">
        <v>991</v>
      </c>
      <c r="R482" s="188">
        <v>36</v>
      </c>
      <c r="S482" s="188">
        <v>1012</v>
      </c>
      <c r="T482" s="188">
        <v>39</v>
      </c>
      <c r="U482" s="188">
        <v>933</v>
      </c>
      <c r="V482" s="188">
        <v>92</v>
      </c>
      <c r="W482" s="190">
        <v>108.46730975348338</v>
      </c>
    </row>
    <row r="483" spans="1:23" x14ac:dyDescent="0.3">
      <c r="A483" s="189">
        <v>0.66758101851851848</v>
      </c>
      <c r="B483" s="188" t="s">
        <v>938</v>
      </c>
      <c r="C483" s="188">
        <v>13</v>
      </c>
      <c r="D483" s="188">
        <v>28</v>
      </c>
      <c r="E483" s="188">
        <v>-2</v>
      </c>
      <c r="F483" s="188">
        <v>11</v>
      </c>
      <c r="G483" s="188">
        <v>27130</v>
      </c>
      <c r="H483" s="188">
        <v>890</v>
      </c>
      <c r="I483" s="188">
        <v>2059</v>
      </c>
      <c r="J483" s="188">
        <v>77</v>
      </c>
      <c r="K483" s="188">
        <v>3190</v>
      </c>
      <c r="L483" s="188">
        <v>170</v>
      </c>
      <c r="M483" s="188">
        <v>64900</v>
      </c>
      <c r="N483" s="188">
        <v>3000</v>
      </c>
      <c r="O483" s="188">
        <v>190500</v>
      </c>
      <c r="P483" s="188">
        <v>8400</v>
      </c>
      <c r="Q483" s="188">
        <v>976</v>
      </c>
      <c r="R483" s="188">
        <v>36</v>
      </c>
      <c r="S483" s="188">
        <v>977</v>
      </c>
      <c r="T483" s="188">
        <v>35</v>
      </c>
      <c r="U483" s="188">
        <v>930</v>
      </c>
      <c r="V483" s="188">
        <v>94</v>
      </c>
      <c r="W483" s="190">
        <v>105.05376344086021</v>
      </c>
    </row>
    <row r="484" spans="1:23" x14ac:dyDescent="0.3">
      <c r="A484" s="189">
        <v>0.67891203703703706</v>
      </c>
      <c r="B484" s="188" t="s">
        <v>939</v>
      </c>
      <c r="C484" s="188">
        <v>27</v>
      </c>
      <c r="D484" s="188">
        <v>26</v>
      </c>
      <c r="E484" s="188">
        <v>-10</v>
      </c>
      <c r="F484" s="188">
        <v>11</v>
      </c>
      <c r="G484" s="188">
        <v>28660</v>
      </c>
      <c r="H484" s="188">
        <v>850</v>
      </c>
      <c r="I484" s="188">
        <v>2091</v>
      </c>
      <c r="J484" s="188">
        <v>88</v>
      </c>
      <c r="K484" s="188">
        <v>3510</v>
      </c>
      <c r="L484" s="188">
        <v>160</v>
      </c>
      <c r="M484" s="188">
        <v>71200</v>
      </c>
      <c r="N484" s="188">
        <v>3300</v>
      </c>
      <c r="O484" s="188">
        <v>200500</v>
      </c>
      <c r="P484" s="188">
        <v>7800</v>
      </c>
      <c r="Q484" s="188">
        <v>947</v>
      </c>
      <c r="R484" s="188">
        <v>34</v>
      </c>
      <c r="S484" s="188">
        <v>980</v>
      </c>
      <c r="T484" s="188">
        <v>38</v>
      </c>
      <c r="U484" s="188">
        <v>822</v>
      </c>
      <c r="V484" s="188">
        <v>98</v>
      </c>
      <c r="W484" s="190">
        <v>119.22141119221412</v>
      </c>
    </row>
    <row r="485" spans="1:23" x14ac:dyDescent="0.3">
      <c r="A485" s="189">
        <v>0.6903125</v>
      </c>
      <c r="B485" s="188" t="s">
        <v>940</v>
      </c>
      <c r="C485" s="188">
        <v>11</v>
      </c>
      <c r="D485" s="188">
        <v>23</v>
      </c>
      <c r="E485" s="188">
        <v>-2</v>
      </c>
      <c r="F485" s="188">
        <v>11</v>
      </c>
      <c r="G485" s="188">
        <v>24510</v>
      </c>
      <c r="H485" s="188">
        <v>790</v>
      </c>
      <c r="I485" s="188">
        <v>1869</v>
      </c>
      <c r="J485" s="188">
        <v>71</v>
      </c>
      <c r="K485" s="188">
        <v>3070</v>
      </c>
      <c r="L485" s="188">
        <v>150</v>
      </c>
      <c r="M485" s="188">
        <v>59400</v>
      </c>
      <c r="N485" s="188">
        <v>2700</v>
      </c>
      <c r="O485" s="188">
        <v>172400</v>
      </c>
      <c r="P485" s="188">
        <v>7200</v>
      </c>
      <c r="Q485" s="188">
        <v>973</v>
      </c>
      <c r="R485" s="188">
        <v>39</v>
      </c>
      <c r="S485" s="188">
        <v>955</v>
      </c>
      <c r="T485" s="188">
        <v>36</v>
      </c>
      <c r="U485" s="188">
        <v>930</v>
      </c>
      <c r="V485" s="188">
        <v>110</v>
      </c>
      <c r="W485" s="190">
        <v>102.68817204301075</v>
      </c>
    </row>
    <row r="486" spans="1:23" x14ac:dyDescent="0.3">
      <c r="A486" s="189">
        <v>0.70173611111111101</v>
      </c>
      <c r="B486" s="188" t="s">
        <v>941</v>
      </c>
      <c r="C486" s="188">
        <v>18</v>
      </c>
      <c r="D486" s="188">
        <v>25</v>
      </c>
      <c r="E486" s="188">
        <v>10</v>
      </c>
      <c r="F486" s="188">
        <v>14</v>
      </c>
      <c r="G486" s="188">
        <v>26600</v>
      </c>
      <c r="H486" s="188">
        <v>1000</v>
      </c>
      <c r="I486" s="188">
        <v>1973</v>
      </c>
      <c r="J486" s="188">
        <v>90</v>
      </c>
      <c r="K486" s="188">
        <v>3240</v>
      </c>
      <c r="L486" s="188">
        <v>180</v>
      </c>
      <c r="M486" s="188">
        <v>66400</v>
      </c>
      <c r="N486" s="188">
        <v>3300</v>
      </c>
      <c r="O486" s="188">
        <v>186800</v>
      </c>
      <c r="P486" s="188">
        <v>9800</v>
      </c>
      <c r="Q486" s="188">
        <v>952</v>
      </c>
      <c r="R486" s="188">
        <v>43</v>
      </c>
      <c r="S486" s="188">
        <v>959</v>
      </c>
      <c r="T486" s="188">
        <v>42</v>
      </c>
      <c r="U486" s="188">
        <v>880</v>
      </c>
      <c r="V486" s="188">
        <v>130</v>
      </c>
      <c r="W486" s="190">
        <v>108.97727272727273</v>
      </c>
    </row>
    <row r="487" spans="1:23" x14ac:dyDescent="0.3">
      <c r="A487" s="189">
        <v>0.71311342592592597</v>
      </c>
      <c r="B487" s="188" t="s">
        <v>942</v>
      </c>
      <c r="C487" s="188">
        <v>26</v>
      </c>
      <c r="D487" s="188">
        <v>24</v>
      </c>
      <c r="E487" s="188">
        <v>5</v>
      </c>
      <c r="F487" s="188">
        <v>12</v>
      </c>
      <c r="G487" s="188">
        <v>26930</v>
      </c>
      <c r="H487" s="188">
        <v>920</v>
      </c>
      <c r="I487" s="188">
        <v>1999</v>
      </c>
      <c r="J487" s="188">
        <v>81</v>
      </c>
      <c r="K487" s="188">
        <v>3210</v>
      </c>
      <c r="L487" s="188">
        <v>180</v>
      </c>
      <c r="M487" s="188">
        <v>65800</v>
      </c>
      <c r="N487" s="188">
        <v>2700</v>
      </c>
      <c r="O487" s="188">
        <v>184700</v>
      </c>
      <c r="P487" s="188">
        <v>8000</v>
      </c>
      <c r="Q487" s="188">
        <v>944</v>
      </c>
      <c r="R487" s="188">
        <v>39</v>
      </c>
      <c r="S487" s="188">
        <v>966</v>
      </c>
      <c r="T487" s="188">
        <v>43</v>
      </c>
      <c r="U487" s="188">
        <v>870</v>
      </c>
      <c r="V487" s="188">
        <v>110</v>
      </c>
      <c r="W487" s="190">
        <v>111.03448275862068</v>
      </c>
    </row>
    <row r="488" spans="1:23" x14ac:dyDescent="0.3">
      <c r="A488" s="189">
        <v>0.72456018518518517</v>
      </c>
      <c r="B488" s="188" t="s">
        <v>943</v>
      </c>
      <c r="C488" s="188">
        <v>1</v>
      </c>
      <c r="D488" s="188">
        <v>23</v>
      </c>
      <c r="E488" s="188">
        <v>-8.3000000000000007</v>
      </c>
      <c r="F488" s="188">
        <v>8.6</v>
      </c>
      <c r="G488" s="188">
        <v>25940</v>
      </c>
      <c r="H488" s="188">
        <v>750</v>
      </c>
      <c r="I488" s="188">
        <v>1960</v>
      </c>
      <c r="J488" s="188">
        <v>80</v>
      </c>
      <c r="K488" s="188">
        <v>3270</v>
      </c>
      <c r="L488" s="188">
        <v>150</v>
      </c>
      <c r="M488" s="188">
        <v>63300</v>
      </c>
      <c r="N488" s="188">
        <v>2400</v>
      </c>
      <c r="O488" s="188">
        <v>178400</v>
      </c>
      <c r="P488" s="188">
        <v>7000</v>
      </c>
      <c r="Q488" s="188">
        <v>949</v>
      </c>
      <c r="R488" s="188">
        <v>34</v>
      </c>
      <c r="S488" s="188">
        <v>952</v>
      </c>
      <c r="T488" s="188">
        <v>33</v>
      </c>
      <c r="U488" s="188">
        <v>905</v>
      </c>
      <c r="V488" s="188">
        <v>90</v>
      </c>
      <c r="W488" s="190">
        <v>105.19337016574586</v>
      </c>
    </row>
    <row r="489" spans="1:23" x14ac:dyDescent="0.3">
      <c r="A489" s="189">
        <v>0.73590277777777768</v>
      </c>
      <c r="B489" s="188" t="s">
        <v>944</v>
      </c>
      <c r="C489" s="188">
        <v>35</v>
      </c>
      <c r="D489" s="188">
        <v>27</v>
      </c>
      <c r="E489" s="188">
        <v>-4</v>
      </c>
      <c r="F489" s="188">
        <v>11</v>
      </c>
      <c r="G489" s="188">
        <v>24310</v>
      </c>
      <c r="H489" s="188">
        <v>740</v>
      </c>
      <c r="I489" s="188">
        <v>1778</v>
      </c>
      <c r="J489" s="188">
        <v>67</v>
      </c>
      <c r="K489" s="188">
        <v>2810</v>
      </c>
      <c r="L489" s="188">
        <v>130</v>
      </c>
      <c r="M489" s="188">
        <v>59000</v>
      </c>
      <c r="N489" s="188">
        <v>2200</v>
      </c>
      <c r="O489" s="188">
        <v>170400</v>
      </c>
      <c r="P489" s="188">
        <v>6800</v>
      </c>
      <c r="Q489" s="188">
        <v>916</v>
      </c>
      <c r="R489" s="188">
        <v>31</v>
      </c>
      <c r="S489" s="188">
        <v>922</v>
      </c>
      <c r="T489" s="188">
        <v>32</v>
      </c>
      <c r="U489" s="188">
        <v>848</v>
      </c>
      <c r="V489" s="188">
        <v>92</v>
      </c>
      <c r="W489" s="190">
        <v>108.72641509433963</v>
      </c>
    </row>
    <row r="490" spans="1:23" x14ac:dyDescent="0.3">
      <c r="A490" s="189">
        <v>0.74732638888888892</v>
      </c>
      <c r="B490" s="188" t="s">
        <v>945</v>
      </c>
      <c r="C490" s="188">
        <v>29</v>
      </c>
      <c r="D490" s="188">
        <v>29</v>
      </c>
      <c r="E490" s="188">
        <v>6</v>
      </c>
      <c r="F490" s="188">
        <v>12</v>
      </c>
      <c r="G490" s="188">
        <v>23690</v>
      </c>
      <c r="H490" s="188">
        <v>800</v>
      </c>
      <c r="I490" s="188">
        <v>1778</v>
      </c>
      <c r="J490" s="188">
        <v>69</v>
      </c>
      <c r="K490" s="188">
        <v>2750</v>
      </c>
      <c r="L490" s="188">
        <v>140</v>
      </c>
      <c r="M490" s="188">
        <v>56600</v>
      </c>
      <c r="N490" s="188">
        <v>2400</v>
      </c>
      <c r="O490" s="188">
        <v>165500</v>
      </c>
      <c r="P490" s="188">
        <v>7000</v>
      </c>
      <c r="Q490" s="188">
        <v>930</v>
      </c>
      <c r="R490" s="188">
        <v>25</v>
      </c>
      <c r="S490" s="188">
        <v>921</v>
      </c>
      <c r="T490" s="188">
        <v>25</v>
      </c>
      <c r="U490" s="188">
        <v>914</v>
      </c>
      <c r="V490" s="188">
        <v>86</v>
      </c>
      <c r="W490" s="190">
        <v>100.76586433260395</v>
      </c>
    </row>
    <row r="491" spans="1:23" x14ac:dyDescent="0.3">
      <c r="A491" s="189">
        <v>0.75953703703703701</v>
      </c>
      <c r="B491" s="188" t="s">
        <v>946</v>
      </c>
      <c r="C491" s="188">
        <v>12</v>
      </c>
      <c r="D491" s="188">
        <v>24</v>
      </c>
      <c r="E491" s="188">
        <v>-1</v>
      </c>
      <c r="F491" s="188">
        <v>10</v>
      </c>
      <c r="G491" s="188">
        <v>22410</v>
      </c>
      <c r="H491" s="188">
        <v>740</v>
      </c>
      <c r="I491" s="188">
        <v>1690</v>
      </c>
      <c r="J491" s="188">
        <v>79</v>
      </c>
      <c r="K491" s="188">
        <v>2620</v>
      </c>
      <c r="L491" s="188">
        <v>130</v>
      </c>
      <c r="M491" s="188">
        <v>53400</v>
      </c>
      <c r="N491" s="188">
        <v>2300</v>
      </c>
      <c r="O491" s="188">
        <v>155300</v>
      </c>
      <c r="P491" s="188">
        <v>7300</v>
      </c>
      <c r="Q491" s="188">
        <v>947</v>
      </c>
      <c r="R491" s="188">
        <v>37</v>
      </c>
      <c r="S491" s="188">
        <v>951</v>
      </c>
      <c r="T491" s="188">
        <v>39</v>
      </c>
      <c r="U491" s="188">
        <v>880</v>
      </c>
      <c r="V491" s="188">
        <v>120</v>
      </c>
      <c r="W491" s="190">
        <v>108.06818181818181</v>
      </c>
    </row>
    <row r="492" spans="1:23" x14ac:dyDescent="0.3">
      <c r="A492" s="189">
        <v>0.77342592592592585</v>
      </c>
      <c r="B492" s="188" t="s">
        <v>947</v>
      </c>
      <c r="C492" s="188">
        <v>27</v>
      </c>
      <c r="D492" s="188">
        <v>25</v>
      </c>
      <c r="E492" s="188">
        <v>6</v>
      </c>
      <c r="F492" s="188">
        <v>13</v>
      </c>
      <c r="G492" s="188">
        <v>24620</v>
      </c>
      <c r="H492" s="188">
        <v>870</v>
      </c>
      <c r="I492" s="188">
        <v>1833</v>
      </c>
      <c r="J492" s="188">
        <v>65</v>
      </c>
      <c r="K492" s="188">
        <v>3010</v>
      </c>
      <c r="L492" s="188">
        <v>150</v>
      </c>
      <c r="M492" s="188">
        <v>60400</v>
      </c>
      <c r="N492" s="188">
        <v>2400</v>
      </c>
      <c r="O492" s="188">
        <v>173000</v>
      </c>
      <c r="P492" s="188">
        <v>7200</v>
      </c>
      <c r="Q492" s="188">
        <v>946</v>
      </c>
      <c r="R492" s="188">
        <v>37</v>
      </c>
      <c r="S492" s="188">
        <v>944</v>
      </c>
      <c r="T492" s="188">
        <v>37</v>
      </c>
      <c r="U492" s="188">
        <v>900</v>
      </c>
      <c r="V492" s="188">
        <v>110</v>
      </c>
      <c r="W492" s="190">
        <v>104.8888888888889</v>
      </c>
    </row>
    <row r="493" spans="1:23" x14ac:dyDescent="0.3">
      <c r="A493" s="189">
        <v>0.77417824074074071</v>
      </c>
      <c r="B493" s="188" t="s">
        <v>948</v>
      </c>
      <c r="C493" s="188">
        <v>6</v>
      </c>
      <c r="D493" s="188">
        <v>22</v>
      </c>
      <c r="E493" s="188">
        <v>-6</v>
      </c>
      <c r="F493" s="188">
        <v>10</v>
      </c>
      <c r="G493" s="188">
        <v>24850</v>
      </c>
      <c r="H493" s="188">
        <v>900</v>
      </c>
      <c r="I493" s="188">
        <v>1886</v>
      </c>
      <c r="J493" s="188">
        <v>85</v>
      </c>
      <c r="K493" s="188">
        <v>2930</v>
      </c>
      <c r="L493" s="188">
        <v>150</v>
      </c>
      <c r="M493" s="188">
        <v>60600</v>
      </c>
      <c r="N493" s="188">
        <v>2700</v>
      </c>
      <c r="O493" s="188">
        <v>173800</v>
      </c>
      <c r="P493" s="188">
        <v>7800</v>
      </c>
      <c r="Q493" s="188">
        <v>946</v>
      </c>
      <c r="R493" s="188">
        <v>39</v>
      </c>
      <c r="S493" s="188">
        <v>946</v>
      </c>
      <c r="T493" s="188">
        <v>42</v>
      </c>
      <c r="U493" s="188">
        <v>890</v>
      </c>
      <c r="V493" s="188">
        <v>110</v>
      </c>
      <c r="W493" s="190">
        <v>106.29213483146067</v>
      </c>
    </row>
    <row r="494" spans="1:23" x14ac:dyDescent="0.3">
      <c r="W494" s="190"/>
    </row>
    <row r="495" spans="1:23" x14ac:dyDescent="0.3">
      <c r="A495" s="189">
        <v>0.54041666666666666</v>
      </c>
      <c r="B495" s="188" t="s">
        <v>923</v>
      </c>
      <c r="C495" s="188">
        <v>130</v>
      </c>
      <c r="D495" s="188">
        <v>31</v>
      </c>
      <c r="E495" s="188">
        <v>25</v>
      </c>
      <c r="F495" s="188">
        <v>15</v>
      </c>
      <c r="G495" s="188">
        <v>392000</v>
      </c>
      <c r="H495" s="188">
        <v>14000</v>
      </c>
      <c r="I495" s="188">
        <v>30400</v>
      </c>
      <c r="J495" s="188">
        <v>1300</v>
      </c>
      <c r="K495" s="188">
        <v>116100</v>
      </c>
      <c r="L495" s="188">
        <v>5600</v>
      </c>
      <c r="M495" s="193">
        <v>2250000</v>
      </c>
      <c r="N495" s="188">
        <v>130000</v>
      </c>
      <c r="O495" s="193">
        <v>2570000</v>
      </c>
      <c r="P495" s="188">
        <v>160000</v>
      </c>
      <c r="Q495" s="188">
        <v>1057</v>
      </c>
      <c r="R495" s="188">
        <v>45</v>
      </c>
      <c r="S495" s="188">
        <v>1063</v>
      </c>
      <c r="T495" s="188">
        <v>49</v>
      </c>
      <c r="U495" s="188">
        <v>1000</v>
      </c>
      <c r="V495" s="188">
        <v>100</v>
      </c>
      <c r="W495" s="190">
        <v>106.3</v>
      </c>
    </row>
    <row r="496" spans="1:23" x14ac:dyDescent="0.3">
      <c r="A496" s="189">
        <v>0.54135416666666669</v>
      </c>
      <c r="B496" s="188" t="s">
        <v>924</v>
      </c>
      <c r="C496" s="188">
        <v>161</v>
      </c>
      <c r="D496" s="188">
        <v>37</v>
      </c>
      <c r="E496" s="188">
        <v>20</v>
      </c>
      <c r="F496" s="188">
        <v>14</v>
      </c>
      <c r="G496" s="188">
        <v>368000</v>
      </c>
      <c r="H496" s="188">
        <v>17000</v>
      </c>
      <c r="I496" s="188">
        <v>28500</v>
      </c>
      <c r="J496" s="188">
        <v>1600</v>
      </c>
      <c r="K496" s="188">
        <v>100400</v>
      </c>
      <c r="L496" s="188">
        <v>5500</v>
      </c>
      <c r="M496" s="193">
        <v>1850000</v>
      </c>
      <c r="N496" s="188">
        <v>130000</v>
      </c>
      <c r="O496" s="193">
        <v>2330000</v>
      </c>
      <c r="P496" s="188">
        <v>170000</v>
      </c>
      <c r="Q496" s="188">
        <v>1083</v>
      </c>
      <c r="R496" s="188">
        <v>47</v>
      </c>
      <c r="S496" s="188">
        <v>1115</v>
      </c>
      <c r="T496" s="188">
        <v>56</v>
      </c>
      <c r="U496" s="188">
        <v>980</v>
      </c>
      <c r="V496" s="188">
        <v>110</v>
      </c>
      <c r="W496" s="190">
        <v>113.77551020408163</v>
      </c>
    </row>
    <row r="497" spans="1:23" x14ac:dyDescent="0.3">
      <c r="A497" s="189">
        <v>0.5510532407407408</v>
      </c>
      <c r="B497" s="188" t="s">
        <v>925</v>
      </c>
      <c r="C497" s="188">
        <v>125</v>
      </c>
      <c r="D497" s="188">
        <v>35</v>
      </c>
      <c r="E497" s="188">
        <v>19</v>
      </c>
      <c r="F497" s="188">
        <v>16</v>
      </c>
      <c r="G497" s="188">
        <v>372000</v>
      </c>
      <c r="H497" s="188">
        <v>16000</v>
      </c>
      <c r="I497" s="188">
        <v>28600</v>
      </c>
      <c r="J497" s="188">
        <v>1300</v>
      </c>
      <c r="K497" s="188">
        <v>102400</v>
      </c>
      <c r="L497" s="188">
        <v>5000</v>
      </c>
      <c r="M497" s="193">
        <v>1950000</v>
      </c>
      <c r="N497" s="188">
        <v>120000</v>
      </c>
      <c r="O497" s="193">
        <v>2330000</v>
      </c>
      <c r="P497" s="188">
        <v>140000</v>
      </c>
      <c r="Q497" s="188">
        <v>1063</v>
      </c>
      <c r="R497" s="188">
        <v>44</v>
      </c>
      <c r="S497" s="188">
        <v>1084</v>
      </c>
      <c r="T497" s="188">
        <v>48</v>
      </c>
      <c r="U497" s="188">
        <v>990</v>
      </c>
      <c r="V497" s="188">
        <v>110</v>
      </c>
      <c r="W497" s="190">
        <v>109.49494949494949</v>
      </c>
    </row>
    <row r="498" spans="1:23" x14ac:dyDescent="0.3">
      <c r="A498" s="189">
        <v>0.55189814814814808</v>
      </c>
      <c r="B498" s="188" t="s">
        <v>926</v>
      </c>
      <c r="C498" s="188">
        <v>195</v>
      </c>
      <c r="D498" s="188">
        <v>37</v>
      </c>
      <c r="E498" s="188">
        <v>34</v>
      </c>
      <c r="F498" s="188">
        <v>15</v>
      </c>
      <c r="G498" s="188">
        <v>68400</v>
      </c>
      <c r="H498" s="188">
        <v>2400</v>
      </c>
      <c r="I498" s="188">
        <v>5270</v>
      </c>
      <c r="J498" s="188">
        <v>250</v>
      </c>
      <c r="K498" s="188">
        <v>11700</v>
      </c>
      <c r="L498" s="188">
        <v>530</v>
      </c>
      <c r="M498" s="188">
        <v>215000</v>
      </c>
      <c r="N498" s="188">
        <v>12000</v>
      </c>
      <c r="O498" s="188">
        <v>431000</v>
      </c>
      <c r="P498" s="188">
        <v>25000</v>
      </c>
      <c r="Q498" s="188">
        <v>1068</v>
      </c>
      <c r="R498" s="188">
        <v>53</v>
      </c>
      <c r="S498" s="188">
        <v>1108</v>
      </c>
      <c r="T498" s="188">
        <v>58</v>
      </c>
      <c r="U498" s="188">
        <v>960</v>
      </c>
      <c r="V498" s="188">
        <v>120</v>
      </c>
      <c r="W498" s="190">
        <v>115.41666666666666</v>
      </c>
    </row>
    <row r="499" spans="1:23" x14ac:dyDescent="0.3">
      <c r="A499" s="189">
        <v>0.56245370370370373</v>
      </c>
      <c r="B499" s="188" t="s">
        <v>927</v>
      </c>
      <c r="C499" s="188">
        <v>145</v>
      </c>
      <c r="D499" s="188">
        <v>39</v>
      </c>
      <c r="E499" s="188">
        <v>31</v>
      </c>
      <c r="F499" s="188">
        <v>14</v>
      </c>
      <c r="G499" s="188">
        <v>146100</v>
      </c>
      <c r="H499" s="188">
        <v>5400</v>
      </c>
      <c r="I499" s="188">
        <v>11630</v>
      </c>
      <c r="J499" s="188">
        <v>500</v>
      </c>
      <c r="K499" s="188">
        <v>34500</v>
      </c>
      <c r="L499" s="188">
        <v>1700</v>
      </c>
      <c r="M499" s="188">
        <v>616000</v>
      </c>
      <c r="N499" s="188">
        <v>33000</v>
      </c>
      <c r="O499" s="188">
        <v>950000</v>
      </c>
      <c r="P499" s="188">
        <v>56000</v>
      </c>
      <c r="Q499" s="188">
        <v>1074</v>
      </c>
      <c r="R499" s="188">
        <v>50</v>
      </c>
      <c r="S499" s="188">
        <v>1079</v>
      </c>
      <c r="T499" s="188">
        <v>59</v>
      </c>
      <c r="U499" s="188">
        <v>1050</v>
      </c>
      <c r="V499" s="188">
        <v>120</v>
      </c>
      <c r="W499" s="190">
        <v>102.76190476190476</v>
      </c>
    </row>
    <row r="500" spans="1:23" x14ac:dyDescent="0.3">
      <c r="A500" s="189">
        <v>0.56329861111111112</v>
      </c>
      <c r="B500" s="188" t="s">
        <v>928</v>
      </c>
      <c r="C500" s="188">
        <v>151</v>
      </c>
      <c r="D500" s="188">
        <v>34</v>
      </c>
      <c r="E500" s="188">
        <v>30</v>
      </c>
      <c r="F500" s="188">
        <v>17</v>
      </c>
      <c r="G500" s="188">
        <v>79700</v>
      </c>
      <c r="H500" s="188">
        <v>3300</v>
      </c>
      <c r="I500" s="188">
        <v>6040</v>
      </c>
      <c r="J500" s="188">
        <v>250</v>
      </c>
      <c r="K500" s="188">
        <v>14240</v>
      </c>
      <c r="L500" s="188">
        <v>790</v>
      </c>
      <c r="M500" s="188">
        <v>257000</v>
      </c>
      <c r="N500" s="188">
        <v>13000</v>
      </c>
      <c r="O500" s="188">
        <v>491000</v>
      </c>
      <c r="P500" s="188">
        <v>29000</v>
      </c>
      <c r="Q500" s="188">
        <v>1075</v>
      </c>
      <c r="R500" s="188">
        <v>52</v>
      </c>
      <c r="S500" s="188">
        <v>1118</v>
      </c>
      <c r="T500" s="188">
        <v>63</v>
      </c>
      <c r="U500" s="188">
        <v>970</v>
      </c>
      <c r="V500" s="188">
        <v>130</v>
      </c>
      <c r="W500" s="190">
        <v>115.25773195876288</v>
      </c>
    </row>
    <row r="501" spans="1:23" x14ac:dyDescent="0.3">
      <c r="A501" s="189">
        <v>0.57391203703703708</v>
      </c>
      <c r="B501" s="188" t="s">
        <v>929</v>
      </c>
      <c r="C501" s="188">
        <v>142</v>
      </c>
      <c r="D501" s="188">
        <v>32</v>
      </c>
      <c r="E501" s="188">
        <v>22</v>
      </c>
      <c r="F501" s="188">
        <v>15</v>
      </c>
      <c r="G501" s="188">
        <v>214000</v>
      </c>
      <c r="H501" s="188">
        <v>8100</v>
      </c>
      <c r="I501" s="188">
        <v>16170</v>
      </c>
      <c r="J501" s="188">
        <v>670</v>
      </c>
      <c r="K501" s="188">
        <v>50100</v>
      </c>
      <c r="L501" s="188">
        <v>2400</v>
      </c>
      <c r="M501" s="188">
        <v>953000</v>
      </c>
      <c r="N501" s="188">
        <v>61000</v>
      </c>
      <c r="O501" s="193">
        <v>1341000</v>
      </c>
      <c r="P501" s="188">
        <v>81000</v>
      </c>
      <c r="Q501" s="188">
        <v>1069</v>
      </c>
      <c r="R501" s="188">
        <v>47</v>
      </c>
      <c r="S501" s="188">
        <v>1115</v>
      </c>
      <c r="T501" s="188">
        <v>59</v>
      </c>
      <c r="U501" s="188">
        <v>950</v>
      </c>
      <c r="V501" s="188">
        <v>110</v>
      </c>
      <c r="W501" s="190">
        <v>117.36842105263159</v>
      </c>
    </row>
    <row r="502" spans="1:23" x14ac:dyDescent="0.3">
      <c r="A502" s="189">
        <v>0.57469907407407406</v>
      </c>
      <c r="B502" s="188" t="s">
        <v>930</v>
      </c>
      <c r="C502" s="188">
        <v>129</v>
      </c>
      <c r="D502" s="188">
        <v>33</v>
      </c>
      <c r="E502" s="188">
        <v>25</v>
      </c>
      <c r="F502" s="188">
        <v>15</v>
      </c>
      <c r="G502" s="188">
        <v>423000</v>
      </c>
      <c r="H502" s="188">
        <v>22000</v>
      </c>
      <c r="I502" s="188">
        <v>32200</v>
      </c>
      <c r="J502" s="188">
        <v>1600</v>
      </c>
      <c r="K502" s="188">
        <v>125200</v>
      </c>
      <c r="L502" s="188">
        <v>7800</v>
      </c>
      <c r="M502" s="193">
        <v>2340000</v>
      </c>
      <c r="N502" s="188">
        <v>150000</v>
      </c>
      <c r="O502" s="193">
        <v>2700000</v>
      </c>
      <c r="P502" s="188">
        <v>170000</v>
      </c>
      <c r="Q502" s="188">
        <v>1069</v>
      </c>
      <c r="R502" s="188">
        <v>46</v>
      </c>
      <c r="S502" s="188">
        <v>1074</v>
      </c>
      <c r="T502" s="188">
        <v>52</v>
      </c>
      <c r="U502" s="188">
        <v>1020</v>
      </c>
      <c r="V502" s="188">
        <v>120</v>
      </c>
      <c r="W502" s="190">
        <v>105.29411764705883</v>
      </c>
    </row>
    <row r="503" spans="1:23" x14ac:dyDescent="0.3">
      <c r="A503" s="189">
        <v>0.58523148148148152</v>
      </c>
      <c r="B503" s="188" t="s">
        <v>931</v>
      </c>
      <c r="C503" s="188">
        <v>117</v>
      </c>
      <c r="D503" s="188">
        <v>30</v>
      </c>
      <c r="E503" s="188">
        <v>31</v>
      </c>
      <c r="F503" s="188">
        <v>18</v>
      </c>
      <c r="G503" s="188">
        <v>77800</v>
      </c>
      <c r="H503" s="188">
        <v>2900</v>
      </c>
      <c r="I503" s="188">
        <v>6050</v>
      </c>
      <c r="J503" s="188">
        <v>290</v>
      </c>
      <c r="K503" s="188">
        <v>13900</v>
      </c>
      <c r="L503" s="188">
        <v>710</v>
      </c>
      <c r="M503" s="188">
        <v>246000</v>
      </c>
      <c r="N503" s="188">
        <v>12000</v>
      </c>
      <c r="O503" s="188">
        <v>508000</v>
      </c>
      <c r="P503" s="188">
        <v>27000</v>
      </c>
      <c r="Q503" s="188">
        <v>1051</v>
      </c>
      <c r="R503" s="188">
        <v>50</v>
      </c>
      <c r="S503" s="188">
        <v>1056</v>
      </c>
      <c r="T503" s="188">
        <v>54</v>
      </c>
      <c r="U503" s="188">
        <v>990</v>
      </c>
      <c r="V503" s="188">
        <v>120</v>
      </c>
      <c r="W503" s="190">
        <v>106.66666666666667</v>
      </c>
    </row>
    <row r="504" spans="1:23" x14ac:dyDescent="0.3">
      <c r="A504" s="189">
        <v>0.58614583333333337</v>
      </c>
      <c r="B504" s="188" t="s">
        <v>932</v>
      </c>
      <c r="C504" s="188">
        <v>135</v>
      </c>
      <c r="D504" s="188">
        <v>34</v>
      </c>
      <c r="E504" s="188">
        <v>24</v>
      </c>
      <c r="F504" s="188">
        <v>15</v>
      </c>
      <c r="G504" s="188">
        <v>208400</v>
      </c>
      <c r="H504" s="188">
        <v>9100</v>
      </c>
      <c r="I504" s="188">
        <v>15800</v>
      </c>
      <c r="J504" s="188">
        <v>700</v>
      </c>
      <c r="K504" s="188">
        <v>47600</v>
      </c>
      <c r="L504" s="188">
        <v>2200</v>
      </c>
      <c r="M504" s="188">
        <v>896000</v>
      </c>
      <c r="N504" s="188">
        <v>51000</v>
      </c>
      <c r="O504" s="193">
        <v>1316000</v>
      </c>
      <c r="P504" s="188">
        <v>76000</v>
      </c>
      <c r="Q504" s="188">
        <v>1058</v>
      </c>
      <c r="R504" s="188">
        <v>45</v>
      </c>
      <c r="S504" s="188">
        <v>1088</v>
      </c>
      <c r="T504" s="188">
        <v>57</v>
      </c>
      <c r="U504" s="188">
        <v>960</v>
      </c>
      <c r="V504" s="188">
        <v>110</v>
      </c>
      <c r="W504" s="190">
        <v>113.33333333333333</v>
      </c>
    </row>
    <row r="505" spans="1:23" x14ac:dyDescent="0.3">
      <c r="A505" s="189">
        <v>0.59665509259259253</v>
      </c>
      <c r="B505" s="188" t="s">
        <v>933</v>
      </c>
      <c r="C505" s="188">
        <v>120</v>
      </c>
      <c r="D505" s="188">
        <v>33</v>
      </c>
      <c r="E505" s="188">
        <v>21</v>
      </c>
      <c r="F505" s="188">
        <v>15</v>
      </c>
      <c r="G505" s="188">
        <v>82400</v>
      </c>
      <c r="H505" s="188">
        <v>3300</v>
      </c>
      <c r="I505" s="188">
        <v>6390</v>
      </c>
      <c r="J505" s="188">
        <v>260</v>
      </c>
      <c r="K505" s="188">
        <v>14450</v>
      </c>
      <c r="L505" s="188">
        <v>640</v>
      </c>
      <c r="M505" s="188">
        <v>280000</v>
      </c>
      <c r="N505" s="188">
        <v>16000</v>
      </c>
      <c r="O505" s="188">
        <v>529000</v>
      </c>
      <c r="P505" s="188">
        <v>29000</v>
      </c>
      <c r="Q505" s="188">
        <v>1074</v>
      </c>
      <c r="R505" s="188">
        <v>48</v>
      </c>
      <c r="S505" s="188">
        <v>1093</v>
      </c>
      <c r="T505" s="188">
        <v>59</v>
      </c>
      <c r="U505" s="188">
        <v>1010</v>
      </c>
      <c r="V505" s="188">
        <v>120</v>
      </c>
      <c r="W505" s="190">
        <v>108.21782178217822</v>
      </c>
    </row>
    <row r="506" spans="1:23" x14ac:dyDescent="0.3">
      <c r="A506" s="189">
        <v>0.59751157407407407</v>
      </c>
      <c r="B506" s="188" t="s">
        <v>934</v>
      </c>
      <c r="C506" s="188">
        <v>121</v>
      </c>
      <c r="D506" s="188">
        <v>37</v>
      </c>
      <c r="E506" s="188">
        <v>40</v>
      </c>
      <c r="F506" s="188">
        <v>19</v>
      </c>
      <c r="G506" s="188">
        <v>217300</v>
      </c>
      <c r="H506" s="188">
        <v>9700</v>
      </c>
      <c r="I506" s="188">
        <v>16720</v>
      </c>
      <c r="J506" s="188">
        <v>680</v>
      </c>
      <c r="K506" s="188">
        <v>53100</v>
      </c>
      <c r="L506" s="188">
        <v>3000</v>
      </c>
      <c r="M506" s="188">
        <v>996700</v>
      </c>
      <c r="N506" s="188">
        <v>61000</v>
      </c>
      <c r="O506" s="193">
        <v>1347000</v>
      </c>
      <c r="P506" s="188">
        <v>71000</v>
      </c>
      <c r="Q506" s="188">
        <v>1083</v>
      </c>
      <c r="R506" s="188">
        <v>46</v>
      </c>
      <c r="S506" s="188">
        <v>1102</v>
      </c>
      <c r="T506" s="188">
        <v>53</v>
      </c>
      <c r="U506" s="188">
        <v>1010</v>
      </c>
      <c r="V506" s="188">
        <v>120</v>
      </c>
      <c r="W506" s="190">
        <v>109.10891089108912</v>
      </c>
    </row>
    <row r="507" spans="1:23" x14ac:dyDescent="0.3">
      <c r="A507" s="189">
        <v>0.60806712962962961</v>
      </c>
      <c r="B507" s="188" t="s">
        <v>953</v>
      </c>
      <c r="C507" s="188">
        <v>107</v>
      </c>
      <c r="D507" s="188">
        <v>31</v>
      </c>
      <c r="E507" s="188">
        <v>6</v>
      </c>
      <c r="F507" s="188">
        <v>13</v>
      </c>
      <c r="G507" s="188">
        <v>328000</v>
      </c>
      <c r="H507" s="188">
        <v>15000</v>
      </c>
      <c r="I507" s="188">
        <v>25500</v>
      </c>
      <c r="J507" s="188">
        <v>1400</v>
      </c>
      <c r="K507" s="188">
        <v>92800</v>
      </c>
      <c r="L507" s="188">
        <v>4900</v>
      </c>
      <c r="M507" s="193">
        <v>1700000</v>
      </c>
      <c r="N507" s="188">
        <v>100000</v>
      </c>
      <c r="O507" s="193">
        <v>2010000</v>
      </c>
      <c r="P507" s="188">
        <v>130000</v>
      </c>
      <c r="Q507" s="188">
        <v>1080</v>
      </c>
      <c r="R507" s="188">
        <v>45</v>
      </c>
      <c r="S507" s="188">
        <v>1108</v>
      </c>
      <c r="T507" s="188">
        <v>53</v>
      </c>
      <c r="U507" s="188">
        <v>990</v>
      </c>
      <c r="V507" s="188">
        <v>100</v>
      </c>
      <c r="W507" s="190">
        <v>111.91919191919193</v>
      </c>
    </row>
    <row r="508" spans="1:23" x14ac:dyDescent="0.3">
      <c r="A508" s="189">
        <v>0.60888888888888892</v>
      </c>
      <c r="B508" s="188" t="s">
        <v>954</v>
      </c>
      <c r="C508" s="188">
        <v>148</v>
      </c>
      <c r="D508" s="188">
        <v>34</v>
      </c>
      <c r="E508" s="188">
        <v>27</v>
      </c>
      <c r="F508" s="188">
        <v>16</v>
      </c>
      <c r="G508" s="188">
        <v>95200</v>
      </c>
      <c r="H508" s="188">
        <v>4100</v>
      </c>
      <c r="I508" s="188">
        <v>7310</v>
      </c>
      <c r="J508" s="188">
        <v>350</v>
      </c>
      <c r="K508" s="188">
        <v>17990</v>
      </c>
      <c r="L508" s="188">
        <v>840</v>
      </c>
      <c r="M508" s="188">
        <v>344000</v>
      </c>
      <c r="N508" s="188">
        <v>18000</v>
      </c>
      <c r="O508" s="188">
        <v>612000</v>
      </c>
      <c r="P508" s="188">
        <v>34000</v>
      </c>
      <c r="Q508" s="188">
        <v>1063</v>
      </c>
      <c r="R508" s="188">
        <v>56</v>
      </c>
      <c r="S508" s="188">
        <v>1073</v>
      </c>
      <c r="T508" s="188">
        <v>58</v>
      </c>
      <c r="U508" s="188">
        <v>990</v>
      </c>
      <c r="V508" s="188">
        <v>140</v>
      </c>
      <c r="W508" s="190">
        <v>108.38383838383838</v>
      </c>
    </row>
    <row r="509" spans="1:23" x14ac:dyDescent="0.3">
      <c r="A509" s="189">
        <v>0.62026620370370367</v>
      </c>
      <c r="B509" s="188" t="s">
        <v>955</v>
      </c>
      <c r="C509" s="188">
        <v>111</v>
      </c>
      <c r="D509" s="188">
        <v>35</v>
      </c>
      <c r="E509" s="188">
        <v>22</v>
      </c>
      <c r="F509" s="188">
        <v>16</v>
      </c>
      <c r="G509" s="188">
        <v>207100</v>
      </c>
      <c r="H509" s="188">
        <v>8200</v>
      </c>
      <c r="I509" s="188">
        <v>15790</v>
      </c>
      <c r="J509" s="188">
        <v>720</v>
      </c>
      <c r="K509" s="188">
        <v>48500</v>
      </c>
      <c r="L509" s="188">
        <v>2000</v>
      </c>
      <c r="M509" s="188">
        <v>900000</v>
      </c>
      <c r="N509" s="188">
        <v>42000</v>
      </c>
      <c r="O509" s="193">
        <v>1285000</v>
      </c>
      <c r="P509" s="188">
        <v>71000</v>
      </c>
      <c r="Q509" s="188">
        <v>1071</v>
      </c>
      <c r="R509" s="188">
        <v>49</v>
      </c>
      <c r="S509" s="188">
        <v>1104</v>
      </c>
      <c r="T509" s="188">
        <v>59</v>
      </c>
      <c r="U509" s="188">
        <v>960</v>
      </c>
      <c r="V509" s="188">
        <v>120</v>
      </c>
      <c r="W509" s="190">
        <v>114.99999999999999</v>
      </c>
    </row>
    <row r="510" spans="1:23" x14ac:dyDescent="0.3">
      <c r="A510" s="189">
        <v>0.62109953703703702</v>
      </c>
      <c r="B510" s="188" t="s">
        <v>956</v>
      </c>
      <c r="C510" s="188">
        <v>128</v>
      </c>
      <c r="D510" s="188">
        <v>33</v>
      </c>
      <c r="E510" s="188">
        <v>28</v>
      </c>
      <c r="F510" s="188">
        <v>17</v>
      </c>
      <c r="G510" s="188">
        <v>97300</v>
      </c>
      <c r="H510" s="188">
        <v>4100</v>
      </c>
      <c r="I510" s="188">
        <v>7390</v>
      </c>
      <c r="J510" s="188">
        <v>350</v>
      </c>
      <c r="K510" s="188">
        <v>19100</v>
      </c>
      <c r="L510" s="188">
        <v>1200</v>
      </c>
      <c r="M510" s="188">
        <v>351000</v>
      </c>
      <c r="N510" s="188">
        <v>17000</v>
      </c>
      <c r="O510" s="188">
        <v>665000</v>
      </c>
      <c r="P510" s="188">
        <v>46000</v>
      </c>
      <c r="Q510" s="188">
        <v>1038</v>
      </c>
      <c r="R510" s="188">
        <v>54</v>
      </c>
      <c r="S510" s="188">
        <v>1044</v>
      </c>
      <c r="T510" s="188">
        <v>59</v>
      </c>
      <c r="U510" s="188">
        <v>970</v>
      </c>
      <c r="V510" s="188">
        <v>130</v>
      </c>
      <c r="W510" s="190">
        <v>107.62886597938144</v>
      </c>
    </row>
    <row r="511" spans="1:23" x14ac:dyDescent="0.3">
      <c r="A511" s="189">
        <v>0.63168981481481479</v>
      </c>
      <c r="B511" s="188" t="s">
        <v>957</v>
      </c>
      <c r="C511" s="188">
        <v>80</v>
      </c>
      <c r="D511" s="188">
        <v>31</v>
      </c>
      <c r="E511" s="188">
        <v>16</v>
      </c>
      <c r="F511" s="188">
        <v>15</v>
      </c>
      <c r="G511" s="188">
        <v>216000</v>
      </c>
      <c r="H511" s="188">
        <v>8500</v>
      </c>
      <c r="I511" s="188">
        <v>16540</v>
      </c>
      <c r="J511" s="188">
        <v>690</v>
      </c>
      <c r="K511" s="188">
        <v>53700</v>
      </c>
      <c r="L511" s="188">
        <v>2600</v>
      </c>
      <c r="M511" s="188">
        <v>966000</v>
      </c>
      <c r="N511" s="188">
        <v>55000</v>
      </c>
      <c r="O511" s="193">
        <v>1347000</v>
      </c>
      <c r="P511" s="188">
        <v>74000</v>
      </c>
      <c r="Q511" s="188">
        <v>1075</v>
      </c>
      <c r="R511" s="188">
        <v>44</v>
      </c>
      <c r="S511" s="188">
        <v>1103</v>
      </c>
      <c r="T511" s="188">
        <v>53</v>
      </c>
      <c r="U511" s="188">
        <v>980</v>
      </c>
      <c r="V511" s="188">
        <v>110</v>
      </c>
      <c r="W511" s="190">
        <v>112.55102040816327</v>
      </c>
    </row>
    <row r="512" spans="1:23" x14ac:dyDescent="0.3">
      <c r="A512" s="189">
        <v>0.6325115740740741</v>
      </c>
      <c r="B512" s="188" t="s">
        <v>958</v>
      </c>
      <c r="C512" s="188">
        <v>115</v>
      </c>
      <c r="D512" s="188">
        <v>36</v>
      </c>
      <c r="E512" s="188">
        <v>17</v>
      </c>
      <c r="F512" s="188">
        <v>12</v>
      </c>
      <c r="G512" s="188">
        <v>166300</v>
      </c>
      <c r="H512" s="188">
        <v>5500</v>
      </c>
      <c r="I512" s="188">
        <v>12600</v>
      </c>
      <c r="J512" s="188">
        <v>510</v>
      </c>
      <c r="K512" s="188">
        <v>38400</v>
      </c>
      <c r="L512" s="188">
        <v>1700</v>
      </c>
      <c r="M512" s="188">
        <v>702000</v>
      </c>
      <c r="N512" s="188">
        <v>32000</v>
      </c>
      <c r="O512" s="193">
        <v>1064000</v>
      </c>
      <c r="P512" s="188">
        <v>56000</v>
      </c>
      <c r="Q512" s="188">
        <v>1052</v>
      </c>
      <c r="R512" s="188">
        <v>46</v>
      </c>
      <c r="S512" s="188">
        <v>1076</v>
      </c>
      <c r="T512" s="188">
        <v>51</v>
      </c>
      <c r="U512" s="188">
        <v>960</v>
      </c>
      <c r="V512" s="188">
        <v>100</v>
      </c>
      <c r="W512" s="190">
        <v>112.08333333333333</v>
      </c>
    </row>
    <row r="513" spans="1:23" x14ac:dyDescent="0.3">
      <c r="A513" s="189">
        <v>0.6431365740740741</v>
      </c>
      <c r="B513" s="188" t="s">
        <v>959</v>
      </c>
      <c r="C513" s="188">
        <v>94</v>
      </c>
      <c r="D513" s="188">
        <v>35</v>
      </c>
      <c r="E513" s="188">
        <v>18</v>
      </c>
      <c r="F513" s="188">
        <v>15</v>
      </c>
      <c r="G513" s="188">
        <v>334000</v>
      </c>
      <c r="H513" s="188">
        <v>13000</v>
      </c>
      <c r="I513" s="188">
        <v>25900</v>
      </c>
      <c r="J513" s="188">
        <v>1100</v>
      </c>
      <c r="K513" s="188">
        <v>82300</v>
      </c>
      <c r="L513" s="188">
        <v>4700</v>
      </c>
      <c r="M513" s="193">
        <v>1520000</v>
      </c>
      <c r="N513" s="188">
        <v>100000</v>
      </c>
      <c r="O513" s="193">
        <v>2035000</v>
      </c>
      <c r="P513" s="188">
        <v>99000</v>
      </c>
      <c r="Q513" s="188">
        <v>1074</v>
      </c>
      <c r="R513" s="188">
        <v>46</v>
      </c>
      <c r="S513" s="188">
        <v>1098</v>
      </c>
      <c r="T513" s="188">
        <v>53</v>
      </c>
      <c r="U513" s="188">
        <v>1000</v>
      </c>
      <c r="V513" s="188">
        <v>110</v>
      </c>
      <c r="W513" s="190">
        <v>109.80000000000001</v>
      </c>
    </row>
    <row r="514" spans="1:23" x14ac:dyDescent="0.3">
      <c r="A514" s="189">
        <v>0.64392361111111118</v>
      </c>
      <c r="B514" s="188" t="s">
        <v>960</v>
      </c>
      <c r="C514" s="188">
        <v>103</v>
      </c>
      <c r="D514" s="188">
        <v>28</v>
      </c>
      <c r="E514" s="188">
        <v>660</v>
      </c>
      <c r="F514" s="188">
        <v>250</v>
      </c>
      <c r="G514" s="188">
        <v>405000</v>
      </c>
      <c r="H514" s="188">
        <v>19000</v>
      </c>
      <c r="I514" s="188">
        <v>40300</v>
      </c>
      <c r="J514" s="188">
        <v>3200</v>
      </c>
      <c r="K514" s="188">
        <v>116800</v>
      </c>
      <c r="L514" s="188">
        <v>9600</v>
      </c>
      <c r="M514" s="193">
        <v>1550000</v>
      </c>
      <c r="N514" s="188">
        <v>170000</v>
      </c>
      <c r="O514" s="193">
        <v>2480000</v>
      </c>
      <c r="P514" s="188">
        <v>160000</v>
      </c>
      <c r="Q514" s="188">
        <v>1253</v>
      </c>
      <c r="R514" s="188">
        <v>83</v>
      </c>
      <c r="S514" s="188">
        <v>1122</v>
      </c>
      <c r="T514" s="188">
        <v>57</v>
      </c>
      <c r="U514" s="188">
        <v>1390</v>
      </c>
      <c r="V514" s="188">
        <v>160</v>
      </c>
      <c r="W514" s="190">
        <v>80.719424460431654</v>
      </c>
    </row>
    <row r="515" spans="1:23" x14ac:dyDescent="0.3">
      <c r="A515" s="189">
        <v>0.65449074074074076</v>
      </c>
      <c r="B515" s="188" t="s">
        <v>961</v>
      </c>
      <c r="C515" s="188">
        <v>108</v>
      </c>
      <c r="D515" s="188">
        <v>32</v>
      </c>
      <c r="E515" s="188">
        <v>18</v>
      </c>
      <c r="F515" s="188">
        <v>18</v>
      </c>
      <c r="G515" s="188">
        <v>358000</v>
      </c>
      <c r="H515" s="188">
        <v>26000</v>
      </c>
      <c r="I515" s="188">
        <v>26100</v>
      </c>
      <c r="J515" s="188">
        <v>1700</v>
      </c>
      <c r="K515" s="188">
        <v>99900</v>
      </c>
      <c r="L515" s="188">
        <v>8100</v>
      </c>
      <c r="M515" s="193">
        <v>1840000</v>
      </c>
      <c r="N515" s="188">
        <v>160000</v>
      </c>
      <c r="O515" s="193">
        <v>2090000</v>
      </c>
      <c r="P515" s="188">
        <v>160000</v>
      </c>
      <c r="Q515" s="188">
        <v>1076</v>
      </c>
      <c r="R515" s="188">
        <v>40</v>
      </c>
      <c r="S515" s="188">
        <v>1137</v>
      </c>
      <c r="T515" s="188">
        <v>56</v>
      </c>
      <c r="U515" s="188">
        <v>920</v>
      </c>
      <c r="V515" s="188">
        <v>120</v>
      </c>
      <c r="W515" s="190">
        <v>123.58695652173913</v>
      </c>
    </row>
    <row r="516" spans="1:23" x14ac:dyDescent="0.3">
      <c r="A516" s="189">
        <v>0.65537037037037038</v>
      </c>
      <c r="B516" s="188" t="s">
        <v>1126</v>
      </c>
      <c r="C516" s="188">
        <v>72</v>
      </c>
      <c r="D516" s="188">
        <v>33</v>
      </c>
      <c r="E516" s="188">
        <v>30</v>
      </c>
      <c r="F516" s="188">
        <v>17</v>
      </c>
      <c r="G516" s="188">
        <v>454000</v>
      </c>
      <c r="H516" s="188">
        <v>22000</v>
      </c>
      <c r="I516" s="188">
        <v>35000</v>
      </c>
      <c r="J516" s="188">
        <v>1900</v>
      </c>
      <c r="K516" s="188">
        <v>120700</v>
      </c>
      <c r="L516" s="188">
        <v>9000</v>
      </c>
      <c r="M516" s="193">
        <v>2420000</v>
      </c>
      <c r="N516" s="188">
        <v>200000</v>
      </c>
      <c r="O516" s="193">
        <v>2900000</v>
      </c>
      <c r="P516" s="188">
        <v>200000</v>
      </c>
      <c r="Q516" s="188">
        <v>1057</v>
      </c>
      <c r="R516" s="188">
        <v>45</v>
      </c>
      <c r="S516" s="188">
        <v>1070</v>
      </c>
      <c r="T516" s="188">
        <v>49</v>
      </c>
      <c r="U516" s="188">
        <v>960</v>
      </c>
      <c r="V516" s="188">
        <v>110</v>
      </c>
      <c r="W516" s="190">
        <v>111.45833333333333</v>
      </c>
    </row>
    <row r="517" spans="1:23" x14ac:dyDescent="0.3">
      <c r="A517" s="189">
        <v>0.6658680555555555</v>
      </c>
      <c r="B517" s="188" t="s">
        <v>1239</v>
      </c>
      <c r="C517" s="188">
        <v>115</v>
      </c>
      <c r="D517" s="188">
        <v>44</v>
      </c>
      <c r="E517" s="188">
        <v>26</v>
      </c>
      <c r="F517" s="188">
        <v>19</v>
      </c>
      <c r="G517" s="188">
        <v>103700</v>
      </c>
      <c r="H517" s="188">
        <v>5700</v>
      </c>
      <c r="I517" s="188">
        <v>8210</v>
      </c>
      <c r="J517" s="188">
        <v>600</v>
      </c>
      <c r="K517" s="188">
        <v>21300</v>
      </c>
      <c r="L517" s="188">
        <v>1400</v>
      </c>
      <c r="M517" s="188">
        <v>424000</v>
      </c>
      <c r="N517" s="188">
        <v>28000</v>
      </c>
      <c r="O517" s="188">
        <v>721000</v>
      </c>
      <c r="P517" s="188">
        <v>61000</v>
      </c>
      <c r="Q517" s="188">
        <v>1030</v>
      </c>
      <c r="R517" s="188">
        <v>69</v>
      </c>
      <c r="S517" s="188">
        <v>1024</v>
      </c>
      <c r="T517" s="188">
        <v>68</v>
      </c>
      <c r="U517" s="188">
        <v>990</v>
      </c>
      <c r="V517" s="188">
        <v>170</v>
      </c>
      <c r="W517" s="190">
        <v>103.43434343434343</v>
      </c>
    </row>
    <row r="518" spans="1:23" x14ac:dyDescent="0.3">
      <c r="A518" s="189">
        <v>0.66670138888888886</v>
      </c>
      <c r="B518" s="188" t="s">
        <v>962</v>
      </c>
      <c r="C518" s="188">
        <v>112</v>
      </c>
      <c r="D518" s="188">
        <v>34</v>
      </c>
      <c r="E518" s="188">
        <v>52</v>
      </c>
      <c r="F518" s="188">
        <v>20</v>
      </c>
      <c r="G518" s="188">
        <v>99880</v>
      </c>
      <c r="H518" s="188">
        <v>6700</v>
      </c>
      <c r="I518" s="188">
        <v>7520</v>
      </c>
      <c r="J518" s="188">
        <v>500</v>
      </c>
      <c r="K518" s="188">
        <v>21800</v>
      </c>
      <c r="L518" s="188">
        <v>2000</v>
      </c>
      <c r="M518" s="188">
        <v>392000</v>
      </c>
      <c r="N518" s="188">
        <v>39000</v>
      </c>
      <c r="O518" s="188">
        <v>621000</v>
      </c>
      <c r="P518" s="188">
        <v>48000</v>
      </c>
      <c r="Q518" s="188">
        <v>1076</v>
      </c>
      <c r="R518" s="188">
        <v>52</v>
      </c>
      <c r="S518" s="188">
        <v>1112</v>
      </c>
      <c r="T518" s="188">
        <v>71</v>
      </c>
      <c r="U518" s="188">
        <v>990</v>
      </c>
      <c r="V518" s="188">
        <v>120</v>
      </c>
      <c r="W518" s="190">
        <v>112.32323232323232</v>
      </c>
    </row>
    <row r="519" spans="1:23" x14ac:dyDescent="0.3">
      <c r="A519" s="189">
        <v>0.67724537037037036</v>
      </c>
      <c r="B519" s="188" t="s">
        <v>963</v>
      </c>
      <c r="C519" s="188">
        <v>102</v>
      </c>
      <c r="D519" s="188">
        <v>42</v>
      </c>
      <c r="E519" s="188">
        <v>41</v>
      </c>
      <c r="F519" s="188">
        <v>22</v>
      </c>
      <c r="G519" s="188">
        <v>69000</v>
      </c>
      <c r="H519" s="188">
        <v>4800</v>
      </c>
      <c r="I519" s="188">
        <v>5730</v>
      </c>
      <c r="J519" s="188">
        <v>550</v>
      </c>
      <c r="K519" s="188">
        <v>12500</v>
      </c>
      <c r="L519" s="188">
        <v>1200</v>
      </c>
      <c r="M519" s="188">
        <v>243000</v>
      </c>
      <c r="N519" s="188">
        <v>30000</v>
      </c>
      <c r="O519" s="188">
        <v>456000</v>
      </c>
      <c r="P519" s="188">
        <v>50000</v>
      </c>
      <c r="Q519" s="188">
        <v>1049</v>
      </c>
      <c r="R519" s="188">
        <v>78</v>
      </c>
      <c r="S519" s="188">
        <v>1044</v>
      </c>
      <c r="T519" s="188">
        <v>97</v>
      </c>
      <c r="U519" s="188">
        <v>1070</v>
      </c>
      <c r="V519" s="188">
        <v>190</v>
      </c>
      <c r="W519" s="190">
        <v>97.570093457943926</v>
      </c>
    </row>
    <row r="520" spans="1:23" x14ac:dyDescent="0.3">
      <c r="A520" s="189">
        <v>0.6781018518518519</v>
      </c>
      <c r="B520" s="188" t="s">
        <v>964</v>
      </c>
      <c r="C520" s="188">
        <v>88</v>
      </c>
      <c r="D520" s="188">
        <v>28</v>
      </c>
      <c r="E520" s="188">
        <v>35</v>
      </c>
      <c r="F520" s="188">
        <v>20</v>
      </c>
      <c r="G520" s="188">
        <v>88900</v>
      </c>
      <c r="H520" s="188">
        <v>5900</v>
      </c>
      <c r="I520" s="188">
        <v>7110</v>
      </c>
      <c r="J520" s="188">
        <v>460</v>
      </c>
      <c r="K520" s="188">
        <v>18400</v>
      </c>
      <c r="L520" s="188">
        <v>1700</v>
      </c>
      <c r="M520" s="188">
        <v>326000</v>
      </c>
      <c r="N520" s="188">
        <v>29000</v>
      </c>
      <c r="O520" s="188">
        <v>555000</v>
      </c>
      <c r="P520" s="188">
        <v>39000</v>
      </c>
      <c r="Q520" s="188">
        <v>1095</v>
      </c>
      <c r="R520" s="188">
        <v>53</v>
      </c>
      <c r="S520" s="188">
        <v>1094</v>
      </c>
      <c r="T520" s="188">
        <v>63</v>
      </c>
      <c r="U520" s="188">
        <v>1050</v>
      </c>
      <c r="V520" s="188">
        <v>140</v>
      </c>
      <c r="W520" s="190">
        <v>104.19047619047619</v>
      </c>
    </row>
    <row r="521" spans="1:23" x14ac:dyDescent="0.3">
      <c r="A521" s="189">
        <v>0.68865740740740744</v>
      </c>
      <c r="B521" s="188" t="s">
        <v>965</v>
      </c>
      <c r="C521" s="188">
        <v>66</v>
      </c>
      <c r="D521" s="188">
        <v>28</v>
      </c>
      <c r="E521" s="188">
        <v>40</v>
      </c>
      <c r="F521" s="188">
        <v>16</v>
      </c>
      <c r="G521" s="188">
        <v>115600</v>
      </c>
      <c r="H521" s="188">
        <v>7700</v>
      </c>
      <c r="I521" s="188">
        <v>8700</v>
      </c>
      <c r="J521" s="188">
        <v>610</v>
      </c>
      <c r="K521" s="188">
        <v>23800</v>
      </c>
      <c r="L521" s="188">
        <v>1800</v>
      </c>
      <c r="M521" s="188">
        <v>450000</v>
      </c>
      <c r="N521" s="188">
        <v>36000</v>
      </c>
      <c r="O521" s="188">
        <v>726000</v>
      </c>
      <c r="P521" s="188">
        <v>59000</v>
      </c>
      <c r="Q521" s="188">
        <v>1051</v>
      </c>
      <c r="R521" s="188">
        <v>49</v>
      </c>
      <c r="S521" s="188">
        <v>1082</v>
      </c>
      <c r="T521" s="188">
        <v>66</v>
      </c>
      <c r="U521" s="188">
        <v>930</v>
      </c>
      <c r="V521" s="188">
        <v>130</v>
      </c>
      <c r="W521" s="190">
        <v>116.34408602150536</v>
      </c>
    </row>
    <row r="522" spans="1:23" x14ac:dyDescent="0.3">
      <c r="A522" s="189">
        <v>0.68950231481481483</v>
      </c>
      <c r="B522" s="188" t="s">
        <v>966</v>
      </c>
      <c r="C522" s="188">
        <v>105</v>
      </c>
      <c r="D522" s="188">
        <v>31</v>
      </c>
      <c r="E522" s="188">
        <v>20</v>
      </c>
      <c r="F522" s="188">
        <v>13</v>
      </c>
      <c r="G522" s="188">
        <v>101200</v>
      </c>
      <c r="H522" s="188">
        <v>6100</v>
      </c>
      <c r="I522" s="188">
        <v>7710</v>
      </c>
      <c r="J522" s="188">
        <v>470</v>
      </c>
      <c r="K522" s="188">
        <v>20900</v>
      </c>
      <c r="L522" s="188">
        <v>1800</v>
      </c>
      <c r="M522" s="188">
        <v>373000</v>
      </c>
      <c r="N522" s="188">
        <v>29000</v>
      </c>
      <c r="O522" s="188">
        <v>620000</v>
      </c>
      <c r="P522" s="188">
        <v>37000</v>
      </c>
      <c r="Q522" s="188">
        <v>1067</v>
      </c>
      <c r="R522" s="188">
        <v>52</v>
      </c>
      <c r="S522" s="188">
        <v>1103</v>
      </c>
      <c r="T522" s="188">
        <v>64</v>
      </c>
      <c r="U522" s="188">
        <v>950</v>
      </c>
      <c r="V522" s="188">
        <v>130</v>
      </c>
      <c r="W522" s="190">
        <v>116.10526315789474</v>
      </c>
    </row>
    <row r="523" spans="1:23" x14ac:dyDescent="0.3">
      <c r="A523" s="189">
        <v>0.70013888888888898</v>
      </c>
      <c r="B523" s="188" t="s">
        <v>967</v>
      </c>
      <c r="C523" s="188">
        <v>90</v>
      </c>
      <c r="D523" s="188">
        <v>32</v>
      </c>
      <c r="E523" s="188">
        <v>15</v>
      </c>
      <c r="F523" s="188">
        <v>14</v>
      </c>
      <c r="G523" s="188">
        <v>81400</v>
      </c>
      <c r="H523" s="188">
        <v>4300</v>
      </c>
      <c r="I523" s="188">
        <v>6480</v>
      </c>
      <c r="J523" s="188">
        <v>350</v>
      </c>
      <c r="K523" s="188">
        <v>16200</v>
      </c>
      <c r="L523" s="188">
        <v>1200</v>
      </c>
      <c r="M523" s="188">
        <v>303000</v>
      </c>
      <c r="N523" s="188">
        <v>21000</v>
      </c>
      <c r="O523" s="188">
        <v>537000</v>
      </c>
      <c r="P523" s="188">
        <v>30000</v>
      </c>
      <c r="Q523" s="188">
        <v>1037</v>
      </c>
      <c r="R523" s="188">
        <v>50</v>
      </c>
      <c r="S523" s="188">
        <v>1012</v>
      </c>
      <c r="T523" s="188">
        <v>54</v>
      </c>
      <c r="U523" s="188">
        <v>1020</v>
      </c>
      <c r="V523" s="188">
        <v>140</v>
      </c>
      <c r="W523" s="190">
        <v>99.215686274509807</v>
      </c>
    </row>
    <row r="524" spans="1:23" x14ac:dyDescent="0.3">
      <c r="A524" s="189">
        <v>0.70092592592592595</v>
      </c>
      <c r="B524" s="188" t="s">
        <v>968</v>
      </c>
      <c r="C524" s="188">
        <v>72</v>
      </c>
      <c r="D524" s="188">
        <v>31</v>
      </c>
      <c r="E524" s="188">
        <v>37</v>
      </c>
      <c r="F524" s="188">
        <v>17</v>
      </c>
      <c r="G524" s="188">
        <v>116400</v>
      </c>
      <c r="H524" s="188">
        <v>7400</v>
      </c>
      <c r="I524" s="188">
        <v>9290</v>
      </c>
      <c r="J524" s="188">
        <v>700</v>
      </c>
      <c r="K524" s="188">
        <v>25400</v>
      </c>
      <c r="L524" s="188">
        <v>1900</v>
      </c>
      <c r="M524" s="188">
        <v>471000</v>
      </c>
      <c r="N524" s="188">
        <v>37000</v>
      </c>
      <c r="O524" s="188">
        <v>732000</v>
      </c>
      <c r="P524" s="188">
        <v>55000</v>
      </c>
      <c r="Q524" s="188">
        <v>1056</v>
      </c>
      <c r="R524" s="188">
        <v>45</v>
      </c>
      <c r="S524" s="188">
        <v>1062</v>
      </c>
      <c r="T524" s="188">
        <v>51</v>
      </c>
      <c r="U524" s="188">
        <v>1000</v>
      </c>
      <c r="V524" s="188">
        <v>120</v>
      </c>
      <c r="W524" s="190">
        <v>106.2</v>
      </c>
    </row>
    <row r="525" spans="1:23" x14ac:dyDescent="0.3">
      <c r="A525" s="189">
        <v>0.7114583333333333</v>
      </c>
      <c r="B525" s="188" t="s">
        <v>969</v>
      </c>
      <c r="C525" s="188">
        <v>79</v>
      </c>
      <c r="D525" s="188">
        <v>29</v>
      </c>
      <c r="E525" s="188">
        <v>24</v>
      </c>
      <c r="F525" s="188">
        <v>17</v>
      </c>
      <c r="G525" s="188">
        <v>110000</v>
      </c>
      <c r="H525" s="188">
        <v>6700</v>
      </c>
      <c r="I525" s="188">
        <v>8780</v>
      </c>
      <c r="J525" s="188">
        <v>530</v>
      </c>
      <c r="K525" s="188">
        <v>22600</v>
      </c>
      <c r="L525" s="188">
        <v>1800</v>
      </c>
      <c r="M525" s="188">
        <v>368000</v>
      </c>
      <c r="N525" s="188">
        <v>20000</v>
      </c>
      <c r="O525" s="188">
        <v>644000</v>
      </c>
      <c r="P525" s="188">
        <v>36000</v>
      </c>
      <c r="Q525" s="188">
        <v>1101</v>
      </c>
      <c r="R525" s="188">
        <v>65</v>
      </c>
      <c r="S525" s="188">
        <v>1127</v>
      </c>
      <c r="T525" s="188">
        <v>76</v>
      </c>
      <c r="U525" s="188">
        <v>1000</v>
      </c>
      <c r="V525" s="188">
        <v>180</v>
      </c>
      <c r="W525" s="190">
        <v>112.7</v>
      </c>
    </row>
    <row r="526" spans="1:23" x14ac:dyDescent="0.3">
      <c r="A526" s="189">
        <v>0.71234953703703707</v>
      </c>
      <c r="B526" s="188" t="s">
        <v>970</v>
      </c>
      <c r="C526" s="188">
        <v>89</v>
      </c>
      <c r="D526" s="188">
        <v>30</v>
      </c>
      <c r="E526" s="188">
        <v>16</v>
      </c>
      <c r="F526" s="188">
        <v>14</v>
      </c>
      <c r="G526" s="188">
        <v>113000</v>
      </c>
      <c r="H526" s="188">
        <v>5000</v>
      </c>
      <c r="I526" s="188">
        <v>9040</v>
      </c>
      <c r="J526" s="188">
        <v>430</v>
      </c>
      <c r="K526" s="188">
        <v>23300</v>
      </c>
      <c r="L526" s="188">
        <v>1300</v>
      </c>
      <c r="M526" s="188">
        <v>433000</v>
      </c>
      <c r="N526" s="188">
        <v>24000</v>
      </c>
      <c r="O526" s="188">
        <v>672000</v>
      </c>
      <c r="P526" s="188">
        <v>32000</v>
      </c>
      <c r="Q526" s="188">
        <v>1091</v>
      </c>
      <c r="R526" s="188">
        <v>53</v>
      </c>
      <c r="S526" s="188">
        <v>1119</v>
      </c>
      <c r="T526" s="188">
        <v>69</v>
      </c>
      <c r="U526" s="188">
        <v>1020</v>
      </c>
      <c r="V526" s="188">
        <v>130</v>
      </c>
      <c r="W526" s="190">
        <v>109.70588235294119</v>
      </c>
    </row>
    <row r="527" spans="1:23" x14ac:dyDescent="0.3">
      <c r="A527" s="189">
        <v>0.7228472222222222</v>
      </c>
      <c r="B527" s="188" t="s">
        <v>1240</v>
      </c>
      <c r="C527" s="188">
        <v>105</v>
      </c>
      <c r="D527" s="188">
        <v>33</v>
      </c>
      <c r="E527" s="188">
        <v>33</v>
      </c>
      <c r="F527" s="188">
        <v>17</v>
      </c>
      <c r="G527" s="188">
        <v>114400</v>
      </c>
      <c r="H527" s="188">
        <v>5300</v>
      </c>
      <c r="I527" s="188">
        <v>8800</v>
      </c>
      <c r="J527" s="188">
        <v>420</v>
      </c>
      <c r="K527" s="188">
        <v>24100</v>
      </c>
      <c r="L527" s="188">
        <v>1400</v>
      </c>
      <c r="M527" s="188">
        <v>418000</v>
      </c>
      <c r="N527" s="188">
        <v>22000</v>
      </c>
      <c r="O527" s="188">
        <v>688000</v>
      </c>
      <c r="P527" s="188">
        <v>35000</v>
      </c>
      <c r="Q527" s="188">
        <v>1060</v>
      </c>
      <c r="R527" s="188">
        <v>57</v>
      </c>
      <c r="S527" s="188">
        <v>1090</v>
      </c>
      <c r="T527" s="188">
        <v>65</v>
      </c>
      <c r="U527" s="188">
        <v>940</v>
      </c>
      <c r="V527" s="188">
        <v>150</v>
      </c>
      <c r="W527" s="190">
        <v>115.95744680851064</v>
      </c>
    </row>
    <row r="528" spans="1:23" x14ac:dyDescent="0.3">
      <c r="A528" s="189">
        <v>0.72369212962962959</v>
      </c>
      <c r="B528" s="188" t="s">
        <v>1241</v>
      </c>
      <c r="C528" s="188">
        <v>97</v>
      </c>
      <c r="D528" s="188">
        <v>30</v>
      </c>
      <c r="E528" s="188">
        <v>19</v>
      </c>
      <c r="F528" s="188">
        <v>16</v>
      </c>
      <c r="G528" s="188">
        <v>98900</v>
      </c>
      <c r="H528" s="188">
        <v>5100</v>
      </c>
      <c r="I528" s="188">
        <v>7580</v>
      </c>
      <c r="J528" s="188">
        <v>390</v>
      </c>
      <c r="K528" s="188">
        <v>20000</v>
      </c>
      <c r="L528" s="188">
        <v>1500</v>
      </c>
      <c r="M528" s="188">
        <v>355000</v>
      </c>
      <c r="N528" s="188">
        <v>23000</v>
      </c>
      <c r="O528" s="188">
        <v>601000</v>
      </c>
      <c r="P528" s="188">
        <v>35000</v>
      </c>
      <c r="Q528" s="188">
        <v>1059</v>
      </c>
      <c r="R528" s="188">
        <v>62</v>
      </c>
      <c r="S528" s="188">
        <v>1106</v>
      </c>
      <c r="T528" s="188">
        <v>69</v>
      </c>
      <c r="U528" s="188">
        <v>930</v>
      </c>
      <c r="V528" s="188">
        <v>140</v>
      </c>
      <c r="W528" s="190">
        <v>118.9247311827957</v>
      </c>
    </row>
    <row r="529" spans="1:23" x14ac:dyDescent="0.3">
      <c r="A529" s="189">
        <v>0.73425925925925928</v>
      </c>
      <c r="B529" s="188" t="s">
        <v>1242</v>
      </c>
      <c r="C529" s="188">
        <v>37</v>
      </c>
      <c r="D529" s="188">
        <v>27</v>
      </c>
      <c r="E529" s="188">
        <v>13</v>
      </c>
      <c r="F529" s="188">
        <v>14</v>
      </c>
      <c r="G529" s="188">
        <v>112700</v>
      </c>
      <c r="H529" s="188">
        <v>5200</v>
      </c>
      <c r="I529" s="188">
        <v>8770</v>
      </c>
      <c r="J529" s="188">
        <v>410</v>
      </c>
      <c r="K529" s="188">
        <v>23200</v>
      </c>
      <c r="L529" s="188">
        <v>1300</v>
      </c>
      <c r="M529" s="188">
        <v>416000</v>
      </c>
      <c r="N529" s="188">
        <v>20000</v>
      </c>
      <c r="O529" s="188">
        <v>707000</v>
      </c>
      <c r="P529" s="188">
        <v>43000</v>
      </c>
      <c r="Q529" s="188">
        <v>1049</v>
      </c>
      <c r="R529" s="188">
        <v>58</v>
      </c>
      <c r="S529" s="188">
        <v>1068</v>
      </c>
      <c r="T529" s="188">
        <v>71</v>
      </c>
      <c r="U529" s="188">
        <v>980</v>
      </c>
      <c r="V529" s="188">
        <v>150</v>
      </c>
      <c r="W529" s="190">
        <v>108.97959183673468</v>
      </c>
    </row>
    <row r="530" spans="1:23" x14ac:dyDescent="0.3">
      <c r="A530" s="189">
        <v>0.73508101851851848</v>
      </c>
      <c r="B530" s="188" t="s">
        <v>1243</v>
      </c>
      <c r="C530" s="188">
        <v>224</v>
      </c>
      <c r="D530" s="188">
        <v>34</v>
      </c>
      <c r="E530" s="188">
        <v>46</v>
      </c>
      <c r="F530" s="188">
        <v>18</v>
      </c>
      <c r="G530" s="188">
        <v>117900</v>
      </c>
      <c r="H530" s="188">
        <v>7500</v>
      </c>
      <c r="I530" s="188">
        <v>9380</v>
      </c>
      <c r="J530" s="188">
        <v>660</v>
      </c>
      <c r="K530" s="188">
        <v>18400</v>
      </c>
      <c r="L530" s="188">
        <v>1000</v>
      </c>
      <c r="M530" s="188">
        <v>326000</v>
      </c>
      <c r="N530" s="188">
        <v>22000</v>
      </c>
      <c r="O530" s="188">
        <v>716000</v>
      </c>
      <c r="P530" s="188">
        <v>56000</v>
      </c>
      <c r="Q530" s="188">
        <v>1070</v>
      </c>
      <c r="R530" s="188">
        <v>52</v>
      </c>
      <c r="S530" s="188">
        <v>1108</v>
      </c>
      <c r="T530" s="188">
        <v>72</v>
      </c>
      <c r="U530" s="188">
        <v>970</v>
      </c>
      <c r="V530" s="188">
        <v>150</v>
      </c>
      <c r="W530" s="190">
        <v>114.22680412371133</v>
      </c>
    </row>
    <row r="531" spans="1:23" x14ac:dyDescent="0.3">
      <c r="A531" s="189">
        <v>0.74565972222222221</v>
      </c>
      <c r="B531" s="188" t="s">
        <v>1244</v>
      </c>
      <c r="C531" s="188">
        <v>132</v>
      </c>
      <c r="D531" s="188">
        <v>38</v>
      </c>
      <c r="E531" s="188">
        <v>51</v>
      </c>
      <c r="F531" s="188">
        <v>19</v>
      </c>
      <c r="G531" s="188">
        <v>138200</v>
      </c>
      <c r="H531" s="188">
        <v>7900</v>
      </c>
      <c r="I531" s="188">
        <v>10640</v>
      </c>
      <c r="J531" s="188">
        <v>680</v>
      </c>
      <c r="K531" s="188">
        <v>22800</v>
      </c>
      <c r="L531" s="188">
        <v>1300</v>
      </c>
      <c r="M531" s="188">
        <v>395000</v>
      </c>
      <c r="N531" s="188">
        <v>24000</v>
      </c>
      <c r="O531" s="188">
        <v>832000</v>
      </c>
      <c r="P531" s="188">
        <v>59000</v>
      </c>
      <c r="Q531" s="188">
        <v>1059</v>
      </c>
      <c r="R531" s="188">
        <v>51</v>
      </c>
      <c r="S531" s="188">
        <v>1094</v>
      </c>
      <c r="T531" s="188">
        <v>71</v>
      </c>
      <c r="U531" s="188">
        <v>960</v>
      </c>
      <c r="V531" s="188">
        <v>130</v>
      </c>
      <c r="W531" s="190">
        <v>113.95833333333334</v>
      </c>
    </row>
    <row r="532" spans="1:23" x14ac:dyDescent="0.3">
      <c r="A532" s="189">
        <v>0.7465046296296296</v>
      </c>
      <c r="B532" s="188" t="s">
        <v>1245</v>
      </c>
      <c r="C532" s="188">
        <v>149</v>
      </c>
      <c r="D532" s="188">
        <v>34</v>
      </c>
      <c r="E532" s="188">
        <v>33</v>
      </c>
      <c r="F532" s="188">
        <v>14</v>
      </c>
      <c r="G532" s="188">
        <v>115500</v>
      </c>
      <c r="H532" s="188">
        <v>7700</v>
      </c>
      <c r="I532" s="188">
        <v>9040</v>
      </c>
      <c r="J532" s="188">
        <v>660</v>
      </c>
      <c r="K532" s="188">
        <v>19900</v>
      </c>
      <c r="L532" s="188">
        <v>1200</v>
      </c>
      <c r="M532" s="188">
        <v>342000</v>
      </c>
      <c r="N532" s="188">
        <v>26000</v>
      </c>
      <c r="O532" s="188">
        <v>716000</v>
      </c>
      <c r="P532" s="188">
        <v>66000</v>
      </c>
      <c r="Q532" s="188">
        <v>1068</v>
      </c>
      <c r="R532" s="188">
        <v>48</v>
      </c>
      <c r="S532" s="188">
        <v>1100</v>
      </c>
      <c r="T532" s="188">
        <v>61</v>
      </c>
      <c r="U532" s="188">
        <v>970</v>
      </c>
      <c r="V532" s="188">
        <v>100</v>
      </c>
      <c r="W532" s="190">
        <v>113.4020618556701</v>
      </c>
    </row>
    <row r="533" spans="1:23" x14ac:dyDescent="0.3">
      <c r="A533" s="189">
        <v>0.75789351851851849</v>
      </c>
      <c r="B533" s="188" t="s">
        <v>1246</v>
      </c>
      <c r="C533" s="188">
        <v>143</v>
      </c>
      <c r="D533" s="188">
        <v>36</v>
      </c>
      <c r="E533" s="188">
        <v>29</v>
      </c>
      <c r="F533" s="188">
        <v>16</v>
      </c>
      <c r="G533" s="188">
        <v>126100</v>
      </c>
      <c r="H533" s="188">
        <v>9100</v>
      </c>
      <c r="I533" s="188">
        <v>9780</v>
      </c>
      <c r="J533" s="188">
        <v>740</v>
      </c>
      <c r="K533" s="188">
        <v>21600</v>
      </c>
      <c r="L533" s="188">
        <v>1600</v>
      </c>
      <c r="M533" s="188">
        <v>368000</v>
      </c>
      <c r="N533" s="188">
        <v>24000</v>
      </c>
      <c r="O533" s="188">
        <v>743000</v>
      </c>
      <c r="P533" s="188">
        <v>62000</v>
      </c>
      <c r="Q533" s="188">
        <v>1071</v>
      </c>
      <c r="R533" s="188">
        <v>51</v>
      </c>
      <c r="S533" s="188">
        <v>1102</v>
      </c>
      <c r="T533" s="188">
        <v>61</v>
      </c>
      <c r="U533" s="188">
        <v>960</v>
      </c>
      <c r="V533" s="188">
        <v>130</v>
      </c>
      <c r="W533" s="190">
        <v>114.79166666666667</v>
      </c>
    </row>
    <row r="534" spans="1:23" x14ac:dyDescent="0.3">
      <c r="A534" s="189">
        <v>0.75870370370370377</v>
      </c>
      <c r="B534" s="188" t="s">
        <v>1247</v>
      </c>
      <c r="C534" s="188">
        <v>139</v>
      </c>
      <c r="D534" s="188">
        <v>39</v>
      </c>
      <c r="E534" s="188">
        <v>15</v>
      </c>
      <c r="F534" s="188">
        <v>13</v>
      </c>
      <c r="G534" s="188">
        <v>113500</v>
      </c>
      <c r="H534" s="188">
        <v>8400</v>
      </c>
      <c r="I534" s="188">
        <v>8900</v>
      </c>
      <c r="J534" s="188">
        <v>710</v>
      </c>
      <c r="K534" s="188">
        <v>19900</v>
      </c>
      <c r="L534" s="188">
        <v>1500</v>
      </c>
      <c r="M534" s="188">
        <v>368000</v>
      </c>
      <c r="N534" s="188">
        <v>31000</v>
      </c>
      <c r="O534" s="188">
        <v>658000</v>
      </c>
      <c r="P534" s="188">
        <v>57000</v>
      </c>
      <c r="Q534" s="188">
        <v>1078</v>
      </c>
      <c r="R534" s="188">
        <v>49</v>
      </c>
      <c r="S534" s="188">
        <v>1108</v>
      </c>
      <c r="T534" s="188">
        <v>60</v>
      </c>
      <c r="U534" s="188">
        <v>980</v>
      </c>
      <c r="V534" s="188">
        <v>120</v>
      </c>
      <c r="W534" s="190">
        <v>113.06122448979592</v>
      </c>
    </row>
    <row r="535" spans="1:23" x14ac:dyDescent="0.3">
      <c r="A535" s="189">
        <v>0.77173611111111118</v>
      </c>
      <c r="B535" s="188" t="s">
        <v>1248</v>
      </c>
      <c r="C535" s="188">
        <v>145</v>
      </c>
      <c r="D535" s="188">
        <v>33</v>
      </c>
      <c r="E535" s="188">
        <v>23</v>
      </c>
      <c r="F535" s="188">
        <v>15</v>
      </c>
      <c r="G535" s="188">
        <v>114800</v>
      </c>
      <c r="H535" s="188">
        <v>6400</v>
      </c>
      <c r="I535" s="188">
        <v>8850</v>
      </c>
      <c r="J535" s="188">
        <v>530</v>
      </c>
      <c r="K535" s="188">
        <v>21800</v>
      </c>
      <c r="L535" s="188">
        <v>1400</v>
      </c>
      <c r="M535" s="188">
        <v>405000</v>
      </c>
      <c r="N535" s="188">
        <v>31000</v>
      </c>
      <c r="O535" s="188">
        <v>716000</v>
      </c>
      <c r="P535" s="188">
        <v>56000</v>
      </c>
      <c r="Q535" s="188">
        <v>1049</v>
      </c>
      <c r="R535" s="188">
        <v>52</v>
      </c>
      <c r="S535" s="188">
        <v>1090</v>
      </c>
      <c r="T535" s="188">
        <v>62</v>
      </c>
      <c r="U535" s="188">
        <v>920</v>
      </c>
      <c r="V535" s="188">
        <v>120</v>
      </c>
      <c r="W535" s="190">
        <v>118.4782608695652</v>
      </c>
    </row>
    <row r="536" spans="1:23" x14ac:dyDescent="0.3">
      <c r="A536" s="189">
        <v>0.77256944444444453</v>
      </c>
      <c r="B536" s="188" t="s">
        <v>1249</v>
      </c>
      <c r="C536" s="188">
        <v>111</v>
      </c>
      <c r="D536" s="188">
        <v>36</v>
      </c>
      <c r="E536" s="188">
        <v>35</v>
      </c>
      <c r="F536" s="188">
        <v>17</v>
      </c>
      <c r="G536" s="188">
        <v>115400</v>
      </c>
      <c r="H536" s="188">
        <v>8000</v>
      </c>
      <c r="I536" s="188">
        <v>9080</v>
      </c>
      <c r="J536" s="188">
        <v>610</v>
      </c>
      <c r="K536" s="188">
        <v>20700</v>
      </c>
      <c r="L536" s="188">
        <v>1500</v>
      </c>
      <c r="M536" s="188">
        <v>377000</v>
      </c>
      <c r="N536" s="188">
        <v>31000</v>
      </c>
      <c r="O536" s="188">
        <v>733000</v>
      </c>
      <c r="P536" s="188">
        <v>68000</v>
      </c>
      <c r="Q536" s="188">
        <v>1067</v>
      </c>
      <c r="R536" s="188">
        <v>49</v>
      </c>
      <c r="S536" s="188">
        <v>1082</v>
      </c>
      <c r="T536" s="188">
        <v>57</v>
      </c>
      <c r="U536" s="188">
        <v>990</v>
      </c>
      <c r="V536" s="188">
        <v>110</v>
      </c>
      <c r="W536" s="190">
        <v>109.29292929292929</v>
      </c>
    </row>
    <row r="537" spans="1:23" x14ac:dyDescent="0.3">
      <c r="W537" s="190"/>
    </row>
    <row r="538" spans="1:23" x14ac:dyDescent="0.3">
      <c r="A538" s="189">
        <v>0.54214120370370367</v>
      </c>
      <c r="B538" s="188" t="s">
        <v>1250</v>
      </c>
      <c r="C538" s="188">
        <v>63</v>
      </c>
      <c r="D538" s="188">
        <v>27</v>
      </c>
      <c r="E538" s="188">
        <v>14</v>
      </c>
      <c r="F538" s="188">
        <v>16</v>
      </c>
      <c r="G538" s="188">
        <v>123100</v>
      </c>
      <c r="H538" s="188">
        <v>5100</v>
      </c>
      <c r="I538" s="188">
        <v>36300</v>
      </c>
      <c r="J538" s="188">
        <v>1500</v>
      </c>
      <c r="K538" s="188">
        <v>18230</v>
      </c>
      <c r="L538" s="188">
        <v>980</v>
      </c>
      <c r="M538" s="188">
        <v>101800</v>
      </c>
      <c r="N538" s="188">
        <v>5200</v>
      </c>
      <c r="O538" s="188">
        <v>208800</v>
      </c>
      <c r="P538" s="188">
        <v>9700</v>
      </c>
      <c r="Q538" s="188">
        <v>3350</v>
      </c>
      <c r="R538" s="188">
        <v>40</v>
      </c>
      <c r="S538" s="188">
        <v>3297</v>
      </c>
      <c r="T538" s="188">
        <v>87</v>
      </c>
      <c r="U538" s="188">
        <v>3363</v>
      </c>
      <c r="V538" s="188">
        <v>53</v>
      </c>
      <c r="W538" s="190">
        <v>98.037466547725245</v>
      </c>
    </row>
    <row r="539" spans="1:23" x14ac:dyDescent="0.3">
      <c r="A539" s="189">
        <v>0.54303240740740744</v>
      </c>
      <c r="B539" s="188" t="s">
        <v>1251</v>
      </c>
      <c r="C539" s="188">
        <v>27</v>
      </c>
      <c r="D539" s="188">
        <v>37</v>
      </c>
      <c r="E539" s="188">
        <v>21</v>
      </c>
      <c r="F539" s="188">
        <v>22</v>
      </c>
      <c r="G539" s="188">
        <v>135400</v>
      </c>
      <c r="H539" s="188">
        <v>4600</v>
      </c>
      <c r="I539" s="188">
        <v>39000</v>
      </c>
      <c r="J539" s="188">
        <v>1300</v>
      </c>
      <c r="K539" s="188">
        <v>22100</v>
      </c>
      <c r="L539" s="188">
        <v>1000</v>
      </c>
      <c r="M539" s="188">
        <v>114200</v>
      </c>
      <c r="N539" s="188">
        <v>5100</v>
      </c>
      <c r="O539" s="188">
        <v>210000</v>
      </c>
      <c r="P539" s="188">
        <v>11000</v>
      </c>
      <c r="Q539" s="188">
        <v>3418</v>
      </c>
      <c r="R539" s="188">
        <v>43</v>
      </c>
      <c r="S539" s="188">
        <v>3560</v>
      </c>
      <c r="T539" s="188">
        <v>110</v>
      </c>
      <c r="U539" s="188">
        <v>3322</v>
      </c>
      <c r="V539" s="188">
        <v>52</v>
      </c>
      <c r="W539" s="190">
        <v>107.16435881998795</v>
      </c>
    </row>
    <row r="540" spans="1:23" x14ac:dyDescent="0.3">
      <c r="A540" s="194">
        <v>0.54380787037037037</v>
      </c>
      <c r="B540" s="195" t="s">
        <v>1252</v>
      </c>
      <c r="C540" s="195">
        <v>68</v>
      </c>
      <c r="D540" s="195">
        <v>38</v>
      </c>
      <c r="E540" s="195">
        <v>5</v>
      </c>
      <c r="F540" s="195">
        <v>17</v>
      </c>
      <c r="G540" s="195">
        <v>7140</v>
      </c>
      <c r="H540" s="195">
        <v>280</v>
      </c>
      <c r="I540" s="195">
        <v>1753</v>
      </c>
      <c r="J540" s="195">
        <v>94</v>
      </c>
      <c r="K540" s="195">
        <v>518</v>
      </c>
      <c r="L540" s="195">
        <v>68</v>
      </c>
      <c r="M540" s="195">
        <v>3900</v>
      </c>
      <c r="N540" s="195">
        <v>1400</v>
      </c>
      <c r="O540" s="195">
        <v>16760</v>
      </c>
      <c r="P540" s="195">
        <v>880</v>
      </c>
      <c r="Q540" s="195">
        <v>2847</v>
      </c>
      <c r="R540" s="195">
        <v>75</v>
      </c>
      <c r="S540" s="195">
        <v>2530</v>
      </c>
      <c r="T540" s="195">
        <v>120</v>
      </c>
      <c r="U540" s="195">
        <v>3056</v>
      </c>
      <c r="V540" s="195">
        <v>96</v>
      </c>
      <c r="W540" s="190">
        <v>82.787958115183244</v>
      </c>
    </row>
    <row r="541" spans="1:23" x14ac:dyDescent="0.3">
      <c r="A541" s="189">
        <v>0.54458333333333331</v>
      </c>
      <c r="B541" s="188" t="s">
        <v>1253</v>
      </c>
      <c r="C541" s="188">
        <v>34</v>
      </c>
      <c r="D541" s="188">
        <v>28</v>
      </c>
      <c r="E541" s="188">
        <v>14</v>
      </c>
      <c r="F541" s="188">
        <v>15</v>
      </c>
      <c r="G541" s="188">
        <v>162900</v>
      </c>
      <c r="H541" s="188">
        <v>4600</v>
      </c>
      <c r="I541" s="188">
        <v>47300</v>
      </c>
      <c r="J541" s="188">
        <v>1200</v>
      </c>
      <c r="K541" s="188">
        <v>44700</v>
      </c>
      <c r="L541" s="188">
        <v>1700</v>
      </c>
      <c r="M541" s="188">
        <v>233000</v>
      </c>
      <c r="N541" s="188">
        <v>7100</v>
      </c>
      <c r="O541" s="188">
        <v>250800</v>
      </c>
      <c r="P541" s="188">
        <v>7900</v>
      </c>
      <c r="Q541" s="188">
        <v>3424</v>
      </c>
      <c r="R541" s="188">
        <v>32</v>
      </c>
      <c r="S541" s="188">
        <v>3534</v>
      </c>
      <c r="T541" s="188">
        <v>66</v>
      </c>
      <c r="U541" s="188">
        <v>3343</v>
      </c>
      <c r="V541" s="188">
        <v>44</v>
      </c>
      <c r="W541" s="190">
        <v>105.71343104995512</v>
      </c>
    </row>
    <row r="542" spans="1:23" x14ac:dyDescent="0.3">
      <c r="A542" s="189">
        <v>0.54545138888888889</v>
      </c>
      <c r="B542" s="188" t="s">
        <v>1254</v>
      </c>
      <c r="C542" s="188">
        <v>17</v>
      </c>
      <c r="D542" s="188">
        <v>27</v>
      </c>
      <c r="E542" s="188">
        <v>72</v>
      </c>
      <c r="F542" s="188">
        <v>29</v>
      </c>
      <c r="G542" s="188">
        <v>206300</v>
      </c>
      <c r="H542" s="188">
        <v>6500</v>
      </c>
      <c r="I542" s="188">
        <v>60200</v>
      </c>
      <c r="J542" s="188">
        <v>2100</v>
      </c>
      <c r="K542" s="188">
        <v>98300</v>
      </c>
      <c r="L542" s="188">
        <v>3900</v>
      </c>
      <c r="M542" s="188">
        <v>830000</v>
      </c>
      <c r="N542" s="188">
        <v>67000</v>
      </c>
      <c r="O542" s="188">
        <v>373000</v>
      </c>
      <c r="P542" s="188">
        <v>16000</v>
      </c>
      <c r="Q542" s="188">
        <v>3274</v>
      </c>
      <c r="R542" s="188">
        <v>38</v>
      </c>
      <c r="S542" s="188">
        <v>3115</v>
      </c>
      <c r="T542" s="188">
        <v>93</v>
      </c>
      <c r="U542" s="188">
        <v>3370</v>
      </c>
      <c r="V542" s="188">
        <v>39</v>
      </c>
      <c r="W542" s="190">
        <v>92.433234421364986</v>
      </c>
    </row>
    <row r="543" spans="1:23" x14ac:dyDescent="0.3">
      <c r="A543" s="189">
        <v>0.54620370370370364</v>
      </c>
      <c r="B543" s="188" t="s">
        <v>1255</v>
      </c>
      <c r="C543" s="188">
        <v>60</v>
      </c>
      <c r="D543" s="188">
        <v>29</v>
      </c>
      <c r="E543" s="188">
        <v>11</v>
      </c>
      <c r="F543" s="188">
        <v>15</v>
      </c>
      <c r="G543" s="188">
        <v>158000</v>
      </c>
      <c r="H543" s="188">
        <v>14000</v>
      </c>
      <c r="I543" s="188">
        <v>44600</v>
      </c>
      <c r="J543" s="188">
        <v>3700</v>
      </c>
      <c r="K543" s="188">
        <v>13500</v>
      </c>
      <c r="L543" s="188">
        <v>1200</v>
      </c>
      <c r="M543" s="188">
        <v>77500</v>
      </c>
      <c r="N543" s="188">
        <v>7000</v>
      </c>
      <c r="O543" s="188">
        <v>265000</v>
      </c>
      <c r="P543" s="188">
        <v>24000</v>
      </c>
      <c r="Q543" s="188">
        <v>3337</v>
      </c>
      <c r="R543" s="188">
        <v>34</v>
      </c>
      <c r="S543" s="188">
        <v>3371</v>
      </c>
      <c r="T543" s="188">
        <v>79</v>
      </c>
      <c r="U543" s="188">
        <v>3307</v>
      </c>
      <c r="V543" s="188">
        <v>47</v>
      </c>
      <c r="W543" s="190">
        <v>101.93528878137283</v>
      </c>
    </row>
    <row r="544" spans="1:23" x14ac:dyDescent="0.3">
      <c r="A544" s="189">
        <v>0.54701388888888891</v>
      </c>
      <c r="B544" s="188" t="s">
        <v>1256</v>
      </c>
      <c r="C544" s="188">
        <v>38</v>
      </c>
      <c r="D544" s="188">
        <v>31</v>
      </c>
      <c r="E544" s="188">
        <v>380</v>
      </c>
      <c r="F544" s="188">
        <v>160</v>
      </c>
      <c r="G544" s="188">
        <v>209900</v>
      </c>
      <c r="H544" s="188">
        <v>5700</v>
      </c>
      <c r="I544" s="188">
        <v>62800</v>
      </c>
      <c r="J544" s="188">
        <v>1800</v>
      </c>
      <c r="K544" s="188">
        <v>63100</v>
      </c>
      <c r="L544" s="188">
        <v>5400</v>
      </c>
      <c r="M544" s="193">
        <v>2900000</v>
      </c>
      <c r="N544" s="193">
        <v>1200000</v>
      </c>
      <c r="O544" s="188">
        <v>360000</v>
      </c>
      <c r="P544" s="188">
        <v>12000</v>
      </c>
      <c r="Q544" s="188">
        <v>3344</v>
      </c>
      <c r="R544" s="188">
        <v>35</v>
      </c>
      <c r="S544" s="188">
        <v>3268</v>
      </c>
      <c r="T544" s="188">
        <v>82</v>
      </c>
      <c r="U544" s="188">
        <v>3389</v>
      </c>
      <c r="V544" s="188">
        <v>49</v>
      </c>
      <c r="W544" s="190">
        <v>96.429625258188253</v>
      </c>
    </row>
    <row r="545" spans="1:23" x14ac:dyDescent="0.3">
      <c r="A545" s="189">
        <v>0.54783564814814811</v>
      </c>
      <c r="B545" s="188" t="s">
        <v>1257</v>
      </c>
      <c r="C545" s="188">
        <v>53</v>
      </c>
      <c r="D545" s="188">
        <v>30</v>
      </c>
      <c r="E545" s="188">
        <v>22</v>
      </c>
      <c r="F545" s="188">
        <v>18</v>
      </c>
      <c r="G545" s="188">
        <v>138000</v>
      </c>
      <c r="H545" s="188">
        <v>2700</v>
      </c>
      <c r="I545" s="188">
        <v>40550</v>
      </c>
      <c r="J545" s="188">
        <v>720</v>
      </c>
      <c r="K545" s="188">
        <v>45710</v>
      </c>
      <c r="L545" s="188">
        <v>980</v>
      </c>
      <c r="M545" s="188">
        <v>258300</v>
      </c>
      <c r="N545" s="188">
        <v>8400</v>
      </c>
      <c r="O545" s="188">
        <v>232600</v>
      </c>
      <c r="P545" s="188">
        <v>5800</v>
      </c>
      <c r="Q545" s="188">
        <v>3338</v>
      </c>
      <c r="R545" s="188">
        <v>27</v>
      </c>
      <c r="S545" s="188">
        <v>3282</v>
      </c>
      <c r="T545" s="188">
        <v>65</v>
      </c>
      <c r="U545" s="188">
        <v>3362</v>
      </c>
      <c r="V545" s="188">
        <v>36</v>
      </c>
      <c r="W545" s="190">
        <v>97.620464009518145</v>
      </c>
    </row>
    <row r="546" spans="1:23" x14ac:dyDescent="0.3">
      <c r="A546" s="189">
        <v>0.5486226851851852</v>
      </c>
      <c r="B546" s="188" t="s">
        <v>1258</v>
      </c>
      <c r="C546" s="188">
        <v>74</v>
      </c>
      <c r="D546" s="188">
        <v>27</v>
      </c>
      <c r="E546" s="188">
        <v>1200</v>
      </c>
      <c r="F546" s="188">
        <v>220</v>
      </c>
      <c r="G546" s="188">
        <v>594000</v>
      </c>
      <c r="H546" s="188">
        <v>29000</v>
      </c>
      <c r="I546" s="188">
        <v>176300</v>
      </c>
      <c r="J546" s="188">
        <v>9400</v>
      </c>
      <c r="K546" s="188">
        <v>109000</v>
      </c>
      <c r="L546" s="188">
        <v>10000</v>
      </c>
      <c r="M546" s="193">
        <v>1790000</v>
      </c>
      <c r="N546" s="188">
        <v>390000</v>
      </c>
      <c r="O546" s="193">
        <v>1329000</v>
      </c>
      <c r="P546" s="188">
        <v>86000</v>
      </c>
      <c r="Q546" s="188">
        <v>3086</v>
      </c>
      <c r="R546" s="188">
        <v>49</v>
      </c>
      <c r="S546" s="188">
        <v>2670</v>
      </c>
      <c r="T546" s="188">
        <v>100</v>
      </c>
      <c r="U546" s="188">
        <v>3382</v>
      </c>
      <c r="V546" s="188">
        <v>52</v>
      </c>
      <c r="W546" s="190">
        <v>78.94736842105263</v>
      </c>
    </row>
    <row r="547" spans="1:23" x14ac:dyDescent="0.3">
      <c r="A547" s="189">
        <v>0.54952546296296301</v>
      </c>
      <c r="B547" s="188" t="s">
        <v>1259</v>
      </c>
      <c r="C547" s="188">
        <v>19</v>
      </c>
      <c r="D547" s="188">
        <v>26</v>
      </c>
      <c r="E547" s="188">
        <v>12</v>
      </c>
      <c r="F547" s="188">
        <v>14</v>
      </c>
      <c r="G547" s="188">
        <v>373000</v>
      </c>
      <c r="H547" s="188">
        <v>23000</v>
      </c>
      <c r="I547" s="188">
        <v>111800</v>
      </c>
      <c r="J547" s="188">
        <v>5600</v>
      </c>
      <c r="K547" s="188">
        <v>62700</v>
      </c>
      <c r="L547" s="188">
        <v>2400</v>
      </c>
      <c r="M547" s="188">
        <v>342000</v>
      </c>
      <c r="N547" s="188">
        <v>14000</v>
      </c>
      <c r="O547" s="188">
        <v>571000</v>
      </c>
      <c r="P547" s="188">
        <v>40000</v>
      </c>
      <c r="Q547" s="188">
        <v>3474</v>
      </c>
      <c r="R547" s="188">
        <v>31</v>
      </c>
      <c r="S547" s="188">
        <v>3535</v>
      </c>
      <c r="T547" s="188">
        <v>69</v>
      </c>
      <c r="U547" s="188">
        <v>3426</v>
      </c>
      <c r="V547" s="188">
        <v>36</v>
      </c>
      <c r="W547" s="190">
        <v>103.18155283129013</v>
      </c>
    </row>
    <row r="548" spans="1:23" x14ac:dyDescent="0.3">
      <c r="A548" s="189">
        <v>0.55359953703703701</v>
      </c>
      <c r="B548" s="188" t="s">
        <v>1260</v>
      </c>
      <c r="C548" s="188">
        <v>39</v>
      </c>
      <c r="D548" s="188">
        <v>31</v>
      </c>
      <c r="E548" s="188">
        <v>13</v>
      </c>
      <c r="F548" s="188">
        <v>15</v>
      </c>
      <c r="G548" s="188">
        <v>128700</v>
      </c>
      <c r="H548" s="188">
        <v>3500</v>
      </c>
      <c r="I548" s="188">
        <v>36920</v>
      </c>
      <c r="J548" s="188">
        <v>970</v>
      </c>
      <c r="K548" s="188">
        <v>41600</v>
      </c>
      <c r="L548" s="188">
        <v>1400</v>
      </c>
      <c r="M548" s="188">
        <v>228300</v>
      </c>
      <c r="N548" s="188">
        <v>6200</v>
      </c>
      <c r="O548" s="188">
        <v>212400</v>
      </c>
      <c r="P548" s="188">
        <v>7400</v>
      </c>
      <c r="Q548" s="188">
        <v>3343</v>
      </c>
      <c r="R548" s="188">
        <v>43</v>
      </c>
      <c r="S548" s="188">
        <v>3369</v>
      </c>
      <c r="T548" s="188">
        <v>87</v>
      </c>
      <c r="U548" s="188">
        <v>3323</v>
      </c>
      <c r="V548" s="188">
        <v>54</v>
      </c>
      <c r="W548" s="190">
        <v>101.38429130303943</v>
      </c>
    </row>
    <row r="549" spans="1:23" x14ac:dyDescent="0.3">
      <c r="A549" s="189">
        <v>0.55434027777777783</v>
      </c>
      <c r="B549" s="188" t="s">
        <v>1261</v>
      </c>
      <c r="C549" s="188">
        <v>65</v>
      </c>
      <c r="D549" s="188">
        <v>34</v>
      </c>
      <c r="E549" s="188">
        <v>13</v>
      </c>
      <c r="F549" s="188">
        <v>16</v>
      </c>
      <c r="G549" s="188">
        <v>122900</v>
      </c>
      <c r="H549" s="188">
        <v>2900</v>
      </c>
      <c r="I549" s="188">
        <v>35330</v>
      </c>
      <c r="J549" s="188">
        <v>870</v>
      </c>
      <c r="K549" s="188">
        <v>34600</v>
      </c>
      <c r="L549" s="188">
        <v>1000</v>
      </c>
      <c r="M549" s="188">
        <v>187600</v>
      </c>
      <c r="N549" s="188">
        <v>6500</v>
      </c>
      <c r="O549" s="188">
        <v>200700</v>
      </c>
      <c r="P549" s="188">
        <v>6200</v>
      </c>
      <c r="Q549" s="188">
        <v>3347</v>
      </c>
      <c r="R549" s="188">
        <v>33</v>
      </c>
      <c r="S549" s="188">
        <v>3378</v>
      </c>
      <c r="T549" s="188">
        <v>73</v>
      </c>
      <c r="U549" s="188">
        <v>3320</v>
      </c>
      <c r="V549" s="188">
        <v>43</v>
      </c>
      <c r="W549" s="190">
        <v>101.74698795180723</v>
      </c>
    </row>
    <row r="550" spans="1:23" x14ac:dyDescent="0.3">
      <c r="A550" s="189">
        <v>0.555150462962963</v>
      </c>
      <c r="B550" s="188" t="s">
        <v>1262</v>
      </c>
      <c r="C550" s="188">
        <v>17</v>
      </c>
      <c r="D550" s="188">
        <v>26</v>
      </c>
      <c r="E550" s="188">
        <v>221</v>
      </c>
      <c r="F550" s="188">
        <v>34</v>
      </c>
      <c r="G550" s="188">
        <v>160200</v>
      </c>
      <c r="H550" s="188">
        <v>5800</v>
      </c>
      <c r="I550" s="188">
        <v>46700</v>
      </c>
      <c r="J550" s="188">
        <v>1700</v>
      </c>
      <c r="K550" s="188">
        <v>53200</v>
      </c>
      <c r="L550" s="188">
        <v>1800</v>
      </c>
      <c r="M550" s="188">
        <v>530000</v>
      </c>
      <c r="N550" s="188">
        <v>14000</v>
      </c>
      <c r="O550" s="188">
        <v>288000</v>
      </c>
      <c r="P550" s="188">
        <v>11000</v>
      </c>
      <c r="Q550" s="188">
        <v>3267</v>
      </c>
      <c r="R550" s="188">
        <v>25</v>
      </c>
      <c r="S550" s="188">
        <v>3129</v>
      </c>
      <c r="T550" s="188">
        <v>56</v>
      </c>
      <c r="U550" s="188">
        <v>3349</v>
      </c>
      <c r="V550" s="188">
        <v>35</v>
      </c>
      <c r="W550" s="190">
        <v>93.430874888026267</v>
      </c>
    </row>
    <row r="551" spans="1:23" x14ac:dyDescent="0.3">
      <c r="A551" s="189">
        <v>0.55604166666666666</v>
      </c>
      <c r="B551" s="188" t="s">
        <v>1263</v>
      </c>
      <c r="C551" s="188">
        <v>177</v>
      </c>
      <c r="D551" s="188">
        <v>50</v>
      </c>
      <c r="E551" s="188">
        <v>105</v>
      </c>
      <c r="F551" s="188">
        <v>33</v>
      </c>
      <c r="G551" s="188">
        <v>798000</v>
      </c>
      <c r="H551" s="188">
        <v>69000</v>
      </c>
      <c r="I551" s="188">
        <v>233000</v>
      </c>
      <c r="J551" s="188">
        <v>21000</v>
      </c>
      <c r="K551" s="188">
        <v>40800</v>
      </c>
      <c r="L551" s="188">
        <v>4100</v>
      </c>
      <c r="M551" s="188">
        <v>205000</v>
      </c>
      <c r="N551" s="188">
        <v>19000</v>
      </c>
      <c r="O551" s="193">
        <v>1290000</v>
      </c>
      <c r="P551" s="188">
        <v>120000</v>
      </c>
      <c r="Q551" s="188">
        <v>3397</v>
      </c>
      <c r="R551" s="188">
        <v>66</v>
      </c>
      <c r="S551" s="188">
        <v>3500</v>
      </c>
      <c r="T551" s="188">
        <v>140</v>
      </c>
      <c r="U551" s="188">
        <v>3341</v>
      </c>
      <c r="V551" s="188">
        <v>76</v>
      </c>
      <c r="W551" s="190">
        <v>104.7590541753966</v>
      </c>
    </row>
    <row r="552" spans="1:23" x14ac:dyDescent="0.3">
      <c r="A552" s="189">
        <v>0.55682870370370374</v>
      </c>
      <c r="B552" s="188" t="s">
        <v>1264</v>
      </c>
      <c r="C552" s="188">
        <v>45</v>
      </c>
      <c r="D552" s="188">
        <v>38</v>
      </c>
      <c r="E552" s="188">
        <v>100</v>
      </c>
      <c r="F552" s="188">
        <v>30</v>
      </c>
      <c r="G552" s="188">
        <v>208500</v>
      </c>
      <c r="H552" s="188">
        <v>9100</v>
      </c>
      <c r="I552" s="188">
        <v>66900</v>
      </c>
      <c r="J552" s="188">
        <v>3000</v>
      </c>
      <c r="K552" s="188">
        <v>30340</v>
      </c>
      <c r="L552" s="188">
        <v>830</v>
      </c>
      <c r="M552" s="188">
        <v>223000</v>
      </c>
      <c r="N552" s="188">
        <v>13000</v>
      </c>
      <c r="O552" s="188">
        <v>337000</v>
      </c>
      <c r="P552" s="188">
        <v>13000</v>
      </c>
      <c r="Q552" s="188">
        <v>3452</v>
      </c>
      <c r="R552" s="188">
        <v>28</v>
      </c>
      <c r="S552" s="188">
        <v>3393</v>
      </c>
      <c r="T552" s="188">
        <v>74</v>
      </c>
      <c r="U552" s="188">
        <v>3494</v>
      </c>
      <c r="V552" s="188">
        <v>40</v>
      </c>
      <c r="W552" s="190">
        <v>97.109330280480819</v>
      </c>
    </row>
    <row r="553" spans="1:23" x14ac:dyDescent="0.3">
      <c r="A553" s="191">
        <v>0.55763888888888891</v>
      </c>
      <c r="B553" s="192" t="s">
        <v>1265</v>
      </c>
      <c r="C553" s="192">
        <v>22</v>
      </c>
      <c r="D553" s="192">
        <v>28</v>
      </c>
      <c r="E553" s="192">
        <v>11</v>
      </c>
      <c r="F553" s="192">
        <v>15</v>
      </c>
      <c r="G553" s="192">
        <v>68700</v>
      </c>
      <c r="H553" s="192">
        <v>2800</v>
      </c>
      <c r="I553" s="192">
        <v>27600</v>
      </c>
      <c r="J553" s="192">
        <v>1100</v>
      </c>
      <c r="K553" s="192">
        <v>7490</v>
      </c>
      <c r="L553" s="192">
        <v>360</v>
      </c>
      <c r="M553" s="192">
        <v>34800</v>
      </c>
      <c r="N553" s="192">
        <v>1700</v>
      </c>
      <c r="O553" s="192">
        <v>97200</v>
      </c>
      <c r="P553" s="192">
        <v>4700</v>
      </c>
      <c r="Q553" s="192">
        <v>3829</v>
      </c>
      <c r="R553" s="192">
        <v>37</v>
      </c>
      <c r="S553" s="192">
        <v>3815</v>
      </c>
      <c r="T553" s="192">
        <v>85</v>
      </c>
      <c r="U553" s="192">
        <v>3836</v>
      </c>
      <c r="V553" s="192">
        <v>47</v>
      </c>
      <c r="W553" s="190">
        <v>99.452554744525543</v>
      </c>
    </row>
    <row r="554" spans="1:23" x14ac:dyDescent="0.3">
      <c r="A554" s="189">
        <v>0.55839120370370365</v>
      </c>
      <c r="B554" s="188" t="s">
        <v>1266</v>
      </c>
      <c r="C554" s="188">
        <v>47</v>
      </c>
      <c r="D554" s="188">
        <v>26</v>
      </c>
      <c r="E554" s="188">
        <v>173</v>
      </c>
      <c r="F554" s="188">
        <v>57</v>
      </c>
      <c r="G554" s="188">
        <v>201000</v>
      </c>
      <c r="H554" s="188">
        <v>14000</v>
      </c>
      <c r="I554" s="188">
        <v>58600</v>
      </c>
      <c r="J554" s="188">
        <v>4300</v>
      </c>
      <c r="K554" s="188">
        <v>62400</v>
      </c>
      <c r="L554" s="188">
        <v>6300</v>
      </c>
      <c r="M554" s="188">
        <v>565000</v>
      </c>
      <c r="N554" s="188">
        <v>91000</v>
      </c>
      <c r="O554" s="188">
        <v>371000</v>
      </c>
      <c r="P554" s="188">
        <v>29000</v>
      </c>
      <c r="Q554" s="188">
        <v>3266</v>
      </c>
      <c r="R554" s="188">
        <v>30</v>
      </c>
      <c r="S554" s="188">
        <v>3117</v>
      </c>
      <c r="T554" s="188">
        <v>65</v>
      </c>
      <c r="U554" s="188">
        <v>3353</v>
      </c>
      <c r="V554" s="188">
        <v>36</v>
      </c>
      <c r="W554" s="190">
        <v>92.96152699075455</v>
      </c>
    </row>
    <row r="555" spans="1:23" x14ac:dyDescent="0.3">
      <c r="A555" s="189">
        <v>0.55927083333333327</v>
      </c>
      <c r="B555" s="188" t="s">
        <v>1267</v>
      </c>
      <c r="C555" s="188">
        <v>37</v>
      </c>
      <c r="D555" s="188">
        <v>33</v>
      </c>
      <c r="E555" s="188">
        <v>30</v>
      </c>
      <c r="F555" s="188">
        <v>18</v>
      </c>
      <c r="G555" s="188">
        <v>297500</v>
      </c>
      <c r="H555" s="188">
        <v>6400</v>
      </c>
      <c r="I555" s="188">
        <v>86200</v>
      </c>
      <c r="J555" s="188">
        <v>2000</v>
      </c>
      <c r="K555" s="188">
        <v>54800</v>
      </c>
      <c r="L555" s="188">
        <v>1900</v>
      </c>
      <c r="M555" s="188">
        <v>442000</v>
      </c>
      <c r="N555" s="188">
        <v>52000</v>
      </c>
      <c r="O555" s="188">
        <v>510000</v>
      </c>
      <c r="P555" s="188">
        <v>18000</v>
      </c>
      <c r="Q555" s="188">
        <v>3292</v>
      </c>
      <c r="R555" s="188">
        <v>46</v>
      </c>
      <c r="S555" s="188">
        <v>3250</v>
      </c>
      <c r="T555" s="188">
        <v>100</v>
      </c>
      <c r="U555" s="188">
        <v>3335</v>
      </c>
      <c r="V555" s="188">
        <v>57</v>
      </c>
      <c r="W555" s="190">
        <v>97.451274362818594</v>
      </c>
    </row>
    <row r="556" spans="1:23" x14ac:dyDescent="0.3">
      <c r="A556" s="189">
        <v>0.56010416666666674</v>
      </c>
      <c r="B556" s="188" t="s">
        <v>1268</v>
      </c>
      <c r="C556" s="188">
        <v>34</v>
      </c>
      <c r="D556" s="188">
        <v>32</v>
      </c>
      <c r="E556" s="188">
        <v>9</v>
      </c>
      <c r="F556" s="188">
        <v>15</v>
      </c>
      <c r="G556" s="188">
        <v>138600</v>
      </c>
      <c r="H556" s="188">
        <v>5400</v>
      </c>
      <c r="I556" s="188">
        <v>39800</v>
      </c>
      <c r="J556" s="188">
        <v>1700</v>
      </c>
      <c r="K556" s="188">
        <v>28400</v>
      </c>
      <c r="L556" s="188">
        <v>1100</v>
      </c>
      <c r="M556" s="188">
        <v>159600</v>
      </c>
      <c r="N556" s="188">
        <v>6400</v>
      </c>
      <c r="O556" s="188">
        <v>224000</v>
      </c>
      <c r="P556" s="188">
        <v>11000</v>
      </c>
      <c r="Q556" s="188">
        <v>3356</v>
      </c>
      <c r="R556" s="188">
        <v>41</v>
      </c>
      <c r="S556" s="188">
        <v>3408</v>
      </c>
      <c r="T556" s="188">
        <v>89</v>
      </c>
      <c r="U556" s="188">
        <v>3317</v>
      </c>
      <c r="V556" s="188">
        <v>52</v>
      </c>
      <c r="W556" s="190">
        <v>102.74344287006332</v>
      </c>
    </row>
    <row r="557" spans="1:23" x14ac:dyDescent="0.3">
      <c r="A557" s="189">
        <v>0.56085648148148148</v>
      </c>
      <c r="B557" s="188" t="s">
        <v>1269</v>
      </c>
      <c r="C557" s="188">
        <v>40</v>
      </c>
      <c r="D557" s="188">
        <v>32</v>
      </c>
      <c r="E557" s="188">
        <v>96</v>
      </c>
      <c r="F557" s="188">
        <v>24</v>
      </c>
      <c r="G557" s="188">
        <v>181100</v>
      </c>
      <c r="H557" s="188">
        <v>5200</v>
      </c>
      <c r="I557" s="188">
        <v>53000</v>
      </c>
      <c r="J557" s="188">
        <v>1500</v>
      </c>
      <c r="K557" s="188">
        <v>27600</v>
      </c>
      <c r="L557" s="188">
        <v>1200</v>
      </c>
      <c r="M557" s="188">
        <v>424000</v>
      </c>
      <c r="N557" s="188">
        <v>43000</v>
      </c>
      <c r="O557" s="188">
        <v>295400</v>
      </c>
      <c r="P557" s="188">
        <v>9900</v>
      </c>
      <c r="Q557" s="188">
        <v>3362</v>
      </c>
      <c r="R557" s="188">
        <v>52</v>
      </c>
      <c r="S557" s="188">
        <v>3390</v>
      </c>
      <c r="T557" s="188">
        <v>110</v>
      </c>
      <c r="U557" s="188">
        <v>3350</v>
      </c>
      <c r="V557" s="188">
        <v>70</v>
      </c>
      <c r="W557" s="190">
        <v>101.19402985074626</v>
      </c>
    </row>
    <row r="558" spans="1:23" x14ac:dyDescent="0.3">
      <c r="A558" s="189">
        <v>0.56498842592592591</v>
      </c>
      <c r="B558" s="188" t="s">
        <v>1270</v>
      </c>
      <c r="C558" s="188">
        <v>44</v>
      </c>
      <c r="D558" s="188">
        <v>32</v>
      </c>
      <c r="E558" s="188">
        <v>16</v>
      </c>
      <c r="F558" s="188">
        <v>19</v>
      </c>
      <c r="G558" s="188">
        <v>166600</v>
      </c>
      <c r="H558" s="188">
        <v>3800</v>
      </c>
      <c r="I558" s="188">
        <v>47800</v>
      </c>
      <c r="J558" s="188">
        <v>1200</v>
      </c>
      <c r="K558" s="188">
        <v>36700</v>
      </c>
      <c r="L558" s="188">
        <v>1600</v>
      </c>
      <c r="M558" s="188">
        <v>199600</v>
      </c>
      <c r="N558" s="188">
        <v>9400</v>
      </c>
      <c r="O558" s="188">
        <v>268200</v>
      </c>
      <c r="P558" s="188">
        <v>8100</v>
      </c>
      <c r="Q558" s="188">
        <v>3360</v>
      </c>
      <c r="R558" s="188">
        <v>40</v>
      </c>
      <c r="S558" s="188">
        <v>3423</v>
      </c>
      <c r="T558" s="188">
        <v>85</v>
      </c>
      <c r="U558" s="188">
        <v>3320</v>
      </c>
      <c r="V558" s="188">
        <v>52</v>
      </c>
      <c r="W558" s="190">
        <v>103.10240963855422</v>
      </c>
    </row>
    <row r="559" spans="1:23" x14ac:dyDescent="0.3">
      <c r="A559" s="189">
        <v>0.56577546296296299</v>
      </c>
      <c r="B559" s="188" t="s">
        <v>1271</v>
      </c>
      <c r="C559" s="188">
        <v>31</v>
      </c>
      <c r="D559" s="188">
        <v>27</v>
      </c>
      <c r="E559" s="188">
        <v>114</v>
      </c>
      <c r="F559" s="188">
        <v>27</v>
      </c>
      <c r="G559" s="188">
        <v>116100</v>
      </c>
      <c r="H559" s="188">
        <v>3000</v>
      </c>
      <c r="I559" s="188">
        <v>33700</v>
      </c>
      <c r="J559" s="188">
        <v>1000</v>
      </c>
      <c r="K559" s="188">
        <v>25630</v>
      </c>
      <c r="L559" s="188">
        <v>810</v>
      </c>
      <c r="M559" s="188">
        <v>138900</v>
      </c>
      <c r="N559" s="188">
        <v>4900</v>
      </c>
      <c r="O559" s="188">
        <v>199100</v>
      </c>
      <c r="P559" s="188">
        <v>7500</v>
      </c>
      <c r="Q559" s="188">
        <v>3311</v>
      </c>
      <c r="R559" s="188">
        <v>44</v>
      </c>
      <c r="S559" s="188">
        <v>3277</v>
      </c>
      <c r="T559" s="188">
        <v>83</v>
      </c>
      <c r="U559" s="188">
        <v>3330</v>
      </c>
      <c r="V559" s="188">
        <v>56</v>
      </c>
      <c r="W559" s="190">
        <v>98.408408408408405</v>
      </c>
    </row>
    <row r="560" spans="1:23" x14ac:dyDescent="0.3">
      <c r="A560" s="189">
        <v>0.5665972222222222</v>
      </c>
      <c r="B560" s="188" t="s">
        <v>1272</v>
      </c>
      <c r="C560" s="188">
        <v>40</v>
      </c>
      <c r="D560" s="188">
        <v>33</v>
      </c>
      <c r="E560" s="188">
        <v>1</v>
      </c>
      <c r="F560" s="188">
        <v>13</v>
      </c>
      <c r="G560" s="188">
        <v>108600</v>
      </c>
      <c r="H560" s="188">
        <v>1500</v>
      </c>
      <c r="I560" s="188">
        <v>30930</v>
      </c>
      <c r="J560" s="188">
        <v>490</v>
      </c>
      <c r="K560" s="188">
        <v>31480</v>
      </c>
      <c r="L560" s="188">
        <v>840</v>
      </c>
      <c r="M560" s="188">
        <v>167200</v>
      </c>
      <c r="N560" s="188">
        <v>3600</v>
      </c>
      <c r="O560" s="188">
        <v>174200</v>
      </c>
      <c r="P560" s="188">
        <v>3700</v>
      </c>
      <c r="Q560" s="188">
        <v>3360</v>
      </c>
      <c r="R560" s="188">
        <v>29</v>
      </c>
      <c r="S560" s="188">
        <v>3426</v>
      </c>
      <c r="T560" s="188">
        <v>66</v>
      </c>
      <c r="U560" s="188">
        <v>3315</v>
      </c>
      <c r="V560" s="188">
        <v>37</v>
      </c>
      <c r="W560" s="190">
        <v>103.34841628959278</v>
      </c>
    </row>
    <row r="561" spans="1:23" x14ac:dyDescent="0.3">
      <c r="A561" s="191">
        <v>0.56738425925925928</v>
      </c>
      <c r="B561" s="192" t="s">
        <v>1273</v>
      </c>
      <c r="C561" s="192">
        <v>121</v>
      </c>
      <c r="D561" s="192">
        <v>36</v>
      </c>
      <c r="E561" s="192">
        <v>610</v>
      </c>
      <c r="F561" s="192">
        <v>180</v>
      </c>
      <c r="G561" s="192">
        <v>490000</v>
      </c>
      <c r="H561" s="192">
        <v>11000</v>
      </c>
      <c r="I561" s="192">
        <v>156900</v>
      </c>
      <c r="J561" s="192">
        <v>3600</v>
      </c>
      <c r="K561" s="192">
        <v>67400</v>
      </c>
      <c r="L561" s="192">
        <v>3200</v>
      </c>
      <c r="M561" s="192">
        <v>351000</v>
      </c>
      <c r="N561" s="192">
        <v>19000</v>
      </c>
      <c r="O561" s="192">
        <v>727000</v>
      </c>
      <c r="P561" s="192">
        <v>29000</v>
      </c>
      <c r="Q561" s="192">
        <v>3525</v>
      </c>
      <c r="R561" s="192">
        <v>46</v>
      </c>
      <c r="S561" s="192">
        <v>3600</v>
      </c>
      <c r="T561" s="192">
        <v>100</v>
      </c>
      <c r="U561" s="192">
        <v>3504</v>
      </c>
      <c r="V561" s="192">
        <v>48</v>
      </c>
      <c r="W561" s="190">
        <v>102.73972602739727</v>
      </c>
    </row>
    <row r="562" spans="1:23" x14ac:dyDescent="0.3">
      <c r="A562" s="189">
        <v>0.56820601851851849</v>
      </c>
      <c r="B562" s="188" t="s">
        <v>1274</v>
      </c>
      <c r="C562" s="188">
        <v>23</v>
      </c>
      <c r="D562" s="188">
        <v>32</v>
      </c>
      <c r="E562" s="188">
        <v>198</v>
      </c>
      <c r="F562" s="188">
        <v>53</v>
      </c>
      <c r="G562" s="188">
        <v>293800</v>
      </c>
      <c r="H562" s="188">
        <v>6500</v>
      </c>
      <c r="I562" s="188">
        <v>85000</v>
      </c>
      <c r="J562" s="188">
        <v>1800</v>
      </c>
      <c r="K562" s="188">
        <v>91400</v>
      </c>
      <c r="L562" s="188">
        <v>3200</v>
      </c>
      <c r="M562" s="188">
        <v>970000</v>
      </c>
      <c r="N562" s="188">
        <v>150000</v>
      </c>
      <c r="O562" s="188">
        <v>498000</v>
      </c>
      <c r="P562" s="188">
        <v>14000</v>
      </c>
      <c r="Q562" s="188">
        <v>3324</v>
      </c>
      <c r="R562" s="188">
        <v>37</v>
      </c>
      <c r="S562" s="188">
        <v>3314</v>
      </c>
      <c r="T562" s="188">
        <v>88</v>
      </c>
      <c r="U562" s="188">
        <v>3327</v>
      </c>
      <c r="V562" s="188">
        <v>49</v>
      </c>
      <c r="W562" s="190">
        <v>99.609257589419897</v>
      </c>
    </row>
    <row r="563" spans="1:23" x14ac:dyDescent="0.3">
      <c r="A563" s="189">
        <v>0.56906250000000003</v>
      </c>
      <c r="B563" s="188" t="s">
        <v>1275</v>
      </c>
      <c r="C563" s="188">
        <v>43</v>
      </c>
      <c r="D563" s="188">
        <v>33</v>
      </c>
      <c r="E563" s="188">
        <v>170</v>
      </c>
      <c r="F563" s="188">
        <v>48</v>
      </c>
      <c r="G563" s="188">
        <v>215000</v>
      </c>
      <c r="H563" s="188">
        <v>3800</v>
      </c>
      <c r="I563" s="188">
        <v>62000</v>
      </c>
      <c r="J563" s="188">
        <v>1200</v>
      </c>
      <c r="K563" s="188">
        <v>65600</v>
      </c>
      <c r="L563" s="188">
        <v>2000</v>
      </c>
      <c r="M563" s="188">
        <v>377000</v>
      </c>
      <c r="N563" s="188">
        <v>11000</v>
      </c>
      <c r="O563" s="188">
        <v>346500</v>
      </c>
      <c r="P563" s="188">
        <v>8200</v>
      </c>
      <c r="Q563" s="188">
        <v>3364</v>
      </c>
      <c r="R563" s="188">
        <v>35</v>
      </c>
      <c r="S563" s="188">
        <v>3401</v>
      </c>
      <c r="T563" s="188">
        <v>69</v>
      </c>
      <c r="U563" s="188">
        <v>3325</v>
      </c>
      <c r="V563" s="188">
        <v>43</v>
      </c>
      <c r="W563" s="190">
        <v>102.28571428571429</v>
      </c>
    </row>
    <row r="564" spans="1:23" x14ac:dyDescent="0.3">
      <c r="A564" s="191">
        <v>0.56986111111111104</v>
      </c>
      <c r="B564" s="192" t="s">
        <v>1276</v>
      </c>
      <c r="C564" s="192">
        <v>19</v>
      </c>
      <c r="D564" s="192">
        <v>29</v>
      </c>
      <c r="E564" s="192">
        <v>22</v>
      </c>
      <c r="F564" s="192">
        <v>16</v>
      </c>
      <c r="G564" s="192">
        <v>155000</v>
      </c>
      <c r="H564" s="192">
        <v>7000</v>
      </c>
      <c r="I564" s="192">
        <v>55500</v>
      </c>
      <c r="J564" s="192">
        <v>2600</v>
      </c>
      <c r="K564" s="192">
        <v>38600</v>
      </c>
      <c r="L564" s="192">
        <v>1700</v>
      </c>
      <c r="M564" s="192">
        <v>192200</v>
      </c>
      <c r="N564" s="192">
        <v>9800</v>
      </c>
      <c r="O564" s="192">
        <v>224000</v>
      </c>
      <c r="P564" s="192">
        <v>13000</v>
      </c>
      <c r="Q564" s="192">
        <v>3696</v>
      </c>
      <c r="R564" s="192">
        <v>34</v>
      </c>
      <c r="S564" s="192">
        <v>3730</v>
      </c>
      <c r="T564" s="192">
        <v>78</v>
      </c>
      <c r="U564" s="192">
        <v>3664</v>
      </c>
      <c r="V564" s="192">
        <v>35</v>
      </c>
      <c r="W564" s="190">
        <v>101.80131004366812</v>
      </c>
    </row>
    <row r="565" spans="1:23" x14ac:dyDescent="0.3">
      <c r="A565" s="189">
        <v>0.57063657407407409</v>
      </c>
      <c r="B565" s="188" t="s">
        <v>1277</v>
      </c>
      <c r="C565" s="188">
        <v>55</v>
      </c>
      <c r="D565" s="188">
        <v>32</v>
      </c>
      <c r="E565" s="188">
        <v>375</v>
      </c>
      <c r="F565" s="188">
        <v>57</v>
      </c>
      <c r="G565" s="188">
        <v>235400</v>
      </c>
      <c r="H565" s="188">
        <v>6400</v>
      </c>
      <c r="I565" s="188">
        <v>70000</v>
      </c>
      <c r="J565" s="188">
        <v>2000</v>
      </c>
      <c r="K565" s="188">
        <v>46700</v>
      </c>
      <c r="L565" s="188">
        <v>2400</v>
      </c>
      <c r="M565" s="188">
        <v>332000</v>
      </c>
      <c r="N565" s="188">
        <v>18000</v>
      </c>
      <c r="O565" s="188">
        <v>412000</v>
      </c>
      <c r="P565" s="188">
        <v>16000</v>
      </c>
      <c r="Q565" s="188">
        <v>3324</v>
      </c>
      <c r="R565" s="188">
        <v>44</v>
      </c>
      <c r="S565" s="188">
        <v>3260</v>
      </c>
      <c r="T565" s="188">
        <v>110</v>
      </c>
      <c r="U565" s="188">
        <v>3366</v>
      </c>
      <c r="V565" s="188">
        <v>57</v>
      </c>
      <c r="W565" s="190">
        <v>96.850861556743908</v>
      </c>
    </row>
    <row r="566" spans="1:23" x14ac:dyDescent="0.3">
      <c r="A566" s="189">
        <v>0.57144675925925925</v>
      </c>
      <c r="B566" s="188" t="s">
        <v>1278</v>
      </c>
      <c r="C566" s="188">
        <v>43</v>
      </c>
      <c r="D566" s="188">
        <v>31</v>
      </c>
      <c r="E566" s="188">
        <v>166</v>
      </c>
      <c r="F566" s="188">
        <v>31</v>
      </c>
      <c r="G566" s="188">
        <v>103600</v>
      </c>
      <c r="H566" s="188">
        <v>2100</v>
      </c>
      <c r="I566" s="188">
        <v>25270</v>
      </c>
      <c r="J566" s="188">
        <v>490</v>
      </c>
      <c r="K566" s="188">
        <v>23360</v>
      </c>
      <c r="L566" s="188">
        <v>830</v>
      </c>
      <c r="M566" s="188">
        <v>223000</v>
      </c>
      <c r="N566" s="188">
        <v>14000</v>
      </c>
      <c r="O566" s="188">
        <v>204200</v>
      </c>
      <c r="P566" s="188">
        <v>5800</v>
      </c>
      <c r="Q566" s="188">
        <v>3010</v>
      </c>
      <c r="R566" s="188">
        <v>39</v>
      </c>
      <c r="S566" s="188">
        <v>2918</v>
      </c>
      <c r="T566" s="188">
        <v>75</v>
      </c>
      <c r="U566" s="188">
        <v>3068</v>
      </c>
      <c r="V566" s="188">
        <v>49</v>
      </c>
      <c r="W566" s="190">
        <v>95.110821382007828</v>
      </c>
    </row>
    <row r="567" spans="1:23" x14ac:dyDescent="0.3">
      <c r="A567" s="189">
        <v>0.57225694444444442</v>
      </c>
      <c r="B567" s="188" t="s">
        <v>1279</v>
      </c>
      <c r="C567" s="188">
        <v>34</v>
      </c>
      <c r="D567" s="188">
        <v>26</v>
      </c>
      <c r="E567" s="188">
        <v>18</v>
      </c>
      <c r="F567" s="188">
        <v>16</v>
      </c>
      <c r="G567" s="188">
        <v>107100</v>
      </c>
      <c r="H567" s="188">
        <v>1800</v>
      </c>
      <c r="I567" s="188">
        <v>30830</v>
      </c>
      <c r="J567" s="188">
        <v>510</v>
      </c>
      <c r="K567" s="188">
        <v>31400</v>
      </c>
      <c r="L567" s="188">
        <v>810</v>
      </c>
      <c r="M567" s="188">
        <v>173200</v>
      </c>
      <c r="N567" s="188">
        <v>4200</v>
      </c>
      <c r="O567" s="188">
        <v>178800</v>
      </c>
      <c r="P567" s="188">
        <v>3800</v>
      </c>
      <c r="Q567" s="188">
        <v>3329</v>
      </c>
      <c r="R567" s="188">
        <v>29</v>
      </c>
      <c r="S567" s="188">
        <v>3317</v>
      </c>
      <c r="T567" s="188">
        <v>66</v>
      </c>
      <c r="U567" s="188">
        <v>3325</v>
      </c>
      <c r="V567" s="188">
        <v>38</v>
      </c>
      <c r="W567" s="190">
        <v>99.759398496240607</v>
      </c>
    </row>
    <row r="568" spans="1:23" x14ac:dyDescent="0.3">
      <c r="A568" s="189">
        <v>0.57640046296296299</v>
      </c>
      <c r="B568" s="188" t="s">
        <v>1280</v>
      </c>
      <c r="C568" s="188">
        <v>69</v>
      </c>
      <c r="D568" s="188">
        <v>40</v>
      </c>
      <c r="E568" s="188">
        <v>62</v>
      </c>
      <c r="F568" s="188">
        <v>22</v>
      </c>
      <c r="G568" s="188">
        <v>217700</v>
      </c>
      <c r="H568" s="188">
        <v>7100</v>
      </c>
      <c r="I568" s="188">
        <v>67700</v>
      </c>
      <c r="J568" s="188">
        <v>2200</v>
      </c>
      <c r="K568" s="188">
        <v>44500</v>
      </c>
      <c r="L568" s="188">
        <v>1400</v>
      </c>
      <c r="M568" s="188">
        <v>232900</v>
      </c>
      <c r="N568" s="188">
        <v>7600</v>
      </c>
      <c r="O568" s="188">
        <v>339000</v>
      </c>
      <c r="P568" s="188">
        <v>16000</v>
      </c>
      <c r="Q568" s="188">
        <v>3485</v>
      </c>
      <c r="R568" s="188">
        <v>36</v>
      </c>
      <c r="S568" s="188">
        <v>3532</v>
      </c>
      <c r="T568" s="188">
        <v>82</v>
      </c>
      <c r="U568" s="188">
        <v>3436</v>
      </c>
      <c r="V568" s="188">
        <v>48</v>
      </c>
      <c r="W568" s="190">
        <v>102.79394644935974</v>
      </c>
    </row>
    <row r="569" spans="1:23" x14ac:dyDescent="0.3">
      <c r="A569" s="189">
        <v>0.57715277777777774</v>
      </c>
      <c r="B569" s="188" t="s">
        <v>1281</v>
      </c>
      <c r="C569" s="188">
        <v>27</v>
      </c>
      <c r="D569" s="188">
        <v>29</v>
      </c>
      <c r="E569" s="188">
        <v>15</v>
      </c>
      <c r="F569" s="188">
        <v>14</v>
      </c>
      <c r="G569" s="188">
        <v>233100</v>
      </c>
      <c r="H569" s="188">
        <v>4900</v>
      </c>
      <c r="I569" s="188">
        <v>69500</v>
      </c>
      <c r="J569" s="188">
        <v>1600</v>
      </c>
      <c r="K569" s="188">
        <v>31800</v>
      </c>
      <c r="L569" s="188">
        <v>940</v>
      </c>
      <c r="M569" s="188">
        <v>169300</v>
      </c>
      <c r="N569" s="188">
        <v>5500</v>
      </c>
      <c r="O569" s="188">
        <v>367000</v>
      </c>
      <c r="P569" s="188">
        <v>10000</v>
      </c>
      <c r="Q569" s="188">
        <v>3424</v>
      </c>
      <c r="R569" s="188">
        <v>37</v>
      </c>
      <c r="S569" s="188">
        <v>3501</v>
      </c>
      <c r="T569" s="188">
        <v>77</v>
      </c>
      <c r="U569" s="188">
        <v>3372</v>
      </c>
      <c r="V569" s="188">
        <v>45</v>
      </c>
      <c r="W569" s="190">
        <v>103.82562277580072</v>
      </c>
    </row>
    <row r="570" spans="1:23" x14ac:dyDescent="0.3">
      <c r="A570" s="189">
        <v>0.57804398148148151</v>
      </c>
      <c r="B570" s="188" t="s">
        <v>1282</v>
      </c>
      <c r="C570" s="188">
        <v>9</v>
      </c>
      <c r="D570" s="188">
        <v>28</v>
      </c>
      <c r="E570" s="188">
        <v>5</v>
      </c>
      <c r="F570" s="188">
        <v>14</v>
      </c>
      <c r="G570" s="188">
        <v>207500</v>
      </c>
      <c r="H570" s="188">
        <v>5200</v>
      </c>
      <c r="I570" s="188">
        <v>62100</v>
      </c>
      <c r="J570" s="188">
        <v>1700</v>
      </c>
      <c r="K570" s="188">
        <v>26960</v>
      </c>
      <c r="L570" s="188">
        <v>960</v>
      </c>
      <c r="M570" s="188">
        <v>147600</v>
      </c>
      <c r="N570" s="188">
        <v>5300</v>
      </c>
      <c r="O570" s="188">
        <v>341000</v>
      </c>
      <c r="P570" s="188">
        <v>11000</v>
      </c>
      <c r="Q570" s="188">
        <v>3391</v>
      </c>
      <c r="R570" s="188">
        <v>34</v>
      </c>
      <c r="S570" s="188">
        <v>3393</v>
      </c>
      <c r="T570" s="188">
        <v>86</v>
      </c>
      <c r="U570" s="188">
        <v>3376</v>
      </c>
      <c r="V570" s="188">
        <v>43</v>
      </c>
      <c r="W570" s="190">
        <v>100.50355450236967</v>
      </c>
    </row>
    <row r="571" spans="1:23" x14ac:dyDescent="0.3">
      <c r="A571" s="191">
        <v>0.57876157407407403</v>
      </c>
      <c r="B571" s="192" t="s">
        <v>1283</v>
      </c>
      <c r="C571" s="192">
        <v>40</v>
      </c>
      <c r="D571" s="192">
        <v>27</v>
      </c>
      <c r="E571" s="192">
        <v>476</v>
      </c>
      <c r="F571" s="192">
        <v>52</v>
      </c>
      <c r="G571" s="192">
        <v>131200</v>
      </c>
      <c r="H571" s="192">
        <v>4900</v>
      </c>
      <c r="I571" s="192">
        <v>43700</v>
      </c>
      <c r="J571" s="192">
        <v>1500</v>
      </c>
      <c r="K571" s="192">
        <v>48300</v>
      </c>
      <c r="L571" s="192">
        <v>1900</v>
      </c>
      <c r="M571" s="198">
        <v>1558000</v>
      </c>
      <c r="N571" s="192">
        <v>96000</v>
      </c>
      <c r="O571" s="192">
        <v>273000</v>
      </c>
      <c r="P571" s="192">
        <v>12000</v>
      </c>
      <c r="Q571" s="192">
        <v>3259</v>
      </c>
      <c r="R571" s="192">
        <v>44</v>
      </c>
      <c r="S571" s="192">
        <v>2820</v>
      </c>
      <c r="T571" s="192">
        <v>100</v>
      </c>
      <c r="U571" s="192">
        <v>3543</v>
      </c>
      <c r="V571" s="192">
        <v>50</v>
      </c>
      <c r="W571" s="190">
        <v>79.593564775613885</v>
      </c>
    </row>
    <row r="572" spans="1:23" x14ac:dyDescent="0.3">
      <c r="A572" s="189">
        <v>0.57958333333333334</v>
      </c>
      <c r="B572" s="188" t="s">
        <v>1284</v>
      </c>
      <c r="C572" s="188">
        <v>39</v>
      </c>
      <c r="D572" s="188">
        <v>30</v>
      </c>
      <c r="E572" s="188">
        <v>29</v>
      </c>
      <c r="F572" s="188">
        <v>17</v>
      </c>
      <c r="G572" s="188">
        <v>79600</v>
      </c>
      <c r="H572" s="188">
        <v>2000</v>
      </c>
      <c r="I572" s="188">
        <v>22700</v>
      </c>
      <c r="J572" s="188">
        <v>580</v>
      </c>
      <c r="K572" s="188">
        <v>23470</v>
      </c>
      <c r="L572" s="188">
        <v>750</v>
      </c>
      <c r="M572" s="188">
        <v>128800</v>
      </c>
      <c r="N572" s="188">
        <v>4600</v>
      </c>
      <c r="O572" s="188">
        <v>129600</v>
      </c>
      <c r="P572" s="188">
        <v>4200</v>
      </c>
      <c r="Q572" s="188">
        <v>3350</v>
      </c>
      <c r="R572" s="188">
        <v>40</v>
      </c>
      <c r="S572" s="188">
        <v>3376</v>
      </c>
      <c r="T572" s="188">
        <v>77</v>
      </c>
      <c r="U572" s="188">
        <v>3307</v>
      </c>
      <c r="V572" s="188">
        <v>52</v>
      </c>
      <c r="W572" s="190">
        <v>102.08648321741759</v>
      </c>
    </row>
    <row r="573" spans="1:23" x14ac:dyDescent="0.3">
      <c r="A573" s="189">
        <v>0.58043981481481477</v>
      </c>
      <c r="B573" s="188" t="s">
        <v>1285</v>
      </c>
      <c r="C573" s="188">
        <v>43</v>
      </c>
      <c r="D573" s="188">
        <v>33</v>
      </c>
      <c r="E573" s="188">
        <v>-1</v>
      </c>
      <c r="F573" s="188">
        <v>14</v>
      </c>
      <c r="G573" s="188">
        <v>235700</v>
      </c>
      <c r="H573" s="188">
        <v>5900</v>
      </c>
      <c r="I573" s="188">
        <v>66000</v>
      </c>
      <c r="J573" s="188">
        <v>1800</v>
      </c>
      <c r="K573" s="188">
        <v>47900</v>
      </c>
      <c r="L573" s="188">
        <v>1800</v>
      </c>
      <c r="M573" s="188">
        <v>255800</v>
      </c>
      <c r="N573" s="188">
        <v>9600</v>
      </c>
      <c r="O573" s="188">
        <v>368000</v>
      </c>
      <c r="P573" s="188">
        <v>13000</v>
      </c>
      <c r="Q573" s="188">
        <v>3388</v>
      </c>
      <c r="R573" s="188">
        <v>39</v>
      </c>
      <c r="S573" s="188">
        <v>3530</v>
      </c>
      <c r="T573" s="188">
        <v>94</v>
      </c>
      <c r="U573" s="188">
        <v>3276</v>
      </c>
      <c r="V573" s="188">
        <v>53</v>
      </c>
      <c r="W573" s="190">
        <v>107.75335775335775</v>
      </c>
    </row>
    <row r="574" spans="1:23" x14ac:dyDescent="0.3">
      <c r="A574" s="189">
        <v>0.58124999999999993</v>
      </c>
      <c r="B574" s="188" t="s">
        <v>1286</v>
      </c>
      <c r="C574" s="188">
        <v>18</v>
      </c>
      <c r="D574" s="188">
        <v>26</v>
      </c>
      <c r="E574" s="188">
        <v>-10</v>
      </c>
      <c r="F574" s="188">
        <v>11</v>
      </c>
      <c r="G574" s="188">
        <v>94400</v>
      </c>
      <c r="H574" s="188">
        <v>3100</v>
      </c>
      <c r="I574" s="188">
        <v>26830</v>
      </c>
      <c r="J574" s="188">
        <v>790</v>
      </c>
      <c r="K574" s="188">
        <v>36500</v>
      </c>
      <c r="L574" s="188">
        <v>1400</v>
      </c>
      <c r="M574" s="188">
        <v>206500</v>
      </c>
      <c r="N574" s="188">
        <v>8300</v>
      </c>
      <c r="O574" s="188">
        <v>154100</v>
      </c>
      <c r="P574" s="188">
        <v>5800</v>
      </c>
      <c r="Q574" s="188">
        <v>3354</v>
      </c>
      <c r="R574" s="188">
        <v>34</v>
      </c>
      <c r="S574" s="188">
        <v>3378</v>
      </c>
      <c r="T574" s="188">
        <v>82</v>
      </c>
      <c r="U574" s="188">
        <v>3313</v>
      </c>
      <c r="V574" s="188">
        <v>46</v>
      </c>
      <c r="W574" s="190">
        <v>101.96196800482946</v>
      </c>
    </row>
    <row r="575" spans="1:23" x14ac:dyDescent="0.3">
      <c r="A575" s="189">
        <v>0.58210648148148147</v>
      </c>
      <c r="B575" s="188" t="s">
        <v>1287</v>
      </c>
      <c r="C575" s="188">
        <v>38</v>
      </c>
      <c r="D575" s="188">
        <v>32</v>
      </c>
      <c r="E575" s="188">
        <v>61</v>
      </c>
      <c r="F575" s="188">
        <v>25</v>
      </c>
      <c r="G575" s="188">
        <v>293900</v>
      </c>
      <c r="H575" s="188">
        <v>7100</v>
      </c>
      <c r="I575" s="188">
        <v>85300</v>
      </c>
      <c r="J575" s="188">
        <v>2200</v>
      </c>
      <c r="K575" s="188">
        <v>41200</v>
      </c>
      <c r="L575" s="188">
        <v>1500</v>
      </c>
      <c r="M575" s="188">
        <v>220000</v>
      </c>
      <c r="N575" s="188">
        <v>8200</v>
      </c>
      <c r="O575" s="188">
        <v>475000</v>
      </c>
      <c r="P575" s="188">
        <v>14000</v>
      </c>
      <c r="Q575" s="188">
        <v>3377</v>
      </c>
      <c r="R575" s="188">
        <v>36</v>
      </c>
      <c r="S575" s="188">
        <v>3404</v>
      </c>
      <c r="T575" s="188">
        <v>84</v>
      </c>
      <c r="U575" s="188">
        <v>3342</v>
      </c>
      <c r="V575" s="188">
        <v>47</v>
      </c>
      <c r="W575" s="190">
        <v>101.85517654099341</v>
      </c>
    </row>
    <row r="576" spans="1:23" x14ac:dyDescent="0.3">
      <c r="A576" s="191">
        <v>0.58283564814814814</v>
      </c>
      <c r="B576" s="192" t="s">
        <v>1288</v>
      </c>
      <c r="C576" s="192">
        <v>42</v>
      </c>
      <c r="D576" s="192">
        <v>27</v>
      </c>
      <c r="E576" s="192">
        <v>13</v>
      </c>
      <c r="F576" s="192">
        <v>13</v>
      </c>
      <c r="G576" s="192">
        <v>144700</v>
      </c>
      <c r="H576" s="192">
        <v>4400</v>
      </c>
      <c r="I576" s="192">
        <v>61400</v>
      </c>
      <c r="J576" s="192">
        <v>2000</v>
      </c>
      <c r="K576" s="192">
        <v>11170</v>
      </c>
      <c r="L576" s="192">
        <v>430</v>
      </c>
      <c r="M576" s="192">
        <v>53200</v>
      </c>
      <c r="N576" s="192">
        <v>1800</v>
      </c>
      <c r="O576" s="192">
        <v>194800</v>
      </c>
      <c r="P576" s="192">
        <v>7200</v>
      </c>
      <c r="Q576" s="192">
        <v>3925</v>
      </c>
      <c r="R576" s="192">
        <v>39</v>
      </c>
      <c r="S576" s="192">
        <v>3928</v>
      </c>
      <c r="T576" s="192">
        <v>96</v>
      </c>
      <c r="U576" s="192">
        <v>3907</v>
      </c>
      <c r="V576" s="192">
        <v>47</v>
      </c>
      <c r="W576" s="190">
        <v>100.53749680061428</v>
      </c>
    </row>
    <row r="577" spans="1:23" x14ac:dyDescent="0.3">
      <c r="A577" s="189">
        <v>0.58368055555555554</v>
      </c>
      <c r="B577" s="188" t="s">
        <v>1289</v>
      </c>
      <c r="C577" s="188">
        <v>57</v>
      </c>
      <c r="D577" s="188">
        <v>33</v>
      </c>
      <c r="E577" s="188">
        <v>203</v>
      </c>
      <c r="F577" s="188">
        <v>42</v>
      </c>
      <c r="G577" s="188">
        <v>257000</v>
      </c>
      <c r="H577" s="188">
        <v>11000</v>
      </c>
      <c r="I577" s="188">
        <v>73800</v>
      </c>
      <c r="J577" s="188">
        <v>3100</v>
      </c>
      <c r="K577" s="188">
        <v>53200</v>
      </c>
      <c r="L577" s="188">
        <v>3200</v>
      </c>
      <c r="M577" s="193">
        <v>1247000</v>
      </c>
      <c r="N577" s="188">
        <v>54000</v>
      </c>
      <c r="O577" s="188">
        <v>415000</v>
      </c>
      <c r="P577" s="188">
        <v>21000</v>
      </c>
      <c r="Q577" s="188">
        <v>3381</v>
      </c>
      <c r="R577" s="188">
        <v>31</v>
      </c>
      <c r="S577" s="188">
        <v>3441</v>
      </c>
      <c r="T577" s="188">
        <v>70</v>
      </c>
      <c r="U577" s="188">
        <v>3327</v>
      </c>
      <c r="V577" s="188">
        <v>43</v>
      </c>
      <c r="W577" s="190">
        <v>103.42651036970243</v>
      </c>
    </row>
    <row r="578" spans="1:23" x14ac:dyDescent="0.3">
      <c r="A578" s="191">
        <v>0.58778935185185188</v>
      </c>
      <c r="B578" s="192" t="s">
        <v>1290</v>
      </c>
      <c r="C578" s="192">
        <v>42</v>
      </c>
      <c r="D578" s="192">
        <v>38</v>
      </c>
      <c r="E578" s="192">
        <v>-1</v>
      </c>
      <c r="F578" s="192">
        <v>14</v>
      </c>
      <c r="G578" s="192">
        <v>68100</v>
      </c>
      <c r="H578" s="192">
        <v>1800</v>
      </c>
      <c r="I578" s="192">
        <v>29690</v>
      </c>
      <c r="J578" s="192">
        <v>810</v>
      </c>
      <c r="K578" s="192">
        <v>13140</v>
      </c>
      <c r="L578" s="192">
        <v>480</v>
      </c>
      <c r="M578" s="192">
        <v>58100</v>
      </c>
      <c r="N578" s="192">
        <v>2000</v>
      </c>
      <c r="O578" s="192">
        <v>89200</v>
      </c>
      <c r="P578" s="192">
        <v>2700</v>
      </c>
      <c r="Q578" s="192">
        <v>3981</v>
      </c>
      <c r="R578" s="192">
        <v>44</v>
      </c>
      <c r="S578" s="192">
        <v>3990</v>
      </c>
      <c r="T578" s="192">
        <v>110</v>
      </c>
      <c r="U578" s="192">
        <v>3957</v>
      </c>
      <c r="V578" s="192">
        <v>54</v>
      </c>
      <c r="W578" s="190">
        <v>100.83396512509478</v>
      </c>
    </row>
    <row r="579" spans="1:23" x14ac:dyDescent="0.3">
      <c r="A579" s="189">
        <v>0.58851851851851855</v>
      </c>
      <c r="B579" s="188" t="s">
        <v>1291</v>
      </c>
      <c r="C579" s="188">
        <v>56</v>
      </c>
      <c r="D579" s="188">
        <v>29</v>
      </c>
      <c r="E579" s="188">
        <v>550</v>
      </c>
      <c r="F579" s="188">
        <v>100</v>
      </c>
      <c r="G579" s="188">
        <v>237000</v>
      </c>
      <c r="H579" s="188">
        <v>11000</v>
      </c>
      <c r="I579" s="188">
        <v>76200</v>
      </c>
      <c r="J579" s="188">
        <v>4000</v>
      </c>
      <c r="K579" s="188">
        <v>45200</v>
      </c>
      <c r="L579" s="188">
        <v>4500</v>
      </c>
      <c r="M579" s="188">
        <v>740000</v>
      </c>
      <c r="N579" s="188">
        <v>110000</v>
      </c>
      <c r="O579" s="188">
        <v>423000</v>
      </c>
      <c r="P579" s="188">
        <v>22000</v>
      </c>
      <c r="Q579" s="188">
        <v>3383</v>
      </c>
      <c r="R579" s="188">
        <v>50</v>
      </c>
      <c r="S579" s="188">
        <v>3170</v>
      </c>
      <c r="T579" s="188">
        <v>120</v>
      </c>
      <c r="U579" s="188">
        <v>3469</v>
      </c>
      <c r="V579" s="188">
        <v>65</v>
      </c>
      <c r="W579" s="190">
        <v>91.380801383684059</v>
      </c>
    </row>
    <row r="580" spans="1:23" x14ac:dyDescent="0.3">
      <c r="A580" s="189">
        <v>0.58935185185185179</v>
      </c>
      <c r="B580" s="188" t="s">
        <v>1292</v>
      </c>
      <c r="C580" s="188">
        <v>44</v>
      </c>
      <c r="D580" s="188">
        <v>34</v>
      </c>
      <c r="E580" s="188">
        <v>67</v>
      </c>
      <c r="F580" s="188">
        <v>30</v>
      </c>
      <c r="G580" s="188">
        <v>106900</v>
      </c>
      <c r="H580" s="188">
        <v>3300</v>
      </c>
      <c r="I580" s="188">
        <v>34300</v>
      </c>
      <c r="J580" s="188">
        <v>1200</v>
      </c>
      <c r="K580" s="188">
        <v>15600</v>
      </c>
      <c r="L580" s="188">
        <v>1000</v>
      </c>
      <c r="M580" s="188">
        <v>70500</v>
      </c>
      <c r="N580" s="188">
        <v>2600</v>
      </c>
      <c r="O580" s="188">
        <v>163500</v>
      </c>
      <c r="P580" s="188">
        <v>6200</v>
      </c>
      <c r="Q580" s="188">
        <v>3529</v>
      </c>
      <c r="R580" s="188">
        <v>39</v>
      </c>
      <c r="S580" s="188">
        <v>3594</v>
      </c>
      <c r="T580" s="188">
        <v>81</v>
      </c>
      <c r="U580" s="188">
        <v>3485</v>
      </c>
      <c r="V580" s="188">
        <v>49</v>
      </c>
      <c r="W580" s="190">
        <v>103.12769010043041</v>
      </c>
    </row>
    <row r="581" spans="1:23" x14ac:dyDescent="0.3">
      <c r="A581" s="189">
        <v>0.59024305555555556</v>
      </c>
      <c r="B581" s="188" t="s">
        <v>1293</v>
      </c>
      <c r="C581" s="188">
        <v>30</v>
      </c>
      <c r="D581" s="188">
        <v>33</v>
      </c>
      <c r="E581" s="188">
        <v>108</v>
      </c>
      <c r="F581" s="188">
        <v>28</v>
      </c>
      <c r="G581" s="188">
        <v>154000</v>
      </c>
      <c r="H581" s="188">
        <v>12000</v>
      </c>
      <c r="I581" s="188">
        <v>44400</v>
      </c>
      <c r="J581" s="188">
        <v>3400</v>
      </c>
      <c r="K581" s="188">
        <v>39100</v>
      </c>
      <c r="L581" s="188">
        <v>2600</v>
      </c>
      <c r="M581" s="188">
        <v>536000</v>
      </c>
      <c r="N581" s="188">
        <v>66000</v>
      </c>
      <c r="O581" s="188">
        <v>243000</v>
      </c>
      <c r="P581" s="188">
        <v>21000</v>
      </c>
      <c r="Q581" s="188">
        <v>3415</v>
      </c>
      <c r="R581" s="188">
        <v>59</v>
      </c>
      <c r="S581" s="188">
        <v>3530</v>
      </c>
      <c r="T581" s="188">
        <v>120</v>
      </c>
      <c r="U581" s="188">
        <v>3324</v>
      </c>
      <c r="V581" s="188">
        <v>70</v>
      </c>
      <c r="W581" s="190">
        <v>106.19735258724428</v>
      </c>
    </row>
    <row r="582" spans="1:23" x14ac:dyDescent="0.3">
      <c r="A582" s="189">
        <v>0.59106481481481488</v>
      </c>
      <c r="B582" s="188" t="s">
        <v>1294</v>
      </c>
      <c r="C582" s="188">
        <v>61</v>
      </c>
      <c r="D582" s="188">
        <v>38</v>
      </c>
      <c r="E582" s="188">
        <v>19</v>
      </c>
      <c r="F582" s="188">
        <v>18</v>
      </c>
      <c r="G582" s="188">
        <v>86100</v>
      </c>
      <c r="H582" s="188">
        <v>2600</v>
      </c>
      <c r="I582" s="188">
        <v>27460</v>
      </c>
      <c r="J582" s="188">
        <v>870</v>
      </c>
      <c r="K582" s="188">
        <v>8550</v>
      </c>
      <c r="L582" s="188">
        <v>370</v>
      </c>
      <c r="M582" s="188">
        <v>42700</v>
      </c>
      <c r="N582" s="188">
        <v>2000</v>
      </c>
      <c r="O582" s="188">
        <v>135600</v>
      </c>
      <c r="P582" s="188">
        <v>6300</v>
      </c>
      <c r="Q582" s="188">
        <v>3506</v>
      </c>
      <c r="R582" s="188">
        <v>35</v>
      </c>
      <c r="S582" s="188">
        <v>3539</v>
      </c>
      <c r="T582" s="188">
        <v>94</v>
      </c>
      <c r="U582" s="188">
        <v>3469</v>
      </c>
      <c r="V582" s="188">
        <v>50</v>
      </c>
      <c r="W582" s="190">
        <v>102.01787258575959</v>
      </c>
    </row>
    <row r="583" spans="1:23" x14ac:dyDescent="0.3">
      <c r="A583" s="189">
        <v>0.59186342592592589</v>
      </c>
      <c r="B583" s="188" t="s">
        <v>1295</v>
      </c>
      <c r="C583" s="188">
        <v>138</v>
      </c>
      <c r="D583" s="188">
        <v>42</v>
      </c>
      <c r="E583" s="188">
        <v>493</v>
      </c>
      <c r="F583" s="188">
        <v>78</v>
      </c>
      <c r="G583" s="188">
        <v>492000</v>
      </c>
      <c r="H583" s="188">
        <v>16000</v>
      </c>
      <c r="I583" s="188">
        <v>141900</v>
      </c>
      <c r="J583" s="188">
        <v>5100</v>
      </c>
      <c r="K583" s="188">
        <v>69600</v>
      </c>
      <c r="L583" s="188">
        <v>4800</v>
      </c>
      <c r="M583" s="193">
        <v>1262000</v>
      </c>
      <c r="N583" s="188">
        <v>73000</v>
      </c>
      <c r="O583" s="188">
        <v>939000</v>
      </c>
      <c r="P583" s="188">
        <v>44000</v>
      </c>
      <c r="Q583" s="188">
        <v>3218</v>
      </c>
      <c r="R583" s="188">
        <v>32</v>
      </c>
      <c r="S583" s="188">
        <v>3041</v>
      </c>
      <c r="T583" s="188">
        <v>84</v>
      </c>
      <c r="U583" s="188">
        <v>3315</v>
      </c>
      <c r="V583" s="188">
        <v>42</v>
      </c>
      <c r="W583" s="190">
        <v>91.734539969834088</v>
      </c>
    </row>
    <row r="584" spans="1:23" x14ac:dyDescent="0.3">
      <c r="A584" s="191">
        <v>0.59266203703703701</v>
      </c>
      <c r="B584" s="192" t="s">
        <v>1296</v>
      </c>
      <c r="C584" s="192">
        <v>44</v>
      </c>
      <c r="D584" s="192">
        <v>35</v>
      </c>
      <c r="E584" s="192">
        <v>33</v>
      </c>
      <c r="F584" s="192">
        <v>20</v>
      </c>
      <c r="G584" s="192">
        <v>317700</v>
      </c>
      <c r="H584" s="192">
        <v>8900</v>
      </c>
      <c r="I584" s="192">
        <v>105800</v>
      </c>
      <c r="J584" s="192">
        <v>3500</v>
      </c>
      <c r="K584" s="192">
        <v>39700</v>
      </c>
      <c r="L584" s="192">
        <v>2000</v>
      </c>
      <c r="M584" s="192">
        <v>282000</v>
      </c>
      <c r="N584" s="192">
        <v>37000</v>
      </c>
      <c r="O584" s="192">
        <v>489000</v>
      </c>
      <c r="P584" s="192">
        <v>16000</v>
      </c>
      <c r="Q584" s="192">
        <v>3580</v>
      </c>
      <c r="R584" s="192">
        <v>49</v>
      </c>
      <c r="S584" s="192">
        <v>3570</v>
      </c>
      <c r="T584" s="192">
        <v>110</v>
      </c>
      <c r="U584" s="192">
        <v>3556</v>
      </c>
      <c r="V584" s="192">
        <v>64</v>
      </c>
      <c r="W584" s="190">
        <v>100.39370078740157</v>
      </c>
    </row>
    <row r="585" spans="1:23" x14ac:dyDescent="0.3">
      <c r="A585" s="189">
        <v>0.59348379629629633</v>
      </c>
      <c r="B585" s="188" t="s">
        <v>1297</v>
      </c>
      <c r="C585" s="188">
        <v>18</v>
      </c>
      <c r="D585" s="188">
        <v>30</v>
      </c>
      <c r="E585" s="188">
        <v>71</v>
      </c>
      <c r="F585" s="188">
        <v>25</v>
      </c>
      <c r="G585" s="188">
        <v>131000</v>
      </c>
      <c r="H585" s="188">
        <v>4300</v>
      </c>
      <c r="I585" s="188">
        <v>37800</v>
      </c>
      <c r="J585" s="188">
        <v>1400</v>
      </c>
      <c r="K585" s="188">
        <v>34600</v>
      </c>
      <c r="L585" s="188">
        <v>1800</v>
      </c>
      <c r="M585" s="188">
        <v>487000</v>
      </c>
      <c r="N585" s="188">
        <v>32000</v>
      </c>
      <c r="O585" s="188">
        <v>215800</v>
      </c>
      <c r="P585" s="188">
        <v>9600</v>
      </c>
      <c r="Q585" s="188">
        <v>3346</v>
      </c>
      <c r="R585" s="188">
        <v>46</v>
      </c>
      <c r="S585" s="188">
        <v>3362</v>
      </c>
      <c r="T585" s="188">
        <v>99</v>
      </c>
      <c r="U585" s="188">
        <v>3323</v>
      </c>
      <c r="V585" s="188">
        <v>55</v>
      </c>
      <c r="W585" s="190">
        <v>101.17363827866386</v>
      </c>
    </row>
    <row r="586" spans="1:23" x14ac:dyDescent="0.3">
      <c r="A586" s="189">
        <v>0.59430555555555553</v>
      </c>
      <c r="B586" s="188" t="s">
        <v>1298</v>
      </c>
      <c r="C586" s="188">
        <v>39</v>
      </c>
      <c r="D586" s="188">
        <v>24</v>
      </c>
      <c r="E586" s="188">
        <v>183</v>
      </c>
      <c r="F586" s="188">
        <v>34</v>
      </c>
      <c r="G586" s="188">
        <v>156300</v>
      </c>
      <c r="H586" s="188">
        <v>4700</v>
      </c>
      <c r="I586" s="188">
        <v>45800</v>
      </c>
      <c r="J586" s="188">
        <v>1400</v>
      </c>
      <c r="K586" s="188">
        <v>63600</v>
      </c>
      <c r="L586" s="188">
        <v>2900</v>
      </c>
      <c r="M586" s="188">
        <v>998100</v>
      </c>
      <c r="N586" s="188">
        <v>50000</v>
      </c>
      <c r="O586" s="188">
        <v>269000</v>
      </c>
      <c r="P586" s="188">
        <v>10000</v>
      </c>
      <c r="Q586" s="188">
        <v>3332</v>
      </c>
      <c r="R586" s="188">
        <v>47</v>
      </c>
      <c r="S586" s="188">
        <v>3274</v>
      </c>
      <c r="T586" s="188">
        <v>93</v>
      </c>
      <c r="U586" s="188">
        <v>3353</v>
      </c>
      <c r="V586" s="188">
        <v>65</v>
      </c>
      <c r="W586" s="190">
        <v>97.643900984193252</v>
      </c>
    </row>
    <row r="587" spans="1:23" x14ac:dyDescent="0.3">
      <c r="A587" s="191">
        <v>0.59509259259259262</v>
      </c>
      <c r="B587" s="192" t="s">
        <v>1299</v>
      </c>
      <c r="C587" s="192">
        <v>56</v>
      </c>
      <c r="D587" s="192">
        <v>34</v>
      </c>
      <c r="E587" s="192">
        <v>19</v>
      </c>
      <c r="F587" s="192">
        <v>21</v>
      </c>
      <c r="G587" s="192">
        <v>183000</v>
      </c>
      <c r="H587" s="192">
        <v>5500</v>
      </c>
      <c r="I587" s="192">
        <v>61100</v>
      </c>
      <c r="J587" s="192">
        <v>2000</v>
      </c>
      <c r="K587" s="192">
        <v>34500</v>
      </c>
      <c r="L587" s="192">
        <v>1200</v>
      </c>
      <c r="M587" s="192">
        <v>280000</v>
      </c>
      <c r="N587" s="192">
        <v>61000</v>
      </c>
      <c r="O587" s="192">
        <v>279000</v>
      </c>
      <c r="P587" s="192">
        <v>12000</v>
      </c>
      <c r="Q587" s="192">
        <v>3576</v>
      </c>
      <c r="R587" s="192">
        <v>46</v>
      </c>
      <c r="S587" s="192">
        <v>3640</v>
      </c>
      <c r="T587" s="192">
        <v>120</v>
      </c>
      <c r="U587" s="192">
        <v>3538</v>
      </c>
      <c r="V587" s="192">
        <v>55</v>
      </c>
      <c r="W587" s="190">
        <v>102.88298473713964</v>
      </c>
    </row>
    <row r="588" spans="1:23" x14ac:dyDescent="0.3">
      <c r="A588" s="191">
        <v>0.59912037037037036</v>
      </c>
      <c r="B588" s="192" t="s">
        <v>1300</v>
      </c>
      <c r="C588" s="192">
        <v>28</v>
      </c>
      <c r="D588" s="192">
        <v>25</v>
      </c>
      <c r="E588" s="192">
        <v>11</v>
      </c>
      <c r="F588" s="192">
        <v>14</v>
      </c>
      <c r="G588" s="192">
        <v>114800</v>
      </c>
      <c r="H588" s="192">
        <v>2700</v>
      </c>
      <c r="I588" s="192">
        <v>49900</v>
      </c>
      <c r="J588" s="192">
        <v>1300</v>
      </c>
      <c r="K588" s="192">
        <v>15110</v>
      </c>
      <c r="L588" s="192">
        <v>440</v>
      </c>
      <c r="M588" s="192">
        <v>77000</v>
      </c>
      <c r="N588" s="192">
        <v>3900</v>
      </c>
      <c r="O588" s="192">
        <v>162000</v>
      </c>
      <c r="P588" s="192">
        <v>5100</v>
      </c>
      <c r="Q588" s="192">
        <v>3910</v>
      </c>
      <c r="R588" s="192">
        <v>40</v>
      </c>
      <c r="S588" s="192">
        <v>3823</v>
      </c>
      <c r="T588" s="192">
        <v>88</v>
      </c>
      <c r="U588" s="192">
        <v>3947</v>
      </c>
      <c r="V588" s="192">
        <v>51</v>
      </c>
      <c r="W588" s="190">
        <v>96.858373448188502</v>
      </c>
    </row>
    <row r="589" spans="1:23" x14ac:dyDescent="0.3">
      <c r="A589" s="191">
        <v>0.59995370370370371</v>
      </c>
      <c r="B589" s="192" t="s">
        <v>1301</v>
      </c>
      <c r="C589" s="192">
        <v>99</v>
      </c>
      <c r="D589" s="192">
        <v>31</v>
      </c>
      <c r="E589" s="192">
        <v>43</v>
      </c>
      <c r="F589" s="192">
        <v>21</v>
      </c>
      <c r="G589" s="192">
        <v>485000</v>
      </c>
      <c r="H589" s="192">
        <v>18000</v>
      </c>
      <c r="I589" s="192">
        <v>166000</v>
      </c>
      <c r="J589" s="192">
        <v>6000</v>
      </c>
      <c r="K589" s="192">
        <v>44100</v>
      </c>
      <c r="L589" s="192">
        <v>1600</v>
      </c>
      <c r="M589" s="192">
        <v>255000</v>
      </c>
      <c r="N589" s="192">
        <v>14000</v>
      </c>
      <c r="O589" s="192">
        <v>773000</v>
      </c>
      <c r="P589" s="192">
        <v>34000</v>
      </c>
      <c r="Q589" s="192">
        <v>3559</v>
      </c>
      <c r="R589" s="192">
        <v>44</v>
      </c>
      <c r="S589" s="192">
        <v>3469</v>
      </c>
      <c r="T589" s="192">
        <v>93</v>
      </c>
      <c r="U589" s="192">
        <v>3598</v>
      </c>
      <c r="V589" s="192">
        <v>64</v>
      </c>
      <c r="W589" s="190">
        <v>96.414674819344086</v>
      </c>
    </row>
    <row r="590" spans="1:23" x14ac:dyDescent="0.3">
      <c r="A590" s="191">
        <v>0.60078703703703706</v>
      </c>
      <c r="B590" s="192" t="s">
        <v>1302</v>
      </c>
      <c r="C590" s="192">
        <v>63</v>
      </c>
      <c r="D590" s="192">
        <v>37</v>
      </c>
      <c r="E590" s="192">
        <v>181</v>
      </c>
      <c r="F590" s="192">
        <v>37</v>
      </c>
      <c r="G590" s="192">
        <v>165400</v>
      </c>
      <c r="H590" s="192">
        <v>6500</v>
      </c>
      <c r="I590" s="192">
        <v>71800</v>
      </c>
      <c r="J590" s="192">
        <v>2600</v>
      </c>
      <c r="K590" s="192">
        <v>40600</v>
      </c>
      <c r="L590" s="192">
        <v>2200</v>
      </c>
      <c r="M590" s="198">
        <v>1032000</v>
      </c>
      <c r="N590" s="192">
        <v>62000</v>
      </c>
      <c r="O590" s="192">
        <v>233000</v>
      </c>
      <c r="P590" s="192">
        <v>10000</v>
      </c>
      <c r="Q590" s="192">
        <v>3911</v>
      </c>
      <c r="R590" s="192">
        <v>40</v>
      </c>
      <c r="S590" s="192">
        <v>3809</v>
      </c>
      <c r="T590" s="192">
        <v>98</v>
      </c>
      <c r="U590" s="192">
        <v>3953</v>
      </c>
      <c r="V590" s="192">
        <v>49</v>
      </c>
      <c r="W590" s="190">
        <v>96.357197065519856</v>
      </c>
    </row>
    <row r="591" spans="1:23" x14ac:dyDescent="0.3">
      <c r="A591" s="189">
        <v>0.60159722222222223</v>
      </c>
      <c r="B591" s="188" t="s">
        <v>1303</v>
      </c>
      <c r="C591" s="188">
        <v>48</v>
      </c>
      <c r="D591" s="188">
        <v>30</v>
      </c>
      <c r="E591" s="188">
        <v>511</v>
      </c>
      <c r="F591" s="188">
        <v>95</v>
      </c>
      <c r="G591" s="188">
        <v>134700</v>
      </c>
      <c r="H591" s="188">
        <v>5400</v>
      </c>
      <c r="I591" s="188">
        <v>41200</v>
      </c>
      <c r="J591" s="188">
        <v>2200</v>
      </c>
      <c r="K591" s="188">
        <v>54400</v>
      </c>
      <c r="L591" s="188">
        <v>6100</v>
      </c>
      <c r="M591" s="193">
        <v>1430000</v>
      </c>
      <c r="N591" s="188">
        <v>180000</v>
      </c>
      <c r="O591" s="188">
        <v>209500</v>
      </c>
      <c r="P591" s="188">
        <v>7200</v>
      </c>
      <c r="Q591" s="188">
        <v>3449</v>
      </c>
      <c r="R591" s="188">
        <v>56</v>
      </c>
      <c r="S591" s="188">
        <v>3510</v>
      </c>
      <c r="T591" s="188">
        <v>130</v>
      </c>
      <c r="U591" s="188">
        <v>3415</v>
      </c>
      <c r="V591" s="188">
        <v>68</v>
      </c>
      <c r="W591" s="190">
        <v>102.7818448023426</v>
      </c>
    </row>
    <row r="592" spans="1:23" x14ac:dyDescent="0.3">
      <c r="A592" s="194">
        <v>0.60241898148148143</v>
      </c>
      <c r="B592" s="195" t="s">
        <v>1304</v>
      </c>
      <c r="C592" s="195">
        <v>45</v>
      </c>
      <c r="D592" s="195">
        <v>27</v>
      </c>
      <c r="E592" s="195">
        <v>744</v>
      </c>
      <c r="F592" s="195">
        <v>92</v>
      </c>
      <c r="G592" s="195">
        <v>378000</v>
      </c>
      <c r="H592" s="195">
        <v>29000</v>
      </c>
      <c r="I592" s="195">
        <v>57900</v>
      </c>
      <c r="J592" s="195">
        <v>3900</v>
      </c>
      <c r="K592" s="195">
        <v>110900</v>
      </c>
      <c r="L592" s="195">
        <v>7400</v>
      </c>
      <c r="M592" s="196">
        <v>1010000</v>
      </c>
      <c r="N592" s="195">
        <v>100000</v>
      </c>
      <c r="O592" s="196">
        <v>1340000</v>
      </c>
      <c r="P592" s="195">
        <v>190000</v>
      </c>
      <c r="Q592" s="195">
        <v>2180</v>
      </c>
      <c r="R592" s="195">
        <v>110</v>
      </c>
      <c r="S592" s="195">
        <v>2140</v>
      </c>
      <c r="T592" s="195">
        <v>190</v>
      </c>
      <c r="U592" s="195">
        <v>2313</v>
      </c>
      <c r="V592" s="195">
        <v>94</v>
      </c>
      <c r="W592" s="190">
        <v>92.520536100302635</v>
      </c>
    </row>
    <row r="593" spans="1:23" x14ac:dyDescent="0.3">
      <c r="A593" s="189">
        <v>0.60322916666666659</v>
      </c>
      <c r="B593" s="188" t="s">
        <v>1305</v>
      </c>
      <c r="C593" s="188">
        <v>30</v>
      </c>
      <c r="D593" s="188">
        <v>29</v>
      </c>
      <c r="E593" s="188">
        <v>2</v>
      </c>
      <c r="F593" s="188">
        <v>13</v>
      </c>
      <c r="G593" s="188">
        <v>260700</v>
      </c>
      <c r="H593" s="188">
        <v>6600</v>
      </c>
      <c r="I593" s="188">
        <v>73300</v>
      </c>
      <c r="J593" s="188">
        <v>2000</v>
      </c>
      <c r="K593" s="188">
        <v>31620</v>
      </c>
      <c r="L593" s="188">
        <v>950</v>
      </c>
      <c r="M593" s="188">
        <v>179400</v>
      </c>
      <c r="N593" s="188">
        <v>6400</v>
      </c>
      <c r="O593" s="188">
        <v>430000</v>
      </c>
      <c r="P593" s="188">
        <v>17000</v>
      </c>
      <c r="Q593" s="188">
        <v>3327</v>
      </c>
      <c r="R593" s="188">
        <v>36</v>
      </c>
      <c r="S593" s="188">
        <v>3383</v>
      </c>
      <c r="T593" s="188">
        <v>82</v>
      </c>
      <c r="U593" s="188">
        <v>3288</v>
      </c>
      <c r="V593" s="188">
        <v>42</v>
      </c>
      <c r="W593" s="190">
        <v>102.88929440389293</v>
      </c>
    </row>
    <row r="594" spans="1:23" x14ac:dyDescent="0.3">
      <c r="A594" s="189">
        <v>0.60403935185185187</v>
      </c>
      <c r="B594" s="188" t="s">
        <v>1306</v>
      </c>
      <c r="C594" s="188">
        <v>53</v>
      </c>
      <c r="D594" s="188">
        <v>30</v>
      </c>
      <c r="E594" s="188">
        <v>24</v>
      </c>
      <c r="F594" s="188">
        <v>17</v>
      </c>
      <c r="G594" s="188">
        <v>364900</v>
      </c>
      <c r="H594" s="188">
        <v>9700</v>
      </c>
      <c r="I594" s="188">
        <v>110100</v>
      </c>
      <c r="J594" s="188">
        <v>2600</v>
      </c>
      <c r="K594" s="188">
        <v>29300</v>
      </c>
      <c r="L594" s="188">
        <v>1100</v>
      </c>
      <c r="M594" s="188">
        <v>163000</v>
      </c>
      <c r="N594" s="188">
        <v>8900</v>
      </c>
      <c r="O594" s="188">
        <v>594000</v>
      </c>
      <c r="P594" s="188">
        <v>20000</v>
      </c>
      <c r="Q594" s="188">
        <v>3408</v>
      </c>
      <c r="R594" s="188">
        <v>31</v>
      </c>
      <c r="S594" s="188">
        <v>3408</v>
      </c>
      <c r="T594" s="188">
        <v>72</v>
      </c>
      <c r="U594" s="188">
        <v>3401</v>
      </c>
      <c r="V594" s="188">
        <v>42</v>
      </c>
      <c r="W594" s="190">
        <v>100.20582181711262</v>
      </c>
    </row>
    <row r="595" spans="1:23" x14ac:dyDescent="0.3">
      <c r="A595" s="189">
        <v>0.60484953703703703</v>
      </c>
      <c r="B595" s="188" t="s">
        <v>1307</v>
      </c>
      <c r="C595" s="188">
        <v>30</v>
      </c>
      <c r="D595" s="188">
        <v>29</v>
      </c>
      <c r="E595" s="188">
        <v>36</v>
      </c>
      <c r="F595" s="188">
        <v>20</v>
      </c>
      <c r="G595" s="188">
        <v>175100</v>
      </c>
      <c r="H595" s="188">
        <v>5800</v>
      </c>
      <c r="I595" s="188">
        <v>50000</v>
      </c>
      <c r="J595" s="188">
        <v>1800</v>
      </c>
      <c r="K595" s="188">
        <v>18160</v>
      </c>
      <c r="L595" s="188">
        <v>750</v>
      </c>
      <c r="M595" s="188">
        <v>251000</v>
      </c>
      <c r="N595" s="188">
        <v>14000</v>
      </c>
      <c r="O595" s="188">
        <v>309000</v>
      </c>
      <c r="P595" s="188">
        <v>14000</v>
      </c>
      <c r="Q595" s="188">
        <v>3270</v>
      </c>
      <c r="R595" s="188">
        <v>41</v>
      </c>
      <c r="S595" s="188">
        <v>3213</v>
      </c>
      <c r="T595" s="188">
        <v>76</v>
      </c>
      <c r="U595" s="188">
        <v>3303</v>
      </c>
      <c r="V595" s="188">
        <v>49</v>
      </c>
      <c r="W595" s="190">
        <v>97.275204359673026</v>
      </c>
    </row>
    <row r="596" spans="1:23" x14ac:dyDescent="0.3">
      <c r="A596" s="189">
        <v>0.60567129629629635</v>
      </c>
      <c r="B596" s="188" t="s">
        <v>1308</v>
      </c>
      <c r="C596" s="188">
        <v>86</v>
      </c>
      <c r="D596" s="188">
        <v>30</v>
      </c>
      <c r="E596" s="188">
        <v>482</v>
      </c>
      <c r="F596" s="188">
        <v>59</v>
      </c>
      <c r="G596" s="188">
        <v>108700</v>
      </c>
      <c r="H596" s="188">
        <v>4200</v>
      </c>
      <c r="I596" s="188">
        <v>35200</v>
      </c>
      <c r="J596" s="188">
        <v>1600</v>
      </c>
      <c r="K596" s="188">
        <v>53100</v>
      </c>
      <c r="L596" s="188">
        <v>2800</v>
      </c>
      <c r="M596" s="188">
        <v>565000</v>
      </c>
      <c r="N596" s="188">
        <v>22000</v>
      </c>
      <c r="O596" s="188">
        <v>197000</v>
      </c>
      <c r="P596" s="188">
        <v>9700</v>
      </c>
      <c r="Q596" s="188">
        <v>3378</v>
      </c>
      <c r="R596" s="188">
        <v>30</v>
      </c>
      <c r="S596" s="188">
        <v>3133</v>
      </c>
      <c r="T596" s="188">
        <v>69</v>
      </c>
      <c r="U596" s="188">
        <v>3492</v>
      </c>
      <c r="V596" s="188">
        <v>47</v>
      </c>
      <c r="W596" s="190">
        <v>89.719358533791521</v>
      </c>
    </row>
    <row r="597" spans="1:23" x14ac:dyDescent="0.3">
      <c r="A597" s="189">
        <v>0.60655092592592597</v>
      </c>
      <c r="B597" s="188" t="s">
        <v>1309</v>
      </c>
      <c r="C597" s="188">
        <v>60</v>
      </c>
      <c r="D597" s="188">
        <v>36</v>
      </c>
      <c r="E597" s="188">
        <v>441</v>
      </c>
      <c r="F597" s="188">
        <v>60</v>
      </c>
      <c r="G597" s="188">
        <v>110000</v>
      </c>
      <c r="H597" s="188">
        <v>5100</v>
      </c>
      <c r="I597" s="188">
        <v>34500</v>
      </c>
      <c r="J597" s="188">
        <v>1500</v>
      </c>
      <c r="K597" s="188">
        <v>32900</v>
      </c>
      <c r="L597" s="188">
        <v>2200</v>
      </c>
      <c r="M597" s="193">
        <v>1068000</v>
      </c>
      <c r="N597" s="188">
        <v>58000</v>
      </c>
      <c r="O597" s="188">
        <v>218000</v>
      </c>
      <c r="P597" s="188">
        <v>13000</v>
      </c>
      <c r="Q597" s="188">
        <v>3266</v>
      </c>
      <c r="R597" s="188">
        <v>79</v>
      </c>
      <c r="S597" s="188">
        <v>3000</v>
      </c>
      <c r="T597" s="188">
        <v>180</v>
      </c>
      <c r="U597" s="188">
        <v>3450</v>
      </c>
      <c r="V597" s="188">
        <v>110</v>
      </c>
      <c r="W597" s="190">
        <v>86.956521739130437</v>
      </c>
    </row>
    <row r="598" spans="1:23" x14ac:dyDescent="0.3">
      <c r="A598" s="189">
        <v>0.61061342592592593</v>
      </c>
      <c r="B598" s="188" t="s">
        <v>1310</v>
      </c>
      <c r="C598" s="188">
        <v>41</v>
      </c>
      <c r="D598" s="188">
        <v>33</v>
      </c>
      <c r="E598" s="188">
        <v>4</v>
      </c>
      <c r="F598" s="188">
        <v>15</v>
      </c>
      <c r="G598" s="188">
        <v>79200</v>
      </c>
      <c r="H598" s="188">
        <v>2100</v>
      </c>
      <c r="I598" s="188">
        <v>22660</v>
      </c>
      <c r="J598" s="188">
        <v>670</v>
      </c>
      <c r="K598" s="188">
        <v>22980</v>
      </c>
      <c r="L598" s="188">
        <v>850</v>
      </c>
      <c r="M598" s="188">
        <v>140000</v>
      </c>
      <c r="N598" s="188">
        <v>8300</v>
      </c>
      <c r="O598" s="188">
        <v>131700</v>
      </c>
      <c r="P598" s="188">
        <v>4200</v>
      </c>
      <c r="Q598" s="188">
        <v>3338</v>
      </c>
      <c r="R598" s="188">
        <v>49</v>
      </c>
      <c r="S598" s="188">
        <v>3342</v>
      </c>
      <c r="T598" s="188">
        <v>95</v>
      </c>
      <c r="U598" s="188">
        <v>3313</v>
      </c>
      <c r="V598" s="188">
        <v>68</v>
      </c>
      <c r="W598" s="190">
        <v>100.87533957138545</v>
      </c>
    </row>
    <row r="599" spans="1:23" x14ac:dyDescent="0.3">
      <c r="A599" s="189">
        <v>0.6113425925925926</v>
      </c>
      <c r="B599" s="188" t="s">
        <v>1311</v>
      </c>
      <c r="C599" s="188">
        <v>60</v>
      </c>
      <c r="D599" s="188">
        <v>32</v>
      </c>
      <c r="E599" s="188">
        <v>350</v>
      </c>
      <c r="F599" s="188">
        <v>100</v>
      </c>
      <c r="G599" s="188">
        <v>72100</v>
      </c>
      <c r="H599" s="188">
        <v>4600</v>
      </c>
      <c r="I599" s="188">
        <v>23200</v>
      </c>
      <c r="J599" s="188">
        <v>1900</v>
      </c>
      <c r="K599" s="188">
        <v>29200</v>
      </c>
      <c r="L599" s="188">
        <v>2900</v>
      </c>
      <c r="M599" s="193">
        <v>1120000</v>
      </c>
      <c r="N599" s="188">
        <v>180000</v>
      </c>
      <c r="O599" s="188">
        <v>140000</v>
      </c>
      <c r="P599" s="188">
        <v>12000</v>
      </c>
      <c r="Q599" s="188">
        <v>3297</v>
      </c>
      <c r="R599" s="188">
        <v>49</v>
      </c>
      <c r="S599" s="188">
        <v>3020</v>
      </c>
      <c r="T599" s="188">
        <v>100</v>
      </c>
      <c r="U599" s="188">
        <v>3476</v>
      </c>
      <c r="V599" s="188">
        <v>59</v>
      </c>
      <c r="W599" s="190">
        <v>86.881472957422318</v>
      </c>
    </row>
    <row r="600" spans="1:23" x14ac:dyDescent="0.3">
      <c r="A600" s="189">
        <v>0.61217592592592596</v>
      </c>
      <c r="B600" s="188" t="s">
        <v>1312</v>
      </c>
      <c r="C600" s="188">
        <v>47</v>
      </c>
      <c r="D600" s="188">
        <v>27</v>
      </c>
      <c r="E600" s="188">
        <v>25</v>
      </c>
      <c r="F600" s="188">
        <v>17</v>
      </c>
      <c r="G600" s="188">
        <v>101100</v>
      </c>
      <c r="H600" s="188">
        <v>2100</v>
      </c>
      <c r="I600" s="188">
        <v>29420</v>
      </c>
      <c r="J600" s="188">
        <v>570</v>
      </c>
      <c r="K600" s="188">
        <v>22880</v>
      </c>
      <c r="L600" s="188">
        <v>750</v>
      </c>
      <c r="M600" s="188">
        <v>111800</v>
      </c>
      <c r="N600" s="188">
        <v>3300</v>
      </c>
      <c r="O600" s="188">
        <v>156600</v>
      </c>
      <c r="P600" s="188">
        <v>4200</v>
      </c>
      <c r="Q600" s="188">
        <v>3417</v>
      </c>
      <c r="R600" s="188">
        <v>39</v>
      </c>
      <c r="S600" s="188">
        <v>3527</v>
      </c>
      <c r="T600" s="188">
        <v>98</v>
      </c>
      <c r="U600" s="188">
        <v>3340</v>
      </c>
      <c r="V600" s="188">
        <v>49</v>
      </c>
      <c r="W600" s="190">
        <v>105.59880239520957</v>
      </c>
    </row>
    <row r="601" spans="1:23" x14ac:dyDescent="0.3">
      <c r="A601" s="191">
        <v>0.61298611111111112</v>
      </c>
      <c r="B601" s="192" t="s">
        <v>1313</v>
      </c>
      <c r="C601" s="192">
        <v>30</v>
      </c>
      <c r="D601" s="192">
        <v>30</v>
      </c>
      <c r="E601" s="192">
        <v>26</v>
      </c>
      <c r="F601" s="192">
        <v>16</v>
      </c>
      <c r="G601" s="192">
        <v>93600</v>
      </c>
      <c r="H601" s="192">
        <v>3000</v>
      </c>
      <c r="I601" s="192">
        <v>39500</v>
      </c>
      <c r="J601" s="192">
        <v>1100</v>
      </c>
      <c r="K601" s="192">
        <v>11780</v>
      </c>
      <c r="L601" s="192">
        <v>640</v>
      </c>
      <c r="M601" s="192">
        <v>59000</v>
      </c>
      <c r="N601" s="192">
        <v>5900</v>
      </c>
      <c r="O601" s="192">
        <v>127200</v>
      </c>
      <c r="P601" s="192">
        <v>5400</v>
      </c>
      <c r="Q601" s="192">
        <v>3926</v>
      </c>
      <c r="R601" s="192">
        <v>49</v>
      </c>
      <c r="S601" s="192">
        <v>3960</v>
      </c>
      <c r="T601" s="192">
        <v>120</v>
      </c>
      <c r="U601" s="192">
        <v>3910</v>
      </c>
      <c r="V601" s="192">
        <v>58</v>
      </c>
      <c r="W601" s="190">
        <v>101.27877237851663</v>
      </c>
    </row>
    <row r="602" spans="1:23" x14ac:dyDescent="0.3">
      <c r="A602" s="189">
        <v>0.61378472222222225</v>
      </c>
      <c r="B602" s="188" t="s">
        <v>1314</v>
      </c>
      <c r="C602" s="188">
        <v>25</v>
      </c>
      <c r="D602" s="188">
        <v>28</v>
      </c>
      <c r="E602" s="188">
        <v>123</v>
      </c>
      <c r="F602" s="188">
        <v>27</v>
      </c>
      <c r="G602" s="188">
        <v>289100</v>
      </c>
      <c r="H602" s="188">
        <v>6300</v>
      </c>
      <c r="I602" s="188">
        <v>82600</v>
      </c>
      <c r="J602" s="188">
        <v>1900</v>
      </c>
      <c r="K602" s="188">
        <v>77100</v>
      </c>
      <c r="L602" s="188">
        <v>2300</v>
      </c>
      <c r="M602" s="188">
        <v>427000</v>
      </c>
      <c r="N602" s="188">
        <v>10000</v>
      </c>
      <c r="O602" s="188">
        <v>494000</v>
      </c>
      <c r="P602" s="188">
        <v>15000</v>
      </c>
      <c r="Q602" s="188">
        <v>3322</v>
      </c>
      <c r="R602" s="188">
        <v>41</v>
      </c>
      <c r="S602" s="188">
        <v>3291</v>
      </c>
      <c r="T602" s="188">
        <v>98</v>
      </c>
      <c r="U602" s="188">
        <v>3305</v>
      </c>
      <c r="V602" s="188">
        <v>49</v>
      </c>
      <c r="W602" s="190">
        <v>99.576399394856281</v>
      </c>
    </row>
    <row r="603" spans="1:23" x14ac:dyDescent="0.3">
      <c r="A603" s="189">
        <v>0.61471064814814813</v>
      </c>
      <c r="B603" s="188" t="s">
        <v>1315</v>
      </c>
      <c r="C603" s="188">
        <v>65</v>
      </c>
      <c r="D603" s="188">
        <v>38</v>
      </c>
      <c r="E603" s="188">
        <v>55</v>
      </c>
      <c r="F603" s="188">
        <v>28</v>
      </c>
      <c r="G603" s="188">
        <v>432000</v>
      </c>
      <c r="H603" s="188">
        <v>18000</v>
      </c>
      <c r="I603" s="188">
        <v>122600</v>
      </c>
      <c r="J603" s="188">
        <v>5800</v>
      </c>
      <c r="K603" s="188">
        <v>135500</v>
      </c>
      <c r="L603" s="188">
        <v>6000</v>
      </c>
      <c r="M603" s="188">
        <v>747000</v>
      </c>
      <c r="N603" s="188">
        <v>40000</v>
      </c>
      <c r="O603" s="188">
        <v>679000</v>
      </c>
      <c r="P603" s="188">
        <v>37000</v>
      </c>
      <c r="Q603" s="188">
        <v>3387</v>
      </c>
      <c r="R603" s="188">
        <v>85</v>
      </c>
      <c r="S603" s="188">
        <v>3540</v>
      </c>
      <c r="T603" s="188">
        <v>150</v>
      </c>
      <c r="U603" s="188">
        <v>3280</v>
      </c>
      <c r="V603" s="188">
        <v>100</v>
      </c>
      <c r="W603" s="190">
        <v>107.92682926829269</v>
      </c>
    </row>
    <row r="604" spans="1:23" x14ac:dyDescent="0.3">
      <c r="A604" s="191">
        <v>0.61540509259259257</v>
      </c>
      <c r="B604" s="192" t="s">
        <v>1316</v>
      </c>
      <c r="C604" s="192">
        <v>57</v>
      </c>
      <c r="D604" s="192">
        <v>31</v>
      </c>
      <c r="E604" s="192">
        <v>10</v>
      </c>
      <c r="F604" s="192">
        <v>13</v>
      </c>
      <c r="G604" s="192">
        <v>116000</v>
      </c>
      <c r="H604" s="192">
        <v>3500</v>
      </c>
      <c r="I604" s="192">
        <v>51100</v>
      </c>
      <c r="J604" s="192">
        <v>1400</v>
      </c>
      <c r="K604" s="192">
        <v>14890</v>
      </c>
      <c r="L604" s="192">
        <v>560</v>
      </c>
      <c r="M604" s="192">
        <v>72100</v>
      </c>
      <c r="N604" s="192">
        <v>3000</v>
      </c>
      <c r="O604" s="192">
        <v>160800</v>
      </c>
      <c r="P604" s="192">
        <v>6700</v>
      </c>
      <c r="Q604" s="192">
        <v>3954</v>
      </c>
      <c r="R604" s="192">
        <v>45</v>
      </c>
      <c r="S604" s="192">
        <v>3890</v>
      </c>
      <c r="T604" s="192">
        <v>120</v>
      </c>
      <c r="U604" s="192">
        <v>3971</v>
      </c>
      <c r="V604" s="192">
        <v>52</v>
      </c>
      <c r="W604" s="190">
        <v>97.960211533618732</v>
      </c>
    </row>
    <row r="605" spans="1:23" x14ac:dyDescent="0.3">
      <c r="A605" s="189">
        <v>0.61624999999999996</v>
      </c>
      <c r="B605" s="188" t="s">
        <v>1317</v>
      </c>
      <c r="C605" s="188">
        <v>23</v>
      </c>
      <c r="D605" s="188">
        <v>29</v>
      </c>
      <c r="E605" s="188">
        <v>220</v>
      </c>
      <c r="F605" s="188">
        <v>45</v>
      </c>
      <c r="G605" s="188">
        <v>113300</v>
      </c>
      <c r="H605" s="188">
        <v>5200</v>
      </c>
      <c r="I605" s="188">
        <v>32600</v>
      </c>
      <c r="J605" s="188">
        <v>1500</v>
      </c>
      <c r="K605" s="188">
        <v>16000</v>
      </c>
      <c r="L605" s="188">
        <v>1000</v>
      </c>
      <c r="M605" s="188">
        <v>646000</v>
      </c>
      <c r="N605" s="188">
        <v>29000</v>
      </c>
      <c r="O605" s="188">
        <v>171800</v>
      </c>
      <c r="P605" s="188">
        <v>7400</v>
      </c>
      <c r="Q605" s="188">
        <v>3419</v>
      </c>
      <c r="R605" s="188">
        <v>55</v>
      </c>
      <c r="S605" s="188">
        <v>3580</v>
      </c>
      <c r="T605" s="188">
        <v>120</v>
      </c>
      <c r="U605" s="188">
        <v>3300</v>
      </c>
      <c r="V605" s="188">
        <v>66</v>
      </c>
      <c r="W605" s="190">
        <v>108.4848484848485</v>
      </c>
    </row>
    <row r="606" spans="1:23" x14ac:dyDescent="0.3">
      <c r="A606" s="189">
        <v>0.61707175925925928</v>
      </c>
      <c r="B606" s="188" t="s">
        <v>1318</v>
      </c>
      <c r="C606" s="188">
        <v>39</v>
      </c>
      <c r="D606" s="188">
        <v>30</v>
      </c>
      <c r="E606" s="188">
        <v>11</v>
      </c>
      <c r="F606" s="188">
        <v>16</v>
      </c>
      <c r="G606" s="188">
        <v>98600</v>
      </c>
      <c r="H606" s="188">
        <v>3200</v>
      </c>
      <c r="I606" s="188">
        <v>28010</v>
      </c>
      <c r="J606" s="188">
        <v>920</v>
      </c>
      <c r="K606" s="188">
        <v>13780</v>
      </c>
      <c r="L606" s="188">
        <v>680</v>
      </c>
      <c r="M606" s="188">
        <v>79600</v>
      </c>
      <c r="N606" s="188">
        <v>3300</v>
      </c>
      <c r="O606" s="188">
        <v>157000</v>
      </c>
      <c r="P606" s="188">
        <v>5700</v>
      </c>
      <c r="Q606" s="188">
        <v>3359</v>
      </c>
      <c r="R606" s="188">
        <v>55</v>
      </c>
      <c r="S606" s="188">
        <v>3420</v>
      </c>
      <c r="T606" s="188">
        <v>110</v>
      </c>
      <c r="U606" s="188">
        <v>3293</v>
      </c>
      <c r="V606" s="188">
        <v>70</v>
      </c>
      <c r="W606" s="190">
        <v>103.85666565441846</v>
      </c>
    </row>
    <row r="607" spans="1:23" x14ac:dyDescent="0.3">
      <c r="A607" s="189">
        <v>0.61785879629629636</v>
      </c>
      <c r="B607" s="188" t="s">
        <v>1319</v>
      </c>
      <c r="C607" s="188">
        <v>29</v>
      </c>
      <c r="D607" s="188">
        <v>29</v>
      </c>
      <c r="E607" s="188">
        <v>16</v>
      </c>
      <c r="F607" s="188">
        <v>18</v>
      </c>
      <c r="G607" s="188">
        <v>57600</v>
      </c>
      <c r="H607" s="188">
        <v>2400</v>
      </c>
      <c r="I607" s="188">
        <v>16690</v>
      </c>
      <c r="J607" s="188">
        <v>780</v>
      </c>
      <c r="K607" s="188">
        <v>17080</v>
      </c>
      <c r="L607" s="188">
        <v>660</v>
      </c>
      <c r="M607" s="188">
        <v>93600</v>
      </c>
      <c r="N607" s="188">
        <v>3000</v>
      </c>
      <c r="O607" s="188">
        <v>94100</v>
      </c>
      <c r="P607" s="188">
        <v>4100</v>
      </c>
      <c r="Q607" s="188">
        <v>3355</v>
      </c>
      <c r="R607" s="188">
        <v>35</v>
      </c>
      <c r="S607" s="188">
        <v>3390</v>
      </c>
      <c r="T607" s="188">
        <v>76</v>
      </c>
      <c r="U607" s="188">
        <v>3312</v>
      </c>
      <c r="V607" s="188">
        <v>48</v>
      </c>
      <c r="W607" s="190">
        <v>102.35507246376811</v>
      </c>
    </row>
    <row r="608" spans="1:23" x14ac:dyDescent="0.3">
      <c r="A608" s="189">
        <v>0.61875000000000002</v>
      </c>
      <c r="B608" s="188" t="s">
        <v>1320</v>
      </c>
      <c r="C608" s="188">
        <v>19</v>
      </c>
      <c r="D608" s="188">
        <v>29</v>
      </c>
      <c r="E608" s="188">
        <v>14</v>
      </c>
      <c r="F608" s="188">
        <v>17</v>
      </c>
      <c r="G608" s="188">
        <v>140900</v>
      </c>
      <c r="H608" s="188">
        <v>3100</v>
      </c>
      <c r="I608" s="188">
        <v>39470</v>
      </c>
      <c r="J608" s="188">
        <v>900</v>
      </c>
      <c r="K608" s="188">
        <v>25210</v>
      </c>
      <c r="L608" s="188">
        <v>910</v>
      </c>
      <c r="M608" s="188">
        <v>146500</v>
      </c>
      <c r="N608" s="188">
        <v>4900</v>
      </c>
      <c r="O608" s="188">
        <v>247000</v>
      </c>
      <c r="P608" s="188">
        <v>7600</v>
      </c>
      <c r="Q608" s="188">
        <v>3272</v>
      </c>
      <c r="R608" s="188">
        <v>37</v>
      </c>
      <c r="S608" s="188">
        <v>3204</v>
      </c>
      <c r="T608" s="188">
        <v>78</v>
      </c>
      <c r="U608" s="188">
        <v>3280</v>
      </c>
      <c r="V608" s="188">
        <v>51</v>
      </c>
      <c r="W608" s="190">
        <v>97.682926829268297</v>
      </c>
    </row>
    <row r="609" spans="1:23" x14ac:dyDescent="0.3">
      <c r="A609" s="189">
        <v>0.62281249999999999</v>
      </c>
      <c r="B609" s="188" t="s">
        <v>1321</v>
      </c>
      <c r="C609" s="188">
        <v>9</v>
      </c>
      <c r="D609" s="188">
        <v>26</v>
      </c>
      <c r="E609" s="188">
        <v>30</v>
      </c>
      <c r="F609" s="188">
        <v>18</v>
      </c>
      <c r="G609" s="188">
        <v>297300</v>
      </c>
      <c r="H609" s="188">
        <v>8400</v>
      </c>
      <c r="I609" s="188">
        <v>90400</v>
      </c>
      <c r="J609" s="188">
        <v>2400</v>
      </c>
      <c r="K609" s="188">
        <v>103200</v>
      </c>
      <c r="L609" s="188">
        <v>3100</v>
      </c>
      <c r="M609" s="188">
        <v>567000</v>
      </c>
      <c r="N609" s="188">
        <v>18000</v>
      </c>
      <c r="O609" s="188">
        <v>484000</v>
      </c>
      <c r="P609" s="188">
        <v>18000</v>
      </c>
      <c r="Q609" s="188">
        <v>3417</v>
      </c>
      <c r="R609" s="188">
        <v>45</v>
      </c>
      <c r="S609" s="188">
        <v>3417</v>
      </c>
      <c r="T609" s="188">
        <v>91</v>
      </c>
      <c r="U609" s="188">
        <v>3405</v>
      </c>
      <c r="V609" s="188">
        <v>53</v>
      </c>
      <c r="W609" s="190">
        <v>100.35242290748899</v>
      </c>
    </row>
    <row r="610" spans="1:23" x14ac:dyDescent="0.3">
      <c r="A610" s="191">
        <v>0.62355324074074081</v>
      </c>
      <c r="B610" s="192" t="s">
        <v>1322</v>
      </c>
      <c r="C610" s="192">
        <v>72</v>
      </c>
      <c r="D610" s="192">
        <v>29</v>
      </c>
      <c r="E610" s="192">
        <v>20</v>
      </c>
      <c r="F610" s="192">
        <v>15</v>
      </c>
      <c r="G610" s="192">
        <v>201000</v>
      </c>
      <c r="H610" s="192">
        <v>6100</v>
      </c>
      <c r="I610" s="192">
        <v>72400</v>
      </c>
      <c r="J610" s="192">
        <v>1900</v>
      </c>
      <c r="K610" s="192">
        <v>25620</v>
      </c>
      <c r="L610" s="192">
        <v>810</v>
      </c>
      <c r="M610" s="192">
        <v>240000</v>
      </c>
      <c r="N610" s="192">
        <v>15000</v>
      </c>
      <c r="O610" s="192">
        <v>295000</v>
      </c>
      <c r="P610" s="192">
        <v>11000</v>
      </c>
      <c r="Q610" s="192">
        <v>3691</v>
      </c>
      <c r="R610" s="192">
        <v>39</v>
      </c>
      <c r="S610" s="192">
        <v>3692</v>
      </c>
      <c r="T610" s="192">
        <v>92</v>
      </c>
      <c r="U610" s="192">
        <v>3672</v>
      </c>
      <c r="V610" s="192">
        <v>49</v>
      </c>
      <c r="W610" s="190">
        <v>100.54466230936818</v>
      </c>
    </row>
    <row r="611" spans="1:23" x14ac:dyDescent="0.3">
      <c r="A611" s="191">
        <v>0.62444444444444447</v>
      </c>
      <c r="B611" s="192" t="s">
        <v>1323</v>
      </c>
      <c r="C611" s="192">
        <v>105</v>
      </c>
      <c r="D611" s="192">
        <v>38</v>
      </c>
      <c r="E611" s="192">
        <v>158</v>
      </c>
      <c r="F611" s="192">
        <v>48</v>
      </c>
      <c r="G611" s="192">
        <v>613000</v>
      </c>
      <c r="H611" s="192">
        <v>23000</v>
      </c>
      <c r="I611" s="192">
        <v>259000</v>
      </c>
      <c r="J611" s="192">
        <v>11000</v>
      </c>
      <c r="K611" s="192">
        <v>135200</v>
      </c>
      <c r="L611" s="192">
        <v>9600</v>
      </c>
      <c r="M611" s="192">
        <v>621000</v>
      </c>
      <c r="N611" s="192">
        <v>28000</v>
      </c>
      <c r="O611" s="192">
        <v>840000</v>
      </c>
      <c r="P611" s="192">
        <v>45000</v>
      </c>
      <c r="Q611" s="192">
        <v>3926</v>
      </c>
      <c r="R611" s="192">
        <v>42</v>
      </c>
      <c r="S611" s="192">
        <v>3970</v>
      </c>
      <c r="T611" s="192">
        <v>130</v>
      </c>
      <c r="U611" s="192">
        <v>3901</v>
      </c>
      <c r="V611" s="192">
        <v>42</v>
      </c>
      <c r="W611" s="190">
        <v>101.768777236606</v>
      </c>
    </row>
    <row r="612" spans="1:23" x14ac:dyDescent="0.3">
      <c r="A612" s="189">
        <v>0.62520833333333337</v>
      </c>
      <c r="B612" s="188" t="s">
        <v>1324</v>
      </c>
      <c r="C612" s="188">
        <v>74</v>
      </c>
      <c r="D612" s="188">
        <v>37</v>
      </c>
      <c r="E612" s="188">
        <v>310</v>
      </c>
      <c r="F612" s="188">
        <v>48</v>
      </c>
      <c r="G612" s="188">
        <v>266200</v>
      </c>
      <c r="H612" s="188">
        <v>6300</v>
      </c>
      <c r="I612" s="188">
        <v>80500</v>
      </c>
      <c r="J612" s="188">
        <v>1800</v>
      </c>
      <c r="K612" s="188">
        <v>60700</v>
      </c>
      <c r="L612" s="188">
        <v>1800</v>
      </c>
      <c r="M612" s="193">
        <v>1075000</v>
      </c>
      <c r="N612" s="188">
        <v>64000</v>
      </c>
      <c r="O612" s="188">
        <v>495000</v>
      </c>
      <c r="P612" s="188">
        <v>13000</v>
      </c>
      <c r="Q612" s="188">
        <v>3284</v>
      </c>
      <c r="R612" s="188">
        <v>35</v>
      </c>
      <c r="S612" s="188">
        <v>3084</v>
      </c>
      <c r="T612" s="188">
        <v>74</v>
      </c>
      <c r="U612" s="188">
        <v>3379</v>
      </c>
      <c r="V612" s="188">
        <v>44</v>
      </c>
      <c r="W612" s="190">
        <v>91.269606392423796</v>
      </c>
    </row>
    <row r="613" spans="1:23" x14ac:dyDescent="0.3">
      <c r="A613" s="189">
        <v>0.62601851851851853</v>
      </c>
      <c r="B613" s="188" t="s">
        <v>1325</v>
      </c>
      <c r="C613" s="188">
        <v>159</v>
      </c>
      <c r="D613" s="188">
        <v>41</v>
      </c>
      <c r="E613" s="188">
        <v>253</v>
      </c>
      <c r="F613" s="188">
        <v>47</v>
      </c>
      <c r="G613" s="188">
        <v>546000</v>
      </c>
      <c r="H613" s="188">
        <v>16000</v>
      </c>
      <c r="I613" s="188">
        <v>156100</v>
      </c>
      <c r="J613" s="188">
        <v>5000</v>
      </c>
      <c r="K613" s="188">
        <v>61100</v>
      </c>
      <c r="L613" s="188">
        <v>2900</v>
      </c>
      <c r="M613" s="188">
        <v>295000</v>
      </c>
      <c r="N613" s="188">
        <v>12000</v>
      </c>
      <c r="O613" s="188">
        <v>891000</v>
      </c>
      <c r="P613" s="188">
        <v>35000</v>
      </c>
      <c r="Q613" s="188">
        <v>3357</v>
      </c>
      <c r="R613" s="188">
        <v>49</v>
      </c>
      <c r="S613" s="188">
        <v>3420</v>
      </c>
      <c r="T613" s="188">
        <v>110</v>
      </c>
      <c r="U613" s="188">
        <v>3300</v>
      </c>
      <c r="V613" s="188">
        <v>66</v>
      </c>
      <c r="W613" s="190">
        <v>103.63636363636364</v>
      </c>
    </row>
    <row r="614" spans="1:23" x14ac:dyDescent="0.3">
      <c r="A614" s="189">
        <v>0.62687499999999996</v>
      </c>
      <c r="B614" s="188" t="s">
        <v>1326</v>
      </c>
      <c r="C614" s="188">
        <v>81</v>
      </c>
      <c r="D614" s="188">
        <v>31</v>
      </c>
      <c r="E614" s="188">
        <v>32</v>
      </c>
      <c r="F614" s="188">
        <v>17</v>
      </c>
      <c r="G614" s="188">
        <v>328000</v>
      </c>
      <c r="H614" s="188">
        <v>11000</v>
      </c>
      <c r="I614" s="188">
        <v>100400</v>
      </c>
      <c r="J614" s="188">
        <v>3600</v>
      </c>
      <c r="K614" s="188">
        <v>66500</v>
      </c>
      <c r="L614" s="188">
        <v>2000</v>
      </c>
      <c r="M614" s="188">
        <v>363000</v>
      </c>
      <c r="N614" s="188">
        <v>14000</v>
      </c>
      <c r="O614" s="188">
        <v>534000</v>
      </c>
      <c r="P614" s="188">
        <v>21000</v>
      </c>
      <c r="Q614" s="188">
        <v>3420</v>
      </c>
      <c r="R614" s="188">
        <v>36</v>
      </c>
      <c r="S614" s="188">
        <v>3401</v>
      </c>
      <c r="T614" s="188">
        <v>79</v>
      </c>
      <c r="U614" s="188">
        <v>3399</v>
      </c>
      <c r="V614" s="188">
        <v>47</v>
      </c>
      <c r="W614" s="190">
        <v>100.05884083553987</v>
      </c>
    </row>
    <row r="615" spans="1:23" x14ac:dyDescent="0.3">
      <c r="A615" s="189">
        <v>0.62762731481481482</v>
      </c>
      <c r="B615" s="188" t="s">
        <v>1327</v>
      </c>
      <c r="C615" s="188">
        <v>48</v>
      </c>
      <c r="D615" s="188">
        <v>30</v>
      </c>
      <c r="E615" s="188">
        <v>540</v>
      </c>
      <c r="F615" s="188">
        <v>190</v>
      </c>
      <c r="G615" s="188">
        <v>236200</v>
      </c>
      <c r="H615" s="188">
        <v>8300</v>
      </c>
      <c r="I615" s="188">
        <v>71000</v>
      </c>
      <c r="J615" s="188">
        <v>3600</v>
      </c>
      <c r="K615" s="188">
        <v>86000</v>
      </c>
      <c r="L615" s="188">
        <v>11000</v>
      </c>
      <c r="M615" s="193">
        <v>1150000</v>
      </c>
      <c r="N615" s="188">
        <v>290000</v>
      </c>
      <c r="O615" s="188">
        <v>435000</v>
      </c>
      <c r="P615" s="188">
        <v>21000</v>
      </c>
      <c r="Q615" s="188">
        <v>3317</v>
      </c>
      <c r="R615" s="188">
        <v>38</v>
      </c>
      <c r="S615" s="188">
        <v>3145</v>
      </c>
      <c r="T615" s="188">
        <v>80</v>
      </c>
      <c r="U615" s="188">
        <v>3393</v>
      </c>
      <c r="V615" s="188">
        <v>51</v>
      </c>
      <c r="W615" s="190">
        <v>92.690834070144419</v>
      </c>
    </row>
    <row r="616" spans="1:23" x14ac:dyDescent="0.3">
      <c r="A616" s="189">
        <v>0.62851851851851859</v>
      </c>
      <c r="B616" s="188" t="s">
        <v>1328</v>
      </c>
      <c r="C616" s="188">
        <v>25</v>
      </c>
      <c r="D616" s="188">
        <v>31</v>
      </c>
      <c r="E616" s="188">
        <v>7</v>
      </c>
      <c r="F616" s="188">
        <v>15</v>
      </c>
      <c r="G616" s="188">
        <v>240600</v>
      </c>
      <c r="H616" s="188">
        <v>6000</v>
      </c>
      <c r="I616" s="188">
        <v>68200</v>
      </c>
      <c r="J616" s="188">
        <v>1600</v>
      </c>
      <c r="K616" s="188">
        <v>53800</v>
      </c>
      <c r="L616" s="188">
        <v>1500</v>
      </c>
      <c r="M616" s="188">
        <v>314000</v>
      </c>
      <c r="N616" s="188">
        <v>10000</v>
      </c>
      <c r="O616" s="188">
        <v>403000</v>
      </c>
      <c r="P616" s="188">
        <v>15000</v>
      </c>
      <c r="Q616" s="188">
        <v>3323</v>
      </c>
      <c r="R616" s="188">
        <v>30</v>
      </c>
      <c r="S616" s="188">
        <v>3336</v>
      </c>
      <c r="T616" s="188">
        <v>80</v>
      </c>
      <c r="U616" s="188">
        <v>3293</v>
      </c>
      <c r="V616" s="188">
        <v>40</v>
      </c>
      <c r="W616" s="190">
        <v>101.30580018220468</v>
      </c>
    </row>
    <row r="617" spans="1:23" x14ac:dyDescent="0.3">
      <c r="A617" s="189">
        <v>0.6293171296296296</v>
      </c>
      <c r="B617" s="188" t="s">
        <v>1329</v>
      </c>
      <c r="C617" s="188">
        <v>71</v>
      </c>
      <c r="D617" s="188">
        <v>30</v>
      </c>
      <c r="E617" s="188">
        <v>239</v>
      </c>
      <c r="F617" s="188">
        <v>38</v>
      </c>
      <c r="G617" s="188">
        <v>180400</v>
      </c>
      <c r="H617" s="188">
        <v>9600</v>
      </c>
      <c r="I617" s="188">
        <v>52300</v>
      </c>
      <c r="J617" s="188">
        <v>2800</v>
      </c>
      <c r="K617" s="188">
        <v>38500</v>
      </c>
      <c r="L617" s="188">
        <v>2100</v>
      </c>
      <c r="M617" s="188">
        <v>674000</v>
      </c>
      <c r="N617" s="188">
        <v>47000</v>
      </c>
      <c r="O617" s="188">
        <v>267000</v>
      </c>
      <c r="P617" s="188">
        <v>18000</v>
      </c>
      <c r="Q617" s="188">
        <v>3475</v>
      </c>
      <c r="R617" s="188">
        <v>53</v>
      </c>
      <c r="S617" s="188">
        <v>3730</v>
      </c>
      <c r="T617" s="188">
        <v>120</v>
      </c>
      <c r="U617" s="188">
        <v>3313</v>
      </c>
      <c r="V617" s="188">
        <v>73</v>
      </c>
      <c r="W617" s="190">
        <v>112.58677935405976</v>
      </c>
    </row>
    <row r="618" spans="1:23" x14ac:dyDescent="0.3">
      <c r="A618" s="189">
        <v>0.63006944444444446</v>
      </c>
      <c r="B618" s="188" t="s">
        <v>1330</v>
      </c>
      <c r="C618" s="188">
        <v>57</v>
      </c>
      <c r="D618" s="188">
        <v>31</v>
      </c>
      <c r="E618" s="188">
        <v>890</v>
      </c>
      <c r="F618" s="188">
        <v>110</v>
      </c>
      <c r="G618" s="188">
        <v>419000</v>
      </c>
      <c r="H618" s="188">
        <v>11000</v>
      </c>
      <c r="I618" s="188">
        <v>126500</v>
      </c>
      <c r="J618" s="188">
        <v>3400</v>
      </c>
      <c r="K618" s="188">
        <v>54300</v>
      </c>
      <c r="L618" s="188">
        <v>3900</v>
      </c>
      <c r="M618" s="193">
        <v>1520000</v>
      </c>
      <c r="N618" s="188">
        <v>160000</v>
      </c>
      <c r="O618" s="188">
        <v>790000</v>
      </c>
      <c r="P618" s="188">
        <v>26000</v>
      </c>
      <c r="Q618" s="188">
        <v>3266</v>
      </c>
      <c r="R618" s="188">
        <v>35</v>
      </c>
      <c r="S618" s="188">
        <v>3043</v>
      </c>
      <c r="T618" s="188">
        <v>74</v>
      </c>
      <c r="U618" s="188">
        <v>3379</v>
      </c>
      <c r="V618" s="188">
        <v>44</v>
      </c>
      <c r="W618" s="190">
        <v>90.056229653743713</v>
      </c>
    </row>
    <row r="619" spans="1:23" x14ac:dyDescent="0.3">
      <c r="A619" s="189">
        <v>0.63418981481481485</v>
      </c>
      <c r="B619" s="188" t="s">
        <v>1331</v>
      </c>
      <c r="C619" s="188">
        <v>93</v>
      </c>
      <c r="D619" s="188">
        <v>41</v>
      </c>
      <c r="E619" s="188">
        <v>105</v>
      </c>
      <c r="F619" s="188">
        <v>28</v>
      </c>
      <c r="G619" s="188">
        <v>704000</v>
      </c>
      <c r="H619" s="188">
        <v>26000</v>
      </c>
      <c r="I619" s="188">
        <v>225900</v>
      </c>
      <c r="J619" s="188">
        <v>7700</v>
      </c>
      <c r="K619" s="188">
        <v>86100</v>
      </c>
      <c r="L619" s="188">
        <v>3900</v>
      </c>
      <c r="M619" s="188">
        <v>434000</v>
      </c>
      <c r="N619" s="188">
        <v>23000</v>
      </c>
      <c r="O619" s="193">
        <v>1076000</v>
      </c>
      <c r="P619" s="188">
        <v>42000</v>
      </c>
      <c r="Q619" s="188">
        <v>3526</v>
      </c>
      <c r="R619" s="188">
        <v>36</v>
      </c>
      <c r="S619" s="188">
        <v>3571</v>
      </c>
      <c r="T619" s="188">
        <v>89</v>
      </c>
      <c r="U619" s="188">
        <v>3485</v>
      </c>
      <c r="V619" s="188">
        <v>50</v>
      </c>
      <c r="W619" s="190">
        <v>102.46771879483501</v>
      </c>
    </row>
    <row r="620" spans="1:23" x14ac:dyDescent="0.3">
      <c r="A620" s="189">
        <v>0.63498842592592586</v>
      </c>
      <c r="B620" s="188" t="s">
        <v>1332</v>
      </c>
      <c r="C620" s="188">
        <v>40</v>
      </c>
      <c r="D620" s="188">
        <v>29</v>
      </c>
      <c r="E620" s="188">
        <v>127</v>
      </c>
      <c r="F620" s="188">
        <v>28</v>
      </c>
      <c r="G620" s="188">
        <v>63300</v>
      </c>
      <c r="H620" s="188">
        <v>1600</v>
      </c>
      <c r="I620" s="188">
        <v>18780</v>
      </c>
      <c r="J620" s="188">
        <v>560</v>
      </c>
      <c r="K620" s="188">
        <v>10470</v>
      </c>
      <c r="L620" s="188">
        <v>640</v>
      </c>
      <c r="M620" s="188">
        <v>234000</v>
      </c>
      <c r="N620" s="188">
        <v>39000</v>
      </c>
      <c r="O620" s="188">
        <v>113400</v>
      </c>
      <c r="P620" s="188">
        <v>3800</v>
      </c>
      <c r="Q620" s="188">
        <v>3295</v>
      </c>
      <c r="R620" s="188">
        <v>53</v>
      </c>
      <c r="S620" s="188">
        <v>3189</v>
      </c>
      <c r="T620" s="188">
        <v>97</v>
      </c>
      <c r="U620" s="188">
        <v>3340</v>
      </c>
      <c r="V620" s="188">
        <v>64</v>
      </c>
      <c r="W620" s="190">
        <v>95.47904191616766</v>
      </c>
    </row>
    <row r="621" spans="1:23" x14ac:dyDescent="0.3">
      <c r="A621" s="189">
        <v>0.6358449074074074</v>
      </c>
      <c r="B621" s="188" t="s">
        <v>1333</v>
      </c>
      <c r="C621" s="188">
        <v>29</v>
      </c>
      <c r="D621" s="188">
        <v>34</v>
      </c>
      <c r="E621" s="188">
        <v>16</v>
      </c>
      <c r="F621" s="188">
        <v>16</v>
      </c>
      <c r="G621" s="188">
        <v>205300</v>
      </c>
      <c r="H621" s="188">
        <v>5300</v>
      </c>
      <c r="I621" s="188">
        <v>61100</v>
      </c>
      <c r="J621" s="188">
        <v>1600</v>
      </c>
      <c r="K621" s="188">
        <v>60300</v>
      </c>
      <c r="L621" s="188">
        <v>2100</v>
      </c>
      <c r="M621" s="188">
        <v>310000</v>
      </c>
      <c r="N621" s="188">
        <v>12000</v>
      </c>
      <c r="O621" s="188">
        <v>319000</v>
      </c>
      <c r="P621" s="188">
        <v>13000</v>
      </c>
      <c r="Q621" s="188">
        <v>3446</v>
      </c>
      <c r="R621" s="188">
        <v>37</v>
      </c>
      <c r="S621" s="188">
        <v>3547</v>
      </c>
      <c r="T621" s="188">
        <v>99</v>
      </c>
      <c r="U621" s="188">
        <v>3366</v>
      </c>
      <c r="V621" s="188">
        <v>47</v>
      </c>
      <c r="W621" s="190">
        <v>105.37730243612597</v>
      </c>
    </row>
    <row r="622" spans="1:23" x14ac:dyDescent="0.3">
      <c r="A622" s="189">
        <v>0.63658564814814811</v>
      </c>
      <c r="B622" s="188" t="s">
        <v>1334</v>
      </c>
      <c r="C622" s="188">
        <v>18</v>
      </c>
      <c r="D622" s="188">
        <v>25</v>
      </c>
      <c r="E622" s="188">
        <v>267</v>
      </c>
      <c r="F622" s="188">
        <v>35</v>
      </c>
      <c r="G622" s="188">
        <v>282100</v>
      </c>
      <c r="H622" s="188">
        <v>5700</v>
      </c>
      <c r="I622" s="188">
        <v>84600</v>
      </c>
      <c r="J622" s="188">
        <v>1800</v>
      </c>
      <c r="K622" s="188">
        <v>67300</v>
      </c>
      <c r="L622" s="188">
        <v>2000</v>
      </c>
      <c r="M622" s="188">
        <v>535000</v>
      </c>
      <c r="N622" s="188">
        <v>26000</v>
      </c>
      <c r="O622" s="188">
        <v>488000</v>
      </c>
      <c r="P622" s="188">
        <v>13000</v>
      </c>
      <c r="Q622" s="188">
        <v>3340</v>
      </c>
      <c r="R622" s="188">
        <v>41</v>
      </c>
      <c r="S622" s="188">
        <v>3202</v>
      </c>
      <c r="T622" s="188">
        <v>73</v>
      </c>
      <c r="U622" s="188">
        <v>3365</v>
      </c>
      <c r="V622" s="188">
        <v>44</v>
      </c>
      <c r="W622" s="190">
        <v>95.156017830609201</v>
      </c>
    </row>
    <row r="623" spans="1:23" x14ac:dyDescent="0.3">
      <c r="A623" s="191">
        <v>0.63740740740740742</v>
      </c>
      <c r="B623" s="192" t="s">
        <v>1335</v>
      </c>
      <c r="C623" s="192">
        <v>37</v>
      </c>
      <c r="D623" s="192">
        <v>29</v>
      </c>
      <c r="E623" s="192">
        <v>19</v>
      </c>
      <c r="F623" s="192">
        <v>14</v>
      </c>
      <c r="G623" s="192">
        <v>102500</v>
      </c>
      <c r="H623" s="192">
        <v>4200</v>
      </c>
      <c r="I623" s="192">
        <v>42200</v>
      </c>
      <c r="J623" s="192">
        <v>1700</v>
      </c>
      <c r="K623" s="192">
        <v>8710</v>
      </c>
      <c r="L623" s="192">
        <v>490</v>
      </c>
      <c r="M623" s="192">
        <v>41800</v>
      </c>
      <c r="N623" s="192">
        <v>3600</v>
      </c>
      <c r="O623" s="192">
        <v>137400</v>
      </c>
      <c r="P623" s="192">
        <v>7400</v>
      </c>
      <c r="Q623" s="192">
        <v>3907</v>
      </c>
      <c r="R623" s="192">
        <v>42</v>
      </c>
      <c r="S623" s="192">
        <v>4010</v>
      </c>
      <c r="T623" s="192">
        <v>100</v>
      </c>
      <c r="U623" s="192">
        <v>3849</v>
      </c>
      <c r="V623" s="192">
        <v>48</v>
      </c>
      <c r="W623" s="190">
        <v>104.1829046505586</v>
      </c>
    </row>
    <row r="624" spans="1:23" x14ac:dyDescent="0.3">
      <c r="A624" s="189">
        <v>0.63825231481481481</v>
      </c>
      <c r="B624" s="188" t="s">
        <v>1336</v>
      </c>
      <c r="C624" s="188">
        <v>67</v>
      </c>
      <c r="D624" s="188">
        <v>32</v>
      </c>
      <c r="E624" s="188">
        <v>930</v>
      </c>
      <c r="F624" s="188">
        <v>190</v>
      </c>
      <c r="G624" s="188">
        <v>415000</v>
      </c>
      <c r="H624" s="188">
        <v>29000</v>
      </c>
      <c r="I624" s="188">
        <v>124500</v>
      </c>
      <c r="J624" s="188">
        <v>9500</v>
      </c>
      <c r="K624" s="188">
        <v>112000</v>
      </c>
      <c r="L624" s="188">
        <v>13000</v>
      </c>
      <c r="M624" s="193">
        <v>3750000</v>
      </c>
      <c r="N624" s="188">
        <v>850000</v>
      </c>
      <c r="O624" s="188">
        <v>870000</v>
      </c>
      <c r="P624" s="188">
        <v>75000</v>
      </c>
      <c r="Q624" s="188">
        <v>3167</v>
      </c>
      <c r="R624" s="188">
        <v>47</v>
      </c>
      <c r="S624" s="188">
        <v>2860</v>
      </c>
      <c r="T624" s="188">
        <v>120</v>
      </c>
      <c r="U624" s="188">
        <v>3354</v>
      </c>
      <c r="V624" s="188">
        <v>53</v>
      </c>
      <c r="W624" s="190">
        <v>85.271317829457359</v>
      </c>
    </row>
    <row r="625" spans="1:23" x14ac:dyDescent="0.3">
      <c r="A625" s="189">
        <v>0.63912037037037039</v>
      </c>
      <c r="B625" s="188" t="s">
        <v>1337</v>
      </c>
      <c r="C625" s="188">
        <v>5</v>
      </c>
      <c r="D625" s="188">
        <v>29</v>
      </c>
      <c r="E625" s="188">
        <v>451</v>
      </c>
      <c r="F625" s="188">
        <v>71</v>
      </c>
      <c r="G625" s="188">
        <v>242000</v>
      </c>
      <c r="H625" s="188">
        <v>11000</v>
      </c>
      <c r="I625" s="188">
        <v>72900</v>
      </c>
      <c r="J625" s="188">
        <v>3500</v>
      </c>
      <c r="K625" s="188">
        <v>33200</v>
      </c>
      <c r="L625" s="188">
        <v>2400</v>
      </c>
      <c r="M625" s="188">
        <v>462000</v>
      </c>
      <c r="N625" s="188">
        <v>47000</v>
      </c>
      <c r="O625" s="188">
        <v>406000</v>
      </c>
      <c r="P625" s="188">
        <v>21000</v>
      </c>
      <c r="Q625" s="188">
        <v>3368</v>
      </c>
      <c r="R625" s="188">
        <v>35</v>
      </c>
      <c r="S625" s="188">
        <v>3324</v>
      </c>
      <c r="T625" s="188">
        <v>78</v>
      </c>
      <c r="U625" s="188">
        <v>3384</v>
      </c>
      <c r="V625" s="188">
        <v>50</v>
      </c>
      <c r="W625" s="190">
        <v>98.226950354609926</v>
      </c>
    </row>
    <row r="626" spans="1:23" x14ac:dyDescent="0.3">
      <c r="A626" s="189">
        <v>0.63984953703703706</v>
      </c>
      <c r="B626" s="188" t="s">
        <v>1338</v>
      </c>
      <c r="C626" s="188">
        <v>101</v>
      </c>
      <c r="D626" s="188">
        <v>37</v>
      </c>
      <c r="E626" s="188">
        <v>840</v>
      </c>
      <c r="F626" s="188">
        <v>150</v>
      </c>
      <c r="G626" s="188">
        <v>569000</v>
      </c>
      <c r="H626" s="188">
        <v>29000</v>
      </c>
      <c r="I626" s="188">
        <v>142400</v>
      </c>
      <c r="J626" s="188">
        <v>7400</v>
      </c>
      <c r="K626" s="188">
        <v>140000</v>
      </c>
      <c r="L626" s="188">
        <v>11000</v>
      </c>
      <c r="M626" s="188">
        <v>934000</v>
      </c>
      <c r="N626" s="188">
        <v>94000</v>
      </c>
      <c r="O626" s="193">
        <v>1169000</v>
      </c>
      <c r="P626" s="188">
        <v>68000</v>
      </c>
      <c r="Q626" s="188">
        <v>2994</v>
      </c>
      <c r="R626" s="188">
        <v>30</v>
      </c>
      <c r="S626" s="188">
        <v>2852</v>
      </c>
      <c r="T626" s="188">
        <v>60</v>
      </c>
      <c r="U626" s="188">
        <v>3090</v>
      </c>
      <c r="V626" s="188">
        <v>39</v>
      </c>
      <c r="W626" s="190">
        <v>92.297734627831716</v>
      </c>
    </row>
    <row r="627" spans="1:23" x14ac:dyDescent="0.3">
      <c r="A627" s="189">
        <v>0.64070601851851849</v>
      </c>
      <c r="B627" s="188" t="s">
        <v>1339</v>
      </c>
      <c r="C627" s="188">
        <v>36</v>
      </c>
      <c r="D627" s="188">
        <v>31</v>
      </c>
      <c r="E627" s="188">
        <v>-10</v>
      </c>
      <c r="F627" s="188">
        <v>13</v>
      </c>
      <c r="G627" s="188">
        <v>139600</v>
      </c>
      <c r="H627" s="188">
        <v>6700</v>
      </c>
      <c r="I627" s="188">
        <v>40500</v>
      </c>
      <c r="J627" s="188">
        <v>1900</v>
      </c>
      <c r="K627" s="188">
        <v>26200</v>
      </c>
      <c r="L627" s="188">
        <v>1500</v>
      </c>
      <c r="M627" s="188">
        <v>142700</v>
      </c>
      <c r="N627" s="188">
        <v>8600</v>
      </c>
      <c r="O627" s="188">
        <v>222000</v>
      </c>
      <c r="P627" s="188">
        <v>13000</v>
      </c>
      <c r="Q627" s="188">
        <v>3379</v>
      </c>
      <c r="R627" s="188">
        <v>84</v>
      </c>
      <c r="S627" s="188">
        <v>3510</v>
      </c>
      <c r="T627" s="188">
        <v>190</v>
      </c>
      <c r="U627" s="188">
        <v>3320</v>
      </c>
      <c r="V627" s="188">
        <v>110</v>
      </c>
      <c r="W627" s="190">
        <v>105.72289156626506</v>
      </c>
    </row>
    <row r="628" spans="1:23" x14ac:dyDescent="0.3">
      <c r="A628" s="189">
        <v>0.64153935185185185</v>
      </c>
      <c r="B628" s="188" t="s">
        <v>1340</v>
      </c>
      <c r="C628" s="188">
        <v>-2</v>
      </c>
      <c r="D628" s="188">
        <v>32</v>
      </c>
      <c r="E628" s="188">
        <v>1</v>
      </c>
      <c r="F628" s="188">
        <v>15</v>
      </c>
      <c r="G628" s="188">
        <v>383000</v>
      </c>
      <c r="H628" s="188">
        <v>18000</v>
      </c>
      <c r="I628" s="188">
        <v>108600</v>
      </c>
      <c r="J628" s="188">
        <v>5400</v>
      </c>
      <c r="K628" s="188">
        <v>68900</v>
      </c>
      <c r="L628" s="188">
        <v>3900</v>
      </c>
      <c r="M628" s="188">
        <v>376000</v>
      </c>
      <c r="N628" s="188">
        <v>23000</v>
      </c>
      <c r="O628" s="188">
        <v>604000</v>
      </c>
      <c r="P628" s="188">
        <v>34000</v>
      </c>
      <c r="Q628" s="188">
        <v>3371</v>
      </c>
      <c r="R628" s="188">
        <v>41</v>
      </c>
      <c r="S628" s="188">
        <v>3502</v>
      </c>
      <c r="T628" s="188">
        <v>91</v>
      </c>
      <c r="U628" s="188">
        <v>3290</v>
      </c>
      <c r="V628" s="188">
        <v>42</v>
      </c>
      <c r="W628" s="190">
        <v>106.44376899696049</v>
      </c>
    </row>
    <row r="629" spans="1:23" x14ac:dyDescent="0.3">
      <c r="A629" s="189">
        <v>0.64563657407407404</v>
      </c>
      <c r="B629" s="188" t="s">
        <v>1341</v>
      </c>
      <c r="C629" s="188">
        <v>14</v>
      </c>
      <c r="D629" s="188">
        <v>42</v>
      </c>
      <c r="E629" s="188">
        <v>5</v>
      </c>
      <c r="F629" s="188">
        <v>19</v>
      </c>
      <c r="G629" s="188">
        <v>162500</v>
      </c>
      <c r="H629" s="188">
        <v>4200</v>
      </c>
      <c r="I629" s="188">
        <v>46400</v>
      </c>
      <c r="J629" s="188">
        <v>1100</v>
      </c>
      <c r="K629" s="188">
        <v>44700</v>
      </c>
      <c r="L629" s="188">
        <v>1600</v>
      </c>
      <c r="M629" s="188">
        <v>247800</v>
      </c>
      <c r="N629" s="188">
        <v>8800</v>
      </c>
      <c r="O629" s="188">
        <v>259000</v>
      </c>
      <c r="P629" s="188">
        <v>9500</v>
      </c>
      <c r="Q629" s="188">
        <v>3363</v>
      </c>
      <c r="R629" s="188">
        <v>40</v>
      </c>
      <c r="S629" s="188">
        <v>3458</v>
      </c>
      <c r="T629" s="188">
        <v>97</v>
      </c>
      <c r="U629" s="188">
        <v>3301</v>
      </c>
      <c r="V629" s="188">
        <v>50</v>
      </c>
      <c r="W629" s="190">
        <v>104.75613450469554</v>
      </c>
    </row>
    <row r="630" spans="1:23" x14ac:dyDescent="0.3">
      <c r="A630" s="189">
        <v>0.64642361111111113</v>
      </c>
      <c r="B630" s="188" t="s">
        <v>1342</v>
      </c>
      <c r="C630" s="188">
        <v>66</v>
      </c>
      <c r="D630" s="188">
        <v>37</v>
      </c>
      <c r="E630" s="188">
        <v>649</v>
      </c>
      <c r="F630" s="188">
        <v>84</v>
      </c>
      <c r="G630" s="188">
        <v>143800</v>
      </c>
      <c r="H630" s="188">
        <v>6000</v>
      </c>
      <c r="I630" s="188">
        <v>44500</v>
      </c>
      <c r="J630" s="188">
        <v>1800</v>
      </c>
      <c r="K630" s="188">
        <v>58500</v>
      </c>
      <c r="L630" s="188">
        <v>3000</v>
      </c>
      <c r="M630" s="193">
        <v>2880000</v>
      </c>
      <c r="N630" s="188">
        <v>130000</v>
      </c>
      <c r="O630" s="188">
        <v>289000</v>
      </c>
      <c r="P630" s="188">
        <v>15000</v>
      </c>
      <c r="Q630" s="188">
        <v>3213</v>
      </c>
      <c r="R630" s="188">
        <v>70</v>
      </c>
      <c r="S630" s="188">
        <v>2880</v>
      </c>
      <c r="T630" s="188">
        <v>150</v>
      </c>
      <c r="U630" s="188">
        <v>3420</v>
      </c>
      <c r="V630" s="188">
        <v>93</v>
      </c>
      <c r="W630" s="190">
        <v>84.210526315789465</v>
      </c>
    </row>
    <row r="631" spans="1:23" x14ac:dyDescent="0.3">
      <c r="A631" s="189">
        <v>0.64724537037037033</v>
      </c>
      <c r="B631" s="188" t="s">
        <v>1343</v>
      </c>
      <c r="C631" s="188">
        <v>11</v>
      </c>
      <c r="D631" s="188">
        <v>28</v>
      </c>
      <c r="E631" s="188">
        <v>6</v>
      </c>
      <c r="F631" s="188">
        <v>14</v>
      </c>
      <c r="G631" s="188">
        <v>110900</v>
      </c>
      <c r="H631" s="188">
        <v>3300</v>
      </c>
      <c r="I631" s="188">
        <v>32100</v>
      </c>
      <c r="J631" s="188">
        <v>1200</v>
      </c>
      <c r="K631" s="188">
        <v>28000</v>
      </c>
      <c r="L631" s="188">
        <v>3400</v>
      </c>
      <c r="M631" s="188">
        <v>144700</v>
      </c>
      <c r="N631" s="188">
        <v>6900</v>
      </c>
      <c r="O631" s="188">
        <v>185300</v>
      </c>
      <c r="P631" s="188">
        <v>8000</v>
      </c>
      <c r="Q631" s="188">
        <v>3325</v>
      </c>
      <c r="R631" s="188">
        <v>41</v>
      </c>
      <c r="S631" s="188">
        <v>3347</v>
      </c>
      <c r="T631" s="188">
        <v>90</v>
      </c>
      <c r="U631" s="188">
        <v>3307</v>
      </c>
      <c r="V631" s="188">
        <v>53</v>
      </c>
      <c r="W631" s="190">
        <v>101.20955548835803</v>
      </c>
    </row>
    <row r="632" spans="1:23" x14ac:dyDescent="0.3">
      <c r="A632" s="189">
        <v>0.64803240740740742</v>
      </c>
      <c r="B632" s="188" t="s">
        <v>1344</v>
      </c>
      <c r="C632" s="188">
        <v>37</v>
      </c>
      <c r="D632" s="188">
        <v>35</v>
      </c>
      <c r="E632" s="188">
        <v>166</v>
      </c>
      <c r="F632" s="188">
        <v>46</v>
      </c>
      <c r="G632" s="188">
        <v>219200</v>
      </c>
      <c r="H632" s="188">
        <v>4000</v>
      </c>
      <c r="I632" s="188">
        <v>65100</v>
      </c>
      <c r="J632" s="188">
        <v>1200</v>
      </c>
      <c r="K632" s="188">
        <v>53100</v>
      </c>
      <c r="L632" s="188">
        <v>1500</v>
      </c>
      <c r="M632" s="188">
        <v>648000</v>
      </c>
      <c r="N632" s="188">
        <v>54000</v>
      </c>
      <c r="O632" s="188">
        <v>390700</v>
      </c>
      <c r="P632" s="188">
        <v>8400</v>
      </c>
      <c r="Q632" s="188">
        <v>3277</v>
      </c>
      <c r="R632" s="188">
        <v>27</v>
      </c>
      <c r="S632" s="188">
        <v>3166</v>
      </c>
      <c r="T632" s="188">
        <v>78</v>
      </c>
      <c r="U632" s="188">
        <v>3354</v>
      </c>
      <c r="V632" s="188">
        <v>44</v>
      </c>
      <c r="W632" s="190">
        <v>94.39475253428742</v>
      </c>
    </row>
    <row r="633" spans="1:23" x14ac:dyDescent="0.3">
      <c r="A633" s="191">
        <v>0.64885416666666662</v>
      </c>
      <c r="B633" s="192" t="s">
        <v>1345</v>
      </c>
      <c r="C633" s="192">
        <v>90</v>
      </c>
      <c r="D633" s="192">
        <v>40</v>
      </c>
      <c r="E633" s="192">
        <v>414</v>
      </c>
      <c r="F633" s="192">
        <v>70</v>
      </c>
      <c r="G633" s="192">
        <v>731000</v>
      </c>
      <c r="H633" s="192">
        <v>19000</v>
      </c>
      <c r="I633" s="192">
        <v>290400</v>
      </c>
      <c r="J633" s="192">
        <v>6700</v>
      </c>
      <c r="K633" s="192">
        <v>79700</v>
      </c>
      <c r="L633" s="192">
        <v>3200</v>
      </c>
      <c r="M633" s="192">
        <v>349000</v>
      </c>
      <c r="N633" s="192">
        <v>15000</v>
      </c>
      <c r="O633" s="198">
        <v>1060000</v>
      </c>
      <c r="P633" s="192">
        <v>34000</v>
      </c>
      <c r="Q633" s="192">
        <v>3775</v>
      </c>
      <c r="R633" s="192">
        <v>40</v>
      </c>
      <c r="S633" s="192">
        <v>3696</v>
      </c>
      <c r="T633" s="192">
        <v>79</v>
      </c>
      <c r="U633" s="192">
        <v>3809</v>
      </c>
      <c r="V633" s="192">
        <v>51</v>
      </c>
      <c r="W633" s="190">
        <v>97.033342084536628</v>
      </c>
    </row>
    <row r="634" spans="1:23" x14ac:dyDescent="0.3">
      <c r="A634" s="189">
        <v>0.64964120370370371</v>
      </c>
      <c r="B634" s="188" t="s">
        <v>1346</v>
      </c>
      <c r="C634" s="188">
        <v>29</v>
      </c>
      <c r="D634" s="188">
        <v>30</v>
      </c>
      <c r="E634" s="188">
        <v>32</v>
      </c>
      <c r="F634" s="188">
        <v>16</v>
      </c>
      <c r="G634" s="188">
        <v>320200</v>
      </c>
      <c r="H634" s="188">
        <v>5300</v>
      </c>
      <c r="I634" s="188">
        <v>92800</v>
      </c>
      <c r="J634" s="188">
        <v>1600</v>
      </c>
      <c r="K634" s="188">
        <v>40200</v>
      </c>
      <c r="L634" s="188">
        <v>1900</v>
      </c>
      <c r="M634" s="188">
        <v>323000</v>
      </c>
      <c r="N634" s="188">
        <v>13000</v>
      </c>
      <c r="O634" s="188">
        <v>551000</v>
      </c>
      <c r="P634" s="188">
        <v>13000</v>
      </c>
      <c r="Q634" s="188">
        <v>3299</v>
      </c>
      <c r="R634" s="188">
        <v>28</v>
      </c>
      <c r="S634" s="188">
        <v>3238</v>
      </c>
      <c r="T634" s="188">
        <v>67</v>
      </c>
      <c r="U634" s="188">
        <v>3316</v>
      </c>
      <c r="V634" s="188">
        <v>42</v>
      </c>
      <c r="W634" s="190">
        <v>97.647768395657423</v>
      </c>
    </row>
    <row r="635" spans="1:23" x14ac:dyDescent="0.3">
      <c r="A635" s="189">
        <v>0.6504050925925926</v>
      </c>
      <c r="B635" s="188" t="s">
        <v>1347</v>
      </c>
      <c r="C635" s="188">
        <v>32</v>
      </c>
      <c r="D635" s="188">
        <v>26</v>
      </c>
      <c r="E635" s="188">
        <v>93</v>
      </c>
      <c r="F635" s="188">
        <v>57</v>
      </c>
      <c r="G635" s="188">
        <v>50200</v>
      </c>
      <c r="H635" s="188">
        <v>2500</v>
      </c>
      <c r="I635" s="188">
        <v>16100</v>
      </c>
      <c r="J635" s="188">
        <v>1300</v>
      </c>
      <c r="K635" s="188">
        <v>14700</v>
      </c>
      <c r="L635" s="188">
        <v>1500</v>
      </c>
      <c r="M635" s="188">
        <v>103000</v>
      </c>
      <c r="N635" s="188">
        <v>20000</v>
      </c>
      <c r="O635" s="188">
        <v>93000</v>
      </c>
      <c r="P635" s="188">
        <v>6800</v>
      </c>
      <c r="Q635" s="188">
        <v>3293</v>
      </c>
      <c r="R635" s="188">
        <v>62</v>
      </c>
      <c r="S635" s="188">
        <v>3150</v>
      </c>
      <c r="T635" s="188">
        <v>110</v>
      </c>
      <c r="U635" s="188">
        <v>3388</v>
      </c>
      <c r="V635" s="188">
        <v>69</v>
      </c>
      <c r="W635" s="190">
        <v>92.975206611570243</v>
      </c>
    </row>
    <row r="636" spans="1:23" x14ac:dyDescent="0.3">
      <c r="A636" s="189">
        <v>0.65130787037037041</v>
      </c>
      <c r="B636" s="188" t="s">
        <v>1348</v>
      </c>
      <c r="C636" s="188">
        <v>14</v>
      </c>
      <c r="D636" s="188">
        <v>26</v>
      </c>
      <c r="E636" s="188">
        <v>283</v>
      </c>
      <c r="F636" s="188">
        <v>70</v>
      </c>
      <c r="G636" s="188">
        <v>168000</v>
      </c>
      <c r="H636" s="188">
        <v>6100</v>
      </c>
      <c r="I636" s="188">
        <v>50900</v>
      </c>
      <c r="J636" s="188">
        <v>2000</v>
      </c>
      <c r="K636" s="188">
        <v>124600</v>
      </c>
      <c r="L636" s="188">
        <v>5400</v>
      </c>
      <c r="M636" s="188">
        <v>811000</v>
      </c>
      <c r="N636" s="188">
        <v>60000</v>
      </c>
      <c r="O636" s="188">
        <v>307000</v>
      </c>
      <c r="P636" s="188">
        <v>18000</v>
      </c>
      <c r="Q636" s="188">
        <v>3290</v>
      </c>
      <c r="R636" s="188">
        <v>63</v>
      </c>
      <c r="S636" s="188">
        <v>3160</v>
      </c>
      <c r="T636" s="188">
        <v>140</v>
      </c>
      <c r="U636" s="188">
        <v>3375</v>
      </c>
      <c r="V636" s="188">
        <v>72</v>
      </c>
      <c r="W636" s="190">
        <v>93.629629629629633</v>
      </c>
    </row>
    <row r="637" spans="1:23" x14ac:dyDescent="0.3">
      <c r="A637" s="189">
        <v>0.65214120370370365</v>
      </c>
      <c r="B637" s="188" t="s">
        <v>1349</v>
      </c>
      <c r="C637" s="188">
        <v>68</v>
      </c>
      <c r="D637" s="188">
        <v>36</v>
      </c>
      <c r="E637" s="188">
        <v>16</v>
      </c>
      <c r="F637" s="188">
        <v>18</v>
      </c>
      <c r="G637" s="188">
        <v>92600</v>
      </c>
      <c r="H637" s="188">
        <v>3900</v>
      </c>
      <c r="I637" s="188">
        <v>26000</v>
      </c>
      <c r="J637" s="188">
        <v>1100</v>
      </c>
      <c r="K637" s="188">
        <v>20900</v>
      </c>
      <c r="L637" s="188">
        <v>1100</v>
      </c>
      <c r="M637" s="188">
        <v>115500</v>
      </c>
      <c r="N637" s="188">
        <v>5700</v>
      </c>
      <c r="O637" s="188">
        <v>151200</v>
      </c>
      <c r="P637" s="188">
        <v>7300</v>
      </c>
      <c r="Q637" s="188">
        <v>3327</v>
      </c>
      <c r="R637" s="188">
        <v>74</v>
      </c>
      <c r="S637" s="188">
        <v>3410</v>
      </c>
      <c r="T637" s="188">
        <v>170</v>
      </c>
      <c r="U637" s="188">
        <v>3273</v>
      </c>
      <c r="V637" s="188">
        <v>94</v>
      </c>
      <c r="W637" s="190">
        <v>104.18576229758631</v>
      </c>
    </row>
    <row r="638" spans="1:23" x14ac:dyDescent="0.3">
      <c r="A638" s="191">
        <v>0.65290509259259266</v>
      </c>
      <c r="B638" s="192" t="s">
        <v>1350</v>
      </c>
      <c r="C638" s="192">
        <v>25</v>
      </c>
      <c r="D638" s="192">
        <v>30</v>
      </c>
      <c r="E638" s="192">
        <v>10</v>
      </c>
      <c r="F638" s="192">
        <v>16</v>
      </c>
      <c r="G638" s="192">
        <v>323500</v>
      </c>
      <c r="H638" s="192">
        <v>9300</v>
      </c>
      <c r="I638" s="192">
        <v>108100</v>
      </c>
      <c r="J638" s="192">
        <v>3000</v>
      </c>
      <c r="K638" s="192">
        <v>29900</v>
      </c>
      <c r="L638" s="192">
        <v>1200</v>
      </c>
      <c r="M638" s="192">
        <v>169000</v>
      </c>
      <c r="N638" s="192">
        <v>15000</v>
      </c>
      <c r="O638" s="192">
        <v>500000</v>
      </c>
      <c r="P638" s="192">
        <v>20000</v>
      </c>
      <c r="Q638" s="192">
        <v>3565</v>
      </c>
      <c r="R638" s="192">
        <v>35</v>
      </c>
      <c r="S638" s="192">
        <v>3577</v>
      </c>
      <c r="T638" s="192">
        <v>90</v>
      </c>
      <c r="U638" s="192">
        <v>3534</v>
      </c>
      <c r="V638" s="192">
        <v>40</v>
      </c>
      <c r="W638" s="190">
        <v>101.21675155631013</v>
      </c>
    </row>
    <row r="639" spans="1:23" x14ac:dyDescent="0.3">
      <c r="A639" s="189">
        <v>0.65697916666666667</v>
      </c>
      <c r="B639" s="188" t="s">
        <v>1351</v>
      </c>
      <c r="C639" s="188">
        <v>23</v>
      </c>
      <c r="D639" s="188">
        <v>30</v>
      </c>
      <c r="E639" s="188">
        <v>4</v>
      </c>
      <c r="F639" s="188">
        <v>14</v>
      </c>
      <c r="G639" s="188">
        <v>64800</v>
      </c>
      <c r="H639" s="188">
        <v>2900</v>
      </c>
      <c r="I639" s="188">
        <v>18500</v>
      </c>
      <c r="J639" s="188">
        <v>900</v>
      </c>
      <c r="K639" s="188">
        <v>30600</v>
      </c>
      <c r="L639" s="188">
        <v>2500</v>
      </c>
      <c r="M639" s="188">
        <v>160000</v>
      </c>
      <c r="N639" s="188">
        <v>14000</v>
      </c>
      <c r="O639" s="188">
        <v>105500</v>
      </c>
      <c r="P639" s="188">
        <v>5600</v>
      </c>
      <c r="Q639" s="188">
        <v>3323</v>
      </c>
      <c r="R639" s="188">
        <v>42</v>
      </c>
      <c r="S639" s="188">
        <v>3353</v>
      </c>
      <c r="T639" s="188">
        <v>94</v>
      </c>
      <c r="U639" s="188">
        <v>3298</v>
      </c>
      <c r="V639" s="188">
        <v>56</v>
      </c>
      <c r="W639" s="190">
        <v>101.66767738023043</v>
      </c>
    </row>
    <row r="640" spans="1:23" x14ac:dyDescent="0.3">
      <c r="A640" s="189">
        <v>0.65775462962962961</v>
      </c>
      <c r="B640" s="188" t="s">
        <v>1352</v>
      </c>
      <c r="C640" s="188">
        <v>17</v>
      </c>
      <c r="D640" s="188">
        <v>25</v>
      </c>
      <c r="E640" s="188">
        <v>17</v>
      </c>
      <c r="F640" s="188">
        <v>16</v>
      </c>
      <c r="G640" s="188">
        <v>36600</v>
      </c>
      <c r="H640" s="188">
        <v>4100</v>
      </c>
      <c r="I640" s="188">
        <v>10600</v>
      </c>
      <c r="J640" s="188">
        <v>1200</v>
      </c>
      <c r="K640" s="188">
        <v>3300</v>
      </c>
      <c r="L640" s="188">
        <v>550</v>
      </c>
      <c r="M640" s="188">
        <v>15600</v>
      </c>
      <c r="N640" s="188">
        <v>3000</v>
      </c>
      <c r="O640" s="188">
        <v>56100</v>
      </c>
      <c r="P640" s="188">
        <v>7300</v>
      </c>
      <c r="Q640" s="188">
        <v>3431</v>
      </c>
      <c r="R640" s="188">
        <v>36</v>
      </c>
      <c r="S640" s="188">
        <v>3651</v>
      </c>
      <c r="T640" s="188">
        <v>83</v>
      </c>
      <c r="U640" s="188">
        <v>3295</v>
      </c>
      <c r="V640" s="188">
        <v>46</v>
      </c>
      <c r="W640" s="190">
        <v>110.80424886191199</v>
      </c>
    </row>
    <row r="641" spans="1:23" x14ac:dyDescent="0.3">
      <c r="A641" s="189">
        <v>0.65856481481481477</v>
      </c>
      <c r="B641" s="188" t="s">
        <v>1353</v>
      </c>
      <c r="C641" s="188">
        <v>42</v>
      </c>
      <c r="D641" s="188">
        <v>26</v>
      </c>
      <c r="E641" s="188">
        <v>13</v>
      </c>
      <c r="F641" s="188">
        <v>14</v>
      </c>
      <c r="G641" s="188">
        <v>119900</v>
      </c>
      <c r="H641" s="188">
        <v>3000</v>
      </c>
      <c r="I641" s="188">
        <v>34550</v>
      </c>
      <c r="J641" s="188">
        <v>860</v>
      </c>
      <c r="K641" s="188">
        <v>19080</v>
      </c>
      <c r="L641" s="188">
        <v>690</v>
      </c>
      <c r="M641" s="188">
        <v>106500</v>
      </c>
      <c r="N641" s="188">
        <v>4000</v>
      </c>
      <c r="O641" s="188">
        <v>208600</v>
      </c>
      <c r="P641" s="188">
        <v>6800</v>
      </c>
      <c r="Q641" s="188">
        <v>3280</v>
      </c>
      <c r="R641" s="188">
        <v>30</v>
      </c>
      <c r="S641" s="188">
        <v>3226</v>
      </c>
      <c r="T641" s="188">
        <v>64</v>
      </c>
      <c r="U641" s="188">
        <v>3305</v>
      </c>
      <c r="V641" s="188">
        <v>37</v>
      </c>
      <c r="W641" s="190">
        <v>97.609682299546137</v>
      </c>
    </row>
    <row r="642" spans="1:23" x14ac:dyDescent="0.3">
      <c r="A642" s="189">
        <v>0.65945601851851854</v>
      </c>
      <c r="B642" s="188" t="s">
        <v>1354</v>
      </c>
      <c r="C642" s="188">
        <v>34</v>
      </c>
      <c r="D642" s="188">
        <v>34</v>
      </c>
      <c r="E642" s="188">
        <v>131</v>
      </c>
      <c r="F642" s="188">
        <v>36</v>
      </c>
      <c r="G642" s="188">
        <v>161000</v>
      </c>
      <c r="H642" s="188">
        <v>11000</v>
      </c>
      <c r="I642" s="188">
        <v>46900</v>
      </c>
      <c r="J642" s="188">
        <v>3100</v>
      </c>
      <c r="K642" s="188">
        <v>30400</v>
      </c>
      <c r="L642" s="188">
        <v>2900</v>
      </c>
      <c r="M642" s="188">
        <v>998000</v>
      </c>
      <c r="N642" s="188">
        <v>140000</v>
      </c>
      <c r="O642" s="188">
        <v>267000</v>
      </c>
      <c r="P642" s="188">
        <v>21000</v>
      </c>
      <c r="Q642" s="188">
        <v>3381</v>
      </c>
      <c r="R642" s="188">
        <v>43</v>
      </c>
      <c r="S642" s="188">
        <v>3449</v>
      </c>
      <c r="T642" s="188">
        <v>85</v>
      </c>
      <c r="U642" s="188">
        <v>3331</v>
      </c>
      <c r="V642" s="188">
        <v>58</v>
      </c>
      <c r="W642" s="190">
        <v>103.54247973581508</v>
      </c>
    </row>
    <row r="643" spans="1:23" x14ac:dyDescent="0.3">
      <c r="A643" s="189">
        <v>0.66019675925925925</v>
      </c>
      <c r="B643" s="188" t="s">
        <v>1355</v>
      </c>
      <c r="C643" s="188">
        <v>46</v>
      </c>
      <c r="D643" s="188">
        <v>28</v>
      </c>
      <c r="E643" s="188">
        <v>221</v>
      </c>
      <c r="F643" s="188">
        <v>98</v>
      </c>
      <c r="G643" s="188">
        <v>163100</v>
      </c>
      <c r="H643" s="188">
        <v>6700</v>
      </c>
      <c r="I643" s="188">
        <v>48900</v>
      </c>
      <c r="J643" s="188">
        <v>2600</v>
      </c>
      <c r="K643" s="188">
        <v>77900</v>
      </c>
      <c r="L643" s="188">
        <v>4600</v>
      </c>
      <c r="M643" s="188">
        <v>690000</v>
      </c>
      <c r="N643" s="188">
        <v>180000</v>
      </c>
      <c r="O643" s="188">
        <v>294000</v>
      </c>
      <c r="P643" s="188">
        <v>20000</v>
      </c>
      <c r="Q643" s="188">
        <v>3347</v>
      </c>
      <c r="R643" s="188">
        <v>57</v>
      </c>
      <c r="S643" s="188">
        <v>3300</v>
      </c>
      <c r="T643" s="188">
        <v>140</v>
      </c>
      <c r="U643" s="188">
        <v>3332</v>
      </c>
      <c r="V643" s="188">
        <v>58</v>
      </c>
      <c r="W643" s="190">
        <v>99.039615846338535</v>
      </c>
    </row>
    <row r="644" spans="1:23" x14ac:dyDescent="0.3">
      <c r="A644" s="189">
        <v>0.66100694444444441</v>
      </c>
      <c r="B644" s="188" t="s">
        <v>1356</v>
      </c>
      <c r="C644" s="188">
        <v>17</v>
      </c>
      <c r="D644" s="188">
        <v>25</v>
      </c>
      <c r="E644" s="188">
        <v>70</v>
      </c>
      <c r="F644" s="188">
        <v>41</v>
      </c>
      <c r="G644" s="188">
        <v>160000</v>
      </c>
      <c r="H644" s="188">
        <v>11000</v>
      </c>
      <c r="I644" s="188">
        <v>44800</v>
      </c>
      <c r="J644" s="188">
        <v>3000</v>
      </c>
      <c r="K644" s="188">
        <v>30800</v>
      </c>
      <c r="L644" s="188">
        <v>2200</v>
      </c>
      <c r="M644" s="188">
        <v>366000</v>
      </c>
      <c r="N644" s="188">
        <v>23000</v>
      </c>
      <c r="O644" s="188">
        <v>289000</v>
      </c>
      <c r="P644" s="188">
        <v>19000</v>
      </c>
      <c r="Q644" s="188">
        <v>3217</v>
      </c>
      <c r="R644" s="188">
        <v>46</v>
      </c>
      <c r="S644" s="188">
        <v>3107</v>
      </c>
      <c r="T644" s="188">
        <v>88</v>
      </c>
      <c r="U644" s="188">
        <v>3270</v>
      </c>
      <c r="V644" s="188">
        <v>61</v>
      </c>
      <c r="W644" s="190">
        <v>95.015290519877666</v>
      </c>
    </row>
    <row r="645" spans="1:23" x14ac:dyDescent="0.3">
      <c r="A645" s="191">
        <v>0.66186342592592595</v>
      </c>
      <c r="B645" s="192" t="s">
        <v>1357</v>
      </c>
      <c r="C645" s="192">
        <v>348</v>
      </c>
      <c r="D645" s="192">
        <v>53</v>
      </c>
      <c r="E645" s="192">
        <v>1280</v>
      </c>
      <c r="F645" s="192">
        <v>180</v>
      </c>
      <c r="G645" s="198">
        <v>1156000</v>
      </c>
      <c r="H645" s="192">
        <v>50000</v>
      </c>
      <c r="I645" s="192">
        <v>503000</v>
      </c>
      <c r="J645" s="192">
        <v>21000</v>
      </c>
      <c r="K645" s="192">
        <v>246000</v>
      </c>
      <c r="L645" s="192">
        <v>17000</v>
      </c>
      <c r="M645" s="198">
        <v>4260000</v>
      </c>
      <c r="N645" s="192">
        <v>290000</v>
      </c>
      <c r="O645" s="198">
        <v>2380000</v>
      </c>
      <c r="P645" s="192">
        <v>160000</v>
      </c>
      <c r="Q645" s="192">
        <v>3543</v>
      </c>
      <c r="R645" s="192">
        <v>55</v>
      </c>
      <c r="S645" s="192">
        <v>2890</v>
      </c>
      <c r="T645" s="192">
        <v>140</v>
      </c>
      <c r="U645" s="192">
        <v>3936</v>
      </c>
      <c r="V645" s="192">
        <v>54</v>
      </c>
      <c r="W645" s="190">
        <v>73.424796747967477</v>
      </c>
    </row>
    <row r="646" spans="1:23" x14ac:dyDescent="0.3">
      <c r="A646" s="189">
        <v>0.66271990740740738</v>
      </c>
      <c r="B646" s="188" t="s">
        <v>1358</v>
      </c>
      <c r="C646" s="188">
        <v>52</v>
      </c>
      <c r="D646" s="188">
        <v>34</v>
      </c>
      <c r="E646" s="188">
        <v>30</v>
      </c>
      <c r="F646" s="188">
        <v>21</v>
      </c>
      <c r="G646" s="188">
        <v>66300</v>
      </c>
      <c r="H646" s="188">
        <v>3700</v>
      </c>
      <c r="I646" s="188">
        <v>19500</v>
      </c>
      <c r="J646" s="188">
        <v>1200</v>
      </c>
      <c r="K646" s="188">
        <v>16700</v>
      </c>
      <c r="L646" s="188">
        <v>620</v>
      </c>
      <c r="M646" s="188">
        <v>87200</v>
      </c>
      <c r="N646" s="188">
        <v>3300</v>
      </c>
      <c r="O646" s="188">
        <v>99920</v>
      </c>
      <c r="P646" s="188">
        <v>5400</v>
      </c>
      <c r="Q646" s="188">
        <v>3407</v>
      </c>
      <c r="R646" s="188">
        <v>46</v>
      </c>
      <c r="S646" s="188">
        <v>3550</v>
      </c>
      <c r="T646" s="188">
        <v>100</v>
      </c>
      <c r="U646" s="188">
        <v>3301</v>
      </c>
      <c r="V646" s="188">
        <v>69</v>
      </c>
      <c r="W646" s="190">
        <v>107.54316873674642</v>
      </c>
    </row>
    <row r="647" spans="1:23" x14ac:dyDescent="0.3">
      <c r="A647" s="189">
        <v>0.6635416666666667</v>
      </c>
      <c r="B647" s="188" t="s">
        <v>1359</v>
      </c>
      <c r="C647" s="188">
        <v>68</v>
      </c>
      <c r="D647" s="188">
        <v>34</v>
      </c>
      <c r="E647" s="188">
        <v>0</v>
      </c>
      <c r="F647" s="188">
        <v>14</v>
      </c>
      <c r="G647" s="188">
        <v>97500</v>
      </c>
      <c r="H647" s="188">
        <v>5000</v>
      </c>
      <c r="I647" s="188">
        <v>28200</v>
      </c>
      <c r="J647" s="188">
        <v>1500</v>
      </c>
      <c r="K647" s="188">
        <v>21300</v>
      </c>
      <c r="L647" s="188">
        <v>1500</v>
      </c>
      <c r="M647" s="188">
        <v>118400</v>
      </c>
      <c r="N647" s="188">
        <v>9500</v>
      </c>
      <c r="O647" s="188">
        <v>166000</v>
      </c>
      <c r="P647" s="188">
        <v>10000</v>
      </c>
      <c r="Q647" s="188">
        <v>3318</v>
      </c>
      <c r="R647" s="188">
        <v>46</v>
      </c>
      <c r="S647" s="188">
        <v>3328</v>
      </c>
      <c r="T647" s="188">
        <v>90</v>
      </c>
      <c r="U647" s="188">
        <v>3311</v>
      </c>
      <c r="V647" s="188">
        <v>54</v>
      </c>
      <c r="W647" s="190">
        <v>100.51344004832376</v>
      </c>
    </row>
    <row r="648" spans="1:23" x14ac:dyDescent="0.3">
      <c r="A648" s="189">
        <v>0.66431712962962963</v>
      </c>
      <c r="B648" s="188" t="s">
        <v>1360</v>
      </c>
      <c r="C648" s="188">
        <v>39</v>
      </c>
      <c r="D648" s="188">
        <v>26</v>
      </c>
      <c r="E648" s="188">
        <v>4</v>
      </c>
      <c r="F648" s="188">
        <v>12</v>
      </c>
      <c r="G648" s="188">
        <v>211600</v>
      </c>
      <c r="H648" s="188">
        <v>4500</v>
      </c>
      <c r="I648" s="188">
        <v>61500</v>
      </c>
      <c r="J648" s="188">
        <v>1500</v>
      </c>
      <c r="K648" s="188">
        <v>71500</v>
      </c>
      <c r="L648" s="188">
        <v>1800</v>
      </c>
      <c r="M648" s="188">
        <v>381000</v>
      </c>
      <c r="N648" s="188">
        <v>12000</v>
      </c>
      <c r="O648" s="188">
        <v>327000</v>
      </c>
      <c r="P648" s="188">
        <v>10000</v>
      </c>
      <c r="Q648" s="188">
        <v>3416</v>
      </c>
      <c r="R648" s="188">
        <v>39</v>
      </c>
      <c r="S648" s="188">
        <v>3539</v>
      </c>
      <c r="T648" s="188">
        <v>75</v>
      </c>
      <c r="U648" s="188">
        <v>3318</v>
      </c>
      <c r="V648" s="188">
        <v>46</v>
      </c>
      <c r="W648" s="190">
        <v>106.66063893911995</v>
      </c>
    </row>
    <row r="649" spans="1:23" x14ac:dyDescent="0.3">
      <c r="A649" s="189">
        <v>0.66834490740740737</v>
      </c>
      <c r="B649" s="188" t="s">
        <v>1361</v>
      </c>
      <c r="C649" s="188">
        <v>33</v>
      </c>
      <c r="D649" s="188">
        <v>28</v>
      </c>
      <c r="E649" s="188">
        <v>5</v>
      </c>
      <c r="F649" s="188">
        <v>12</v>
      </c>
      <c r="G649" s="188">
        <v>173500</v>
      </c>
      <c r="H649" s="188">
        <v>6300</v>
      </c>
      <c r="I649" s="188">
        <v>50100</v>
      </c>
      <c r="J649" s="188">
        <v>1800</v>
      </c>
      <c r="K649" s="188">
        <v>69800</v>
      </c>
      <c r="L649" s="188">
        <v>3300</v>
      </c>
      <c r="M649" s="188">
        <v>425000</v>
      </c>
      <c r="N649" s="188">
        <v>25000</v>
      </c>
      <c r="O649" s="188">
        <v>316000</v>
      </c>
      <c r="P649" s="188">
        <v>15000</v>
      </c>
      <c r="Q649" s="188">
        <v>3259</v>
      </c>
      <c r="R649" s="188">
        <v>45</v>
      </c>
      <c r="S649" s="188">
        <v>3170</v>
      </c>
      <c r="T649" s="188">
        <v>110</v>
      </c>
      <c r="U649" s="188">
        <v>3320</v>
      </c>
      <c r="V649" s="188">
        <v>59</v>
      </c>
      <c r="W649" s="190">
        <v>95.481927710843379</v>
      </c>
    </row>
    <row r="650" spans="1:23" x14ac:dyDescent="0.3">
      <c r="A650" s="189">
        <v>0.66920138888888892</v>
      </c>
      <c r="B650" s="188" t="s">
        <v>1362</v>
      </c>
      <c r="C650" s="188">
        <v>-2</v>
      </c>
      <c r="D650" s="188">
        <v>28</v>
      </c>
      <c r="E650" s="188">
        <v>12</v>
      </c>
      <c r="F650" s="188">
        <v>16</v>
      </c>
      <c r="G650" s="188">
        <v>151200</v>
      </c>
      <c r="H650" s="188">
        <v>4600</v>
      </c>
      <c r="I650" s="188">
        <v>43800</v>
      </c>
      <c r="J650" s="188">
        <v>1200</v>
      </c>
      <c r="K650" s="188">
        <v>14930</v>
      </c>
      <c r="L650" s="188">
        <v>570</v>
      </c>
      <c r="M650" s="188">
        <v>85700</v>
      </c>
      <c r="N650" s="188">
        <v>3800</v>
      </c>
      <c r="O650" s="188">
        <v>242700</v>
      </c>
      <c r="P650" s="188">
        <v>9700</v>
      </c>
      <c r="Q650" s="188">
        <v>3365</v>
      </c>
      <c r="R650" s="188">
        <v>53</v>
      </c>
      <c r="S650" s="188">
        <v>3400</v>
      </c>
      <c r="T650" s="188">
        <v>110</v>
      </c>
      <c r="U650" s="188">
        <v>3318</v>
      </c>
      <c r="V650" s="188">
        <v>64</v>
      </c>
      <c r="W650" s="190">
        <v>102.47136829415311</v>
      </c>
    </row>
    <row r="651" spans="1:23" x14ac:dyDescent="0.3">
      <c r="A651" s="189">
        <v>0.66999999999999993</v>
      </c>
      <c r="B651" s="188" t="s">
        <v>1363</v>
      </c>
      <c r="C651" s="188">
        <v>33</v>
      </c>
      <c r="D651" s="188">
        <v>26</v>
      </c>
      <c r="E651" s="188">
        <v>37</v>
      </c>
      <c r="F651" s="188">
        <v>18</v>
      </c>
      <c r="G651" s="188">
        <v>185600</v>
      </c>
      <c r="H651" s="188">
        <v>3000</v>
      </c>
      <c r="I651" s="188">
        <v>59600</v>
      </c>
      <c r="J651" s="188">
        <v>1200</v>
      </c>
      <c r="K651" s="188">
        <v>26250</v>
      </c>
      <c r="L651" s="188">
        <v>750</v>
      </c>
      <c r="M651" s="188">
        <v>143300</v>
      </c>
      <c r="N651" s="188">
        <v>3400</v>
      </c>
      <c r="O651" s="188">
        <v>300600</v>
      </c>
      <c r="P651" s="188">
        <v>7800</v>
      </c>
      <c r="Q651" s="188">
        <v>3464</v>
      </c>
      <c r="R651" s="188">
        <v>29</v>
      </c>
      <c r="S651" s="188">
        <v>3393</v>
      </c>
      <c r="T651" s="188">
        <v>70</v>
      </c>
      <c r="U651" s="188">
        <v>3472</v>
      </c>
      <c r="V651" s="188">
        <v>38</v>
      </c>
      <c r="W651" s="190">
        <v>97.724654377880185</v>
      </c>
    </row>
    <row r="652" spans="1:23" x14ac:dyDescent="0.3">
      <c r="A652" s="189">
        <v>0.6708101851851852</v>
      </c>
      <c r="B652" s="188" t="s">
        <v>1364</v>
      </c>
      <c r="C652" s="188">
        <v>66</v>
      </c>
      <c r="D652" s="188">
        <v>27</v>
      </c>
      <c r="E652" s="188">
        <v>45</v>
      </c>
      <c r="F652" s="188">
        <v>18</v>
      </c>
      <c r="G652" s="188">
        <v>144100</v>
      </c>
      <c r="H652" s="188">
        <v>4600</v>
      </c>
      <c r="I652" s="188">
        <v>41300</v>
      </c>
      <c r="J652" s="188">
        <v>1200</v>
      </c>
      <c r="K652" s="188">
        <v>40600</v>
      </c>
      <c r="L652" s="188">
        <v>1800</v>
      </c>
      <c r="M652" s="188">
        <v>276000</v>
      </c>
      <c r="N652" s="188">
        <v>29000</v>
      </c>
      <c r="O652" s="188">
        <v>233900</v>
      </c>
      <c r="P652" s="188">
        <v>9500</v>
      </c>
      <c r="Q652" s="188">
        <v>3356</v>
      </c>
      <c r="R652" s="188">
        <v>35</v>
      </c>
      <c r="S652" s="188">
        <v>3407</v>
      </c>
      <c r="T652" s="188">
        <v>89</v>
      </c>
      <c r="U652" s="188">
        <v>3311</v>
      </c>
      <c r="V652" s="188">
        <v>49</v>
      </c>
      <c r="W652" s="190">
        <v>102.89942615524011</v>
      </c>
    </row>
    <row r="653" spans="1:23" x14ac:dyDescent="0.3">
      <c r="A653" s="194">
        <v>0.67159722222222218</v>
      </c>
      <c r="B653" s="195" t="s">
        <v>1365</v>
      </c>
      <c r="C653" s="195">
        <v>42</v>
      </c>
      <c r="D653" s="195">
        <v>27</v>
      </c>
      <c r="E653" s="195">
        <v>42</v>
      </c>
      <c r="F653" s="195">
        <v>19</v>
      </c>
      <c r="G653" s="195">
        <v>8400</v>
      </c>
      <c r="H653" s="195">
        <v>400</v>
      </c>
      <c r="I653" s="195">
        <v>1930</v>
      </c>
      <c r="J653" s="195">
        <v>180</v>
      </c>
      <c r="K653" s="195">
        <v>2520</v>
      </c>
      <c r="L653" s="195">
        <v>290</v>
      </c>
      <c r="M653" s="195">
        <v>11300</v>
      </c>
      <c r="N653" s="195">
        <v>2400</v>
      </c>
      <c r="O653" s="195">
        <v>31600</v>
      </c>
      <c r="P653" s="195">
        <v>3100</v>
      </c>
      <c r="Q653" s="195">
        <v>2372</v>
      </c>
      <c r="R653" s="195">
        <v>76</v>
      </c>
      <c r="S653" s="195">
        <v>1850</v>
      </c>
      <c r="T653" s="195">
        <v>100</v>
      </c>
      <c r="U653" s="195">
        <v>2837</v>
      </c>
      <c r="V653" s="195">
        <v>92</v>
      </c>
      <c r="W653" s="190">
        <v>65.209728586535078</v>
      </c>
    </row>
    <row r="654" spans="1:23" x14ac:dyDescent="0.3">
      <c r="A654" s="189">
        <v>0.67240740740740745</v>
      </c>
      <c r="B654" s="188" t="s">
        <v>1366</v>
      </c>
      <c r="C654" s="188">
        <v>26</v>
      </c>
      <c r="D654" s="188">
        <v>27</v>
      </c>
      <c r="E654" s="188">
        <v>204</v>
      </c>
      <c r="F654" s="188">
        <v>32</v>
      </c>
      <c r="G654" s="188">
        <v>108500</v>
      </c>
      <c r="H654" s="188">
        <v>3500</v>
      </c>
      <c r="I654" s="188">
        <v>32700</v>
      </c>
      <c r="J654" s="188">
        <v>1100</v>
      </c>
      <c r="K654" s="188">
        <v>20790</v>
      </c>
      <c r="L654" s="188">
        <v>970</v>
      </c>
      <c r="M654" s="188">
        <v>382000</v>
      </c>
      <c r="N654" s="188">
        <v>27000</v>
      </c>
      <c r="O654" s="188">
        <v>203500</v>
      </c>
      <c r="P654" s="188">
        <v>9000</v>
      </c>
      <c r="Q654" s="188">
        <v>3260</v>
      </c>
      <c r="R654" s="188">
        <v>40</v>
      </c>
      <c r="S654" s="188">
        <v>3047</v>
      </c>
      <c r="T654" s="188">
        <v>83</v>
      </c>
      <c r="U654" s="188">
        <v>3382</v>
      </c>
      <c r="V654" s="188">
        <v>51</v>
      </c>
      <c r="W654" s="190">
        <v>90.094618568894148</v>
      </c>
    </row>
    <row r="655" spans="1:23" x14ac:dyDescent="0.3">
      <c r="A655" s="194">
        <v>0.67319444444444443</v>
      </c>
      <c r="B655" s="195" t="s">
        <v>1367</v>
      </c>
      <c r="C655" s="195">
        <v>38</v>
      </c>
      <c r="D655" s="195">
        <v>27</v>
      </c>
      <c r="E655" s="195">
        <v>1700</v>
      </c>
      <c r="F655" s="195">
        <v>350</v>
      </c>
      <c r="G655" s="195">
        <v>830000</v>
      </c>
      <c r="H655" s="195">
        <v>120000</v>
      </c>
      <c r="I655" s="195">
        <v>109000</v>
      </c>
      <c r="J655" s="195">
        <v>15000</v>
      </c>
      <c r="K655" s="195">
        <v>215000</v>
      </c>
      <c r="L655" s="195">
        <v>35000</v>
      </c>
      <c r="M655" s="196">
        <v>2470000</v>
      </c>
      <c r="N655" s="195">
        <v>490000</v>
      </c>
      <c r="O655" s="196">
        <v>4670000</v>
      </c>
      <c r="P655" s="195">
        <v>750000</v>
      </c>
      <c r="Q655" s="195">
        <v>2090</v>
      </c>
      <c r="R655" s="195">
        <v>160</v>
      </c>
      <c r="S655" s="195">
        <v>1940</v>
      </c>
      <c r="T655" s="195">
        <v>220</v>
      </c>
      <c r="U655" s="195">
        <v>2310</v>
      </c>
      <c r="V655" s="195">
        <v>130</v>
      </c>
      <c r="W655" s="190">
        <v>83.98268398268398</v>
      </c>
    </row>
    <row r="656" spans="1:23" x14ac:dyDescent="0.3">
      <c r="A656" s="189">
        <v>0.67412037037037031</v>
      </c>
      <c r="B656" s="188" t="s">
        <v>1368</v>
      </c>
      <c r="C656" s="188">
        <v>-12</v>
      </c>
      <c r="D656" s="188">
        <v>35</v>
      </c>
      <c r="E656" s="188">
        <v>24</v>
      </c>
      <c r="F656" s="188">
        <v>21</v>
      </c>
      <c r="G656" s="188">
        <v>213300</v>
      </c>
      <c r="H656" s="188">
        <v>9800</v>
      </c>
      <c r="I656" s="188">
        <v>61100</v>
      </c>
      <c r="J656" s="188">
        <v>2900</v>
      </c>
      <c r="K656" s="188">
        <v>19150</v>
      </c>
      <c r="L656" s="188">
        <v>970</v>
      </c>
      <c r="M656" s="188">
        <v>122500</v>
      </c>
      <c r="N656" s="188">
        <v>8900</v>
      </c>
      <c r="O656" s="188">
        <v>334000</v>
      </c>
      <c r="P656" s="188">
        <v>19000</v>
      </c>
      <c r="Q656" s="188">
        <v>3383</v>
      </c>
      <c r="R656" s="188">
        <v>41</v>
      </c>
      <c r="S656" s="188">
        <v>3500</v>
      </c>
      <c r="T656" s="188">
        <v>110</v>
      </c>
      <c r="U656" s="188">
        <v>3297</v>
      </c>
      <c r="V656" s="188">
        <v>59</v>
      </c>
      <c r="W656" s="190">
        <v>106.15711252653928</v>
      </c>
    </row>
    <row r="657" spans="1:23" x14ac:dyDescent="0.3">
      <c r="A657" s="189">
        <v>0.67488425925925932</v>
      </c>
      <c r="B657" s="188" t="s">
        <v>1369</v>
      </c>
      <c r="C657" s="188">
        <v>26</v>
      </c>
      <c r="D657" s="188">
        <v>29</v>
      </c>
      <c r="E657" s="188">
        <v>46</v>
      </c>
      <c r="F657" s="188">
        <v>21</v>
      </c>
      <c r="G657" s="188">
        <v>304500</v>
      </c>
      <c r="H657" s="188">
        <v>5600</v>
      </c>
      <c r="I657" s="188">
        <v>87100</v>
      </c>
      <c r="J657" s="188">
        <v>1300</v>
      </c>
      <c r="K657" s="188">
        <v>43500</v>
      </c>
      <c r="L657" s="188">
        <v>1100</v>
      </c>
      <c r="M657" s="188">
        <v>259000</v>
      </c>
      <c r="N657" s="188">
        <v>15000</v>
      </c>
      <c r="O657" s="188">
        <v>508000</v>
      </c>
      <c r="P657" s="188">
        <v>12000</v>
      </c>
      <c r="Q657" s="188">
        <v>3319</v>
      </c>
      <c r="R657" s="188">
        <v>30</v>
      </c>
      <c r="S657" s="188">
        <v>3316</v>
      </c>
      <c r="T657" s="188">
        <v>74</v>
      </c>
      <c r="U657" s="188">
        <v>3303</v>
      </c>
      <c r="V657" s="188">
        <v>38</v>
      </c>
      <c r="W657" s="190">
        <v>100.39358159249167</v>
      </c>
    </row>
    <row r="658" spans="1:23" x14ac:dyDescent="0.3">
      <c r="A658" s="191">
        <v>0.67583333333333329</v>
      </c>
      <c r="B658" s="192" t="s">
        <v>1370</v>
      </c>
      <c r="C658" s="192">
        <v>126</v>
      </c>
      <c r="D658" s="192">
        <v>57</v>
      </c>
      <c r="E658" s="192">
        <v>630</v>
      </c>
      <c r="F658" s="192">
        <v>180</v>
      </c>
      <c r="G658" s="192">
        <v>459000</v>
      </c>
      <c r="H658" s="192">
        <v>59000</v>
      </c>
      <c r="I658" s="192">
        <v>172000</v>
      </c>
      <c r="J658" s="192">
        <v>24000</v>
      </c>
      <c r="K658" s="192">
        <v>54000</v>
      </c>
      <c r="L658" s="192">
        <v>12000</v>
      </c>
      <c r="M658" s="192">
        <v>286000</v>
      </c>
      <c r="N658" s="192">
        <v>66000</v>
      </c>
      <c r="O658" s="192">
        <v>750000</v>
      </c>
      <c r="P658" s="192">
        <v>130000</v>
      </c>
      <c r="Q658" s="192">
        <v>3650</v>
      </c>
      <c r="R658" s="192">
        <v>69</v>
      </c>
      <c r="S658" s="192">
        <v>3560</v>
      </c>
      <c r="T658" s="192">
        <v>160</v>
      </c>
      <c r="U658" s="192">
        <v>3694</v>
      </c>
      <c r="V658" s="192">
        <v>77</v>
      </c>
      <c r="W658" s="190">
        <v>96.37249593936113</v>
      </c>
    </row>
    <row r="659" spans="1:23" x14ac:dyDescent="0.3">
      <c r="A659" s="189">
        <v>0.67982638888888891</v>
      </c>
      <c r="B659" s="188" t="s">
        <v>1371</v>
      </c>
      <c r="C659" s="188">
        <v>51</v>
      </c>
      <c r="D659" s="188">
        <v>34</v>
      </c>
      <c r="E659" s="188">
        <v>131</v>
      </c>
      <c r="F659" s="188">
        <v>36</v>
      </c>
      <c r="G659" s="188">
        <v>355000</v>
      </c>
      <c r="H659" s="188">
        <v>11000</v>
      </c>
      <c r="I659" s="188">
        <v>103500</v>
      </c>
      <c r="J659" s="188">
        <v>3000</v>
      </c>
      <c r="K659" s="188">
        <v>53500</v>
      </c>
      <c r="L659" s="188">
        <v>2500</v>
      </c>
      <c r="M659" s="188">
        <v>262000</v>
      </c>
      <c r="N659" s="188">
        <v>12000</v>
      </c>
      <c r="O659" s="188">
        <v>574000</v>
      </c>
      <c r="P659" s="188">
        <v>24000</v>
      </c>
      <c r="Q659" s="188">
        <v>3371</v>
      </c>
      <c r="R659" s="188">
        <v>45</v>
      </c>
      <c r="S659" s="188">
        <v>3400</v>
      </c>
      <c r="T659" s="188">
        <v>110</v>
      </c>
      <c r="U659" s="188">
        <v>3325</v>
      </c>
      <c r="V659" s="188">
        <v>48</v>
      </c>
      <c r="W659" s="190">
        <v>102.25563909774435</v>
      </c>
    </row>
    <row r="660" spans="1:23" x14ac:dyDescent="0.3">
      <c r="A660" s="191">
        <v>0.68054398148148154</v>
      </c>
      <c r="B660" s="192" t="s">
        <v>1372</v>
      </c>
      <c r="C660" s="192">
        <v>49</v>
      </c>
      <c r="D660" s="192">
        <v>26</v>
      </c>
      <c r="E660" s="192">
        <v>32</v>
      </c>
      <c r="F660" s="192">
        <v>16</v>
      </c>
      <c r="G660" s="192">
        <v>250100</v>
      </c>
      <c r="H660" s="192">
        <v>7500</v>
      </c>
      <c r="I660" s="192">
        <v>84000</v>
      </c>
      <c r="J660" s="192">
        <v>2400</v>
      </c>
      <c r="K660" s="192">
        <v>28700</v>
      </c>
      <c r="L660" s="192">
        <v>990</v>
      </c>
      <c r="M660" s="192">
        <v>150600</v>
      </c>
      <c r="N660" s="192">
        <v>5900</v>
      </c>
      <c r="O660" s="192">
        <v>379000</v>
      </c>
      <c r="P660" s="192">
        <v>14000</v>
      </c>
      <c r="Q660" s="192">
        <v>3571</v>
      </c>
      <c r="R660" s="192">
        <v>25</v>
      </c>
      <c r="S660" s="192">
        <v>3563</v>
      </c>
      <c r="T660" s="192">
        <v>57</v>
      </c>
      <c r="U660" s="192">
        <v>3540</v>
      </c>
      <c r="V660" s="192">
        <v>33</v>
      </c>
      <c r="W660" s="190">
        <v>100.6497175141243</v>
      </c>
    </row>
    <row r="661" spans="1:23" x14ac:dyDescent="0.3">
      <c r="A661" s="189">
        <v>0.68142361111111116</v>
      </c>
      <c r="B661" s="188" t="s">
        <v>1373</v>
      </c>
      <c r="C661" s="188">
        <v>44</v>
      </c>
      <c r="D661" s="188">
        <v>33</v>
      </c>
      <c r="E661" s="188">
        <v>1020</v>
      </c>
      <c r="F661" s="188">
        <v>120</v>
      </c>
      <c r="G661" s="188">
        <v>197000</v>
      </c>
      <c r="H661" s="188">
        <v>6000</v>
      </c>
      <c r="I661" s="188">
        <v>60400</v>
      </c>
      <c r="J661" s="188">
        <v>2100</v>
      </c>
      <c r="K661" s="188">
        <v>81400</v>
      </c>
      <c r="L661" s="188">
        <v>4000</v>
      </c>
      <c r="M661" s="193">
        <v>5270000</v>
      </c>
      <c r="N661" s="188">
        <v>330000</v>
      </c>
      <c r="O661" s="188">
        <v>374000</v>
      </c>
      <c r="P661" s="188">
        <v>15000</v>
      </c>
      <c r="Q661" s="188">
        <v>3264</v>
      </c>
      <c r="R661" s="188">
        <v>44</v>
      </c>
      <c r="S661" s="188">
        <v>3010</v>
      </c>
      <c r="T661" s="188">
        <v>110</v>
      </c>
      <c r="U661" s="188">
        <v>3389</v>
      </c>
      <c r="V661" s="188">
        <v>68</v>
      </c>
      <c r="W661" s="190">
        <v>88.816760106226027</v>
      </c>
    </row>
    <row r="662" spans="1:23" x14ac:dyDescent="0.3">
      <c r="A662" s="191">
        <v>0.68216435185185187</v>
      </c>
      <c r="B662" s="192" t="s">
        <v>1374</v>
      </c>
      <c r="C662" s="192">
        <v>33</v>
      </c>
      <c r="D662" s="192">
        <v>26</v>
      </c>
      <c r="E662" s="192">
        <v>13</v>
      </c>
      <c r="F662" s="192">
        <v>12</v>
      </c>
      <c r="G662" s="192">
        <v>132500</v>
      </c>
      <c r="H662" s="192">
        <v>8200</v>
      </c>
      <c r="I662" s="192">
        <v>56700</v>
      </c>
      <c r="J662" s="192">
        <v>3100</v>
      </c>
      <c r="K662" s="192">
        <v>18200</v>
      </c>
      <c r="L662" s="192">
        <v>550</v>
      </c>
      <c r="M662" s="192">
        <v>84700</v>
      </c>
      <c r="N662" s="192">
        <v>3000</v>
      </c>
      <c r="O662" s="192">
        <v>170000</v>
      </c>
      <c r="P662" s="192">
        <v>12000</v>
      </c>
      <c r="Q662" s="192">
        <v>3969</v>
      </c>
      <c r="R662" s="192">
        <v>33</v>
      </c>
      <c r="S662" s="192">
        <v>4018</v>
      </c>
      <c r="T662" s="192">
        <v>87</v>
      </c>
      <c r="U662" s="192">
        <v>3924</v>
      </c>
      <c r="V662" s="192">
        <v>41</v>
      </c>
      <c r="W662" s="190">
        <v>102.39551478083588</v>
      </c>
    </row>
    <row r="663" spans="1:23" x14ac:dyDescent="0.3">
      <c r="A663" s="189">
        <v>0.68306712962962957</v>
      </c>
      <c r="B663" s="188" t="s">
        <v>1375</v>
      </c>
      <c r="C663" s="188">
        <v>22</v>
      </c>
      <c r="D663" s="188">
        <v>42</v>
      </c>
      <c r="E663" s="188">
        <v>15</v>
      </c>
      <c r="F663" s="188">
        <v>18</v>
      </c>
      <c r="G663" s="188">
        <v>82100</v>
      </c>
      <c r="H663" s="188">
        <v>2300</v>
      </c>
      <c r="I663" s="188">
        <v>24890</v>
      </c>
      <c r="J663" s="188">
        <v>660</v>
      </c>
      <c r="K663" s="188">
        <v>12560</v>
      </c>
      <c r="L663" s="188">
        <v>480</v>
      </c>
      <c r="M663" s="188">
        <v>65600</v>
      </c>
      <c r="N663" s="188">
        <v>2100</v>
      </c>
      <c r="O663" s="188">
        <v>127800</v>
      </c>
      <c r="P663" s="188">
        <v>4200</v>
      </c>
      <c r="Q663" s="188">
        <v>3438</v>
      </c>
      <c r="R663" s="188">
        <v>48</v>
      </c>
      <c r="S663" s="188">
        <v>3480</v>
      </c>
      <c r="T663" s="188">
        <v>100</v>
      </c>
      <c r="U663" s="188">
        <v>3387</v>
      </c>
      <c r="V663" s="188">
        <v>69</v>
      </c>
      <c r="W663" s="190">
        <v>102.74579273693534</v>
      </c>
    </row>
    <row r="664" spans="1:23" x14ac:dyDescent="0.3">
      <c r="A664" s="189">
        <v>0.68392361111111111</v>
      </c>
      <c r="B664" s="188" t="s">
        <v>1376</v>
      </c>
      <c r="C664" s="188">
        <v>36</v>
      </c>
      <c r="D664" s="188">
        <v>34</v>
      </c>
      <c r="E664" s="188">
        <v>4</v>
      </c>
      <c r="F664" s="188">
        <v>15</v>
      </c>
      <c r="G664" s="188">
        <v>181700</v>
      </c>
      <c r="H664" s="188">
        <v>3500</v>
      </c>
      <c r="I664" s="188">
        <v>52600</v>
      </c>
      <c r="J664" s="188">
        <v>1200</v>
      </c>
      <c r="K664" s="188">
        <v>61000</v>
      </c>
      <c r="L664" s="188">
        <v>2100</v>
      </c>
      <c r="M664" s="188">
        <v>324000</v>
      </c>
      <c r="N664" s="188">
        <v>13000</v>
      </c>
      <c r="O664" s="188">
        <v>294100</v>
      </c>
      <c r="P664" s="188">
        <v>8300</v>
      </c>
      <c r="Q664" s="188">
        <v>3358</v>
      </c>
      <c r="R664" s="188">
        <v>33</v>
      </c>
      <c r="S664" s="188">
        <v>3384</v>
      </c>
      <c r="T664" s="188">
        <v>69</v>
      </c>
      <c r="U664" s="188">
        <v>3309</v>
      </c>
      <c r="V664" s="188">
        <v>43</v>
      </c>
      <c r="W664" s="190">
        <v>102.26654578422485</v>
      </c>
    </row>
    <row r="665" spans="1:23" x14ac:dyDescent="0.3">
      <c r="A665" s="189">
        <v>0.68460648148148151</v>
      </c>
      <c r="B665" s="188" t="s">
        <v>1377</v>
      </c>
      <c r="C665" s="188">
        <v>26</v>
      </c>
      <c r="D665" s="188">
        <v>28</v>
      </c>
      <c r="E665" s="188">
        <v>-1</v>
      </c>
      <c r="F665" s="188">
        <v>12</v>
      </c>
      <c r="G665" s="188">
        <v>116300</v>
      </c>
      <c r="H665" s="188">
        <v>2400</v>
      </c>
      <c r="I665" s="188">
        <v>34080</v>
      </c>
      <c r="J665" s="188">
        <v>800</v>
      </c>
      <c r="K665" s="188">
        <v>38400</v>
      </c>
      <c r="L665" s="188">
        <v>1100</v>
      </c>
      <c r="M665" s="188">
        <v>216700</v>
      </c>
      <c r="N665" s="188">
        <v>4700</v>
      </c>
      <c r="O665" s="188">
        <v>196800</v>
      </c>
      <c r="P665" s="188">
        <v>4600</v>
      </c>
      <c r="Q665" s="188">
        <v>3326</v>
      </c>
      <c r="R665" s="188">
        <v>31</v>
      </c>
      <c r="S665" s="188">
        <v>3274</v>
      </c>
      <c r="T665" s="188">
        <v>70</v>
      </c>
      <c r="U665" s="188">
        <v>3330</v>
      </c>
      <c r="V665" s="188">
        <v>47</v>
      </c>
      <c r="W665" s="190">
        <v>98.318318318318319</v>
      </c>
    </row>
    <row r="666" spans="1:23" x14ac:dyDescent="0.3">
      <c r="A666" s="189">
        <v>0.68543981481481486</v>
      </c>
      <c r="B666" s="188" t="s">
        <v>1378</v>
      </c>
      <c r="C666" s="188">
        <v>43</v>
      </c>
      <c r="D666" s="188">
        <v>33</v>
      </c>
      <c r="E666" s="188">
        <v>70</v>
      </c>
      <c r="F666" s="188">
        <v>23</v>
      </c>
      <c r="G666" s="188">
        <v>378100</v>
      </c>
      <c r="H666" s="188">
        <v>8400</v>
      </c>
      <c r="I666" s="188">
        <v>119900</v>
      </c>
      <c r="J666" s="188">
        <v>2900</v>
      </c>
      <c r="K666" s="188">
        <v>62300</v>
      </c>
      <c r="L666" s="188">
        <v>2100</v>
      </c>
      <c r="M666" s="188">
        <v>444000</v>
      </c>
      <c r="N666" s="188">
        <v>14000</v>
      </c>
      <c r="O666" s="188">
        <v>615000</v>
      </c>
      <c r="P666" s="188">
        <v>17000</v>
      </c>
      <c r="Q666" s="188">
        <v>3434</v>
      </c>
      <c r="R666" s="188">
        <v>44</v>
      </c>
      <c r="S666" s="188">
        <v>3367</v>
      </c>
      <c r="T666" s="188">
        <v>93</v>
      </c>
      <c r="U666" s="188">
        <v>3453</v>
      </c>
      <c r="V666" s="188">
        <v>55</v>
      </c>
      <c r="W666" s="190">
        <v>97.509412105415578</v>
      </c>
    </row>
    <row r="667" spans="1:23" x14ac:dyDescent="0.3">
      <c r="A667" s="191">
        <v>0.68623842592592599</v>
      </c>
      <c r="B667" s="192" t="s">
        <v>1379</v>
      </c>
      <c r="C667" s="192">
        <v>26</v>
      </c>
      <c r="D667" s="192">
        <v>27</v>
      </c>
      <c r="E667" s="192">
        <v>6</v>
      </c>
      <c r="F667" s="192">
        <v>13</v>
      </c>
      <c r="G667" s="192">
        <v>215600</v>
      </c>
      <c r="H667" s="192">
        <v>6500</v>
      </c>
      <c r="I667" s="192">
        <v>98400</v>
      </c>
      <c r="J667" s="192">
        <v>3100</v>
      </c>
      <c r="K667" s="192">
        <v>48800</v>
      </c>
      <c r="L667" s="192">
        <v>2000</v>
      </c>
      <c r="M667" s="192">
        <v>221000</v>
      </c>
      <c r="N667" s="192">
        <v>11000</v>
      </c>
      <c r="O667" s="192">
        <v>281000</v>
      </c>
      <c r="P667" s="192">
        <v>11000</v>
      </c>
      <c r="Q667" s="192">
        <v>4023</v>
      </c>
      <c r="R667" s="192">
        <v>32</v>
      </c>
      <c r="S667" s="192">
        <v>3979</v>
      </c>
      <c r="T667" s="192">
        <v>86</v>
      </c>
      <c r="U667" s="192">
        <v>4007</v>
      </c>
      <c r="V667" s="192">
        <v>39</v>
      </c>
      <c r="W667" s="190">
        <v>99.301222859995008</v>
      </c>
    </row>
    <row r="668" spans="1:23" x14ac:dyDescent="0.3">
      <c r="A668" s="189">
        <v>0.68706018518518519</v>
      </c>
      <c r="B668" s="188" t="s">
        <v>1380</v>
      </c>
      <c r="C668" s="188">
        <v>32</v>
      </c>
      <c r="D668" s="188">
        <v>29</v>
      </c>
      <c r="E668" s="188">
        <v>239</v>
      </c>
      <c r="F668" s="188">
        <v>72</v>
      </c>
      <c r="G668" s="188">
        <v>272600</v>
      </c>
      <c r="H668" s="188">
        <v>4000</v>
      </c>
      <c r="I668" s="188">
        <v>78200</v>
      </c>
      <c r="J668" s="188">
        <v>1300</v>
      </c>
      <c r="K668" s="188">
        <v>77500</v>
      </c>
      <c r="L668" s="188">
        <v>2300</v>
      </c>
      <c r="M668" s="188">
        <v>657000</v>
      </c>
      <c r="N668" s="188">
        <v>57000</v>
      </c>
      <c r="O668" s="188">
        <v>490000</v>
      </c>
      <c r="P668" s="188">
        <v>12000</v>
      </c>
      <c r="Q668" s="188">
        <v>3235</v>
      </c>
      <c r="R668" s="188">
        <v>29</v>
      </c>
      <c r="S668" s="188">
        <v>3115</v>
      </c>
      <c r="T668" s="188">
        <v>72</v>
      </c>
      <c r="U668" s="188">
        <v>3300</v>
      </c>
      <c r="V668" s="188">
        <v>37</v>
      </c>
      <c r="W668" s="190">
        <v>94.393939393939391</v>
      </c>
    </row>
    <row r="669" spans="1:23" x14ac:dyDescent="0.3">
      <c r="A669" s="189">
        <v>0.69113425925925931</v>
      </c>
      <c r="B669" s="188" t="s">
        <v>1381</v>
      </c>
      <c r="C669" s="188">
        <v>37</v>
      </c>
      <c r="D669" s="188">
        <v>25</v>
      </c>
      <c r="E669" s="188">
        <v>26</v>
      </c>
      <c r="F669" s="188">
        <v>18</v>
      </c>
      <c r="G669" s="188">
        <v>158400</v>
      </c>
      <c r="H669" s="188">
        <v>3700</v>
      </c>
      <c r="I669" s="188">
        <v>45900</v>
      </c>
      <c r="J669" s="188">
        <v>1400</v>
      </c>
      <c r="K669" s="188">
        <v>24360</v>
      </c>
      <c r="L669" s="188">
        <v>830</v>
      </c>
      <c r="M669" s="188">
        <v>137100</v>
      </c>
      <c r="N669" s="188">
        <v>4600</v>
      </c>
      <c r="O669" s="188">
        <v>262900</v>
      </c>
      <c r="P669" s="188">
        <v>8300</v>
      </c>
      <c r="Q669" s="188">
        <v>3326</v>
      </c>
      <c r="R669" s="188">
        <v>41</v>
      </c>
      <c r="S669" s="188">
        <v>3319</v>
      </c>
      <c r="T669" s="188">
        <v>81</v>
      </c>
      <c r="U669" s="188">
        <v>3306</v>
      </c>
      <c r="V669" s="188">
        <v>55</v>
      </c>
      <c r="W669" s="190">
        <v>100.39322444041136</v>
      </c>
    </row>
    <row r="670" spans="1:23" x14ac:dyDescent="0.3">
      <c r="A670" s="189">
        <v>0.69200231481481478</v>
      </c>
      <c r="B670" s="188" t="s">
        <v>1382</v>
      </c>
      <c r="C670" s="188">
        <v>27</v>
      </c>
      <c r="D670" s="188">
        <v>28</v>
      </c>
      <c r="E670" s="188">
        <v>121</v>
      </c>
      <c r="F670" s="188">
        <v>26</v>
      </c>
      <c r="G670" s="188">
        <v>330300</v>
      </c>
      <c r="H670" s="188">
        <v>8700</v>
      </c>
      <c r="I670" s="188">
        <v>96500</v>
      </c>
      <c r="J670" s="188">
        <v>2600</v>
      </c>
      <c r="K670" s="188">
        <v>44300</v>
      </c>
      <c r="L670" s="188">
        <v>1700</v>
      </c>
      <c r="M670" s="188">
        <v>380000</v>
      </c>
      <c r="N670" s="188">
        <v>24000</v>
      </c>
      <c r="O670" s="188">
        <v>594000</v>
      </c>
      <c r="P670" s="188">
        <v>23000</v>
      </c>
      <c r="Q670" s="188">
        <v>3260</v>
      </c>
      <c r="R670" s="188">
        <v>33</v>
      </c>
      <c r="S670" s="188">
        <v>3104</v>
      </c>
      <c r="T670" s="188">
        <v>73</v>
      </c>
      <c r="U670" s="188">
        <v>3325</v>
      </c>
      <c r="V670" s="188">
        <v>37</v>
      </c>
      <c r="W670" s="190">
        <v>93.353383458646618</v>
      </c>
    </row>
    <row r="671" spans="1:23" x14ac:dyDescent="0.3">
      <c r="A671" s="189">
        <v>0.69275462962962964</v>
      </c>
      <c r="B671" s="188" t="s">
        <v>1383</v>
      </c>
      <c r="C671" s="188">
        <v>28</v>
      </c>
      <c r="D671" s="188">
        <v>26</v>
      </c>
      <c r="E671" s="188">
        <v>538</v>
      </c>
      <c r="F671" s="188">
        <v>46</v>
      </c>
      <c r="G671" s="188">
        <v>228100</v>
      </c>
      <c r="H671" s="188">
        <v>4400</v>
      </c>
      <c r="I671" s="188">
        <v>68600</v>
      </c>
      <c r="J671" s="188">
        <v>1500</v>
      </c>
      <c r="K671" s="188">
        <v>76400</v>
      </c>
      <c r="L671" s="188">
        <v>1900</v>
      </c>
      <c r="M671" s="188">
        <v>785000</v>
      </c>
      <c r="N671" s="188">
        <v>26000</v>
      </c>
      <c r="O671" s="188">
        <v>399000</v>
      </c>
      <c r="P671" s="188">
        <v>9300</v>
      </c>
      <c r="Q671" s="188">
        <v>3303</v>
      </c>
      <c r="R671" s="188">
        <v>32</v>
      </c>
      <c r="S671" s="188">
        <v>3156</v>
      </c>
      <c r="T671" s="188">
        <v>60</v>
      </c>
      <c r="U671" s="188">
        <v>3384</v>
      </c>
      <c r="V671" s="188">
        <v>42</v>
      </c>
      <c r="W671" s="190">
        <v>93.262411347517727</v>
      </c>
    </row>
    <row r="672" spans="1:23" x14ac:dyDescent="0.3">
      <c r="A672" s="189">
        <v>0.69364583333333341</v>
      </c>
      <c r="B672" s="188" t="s">
        <v>1384</v>
      </c>
      <c r="C672" s="188">
        <v>39</v>
      </c>
      <c r="D672" s="188">
        <v>35</v>
      </c>
      <c r="E672" s="188">
        <v>0</v>
      </c>
      <c r="F672" s="188">
        <v>16</v>
      </c>
      <c r="G672" s="188">
        <v>94000</v>
      </c>
      <c r="H672" s="188">
        <v>3100</v>
      </c>
      <c r="I672" s="188">
        <v>27230</v>
      </c>
      <c r="J672" s="188">
        <v>730</v>
      </c>
      <c r="K672" s="188">
        <v>25300</v>
      </c>
      <c r="L672" s="188">
        <v>1100</v>
      </c>
      <c r="M672" s="188">
        <v>142600</v>
      </c>
      <c r="N672" s="188">
        <v>4800</v>
      </c>
      <c r="O672" s="188">
        <v>155800</v>
      </c>
      <c r="P672" s="188">
        <v>5900</v>
      </c>
      <c r="Q672" s="188">
        <v>3325</v>
      </c>
      <c r="R672" s="188">
        <v>55</v>
      </c>
      <c r="S672" s="188">
        <v>3320</v>
      </c>
      <c r="T672" s="188">
        <v>130</v>
      </c>
      <c r="U672" s="188">
        <v>3311</v>
      </c>
      <c r="V672" s="188">
        <v>69</v>
      </c>
      <c r="W672" s="190">
        <v>100.27182120205376</v>
      </c>
    </row>
    <row r="673" spans="1:23" x14ac:dyDescent="0.3">
      <c r="A673" s="191">
        <v>0.69443287037037038</v>
      </c>
      <c r="B673" s="192" t="s">
        <v>1385</v>
      </c>
      <c r="C673" s="192">
        <v>35</v>
      </c>
      <c r="D673" s="192">
        <v>34</v>
      </c>
      <c r="E673" s="192">
        <v>98</v>
      </c>
      <c r="F673" s="192">
        <v>25</v>
      </c>
      <c r="G673" s="192">
        <v>227900</v>
      </c>
      <c r="H673" s="192">
        <v>5300</v>
      </c>
      <c r="I673" s="192">
        <v>75800</v>
      </c>
      <c r="J673" s="192">
        <v>2000</v>
      </c>
      <c r="K673" s="192">
        <v>27780</v>
      </c>
      <c r="L673" s="192">
        <v>980</v>
      </c>
      <c r="M673" s="192">
        <v>441000</v>
      </c>
      <c r="N673" s="192">
        <v>20000</v>
      </c>
      <c r="O673" s="192">
        <v>369000</v>
      </c>
      <c r="P673" s="192">
        <v>13000</v>
      </c>
      <c r="Q673" s="192">
        <v>3485</v>
      </c>
      <c r="R673" s="192">
        <v>52</v>
      </c>
      <c r="S673" s="192">
        <v>3360</v>
      </c>
      <c r="T673" s="192">
        <v>97</v>
      </c>
      <c r="U673" s="192">
        <v>3526</v>
      </c>
      <c r="V673" s="192">
        <v>59</v>
      </c>
      <c r="W673" s="190">
        <v>95.292115711854791</v>
      </c>
    </row>
    <row r="674" spans="1:23" x14ac:dyDescent="0.3">
      <c r="A674" s="191">
        <v>0.69520833333333332</v>
      </c>
      <c r="B674" s="192" t="s">
        <v>1386</v>
      </c>
      <c r="C674" s="192">
        <v>2</v>
      </c>
      <c r="D674" s="192">
        <v>25</v>
      </c>
      <c r="E674" s="192">
        <v>2</v>
      </c>
      <c r="F674" s="192">
        <v>12</v>
      </c>
      <c r="G674" s="192">
        <v>74400</v>
      </c>
      <c r="H674" s="192">
        <v>4100</v>
      </c>
      <c r="I674" s="192">
        <v>31100</v>
      </c>
      <c r="J674" s="192">
        <v>1500</v>
      </c>
      <c r="K674" s="192">
        <v>4840</v>
      </c>
      <c r="L674" s="192">
        <v>180</v>
      </c>
      <c r="M674" s="192">
        <v>21100</v>
      </c>
      <c r="N674" s="192">
        <v>850</v>
      </c>
      <c r="O674" s="192">
        <v>97000</v>
      </c>
      <c r="P674" s="192">
        <v>6200</v>
      </c>
      <c r="Q674" s="192">
        <v>3919</v>
      </c>
      <c r="R674" s="192">
        <v>37</v>
      </c>
      <c r="S674" s="192">
        <v>3929</v>
      </c>
      <c r="T674" s="192">
        <v>94</v>
      </c>
      <c r="U674" s="192">
        <v>3875</v>
      </c>
      <c r="V674" s="192">
        <v>48</v>
      </c>
      <c r="W674" s="190">
        <v>101.39354838709677</v>
      </c>
    </row>
    <row r="675" spans="1:23" x14ac:dyDescent="0.3">
      <c r="A675" s="189">
        <v>0.69614583333333335</v>
      </c>
      <c r="B675" s="188" t="s">
        <v>1387</v>
      </c>
      <c r="C675" s="188">
        <v>7</v>
      </c>
      <c r="D675" s="188">
        <v>30</v>
      </c>
      <c r="E675" s="188">
        <v>563</v>
      </c>
      <c r="F675" s="188">
        <v>77</v>
      </c>
      <c r="G675" s="188">
        <v>344000</v>
      </c>
      <c r="H675" s="188">
        <v>17000</v>
      </c>
      <c r="I675" s="188">
        <v>105600</v>
      </c>
      <c r="J675" s="188">
        <v>5300</v>
      </c>
      <c r="K675" s="188">
        <v>70400</v>
      </c>
      <c r="L675" s="188">
        <v>4100</v>
      </c>
      <c r="M675" s="193">
        <v>4330000</v>
      </c>
      <c r="N675" s="188">
        <v>220000</v>
      </c>
      <c r="O675" s="188">
        <v>739000</v>
      </c>
      <c r="P675" s="188">
        <v>35000</v>
      </c>
      <c r="Q675" s="188">
        <v>3121</v>
      </c>
      <c r="R675" s="188">
        <v>46</v>
      </c>
      <c r="S675" s="188">
        <v>2671</v>
      </c>
      <c r="T675" s="188">
        <v>79</v>
      </c>
      <c r="U675" s="188">
        <v>3391</v>
      </c>
      <c r="V675" s="188">
        <v>53</v>
      </c>
      <c r="W675" s="190">
        <v>78.76732527278088</v>
      </c>
    </row>
    <row r="676" spans="1:23" x14ac:dyDescent="0.3">
      <c r="A676" s="189">
        <v>0.69682870370370376</v>
      </c>
      <c r="B676" s="188" t="s">
        <v>1388</v>
      </c>
      <c r="C676" s="188">
        <v>57</v>
      </c>
      <c r="D676" s="188">
        <v>30</v>
      </c>
      <c r="E676" s="188">
        <v>17</v>
      </c>
      <c r="F676" s="188">
        <v>14</v>
      </c>
      <c r="G676" s="188">
        <v>116000</v>
      </c>
      <c r="H676" s="188">
        <v>2500</v>
      </c>
      <c r="I676" s="188">
        <v>33770</v>
      </c>
      <c r="J676" s="188">
        <v>700</v>
      </c>
      <c r="K676" s="188">
        <v>20110</v>
      </c>
      <c r="L676" s="188">
        <v>520</v>
      </c>
      <c r="M676" s="188">
        <v>113800</v>
      </c>
      <c r="N676" s="188">
        <v>3200</v>
      </c>
      <c r="O676" s="188">
        <v>197800</v>
      </c>
      <c r="P676" s="188">
        <v>4900</v>
      </c>
      <c r="Q676" s="188">
        <v>3297</v>
      </c>
      <c r="R676" s="188">
        <v>27</v>
      </c>
      <c r="S676" s="188">
        <v>3226</v>
      </c>
      <c r="T676" s="188">
        <v>69</v>
      </c>
      <c r="U676" s="188">
        <v>3317</v>
      </c>
      <c r="V676" s="188">
        <v>37</v>
      </c>
      <c r="W676" s="190">
        <v>97.256557129936695</v>
      </c>
    </row>
    <row r="677" spans="1:23" x14ac:dyDescent="0.3">
      <c r="A677" s="189">
        <v>0.69765046296296296</v>
      </c>
      <c r="B677" s="188" t="s">
        <v>1389</v>
      </c>
      <c r="C677" s="188">
        <v>18</v>
      </c>
      <c r="D677" s="188">
        <v>26</v>
      </c>
      <c r="E677" s="188">
        <v>17</v>
      </c>
      <c r="F677" s="188">
        <v>14</v>
      </c>
      <c r="G677" s="188">
        <v>174800</v>
      </c>
      <c r="H677" s="188">
        <v>4500</v>
      </c>
      <c r="I677" s="188">
        <v>51800</v>
      </c>
      <c r="J677" s="188">
        <v>1300</v>
      </c>
      <c r="K677" s="188">
        <v>50500</v>
      </c>
      <c r="L677" s="188">
        <v>1500</v>
      </c>
      <c r="M677" s="188">
        <v>275800</v>
      </c>
      <c r="N677" s="188">
        <v>8400</v>
      </c>
      <c r="O677" s="188">
        <v>284700</v>
      </c>
      <c r="P677" s="188">
        <v>9500</v>
      </c>
      <c r="Q677" s="188">
        <v>3371</v>
      </c>
      <c r="R677" s="188">
        <v>34</v>
      </c>
      <c r="S677" s="188">
        <v>3354</v>
      </c>
      <c r="T677" s="188">
        <v>71</v>
      </c>
      <c r="U677" s="188">
        <v>3356</v>
      </c>
      <c r="V677" s="188">
        <v>41</v>
      </c>
      <c r="W677" s="190">
        <v>99.940405244338493</v>
      </c>
    </row>
    <row r="678" spans="1:23" x14ac:dyDescent="0.3">
      <c r="A678" s="189">
        <v>0.69856481481481481</v>
      </c>
      <c r="B678" s="188" t="s">
        <v>1390</v>
      </c>
      <c r="C678" s="188">
        <v>36</v>
      </c>
      <c r="D678" s="188">
        <v>41</v>
      </c>
      <c r="E678" s="188">
        <v>22</v>
      </c>
      <c r="F678" s="188">
        <v>20</v>
      </c>
      <c r="G678" s="188">
        <v>230000</v>
      </c>
      <c r="H678" s="188">
        <v>23000</v>
      </c>
      <c r="I678" s="188">
        <v>75800</v>
      </c>
      <c r="J678" s="188">
        <v>8500</v>
      </c>
      <c r="K678" s="188">
        <v>20700</v>
      </c>
      <c r="L678" s="188">
        <v>2300</v>
      </c>
      <c r="M678" s="188">
        <v>132000</v>
      </c>
      <c r="N678" s="188">
        <v>15000</v>
      </c>
      <c r="O678" s="188">
        <v>350000</v>
      </c>
      <c r="P678" s="188">
        <v>38000</v>
      </c>
      <c r="Q678" s="188">
        <v>3526</v>
      </c>
      <c r="R678" s="188">
        <v>59</v>
      </c>
      <c r="S678" s="188">
        <v>3550</v>
      </c>
      <c r="T678" s="188">
        <v>140</v>
      </c>
      <c r="U678" s="188">
        <v>3495</v>
      </c>
      <c r="V678" s="188">
        <v>67</v>
      </c>
      <c r="W678" s="190">
        <v>101.57367668097281</v>
      </c>
    </row>
    <row r="679" spans="1:23" x14ac:dyDescent="0.3">
      <c r="A679" s="189">
        <v>0.70254629629629628</v>
      </c>
      <c r="B679" s="188" t="s">
        <v>1391</v>
      </c>
      <c r="C679" s="188">
        <v>30</v>
      </c>
      <c r="D679" s="188">
        <v>25</v>
      </c>
      <c r="E679" s="188">
        <v>14</v>
      </c>
      <c r="F679" s="188">
        <v>14</v>
      </c>
      <c r="G679" s="188">
        <v>184400</v>
      </c>
      <c r="H679" s="188">
        <v>6900</v>
      </c>
      <c r="I679" s="188">
        <v>52900</v>
      </c>
      <c r="J679" s="188">
        <v>2200</v>
      </c>
      <c r="K679" s="188">
        <v>31000</v>
      </c>
      <c r="L679" s="188">
        <v>1400</v>
      </c>
      <c r="M679" s="188">
        <v>193900</v>
      </c>
      <c r="N679" s="188">
        <v>9300</v>
      </c>
      <c r="O679" s="188">
        <v>345000</v>
      </c>
      <c r="P679" s="188">
        <v>18000</v>
      </c>
      <c r="Q679" s="188">
        <v>3195</v>
      </c>
      <c r="R679" s="188">
        <v>77</v>
      </c>
      <c r="S679" s="188">
        <v>3040</v>
      </c>
      <c r="T679" s="188">
        <v>130</v>
      </c>
      <c r="U679" s="188">
        <v>3284</v>
      </c>
      <c r="V679" s="188">
        <v>94</v>
      </c>
      <c r="W679" s="190">
        <v>92.570036540803898</v>
      </c>
    </row>
    <row r="680" spans="1:23" x14ac:dyDescent="0.3">
      <c r="A680" s="189">
        <v>0.70337962962962963</v>
      </c>
      <c r="B680" s="188" t="s">
        <v>1392</v>
      </c>
      <c r="C680" s="188">
        <v>55</v>
      </c>
      <c r="D680" s="188">
        <v>28</v>
      </c>
      <c r="E680" s="188">
        <v>198</v>
      </c>
      <c r="F680" s="188">
        <v>40</v>
      </c>
      <c r="G680" s="188">
        <v>217500</v>
      </c>
      <c r="H680" s="188">
        <v>5900</v>
      </c>
      <c r="I680" s="188">
        <v>65000</v>
      </c>
      <c r="J680" s="188">
        <v>1800</v>
      </c>
      <c r="K680" s="188">
        <v>35200</v>
      </c>
      <c r="L680" s="188">
        <v>1900</v>
      </c>
      <c r="M680" s="188">
        <v>950000</v>
      </c>
      <c r="N680" s="188">
        <v>130000</v>
      </c>
      <c r="O680" s="188">
        <v>384000</v>
      </c>
      <c r="P680" s="188">
        <v>17000</v>
      </c>
      <c r="Q680" s="188">
        <v>3295</v>
      </c>
      <c r="R680" s="188">
        <v>30</v>
      </c>
      <c r="S680" s="188">
        <v>3156</v>
      </c>
      <c r="T680" s="188">
        <v>86</v>
      </c>
      <c r="U680" s="188">
        <v>3361</v>
      </c>
      <c r="V680" s="188">
        <v>38</v>
      </c>
      <c r="W680" s="190">
        <v>93.900624814043439</v>
      </c>
    </row>
    <row r="681" spans="1:23" x14ac:dyDescent="0.3">
      <c r="A681" s="194">
        <v>0.70420138888888895</v>
      </c>
      <c r="B681" s="195" t="s">
        <v>1393</v>
      </c>
      <c r="C681" s="195">
        <v>57</v>
      </c>
      <c r="D681" s="195">
        <v>31</v>
      </c>
      <c r="E681" s="195">
        <v>51</v>
      </c>
      <c r="F681" s="195">
        <v>21</v>
      </c>
      <c r="G681" s="195">
        <v>17890</v>
      </c>
      <c r="H681" s="195">
        <v>890</v>
      </c>
      <c r="I681" s="195">
        <v>2050</v>
      </c>
      <c r="J681" s="195">
        <v>96</v>
      </c>
      <c r="K681" s="195">
        <v>2420</v>
      </c>
      <c r="L681" s="195">
        <v>200</v>
      </c>
      <c r="M681" s="195">
        <v>28100</v>
      </c>
      <c r="N681" s="195">
        <v>2300</v>
      </c>
      <c r="O681" s="195">
        <v>84500</v>
      </c>
      <c r="P681" s="195">
        <v>6100</v>
      </c>
      <c r="Q681" s="195">
        <v>1554</v>
      </c>
      <c r="R681" s="195">
        <v>61</v>
      </c>
      <c r="S681" s="195">
        <v>1390</v>
      </c>
      <c r="T681" s="195">
        <v>69</v>
      </c>
      <c r="U681" s="195">
        <v>1750</v>
      </c>
      <c r="V681" s="195">
        <v>100</v>
      </c>
      <c r="W681" s="190">
        <v>79.428571428571431</v>
      </c>
    </row>
    <row r="682" spans="1:23" x14ac:dyDescent="0.3">
      <c r="A682" s="189">
        <v>0.705011574074074</v>
      </c>
      <c r="B682" s="188" t="s">
        <v>1394</v>
      </c>
      <c r="C682" s="188">
        <v>18</v>
      </c>
      <c r="D682" s="188">
        <v>28</v>
      </c>
      <c r="E682" s="188">
        <v>11</v>
      </c>
      <c r="F682" s="188">
        <v>16</v>
      </c>
      <c r="G682" s="188">
        <v>141300</v>
      </c>
      <c r="H682" s="188">
        <v>2800</v>
      </c>
      <c r="I682" s="188">
        <v>41150</v>
      </c>
      <c r="J682" s="188">
        <v>860</v>
      </c>
      <c r="K682" s="188">
        <v>20420</v>
      </c>
      <c r="L682" s="188">
        <v>590</v>
      </c>
      <c r="M682" s="188">
        <v>111200</v>
      </c>
      <c r="N682" s="188">
        <v>3100</v>
      </c>
      <c r="O682" s="188">
        <v>233000</v>
      </c>
      <c r="P682" s="188">
        <v>5900</v>
      </c>
      <c r="Q682" s="188">
        <v>3315</v>
      </c>
      <c r="R682" s="188">
        <v>29</v>
      </c>
      <c r="S682" s="188">
        <v>3282</v>
      </c>
      <c r="T682" s="188">
        <v>75</v>
      </c>
      <c r="U682" s="188">
        <v>3319</v>
      </c>
      <c r="V682" s="188">
        <v>46</v>
      </c>
      <c r="W682" s="190">
        <v>98.885206387466113</v>
      </c>
    </row>
    <row r="683" spans="1:23" x14ac:dyDescent="0.3">
      <c r="A683" s="189">
        <v>0.70578703703703705</v>
      </c>
      <c r="B683" s="188" t="s">
        <v>1395</v>
      </c>
      <c r="C683" s="188">
        <v>44</v>
      </c>
      <c r="D683" s="188">
        <v>29</v>
      </c>
      <c r="E683" s="188">
        <v>12</v>
      </c>
      <c r="F683" s="188">
        <v>13</v>
      </c>
      <c r="G683" s="188">
        <v>73200</v>
      </c>
      <c r="H683" s="188">
        <v>1900</v>
      </c>
      <c r="I683" s="188">
        <v>21740</v>
      </c>
      <c r="J683" s="188">
        <v>610</v>
      </c>
      <c r="K683" s="188">
        <v>13720</v>
      </c>
      <c r="L683" s="188">
        <v>440</v>
      </c>
      <c r="M683" s="188">
        <v>78500</v>
      </c>
      <c r="N683" s="188">
        <v>2500</v>
      </c>
      <c r="O683" s="188">
        <v>122400</v>
      </c>
      <c r="P683" s="188">
        <v>4300</v>
      </c>
      <c r="Q683" s="188">
        <v>3323</v>
      </c>
      <c r="R683" s="188">
        <v>38</v>
      </c>
      <c r="S683" s="188">
        <v>3271</v>
      </c>
      <c r="T683" s="188">
        <v>87</v>
      </c>
      <c r="U683" s="188">
        <v>3341</v>
      </c>
      <c r="V683" s="188">
        <v>52</v>
      </c>
      <c r="W683" s="190">
        <v>97.904818916492061</v>
      </c>
    </row>
    <row r="684" spans="1:23" x14ac:dyDescent="0.3">
      <c r="A684" s="189">
        <v>0.70660879629629625</v>
      </c>
      <c r="B684" s="188" t="s">
        <v>1396</v>
      </c>
      <c r="C684" s="188">
        <v>27</v>
      </c>
      <c r="D684" s="188">
        <v>23</v>
      </c>
      <c r="E684" s="188">
        <v>18</v>
      </c>
      <c r="F684" s="188">
        <v>15</v>
      </c>
      <c r="G684" s="188">
        <v>90300</v>
      </c>
      <c r="H684" s="188">
        <v>2500</v>
      </c>
      <c r="I684" s="188">
        <v>25530</v>
      </c>
      <c r="J684" s="188">
        <v>750</v>
      </c>
      <c r="K684" s="188">
        <v>21280</v>
      </c>
      <c r="L684" s="188">
        <v>860</v>
      </c>
      <c r="M684" s="188">
        <v>112300</v>
      </c>
      <c r="N684" s="188">
        <v>4600</v>
      </c>
      <c r="O684" s="188">
        <v>148400</v>
      </c>
      <c r="P684" s="188">
        <v>5300</v>
      </c>
      <c r="Q684" s="188">
        <v>3289</v>
      </c>
      <c r="R684" s="188">
        <v>31</v>
      </c>
      <c r="S684" s="188">
        <v>3305</v>
      </c>
      <c r="T684" s="188">
        <v>71</v>
      </c>
      <c r="U684" s="188">
        <v>3267</v>
      </c>
      <c r="V684" s="188">
        <v>37</v>
      </c>
      <c r="W684" s="190">
        <v>101.16314661769208</v>
      </c>
    </row>
    <row r="685" spans="1:23" x14ac:dyDescent="0.3">
      <c r="A685" s="189">
        <v>0.70745370370370375</v>
      </c>
      <c r="B685" s="188" t="s">
        <v>1397</v>
      </c>
      <c r="C685" s="188">
        <v>6</v>
      </c>
      <c r="D685" s="188">
        <v>26</v>
      </c>
      <c r="E685" s="188">
        <v>9</v>
      </c>
      <c r="F685" s="188">
        <v>13</v>
      </c>
      <c r="G685" s="188">
        <v>196500</v>
      </c>
      <c r="H685" s="188">
        <v>7300</v>
      </c>
      <c r="I685" s="188">
        <v>56800</v>
      </c>
      <c r="J685" s="188">
        <v>2300</v>
      </c>
      <c r="K685" s="188">
        <v>32200</v>
      </c>
      <c r="L685" s="188">
        <v>1300</v>
      </c>
      <c r="M685" s="188">
        <v>178300</v>
      </c>
      <c r="N685" s="188">
        <v>7300</v>
      </c>
      <c r="O685" s="188">
        <v>323000</v>
      </c>
      <c r="P685" s="188">
        <v>14000</v>
      </c>
      <c r="Q685" s="188">
        <v>3308</v>
      </c>
      <c r="R685" s="188">
        <v>39</v>
      </c>
      <c r="S685" s="188">
        <v>3302</v>
      </c>
      <c r="T685" s="188">
        <v>85</v>
      </c>
      <c r="U685" s="188">
        <v>3302</v>
      </c>
      <c r="V685" s="188">
        <v>51</v>
      </c>
      <c r="W685" s="190">
        <v>100</v>
      </c>
    </row>
    <row r="686" spans="1:23" x14ac:dyDescent="0.3">
      <c r="A686" s="189">
        <v>0.70833333333333337</v>
      </c>
      <c r="B686" s="188" t="s">
        <v>1398</v>
      </c>
      <c r="C686" s="188">
        <v>7</v>
      </c>
      <c r="D686" s="188">
        <v>29</v>
      </c>
      <c r="E686" s="188">
        <v>2</v>
      </c>
      <c r="F686" s="188">
        <v>13</v>
      </c>
      <c r="G686" s="188">
        <v>161900</v>
      </c>
      <c r="H686" s="188">
        <v>4300</v>
      </c>
      <c r="I686" s="188">
        <v>45900</v>
      </c>
      <c r="J686" s="188">
        <v>1200</v>
      </c>
      <c r="K686" s="188">
        <v>19770</v>
      </c>
      <c r="L686" s="188">
        <v>690</v>
      </c>
      <c r="M686" s="188">
        <v>106400</v>
      </c>
      <c r="N686" s="188">
        <v>3500</v>
      </c>
      <c r="O686" s="188">
        <v>266900</v>
      </c>
      <c r="P686" s="188">
        <v>9500</v>
      </c>
      <c r="Q686" s="188">
        <v>3285</v>
      </c>
      <c r="R686" s="188">
        <v>35</v>
      </c>
      <c r="S686" s="188">
        <v>3284</v>
      </c>
      <c r="T686" s="188">
        <v>83</v>
      </c>
      <c r="U686" s="188">
        <v>3277</v>
      </c>
      <c r="V686" s="188">
        <v>47</v>
      </c>
      <c r="W686" s="190">
        <v>100.21361000915472</v>
      </c>
    </row>
    <row r="687" spans="1:23" x14ac:dyDescent="0.3">
      <c r="A687" s="189">
        <v>0.70912037037037035</v>
      </c>
      <c r="B687" s="188" t="s">
        <v>1399</v>
      </c>
      <c r="C687" s="188">
        <v>17</v>
      </c>
      <c r="D687" s="188">
        <v>29</v>
      </c>
      <c r="E687" s="188">
        <v>91</v>
      </c>
      <c r="F687" s="188">
        <v>27</v>
      </c>
      <c r="G687" s="188">
        <v>230000</v>
      </c>
      <c r="H687" s="188">
        <v>16000</v>
      </c>
      <c r="I687" s="188">
        <v>73400</v>
      </c>
      <c r="J687" s="188">
        <v>4800</v>
      </c>
      <c r="K687" s="188">
        <v>20800</v>
      </c>
      <c r="L687" s="188">
        <v>1700</v>
      </c>
      <c r="M687" s="188">
        <v>534000</v>
      </c>
      <c r="N687" s="188">
        <v>84000</v>
      </c>
      <c r="O687" s="188">
        <v>343000</v>
      </c>
      <c r="P687" s="188">
        <v>28000</v>
      </c>
      <c r="Q687" s="188">
        <v>3471</v>
      </c>
      <c r="R687" s="188">
        <v>40</v>
      </c>
      <c r="S687" s="188">
        <v>3520</v>
      </c>
      <c r="T687" s="188">
        <v>110</v>
      </c>
      <c r="U687" s="188">
        <v>3438</v>
      </c>
      <c r="V687" s="188">
        <v>59</v>
      </c>
      <c r="W687" s="190">
        <v>102.38510762070972</v>
      </c>
    </row>
    <row r="688" spans="1:23" x14ac:dyDescent="0.3">
      <c r="A688" s="189">
        <v>0.70991898148148147</v>
      </c>
      <c r="B688" s="188" t="s">
        <v>1400</v>
      </c>
      <c r="C688" s="188">
        <v>11</v>
      </c>
      <c r="D688" s="188">
        <v>32</v>
      </c>
      <c r="E688" s="188">
        <v>7</v>
      </c>
      <c r="F688" s="188">
        <v>15</v>
      </c>
      <c r="G688" s="188">
        <v>244300</v>
      </c>
      <c r="H688" s="188">
        <v>6900</v>
      </c>
      <c r="I688" s="188">
        <v>73000</v>
      </c>
      <c r="J688" s="188">
        <v>2400</v>
      </c>
      <c r="K688" s="188">
        <v>21680</v>
      </c>
      <c r="L688" s="188">
        <v>660</v>
      </c>
      <c r="M688" s="188">
        <v>116800</v>
      </c>
      <c r="N688" s="188">
        <v>4400</v>
      </c>
      <c r="O688" s="188">
        <v>388000</v>
      </c>
      <c r="P688" s="188">
        <v>12000</v>
      </c>
      <c r="Q688" s="188">
        <v>3365</v>
      </c>
      <c r="R688" s="188">
        <v>40</v>
      </c>
      <c r="S688" s="188">
        <v>3366</v>
      </c>
      <c r="T688" s="188">
        <v>85</v>
      </c>
      <c r="U688" s="188">
        <v>3361</v>
      </c>
      <c r="V688" s="188">
        <v>47</v>
      </c>
      <c r="W688" s="190">
        <v>100.14876524843797</v>
      </c>
    </row>
    <row r="689" spans="1:23" x14ac:dyDescent="0.3">
      <c r="A689" s="189">
        <v>0.71392361111111102</v>
      </c>
      <c r="B689" s="188" t="s">
        <v>1401</v>
      </c>
      <c r="C689" s="188">
        <v>14</v>
      </c>
      <c r="D689" s="188">
        <v>25</v>
      </c>
      <c r="E689" s="188">
        <v>46</v>
      </c>
      <c r="F689" s="188">
        <v>27</v>
      </c>
      <c r="G689" s="188">
        <v>142600</v>
      </c>
      <c r="H689" s="188">
        <v>3100</v>
      </c>
      <c r="I689" s="188">
        <v>43940</v>
      </c>
      <c r="J689" s="188">
        <v>980</v>
      </c>
      <c r="K689" s="188">
        <v>17210</v>
      </c>
      <c r="L689" s="188">
        <v>540</v>
      </c>
      <c r="M689" s="188">
        <v>92900</v>
      </c>
      <c r="N689" s="188">
        <v>3000</v>
      </c>
      <c r="O689" s="188">
        <v>232300</v>
      </c>
      <c r="P689" s="188">
        <v>6100</v>
      </c>
      <c r="Q689" s="188">
        <v>3365</v>
      </c>
      <c r="R689" s="188">
        <v>38</v>
      </c>
      <c r="S689" s="188">
        <v>3296</v>
      </c>
      <c r="T689" s="188">
        <v>83</v>
      </c>
      <c r="U689" s="188">
        <v>3404</v>
      </c>
      <c r="V689" s="188">
        <v>51</v>
      </c>
      <c r="W689" s="190">
        <v>96.827262044653352</v>
      </c>
    </row>
    <row r="690" spans="1:23" x14ac:dyDescent="0.3">
      <c r="A690" s="189">
        <v>0.7147337962962963</v>
      </c>
      <c r="B690" s="188" t="s">
        <v>1402</v>
      </c>
      <c r="C690" s="188">
        <v>18</v>
      </c>
      <c r="D690" s="188">
        <v>23</v>
      </c>
      <c r="E690" s="188">
        <v>122</v>
      </c>
      <c r="F690" s="188">
        <v>26</v>
      </c>
      <c r="G690" s="188">
        <v>420000</v>
      </c>
      <c r="H690" s="188">
        <v>14000</v>
      </c>
      <c r="I690" s="188">
        <v>128400</v>
      </c>
      <c r="J690" s="188">
        <v>4500</v>
      </c>
      <c r="K690" s="188">
        <v>45400</v>
      </c>
      <c r="L690" s="188">
        <v>2500</v>
      </c>
      <c r="M690" s="193">
        <v>1053000</v>
      </c>
      <c r="N690" s="188">
        <v>61000</v>
      </c>
      <c r="O690" s="188">
        <v>689000</v>
      </c>
      <c r="P690" s="188">
        <v>35000</v>
      </c>
      <c r="Q690" s="188">
        <v>3343</v>
      </c>
      <c r="R690" s="188">
        <v>41</v>
      </c>
      <c r="S690" s="188">
        <v>3266</v>
      </c>
      <c r="T690" s="188">
        <v>91</v>
      </c>
      <c r="U690" s="188">
        <v>3374</v>
      </c>
      <c r="V690" s="188">
        <v>46</v>
      </c>
      <c r="W690" s="190">
        <v>96.7990515708358</v>
      </c>
    </row>
    <row r="691" spans="1:23" x14ac:dyDescent="0.3">
      <c r="A691" s="189">
        <v>0.71567129629629633</v>
      </c>
      <c r="B691" s="188" t="s">
        <v>1403</v>
      </c>
      <c r="C691" s="188">
        <v>19</v>
      </c>
      <c r="D691" s="188">
        <v>33</v>
      </c>
      <c r="E691" s="188">
        <v>192</v>
      </c>
      <c r="F691" s="188">
        <v>63</v>
      </c>
      <c r="G691" s="188">
        <v>137600</v>
      </c>
      <c r="H691" s="188">
        <v>5700</v>
      </c>
      <c r="I691" s="188">
        <v>38800</v>
      </c>
      <c r="J691" s="188">
        <v>2100</v>
      </c>
      <c r="K691" s="188">
        <v>28200</v>
      </c>
      <c r="L691" s="188">
        <v>2600</v>
      </c>
      <c r="M691" s="188">
        <v>142000</v>
      </c>
      <c r="N691" s="188">
        <v>17000</v>
      </c>
      <c r="O691" s="188">
        <v>208000</v>
      </c>
      <c r="P691" s="188">
        <v>14000</v>
      </c>
      <c r="Q691" s="188">
        <v>3342</v>
      </c>
      <c r="R691" s="188">
        <v>45</v>
      </c>
      <c r="S691" s="188">
        <v>3510</v>
      </c>
      <c r="T691" s="188">
        <v>120</v>
      </c>
      <c r="U691" s="188">
        <v>3241</v>
      </c>
      <c r="V691" s="188">
        <v>68</v>
      </c>
      <c r="W691" s="190">
        <v>108.29990743597655</v>
      </c>
    </row>
    <row r="692" spans="1:23" x14ac:dyDescent="0.3">
      <c r="A692" s="191">
        <v>0.71638888888888885</v>
      </c>
      <c r="B692" s="192" t="s">
        <v>1404</v>
      </c>
      <c r="C692" s="192">
        <v>58</v>
      </c>
      <c r="D692" s="192">
        <v>24</v>
      </c>
      <c r="E692" s="192">
        <v>460</v>
      </c>
      <c r="F692" s="192">
        <v>180</v>
      </c>
      <c r="G692" s="192">
        <v>202100</v>
      </c>
      <c r="H692" s="192">
        <v>6400</v>
      </c>
      <c r="I692" s="192">
        <v>69400</v>
      </c>
      <c r="J692" s="192">
        <v>3100</v>
      </c>
      <c r="K692" s="192">
        <v>45700</v>
      </c>
      <c r="L692" s="192">
        <v>3800</v>
      </c>
      <c r="M692" s="192">
        <v>375000</v>
      </c>
      <c r="N692" s="192">
        <v>72000</v>
      </c>
      <c r="O692" s="192">
        <v>340000</v>
      </c>
      <c r="P692" s="192">
        <v>12000</v>
      </c>
      <c r="Q692" s="192">
        <v>3430</v>
      </c>
      <c r="R692" s="192">
        <v>32</v>
      </c>
      <c r="S692" s="192">
        <v>3275</v>
      </c>
      <c r="T692" s="192">
        <v>77</v>
      </c>
      <c r="U692" s="192">
        <v>3541</v>
      </c>
      <c r="V692" s="192">
        <v>45</v>
      </c>
      <c r="W692" s="190">
        <v>92.487997740751211</v>
      </c>
    </row>
    <row r="693" spans="1:23" x14ac:dyDescent="0.3">
      <c r="A693" s="189">
        <v>0.71718749999999998</v>
      </c>
      <c r="B693" s="188" t="s">
        <v>1405</v>
      </c>
      <c r="C693" s="188">
        <v>19</v>
      </c>
      <c r="D693" s="188">
        <v>25</v>
      </c>
      <c r="E693" s="188">
        <v>77</v>
      </c>
      <c r="F693" s="188">
        <v>21</v>
      </c>
      <c r="G693" s="188">
        <v>145100</v>
      </c>
      <c r="H693" s="188">
        <v>6600</v>
      </c>
      <c r="I693" s="188">
        <v>41700</v>
      </c>
      <c r="J693" s="188">
        <v>2000</v>
      </c>
      <c r="K693" s="188">
        <v>16130</v>
      </c>
      <c r="L693" s="188">
        <v>830</v>
      </c>
      <c r="M693" s="188">
        <v>76400</v>
      </c>
      <c r="N693" s="188">
        <v>2600</v>
      </c>
      <c r="O693" s="188">
        <v>237000</v>
      </c>
      <c r="P693" s="188">
        <v>14000</v>
      </c>
      <c r="Q693" s="188">
        <v>3301</v>
      </c>
      <c r="R693" s="188">
        <v>38</v>
      </c>
      <c r="S693" s="188">
        <v>3312</v>
      </c>
      <c r="T693" s="188">
        <v>82</v>
      </c>
      <c r="U693" s="188">
        <v>3286</v>
      </c>
      <c r="V693" s="188">
        <v>50</v>
      </c>
      <c r="W693" s="190">
        <v>100.79123554473523</v>
      </c>
    </row>
    <row r="694" spans="1:23" x14ac:dyDescent="0.3">
      <c r="A694" s="189">
        <v>0.71812500000000001</v>
      </c>
      <c r="B694" s="188" t="s">
        <v>1406</v>
      </c>
      <c r="C694" s="188">
        <v>73</v>
      </c>
      <c r="D694" s="188">
        <v>48</v>
      </c>
      <c r="E694" s="188">
        <v>-11</v>
      </c>
      <c r="F694" s="188">
        <v>15</v>
      </c>
      <c r="G694" s="188">
        <v>303000</v>
      </c>
      <c r="H694" s="188">
        <v>14000</v>
      </c>
      <c r="I694" s="188">
        <v>99200</v>
      </c>
      <c r="J694" s="188">
        <v>3700</v>
      </c>
      <c r="K694" s="188">
        <v>32800</v>
      </c>
      <c r="L694" s="188">
        <v>1900</v>
      </c>
      <c r="M694" s="188">
        <v>169000</v>
      </c>
      <c r="N694" s="188">
        <v>12000</v>
      </c>
      <c r="O694" s="188">
        <v>447000</v>
      </c>
      <c r="P694" s="188">
        <v>26000</v>
      </c>
      <c r="Q694" s="188">
        <v>3524</v>
      </c>
      <c r="R694" s="188">
        <v>59</v>
      </c>
      <c r="S694" s="188">
        <v>3570</v>
      </c>
      <c r="T694" s="188">
        <v>130</v>
      </c>
      <c r="U694" s="188">
        <v>3491</v>
      </c>
      <c r="V694" s="188">
        <v>86</v>
      </c>
      <c r="W694" s="190">
        <v>102.26296190203381</v>
      </c>
    </row>
    <row r="695" spans="1:23" x14ac:dyDescent="0.3">
      <c r="A695" s="189">
        <v>0.71880787037037042</v>
      </c>
      <c r="B695" s="188" t="s">
        <v>1407</v>
      </c>
      <c r="C695" s="188">
        <v>26</v>
      </c>
      <c r="D695" s="188">
        <v>26</v>
      </c>
      <c r="E695" s="188">
        <v>11</v>
      </c>
      <c r="F695" s="188">
        <v>13</v>
      </c>
      <c r="G695" s="188">
        <v>82000</v>
      </c>
      <c r="H695" s="188">
        <v>2700</v>
      </c>
      <c r="I695" s="188">
        <v>23510</v>
      </c>
      <c r="J695" s="188">
        <v>810</v>
      </c>
      <c r="K695" s="188">
        <v>15740</v>
      </c>
      <c r="L695" s="188">
        <v>680</v>
      </c>
      <c r="M695" s="188">
        <v>91700</v>
      </c>
      <c r="N695" s="188">
        <v>4100</v>
      </c>
      <c r="O695" s="188">
        <v>143800</v>
      </c>
      <c r="P695" s="188">
        <v>6500</v>
      </c>
      <c r="Q695" s="188">
        <v>3220</v>
      </c>
      <c r="R695" s="188">
        <v>65</v>
      </c>
      <c r="S695" s="188">
        <v>3120</v>
      </c>
      <c r="T695" s="188">
        <v>110</v>
      </c>
      <c r="U695" s="188">
        <v>3279</v>
      </c>
      <c r="V695" s="188">
        <v>83</v>
      </c>
      <c r="W695" s="190">
        <v>95.150960658737418</v>
      </c>
    </row>
    <row r="696" spans="1:23" x14ac:dyDescent="0.3">
      <c r="A696" s="189">
        <v>0.71965277777777781</v>
      </c>
      <c r="B696" s="188" t="s">
        <v>1408</v>
      </c>
      <c r="C696" s="188">
        <v>34</v>
      </c>
      <c r="D696" s="188">
        <v>31</v>
      </c>
      <c r="E696" s="188">
        <v>25</v>
      </c>
      <c r="F696" s="188">
        <v>19</v>
      </c>
      <c r="G696" s="188">
        <v>281700</v>
      </c>
      <c r="H696" s="188">
        <v>6000</v>
      </c>
      <c r="I696" s="188">
        <v>88800</v>
      </c>
      <c r="J696" s="188">
        <v>2000</v>
      </c>
      <c r="K696" s="188">
        <v>41300</v>
      </c>
      <c r="L696" s="188">
        <v>1800</v>
      </c>
      <c r="M696" s="188">
        <v>237000</v>
      </c>
      <c r="N696" s="188">
        <v>11000</v>
      </c>
      <c r="O696" s="188">
        <v>435000</v>
      </c>
      <c r="P696" s="188">
        <v>15000</v>
      </c>
      <c r="Q696" s="188">
        <v>3428</v>
      </c>
      <c r="R696" s="188">
        <v>26</v>
      </c>
      <c r="S696" s="188">
        <v>3414</v>
      </c>
      <c r="T696" s="188">
        <v>63</v>
      </c>
      <c r="U696" s="188">
        <v>3431</v>
      </c>
      <c r="V696" s="188">
        <v>31</v>
      </c>
      <c r="W696" s="190">
        <v>99.504517633343042</v>
      </c>
    </row>
    <row r="697" spans="1:23" x14ac:dyDescent="0.3">
      <c r="A697" s="189">
        <v>0.72046296296296297</v>
      </c>
      <c r="B697" s="188" t="s">
        <v>1409</v>
      </c>
      <c r="C697" s="188">
        <v>18</v>
      </c>
      <c r="D697" s="188">
        <v>25</v>
      </c>
      <c r="E697" s="188">
        <v>7</v>
      </c>
      <c r="F697" s="188">
        <v>12</v>
      </c>
      <c r="G697" s="188">
        <v>178800</v>
      </c>
      <c r="H697" s="188">
        <v>7000</v>
      </c>
      <c r="I697" s="188">
        <v>51500</v>
      </c>
      <c r="J697" s="188">
        <v>1900</v>
      </c>
      <c r="K697" s="188">
        <v>22780</v>
      </c>
      <c r="L697" s="188">
        <v>710</v>
      </c>
      <c r="M697" s="188">
        <v>133900</v>
      </c>
      <c r="N697" s="188">
        <v>4600</v>
      </c>
      <c r="O697" s="188">
        <v>303000</v>
      </c>
      <c r="P697" s="188">
        <v>11000</v>
      </c>
      <c r="Q697" s="188">
        <v>3247</v>
      </c>
      <c r="R697" s="188">
        <v>31</v>
      </c>
      <c r="S697" s="188">
        <v>3156</v>
      </c>
      <c r="T697" s="188">
        <v>63</v>
      </c>
      <c r="U697" s="188">
        <v>3304</v>
      </c>
      <c r="V697" s="188">
        <v>42</v>
      </c>
      <c r="W697" s="190">
        <v>95.520581113801455</v>
      </c>
    </row>
    <row r="698" spans="1:23" x14ac:dyDescent="0.3">
      <c r="A698" s="191">
        <v>0.72124999999999995</v>
      </c>
      <c r="B698" s="192" t="s">
        <v>1410</v>
      </c>
      <c r="C698" s="192">
        <v>17</v>
      </c>
      <c r="D698" s="192">
        <v>24</v>
      </c>
      <c r="E698" s="192">
        <v>11</v>
      </c>
      <c r="F698" s="192">
        <v>13</v>
      </c>
      <c r="G698" s="192">
        <v>82900</v>
      </c>
      <c r="H698" s="192">
        <v>2400</v>
      </c>
      <c r="I698" s="192">
        <v>34900</v>
      </c>
      <c r="J698" s="192">
        <v>1100</v>
      </c>
      <c r="K698" s="192">
        <v>19490</v>
      </c>
      <c r="L698" s="192">
        <v>720</v>
      </c>
      <c r="M698" s="192">
        <v>93800</v>
      </c>
      <c r="N698" s="192">
        <v>3400</v>
      </c>
      <c r="O698" s="192">
        <v>114200</v>
      </c>
      <c r="P698" s="192">
        <v>4200</v>
      </c>
      <c r="Q698" s="192">
        <v>3825</v>
      </c>
      <c r="R698" s="192">
        <v>31</v>
      </c>
      <c r="S698" s="192">
        <v>3726</v>
      </c>
      <c r="T698" s="192">
        <v>63</v>
      </c>
      <c r="U698" s="192">
        <v>3879</v>
      </c>
      <c r="V698" s="192">
        <v>36</v>
      </c>
      <c r="W698" s="190">
        <v>96.055684454756388</v>
      </c>
    </row>
    <row r="699" spans="1:23" x14ac:dyDescent="0.3">
      <c r="A699" s="189">
        <v>0.72539351851851841</v>
      </c>
      <c r="B699" s="188" t="s">
        <v>1411</v>
      </c>
      <c r="C699" s="188">
        <v>26</v>
      </c>
      <c r="D699" s="188">
        <v>31</v>
      </c>
      <c r="E699" s="188">
        <v>15</v>
      </c>
      <c r="F699" s="188">
        <v>20</v>
      </c>
      <c r="G699" s="188">
        <v>37300</v>
      </c>
      <c r="H699" s="188">
        <v>1100</v>
      </c>
      <c r="I699" s="188">
        <v>11180</v>
      </c>
      <c r="J699" s="188">
        <v>360</v>
      </c>
      <c r="K699" s="188">
        <v>10900</v>
      </c>
      <c r="L699" s="188">
        <v>470</v>
      </c>
      <c r="M699" s="188">
        <v>60700</v>
      </c>
      <c r="N699" s="188">
        <v>2000</v>
      </c>
      <c r="O699" s="188">
        <v>62600</v>
      </c>
      <c r="P699" s="188">
        <v>2300</v>
      </c>
      <c r="Q699" s="188">
        <v>3306</v>
      </c>
      <c r="R699" s="188">
        <v>59</v>
      </c>
      <c r="S699" s="188">
        <v>3210</v>
      </c>
      <c r="T699" s="188">
        <v>110</v>
      </c>
      <c r="U699" s="188">
        <v>3358</v>
      </c>
      <c r="V699" s="188">
        <v>81</v>
      </c>
      <c r="W699" s="190">
        <v>95.592614651578316</v>
      </c>
    </row>
    <row r="700" spans="1:23" x14ac:dyDescent="0.3">
      <c r="A700" s="189">
        <v>0.72613425925925934</v>
      </c>
      <c r="B700" s="188" t="s">
        <v>1412</v>
      </c>
      <c r="C700" s="188">
        <v>46</v>
      </c>
      <c r="D700" s="188">
        <v>29</v>
      </c>
      <c r="E700" s="188">
        <v>85</v>
      </c>
      <c r="F700" s="188">
        <v>25</v>
      </c>
      <c r="G700" s="188">
        <v>201700</v>
      </c>
      <c r="H700" s="188">
        <v>6700</v>
      </c>
      <c r="I700" s="188">
        <v>61200</v>
      </c>
      <c r="J700" s="188">
        <v>1800</v>
      </c>
      <c r="K700" s="188">
        <v>44000</v>
      </c>
      <c r="L700" s="188">
        <v>1700</v>
      </c>
      <c r="M700" s="188">
        <v>233000</v>
      </c>
      <c r="N700" s="188">
        <v>12000</v>
      </c>
      <c r="O700" s="188">
        <v>329000</v>
      </c>
      <c r="P700" s="188">
        <v>17000</v>
      </c>
      <c r="Q700" s="188">
        <v>3325</v>
      </c>
      <c r="R700" s="188">
        <v>53</v>
      </c>
      <c r="S700" s="188">
        <v>3250</v>
      </c>
      <c r="T700" s="188">
        <v>120</v>
      </c>
      <c r="U700" s="188">
        <v>3372</v>
      </c>
      <c r="V700" s="188">
        <v>60</v>
      </c>
      <c r="W700" s="190">
        <v>96.381969157769859</v>
      </c>
    </row>
    <row r="701" spans="1:23" x14ac:dyDescent="0.3">
      <c r="A701" s="189">
        <v>0.727025462962963</v>
      </c>
      <c r="B701" s="188" t="s">
        <v>1413</v>
      </c>
      <c r="C701" s="188">
        <v>21</v>
      </c>
      <c r="D701" s="188">
        <v>35</v>
      </c>
      <c r="E701" s="188">
        <v>0</v>
      </c>
      <c r="F701" s="188">
        <v>15</v>
      </c>
      <c r="G701" s="188">
        <v>198000</v>
      </c>
      <c r="H701" s="188">
        <v>14000</v>
      </c>
      <c r="I701" s="188">
        <v>61900</v>
      </c>
      <c r="J701" s="188">
        <v>4200</v>
      </c>
      <c r="K701" s="188">
        <v>27400</v>
      </c>
      <c r="L701" s="188">
        <v>1800</v>
      </c>
      <c r="M701" s="188">
        <v>140000</v>
      </c>
      <c r="N701" s="188">
        <v>10000</v>
      </c>
      <c r="O701" s="188">
        <v>287000</v>
      </c>
      <c r="P701" s="188">
        <v>20000</v>
      </c>
      <c r="Q701" s="188">
        <v>3465</v>
      </c>
      <c r="R701" s="188">
        <v>47</v>
      </c>
      <c r="S701" s="188">
        <v>3500</v>
      </c>
      <c r="T701" s="188">
        <v>110</v>
      </c>
      <c r="U701" s="188">
        <v>3425</v>
      </c>
      <c r="V701" s="188">
        <v>52</v>
      </c>
      <c r="W701" s="190">
        <v>102.18978102189782</v>
      </c>
    </row>
    <row r="702" spans="1:23" x14ac:dyDescent="0.3">
      <c r="A702" s="191">
        <v>0.72776620370370371</v>
      </c>
      <c r="B702" s="192" t="s">
        <v>1414</v>
      </c>
      <c r="C702" s="192">
        <v>27</v>
      </c>
      <c r="D702" s="192">
        <v>25</v>
      </c>
      <c r="E702" s="192">
        <v>19</v>
      </c>
      <c r="F702" s="192">
        <v>14</v>
      </c>
      <c r="G702" s="192">
        <v>117800</v>
      </c>
      <c r="H702" s="192">
        <v>3400</v>
      </c>
      <c r="I702" s="192">
        <v>53500</v>
      </c>
      <c r="J702" s="192">
        <v>1300</v>
      </c>
      <c r="K702" s="192">
        <v>19680</v>
      </c>
      <c r="L702" s="192">
        <v>860</v>
      </c>
      <c r="M702" s="192">
        <v>94100</v>
      </c>
      <c r="N702" s="192">
        <v>6500</v>
      </c>
      <c r="O702" s="192">
        <v>154900</v>
      </c>
      <c r="P702" s="192">
        <v>4900</v>
      </c>
      <c r="Q702" s="192">
        <v>3955</v>
      </c>
      <c r="R702" s="192">
        <v>37</v>
      </c>
      <c r="S702" s="192">
        <v>3865</v>
      </c>
      <c r="T702" s="192">
        <v>96</v>
      </c>
      <c r="U702" s="192">
        <v>3997</v>
      </c>
      <c r="V702" s="192">
        <v>51</v>
      </c>
      <c r="W702" s="190">
        <v>96.697523142356772</v>
      </c>
    </row>
    <row r="703" spans="1:23" x14ac:dyDescent="0.3">
      <c r="A703" s="189">
        <v>0.72862268518518514</v>
      </c>
      <c r="B703" s="188" t="s">
        <v>1415</v>
      </c>
      <c r="C703" s="188">
        <v>1</v>
      </c>
      <c r="D703" s="188">
        <v>25</v>
      </c>
      <c r="E703" s="188">
        <v>228</v>
      </c>
      <c r="F703" s="188">
        <v>84</v>
      </c>
      <c r="G703" s="188">
        <v>257800</v>
      </c>
      <c r="H703" s="188">
        <v>8900</v>
      </c>
      <c r="I703" s="188">
        <v>80200</v>
      </c>
      <c r="J703" s="188">
        <v>3000</v>
      </c>
      <c r="K703" s="188">
        <v>67300</v>
      </c>
      <c r="L703" s="188">
        <v>5800</v>
      </c>
      <c r="M703" s="188">
        <v>554000</v>
      </c>
      <c r="N703" s="188">
        <v>70000</v>
      </c>
      <c r="O703" s="188">
        <v>457000</v>
      </c>
      <c r="P703" s="188">
        <v>21000</v>
      </c>
      <c r="Q703" s="188">
        <v>3289</v>
      </c>
      <c r="R703" s="188">
        <v>46</v>
      </c>
      <c r="S703" s="188">
        <v>3050</v>
      </c>
      <c r="T703" s="188">
        <v>100</v>
      </c>
      <c r="U703" s="188">
        <v>3430</v>
      </c>
      <c r="V703" s="188">
        <v>53</v>
      </c>
      <c r="W703" s="190">
        <v>88.921282798833829</v>
      </c>
    </row>
    <row r="704" spans="1:23" x14ac:dyDescent="0.3">
      <c r="A704" s="189">
        <v>0.72938657407407403</v>
      </c>
      <c r="B704" s="188" t="s">
        <v>1416</v>
      </c>
      <c r="C704" s="188">
        <v>50</v>
      </c>
      <c r="D704" s="188">
        <v>29</v>
      </c>
      <c r="E704" s="188">
        <v>18</v>
      </c>
      <c r="F704" s="188">
        <v>16</v>
      </c>
      <c r="G704" s="188">
        <v>167200</v>
      </c>
      <c r="H704" s="188">
        <v>6400</v>
      </c>
      <c r="I704" s="188">
        <v>47900</v>
      </c>
      <c r="J704" s="188">
        <v>1800</v>
      </c>
      <c r="K704" s="188">
        <v>35600</v>
      </c>
      <c r="L704" s="188">
        <v>1900</v>
      </c>
      <c r="M704" s="188">
        <v>210000</v>
      </c>
      <c r="N704" s="188">
        <v>12000</v>
      </c>
      <c r="O704" s="188">
        <v>285000</v>
      </c>
      <c r="P704" s="188">
        <v>13000</v>
      </c>
      <c r="Q704" s="188">
        <v>3242</v>
      </c>
      <c r="R704" s="188">
        <v>62</v>
      </c>
      <c r="S704" s="188">
        <v>3150</v>
      </c>
      <c r="T704" s="188">
        <v>130</v>
      </c>
      <c r="U704" s="188">
        <v>3304</v>
      </c>
      <c r="V704" s="188">
        <v>83</v>
      </c>
      <c r="W704" s="190">
        <v>95.33898305084746</v>
      </c>
    </row>
    <row r="705" spans="1:23" x14ac:dyDescent="0.3">
      <c r="A705" s="189">
        <v>0.73031250000000003</v>
      </c>
      <c r="B705" s="188" t="s">
        <v>1417</v>
      </c>
      <c r="C705" s="188">
        <v>0</v>
      </c>
      <c r="D705" s="188">
        <v>40</v>
      </c>
      <c r="E705" s="188">
        <v>-12</v>
      </c>
      <c r="F705" s="188">
        <v>13</v>
      </c>
      <c r="G705" s="188">
        <v>203300</v>
      </c>
      <c r="H705" s="188">
        <v>8500</v>
      </c>
      <c r="I705" s="188">
        <v>59500</v>
      </c>
      <c r="J705" s="188">
        <v>2300</v>
      </c>
      <c r="K705" s="188">
        <v>24400</v>
      </c>
      <c r="L705" s="188">
        <v>1000</v>
      </c>
      <c r="M705" s="188">
        <v>123800</v>
      </c>
      <c r="N705" s="188">
        <v>7000</v>
      </c>
      <c r="O705" s="188">
        <v>319000</v>
      </c>
      <c r="P705" s="188">
        <v>18000</v>
      </c>
      <c r="Q705" s="188">
        <v>3355</v>
      </c>
      <c r="R705" s="188">
        <v>45</v>
      </c>
      <c r="S705" s="188">
        <v>3380</v>
      </c>
      <c r="T705" s="188">
        <v>110</v>
      </c>
      <c r="U705" s="188">
        <v>3329</v>
      </c>
      <c r="V705" s="188">
        <v>54</v>
      </c>
      <c r="W705" s="190">
        <v>101.53199158906578</v>
      </c>
    </row>
    <row r="706" spans="1:23" x14ac:dyDescent="0.3">
      <c r="A706" s="189">
        <v>0.73107638888888893</v>
      </c>
      <c r="B706" s="188" t="s">
        <v>1418</v>
      </c>
      <c r="C706" s="188">
        <v>21</v>
      </c>
      <c r="D706" s="188">
        <v>31</v>
      </c>
      <c r="E706" s="188">
        <v>19</v>
      </c>
      <c r="F706" s="188">
        <v>18</v>
      </c>
      <c r="G706" s="188">
        <v>127500</v>
      </c>
      <c r="H706" s="188">
        <v>2900</v>
      </c>
      <c r="I706" s="188">
        <v>36850</v>
      </c>
      <c r="J706" s="188">
        <v>900</v>
      </c>
      <c r="K706" s="188">
        <v>18150</v>
      </c>
      <c r="L706" s="188">
        <v>630</v>
      </c>
      <c r="M706" s="188">
        <v>100900</v>
      </c>
      <c r="N706" s="188">
        <v>3400</v>
      </c>
      <c r="O706" s="188">
        <v>215400</v>
      </c>
      <c r="P706" s="188">
        <v>6900</v>
      </c>
      <c r="Q706" s="188">
        <v>3263</v>
      </c>
      <c r="R706" s="188">
        <v>43</v>
      </c>
      <c r="S706" s="188">
        <v>3168</v>
      </c>
      <c r="T706" s="188">
        <v>88</v>
      </c>
      <c r="U706" s="188">
        <v>3312</v>
      </c>
      <c r="V706" s="188">
        <v>54</v>
      </c>
      <c r="W706" s="190">
        <v>95.652173913043484</v>
      </c>
    </row>
    <row r="707" spans="1:23" x14ac:dyDescent="0.3">
      <c r="A707" s="189">
        <v>0.73188657407407398</v>
      </c>
      <c r="B707" s="188" t="s">
        <v>1419</v>
      </c>
      <c r="C707" s="188">
        <v>8</v>
      </c>
      <c r="D707" s="188">
        <v>29</v>
      </c>
      <c r="E707" s="188">
        <v>26</v>
      </c>
      <c r="F707" s="188">
        <v>18</v>
      </c>
      <c r="G707" s="188">
        <v>292700</v>
      </c>
      <c r="H707" s="188">
        <v>7500</v>
      </c>
      <c r="I707" s="188">
        <v>89000</v>
      </c>
      <c r="J707" s="188">
        <v>2600</v>
      </c>
      <c r="K707" s="188">
        <v>52200</v>
      </c>
      <c r="L707" s="188">
        <v>1400</v>
      </c>
      <c r="M707" s="188">
        <v>274400</v>
      </c>
      <c r="N707" s="188">
        <v>7400</v>
      </c>
      <c r="O707" s="188">
        <v>456000</v>
      </c>
      <c r="P707" s="188">
        <v>15000</v>
      </c>
      <c r="Q707" s="188">
        <v>3388</v>
      </c>
      <c r="R707" s="188">
        <v>35</v>
      </c>
      <c r="S707" s="188">
        <v>3367</v>
      </c>
      <c r="T707" s="188">
        <v>80</v>
      </c>
      <c r="U707" s="188">
        <v>3389</v>
      </c>
      <c r="V707" s="188">
        <v>41</v>
      </c>
      <c r="W707" s="190">
        <v>99.350840956034219</v>
      </c>
    </row>
    <row r="708" spans="1:23" x14ac:dyDescent="0.3">
      <c r="A708" s="189">
        <v>0.73280092592592594</v>
      </c>
      <c r="B708" s="188" t="s">
        <v>1420</v>
      </c>
      <c r="C708" s="188">
        <v>39</v>
      </c>
      <c r="D708" s="188">
        <v>44</v>
      </c>
      <c r="E708" s="188">
        <v>25</v>
      </c>
      <c r="F708" s="188">
        <v>25</v>
      </c>
      <c r="G708" s="188">
        <v>108000</v>
      </c>
      <c r="H708" s="188">
        <v>3700</v>
      </c>
      <c r="I708" s="188">
        <v>31900</v>
      </c>
      <c r="J708" s="188">
        <v>1100</v>
      </c>
      <c r="K708" s="188">
        <v>14280</v>
      </c>
      <c r="L708" s="188">
        <v>950</v>
      </c>
      <c r="M708" s="188">
        <v>80700</v>
      </c>
      <c r="N708" s="188">
        <v>6200</v>
      </c>
      <c r="O708" s="188">
        <v>171700</v>
      </c>
      <c r="P708" s="188">
        <v>9000</v>
      </c>
      <c r="Q708" s="188">
        <v>3341</v>
      </c>
      <c r="R708" s="188">
        <v>69</v>
      </c>
      <c r="S708" s="188">
        <v>3340</v>
      </c>
      <c r="T708" s="188">
        <v>150</v>
      </c>
      <c r="U708" s="188">
        <v>3336</v>
      </c>
      <c r="V708" s="188">
        <v>78</v>
      </c>
      <c r="W708" s="190">
        <v>100.11990407673861</v>
      </c>
    </row>
    <row r="709" spans="1:23" x14ac:dyDescent="0.3">
      <c r="A709" s="189">
        <v>0.7368055555555556</v>
      </c>
      <c r="B709" s="188" t="s">
        <v>1421</v>
      </c>
      <c r="C709" s="188">
        <v>3</v>
      </c>
      <c r="D709" s="188">
        <v>25</v>
      </c>
      <c r="E709" s="188">
        <v>135</v>
      </c>
      <c r="F709" s="188">
        <v>35</v>
      </c>
      <c r="G709" s="188">
        <v>296300</v>
      </c>
      <c r="H709" s="188">
        <v>5800</v>
      </c>
      <c r="I709" s="188">
        <v>94200</v>
      </c>
      <c r="J709" s="188">
        <v>2100</v>
      </c>
      <c r="K709" s="188">
        <v>39300</v>
      </c>
      <c r="L709" s="188">
        <v>1100</v>
      </c>
      <c r="M709" s="188">
        <v>910000</v>
      </c>
      <c r="N709" s="188">
        <v>150000</v>
      </c>
      <c r="O709" s="188">
        <v>479000</v>
      </c>
      <c r="P709" s="188">
        <v>10000</v>
      </c>
      <c r="Q709" s="188">
        <v>3384</v>
      </c>
      <c r="R709" s="188">
        <v>31</v>
      </c>
      <c r="S709" s="188">
        <v>3240</v>
      </c>
      <c r="T709" s="188">
        <v>57</v>
      </c>
      <c r="U709" s="188">
        <v>3450</v>
      </c>
      <c r="V709" s="188">
        <v>43</v>
      </c>
      <c r="W709" s="190">
        <v>93.913043478260875</v>
      </c>
    </row>
    <row r="710" spans="1:23" x14ac:dyDescent="0.3">
      <c r="A710" s="189">
        <v>0.73761574074074077</v>
      </c>
      <c r="B710" s="188" t="s">
        <v>1422</v>
      </c>
      <c r="C710" s="188">
        <v>-8</v>
      </c>
      <c r="D710" s="188">
        <v>31</v>
      </c>
      <c r="E710" s="188">
        <v>307</v>
      </c>
      <c r="F710" s="188">
        <v>68</v>
      </c>
      <c r="G710" s="188">
        <v>362000</v>
      </c>
      <c r="H710" s="188">
        <v>10000</v>
      </c>
      <c r="I710" s="188">
        <v>117700</v>
      </c>
      <c r="J710" s="188">
        <v>3500</v>
      </c>
      <c r="K710" s="188">
        <v>56500</v>
      </c>
      <c r="L710" s="188">
        <v>2900</v>
      </c>
      <c r="M710" s="188">
        <v>707000</v>
      </c>
      <c r="N710" s="188">
        <v>95000</v>
      </c>
      <c r="O710" s="188">
        <v>608000</v>
      </c>
      <c r="P710" s="188">
        <v>23000</v>
      </c>
      <c r="Q710" s="188">
        <v>3377</v>
      </c>
      <c r="R710" s="188">
        <v>45</v>
      </c>
      <c r="S710" s="188">
        <v>3180</v>
      </c>
      <c r="T710" s="188">
        <v>110</v>
      </c>
      <c r="U710" s="188">
        <v>3484</v>
      </c>
      <c r="V710" s="188">
        <v>62</v>
      </c>
      <c r="W710" s="190">
        <v>91.274397244546506</v>
      </c>
    </row>
    <row r="711" spans="1:23" x14ac:dyDescent="0.3">
      <c r="A711" s="189">
        <v>0.73841435185185189</v>
      </c>
      <c r="B711" s="188" t="s">
        <v>1423</v>
      </c>
      <c r="C711" s="188">
        <v>21</v>
      </c>
      <c r="D711" s="188">
        <v>34</v>
      </c>
      <c r="E711" s="188">
        <v>-5</v>
      </c>
      <c r="F711" s="188">
        <v>11</v>
      </c>
      <c r="G711" s="188">
        <v>199700</v>
      </c>
      <c r="H711" s="188">
        <v>8800</v>
      </c>
      <c r="I711" s="188">
        <v>57300</v>
      </c>
      <c r="J711" s="188">
        <v>2600</v>
      </c>
      <c r="K711" s="188">
        <v>41600</v>
      </c>
      <c r="L711" s="188">
        <v>2200</v>
      </c>
      <c r="M711" s="188">
        <v>233000</v>
      </c>
      <c r="N711" s="188">
        <v>15000</v>
      </c>
      <c r="O711" s="188">
        <v>329000</v>
      </c>
      <c r="P711" s="188">
        <v>18000</v>
      </c>
      <c r="Q711" s="188">
        <v>3271</v>
      </c>
      <c r="R711" s="188">
        <v>39</v>
      </c>
      <c r="S711" s="188">
        <v>3237</v>
      </c>
      <c r="T711" s="188">
        <v>91</v>
      </c>
      <c r="U711" s="188">
        <v>3288</v>
      </c>
      <c r="V711" s="188">
        <v>56</v>
      </c>
      <c r="W711" s="190">
        <v>98.448905109489047</v>
      </c>
    </row>
    <row r="712" spans="1:23" x14ac:dyDescent="0.3">
      <c r="A712" s="189">
        <v>0.73921296296296291</v>
      </c>
      <c r="B712" s="188" t="s">
        <v>1424</v>
      </c>
      <c r="C712" s="188">
        <v>29</v>
      </c>
      <c r="D712" s="188">
        <v>28</v>
      </c>
      <c r="E712" s="188">
        <v>102</v>
      </c>
      <c r="F712" s="188">
        <v>41</v>
      </c>
      <c r="G712" s="188">
        <v>257000</v>
      </c>
      <c r="H712" s="188">
        <v>12000</v>
      </c>
      <c r="I712" s="188">
        <v>75200</v>
      </c>
      <c r="J712" s="188">
        <v>4100</v>
      </c>
      <c r="K712" s="188">
        <v>22900</v>
      </c>
      <c r="L712" s="188">
        <v>1300</v>
      </c>
      <c r="M712" s="188">
        <v>137000</v>
      </c>
      <c r="N712" s="188">
        <v>18000</v>
      </c>
      <c r="O712" s="188">
        <v>431000</v>
      </c>
      <c r="P712" s="188">
        <v>24000</v>
      </c>
      <c r="Q712" s="188">
        <v>3279</v>
      </c>
      <c r="R712" s="188">
        <v>71</v>
      </c>
      <c r="S712" s="188">
        <v>3180</v>
      </c>
      <c r="T712" s="188">
        <v>140</v>
      </c>
      <c r="U712" s="188">
        <v>3310</v>
      </c>
      <c r="V712" s="188">
        <v>100</v>
      </c>
      <c r="W712" s="190">
        <v>96.072507552870093</v>
      </c>
    </row>
    <row r="713" spans="1:23" x14ac:dyDescent="0.3">
      <c r="A713" s="189">
        <v>0.73998842592592595</v>
      </c>
      <c r="B713" s="188" t="s">
        <v>1425</v>
      </c>
      <c r="C713" s="188">
        <v>5</v>
      </c>
      <c r="D713" s="188">
        <v>24</v>
      </c>
      <c r="E713" s="188">
        <v>62</v>
      </c>
      <c r="F713" s="188">
        <v>20</v>
      </c>
      <c r="G713" s="188">
        <v>305100</v>
      </c>
      <c r="H713" s="188">
        <v>7500</v>
      </c>
      <c r="I713" s="188">
        <v>96600</v>
      </c>
      <c r="J713" s="188">
        <v>2200</v>
      </c>
      <c r="K713" s="188">
        <v>39400</v>
      </c>
      <c r="L713" s="188">
        <v>1200</v>
      </c>
      <c r="M713" s="188">
        <v>242000</v>
      </c>
      <c r="N713" s="188">
        <v>12000</v>
      </c>
      <c r="O713" s="188">
        <v>470000</v>
      </c>
      <c r="P713" s="188">
        <v>15000</v>
      </c>
      <c r="Q713" s="188">
        <v>3433</v>
      </c>
      <c r="R713" s="188">
        <v>34</v>
      </c>
      <c r="S713" s="188">
        <v>3370</v>
      </c>
      <c r="T713" s="188">
        <v>78</v>
      </c>
      <c r="U713" s="188">
        <v>3444</v>
      </c>
      <c r="V713" s="188">
        <v>44</v>
      </c>
      <c r="W713" s="190">
        <v>97.851335656213706</v>
      </c>
    </row>
    <row r="714" spans="1:23" x14ac:dyDescent="0.3">
      <c r="A714" s="189">
        <v>0.74089120370370365</v>
      </c>
      <c r="B714" s="188" t="s">
        <v>1426</v>
      </c>
      <c r="C714" s="188">
        <v>27</v>
      </c>
      <c r="D714" s="188">
        <v>31</v>
      </c>
      <c r="E714" s="188">
        <v>25</v>
      </c>
      <c r="F714" s="188">
        <v>17</v>
      </c>
      <c r="G714" s="188">
        <v>346000</v>
      </c>
      <c r="H714" s="188">
        <v>13000</v>
      </c>
      <c r="I714" s="188">
        <v>98400</v>
      </c>
      <c r="J714" s="188">
        <v>3600</v>
      </c>
      <c r="K714" s="188">
        <v>15600</v>
      </c>
      <c r="L714" s="188">
        <v>1200</v>
      </c>
      <c r="M714" s="188">
        <v>74900</v>
      </c>
      <c r="N714" s="188">
        <v>4900</v>
      </c>
      <c r="O714" s="188">
        <v>565000</v>
      </c>
      <c r="P714" s="188">
        <v>25000</v>
      </c>
      <c r="Q714" s="188">
        <v>3278</v>
      </c>
      <c r="R714" s="188">
        <v>49</v>
      </c>
      <c r="S714" s="188">
        <v>3260</v>
      </c>
      <c r="T714" s="188">
        <v>100</v>
      </c>
      <c r="U714" s="188">
        <v>3270</v>
      </c>
      <c r="V714" s="188">
        <v>70</v>
      </c>
      <c r="W714" s="190">
        <v>99.694189602446485</v>
      </c>
    </row>
    <row r="715" spans="1:23" x14ac:dyDescent="0.3">
      <c r="A715" s="191">
        <v>0.74167824074074085</v>
      </c>
      <c r="B715" s="192" t="s">
        <v>1427</v>
      </c>
      <c r="C715" s="192">
        <v>-1</v>
      </c>
      <c r="D715" s="192">
        <v>32</v>
      </c>
      <c r="E715" s="192">
        <v>-1</v>
      </c>
      <c r="F715" s="192">
        <v>14</v>
      </c>
      <c r="G715" s="192">
        <v>140100</v>
      </c>
      <c r="H715" s="192">
        <v>2400</v>
      </c>
      <c r="I715" s="192">
        <v>58700</v>
      </c>
      <c r="J715" s="192">
        <v>1000</v>
      </c>
      <c r="K715" s="192">
        <v>24830</v>
      </c>
      <c r="L715" s="192">
        <v>680</v>
      </c>
      <c r="M715" s="192">
        <v>117500</v>
      </c>
      <c r="N715" s="192">
        <v>3400</v>
      </c>
      <c r="O715" s="192">
        <v>188500</v>
      </c>
      <c r="P715" s="192">
        <v>4500</v>
      </c>
      <c r="Q715" s="192">
        <v>3845</v>
      </c>
      <c r="R715" s="192">
        <v>34</v>
      </c>
      <c r="S715" s="192">
        <v>3744</v>
      </c>
      <c r="T715" s="192">
        <v>71</v>
      </c>
      <c r="U715" s="192">
        <v>3874</v>
      </c>
      <c r="V715" s="192">
        <v>41</v>
      </c>
      <c r="W715" s="190">
        <v>96.644295302013433</v>
      </c>
    </row>
    <row r="716" spans="1:23" x14ac:dyDescent="0.3">
      <c r="A716" s="189">
        <v>0.7424884259259259</v>
      </c>
      <c r="B716" s="188" t="s">
        <v>1428</v>
      </c>
      <c r="C716" s="188">
        <v>38</v>
      </c>
      <c r="D716" s="188">
        <v>35</v>
      </c>
      <c r="E716" s="188">
        <v>203</v>
      </c>
      <c r="F716" s="188">
        <v>40</v>
      </c>
      <c r="G716" s="188">
        <v>203900</v>
      </c>
      <c r="H716" s="188">
        <v>8000</v>
      </c>
      <c r="I716" s="188">
        <v>62500</v>
      </c>
      <c r="J716" s="188">
        <v>2300</v>
      </c>
      <c r="K716" s="188">
        <v>53200</v>
      </c>
      <c r="L716" s="188">
        <v>2100</v>
      </c>
      <c r="M716" s="193">
        <v>1850000</v>
      </c>
      <c r="N716" s="188">
        <v>100000</v>
      </c>
      <c r="O716" s="188">
        <v>334000</v>
      </c>
      <c r="P716" s="188">
        <v>15000</v>
      </c>
      <c r="Q716" s="188">
        <v>3338</v>
      </c>
      <c r="R716" s="188">
        <v>38</v>
      </c>
      <c r="S716" s="188">
        <v>3207</v>
      </c>
      <c r="T716" s="188">
        <v>87</v>
      </c>
      <c r="U716" s="188">
        <v>3396</v>
      </c>
      <c r="V716" s="188">
        <v>53</v>
      </c>
      <c r="W716" s="190">
        <v>94.434628975265028</v>
      </c>
    </row>
    <row r="717" spans="1:23" x14ac:dyDescent="0.3">
      <c r="A717" s="189">
        <v>0.74327546296296287</v>
      </c>
      <c r="B717" s="188" t="s">
        <v>1429</v>
      </c>
      <c r="C717" s="188">
        <v>1</v>
      </c>
      <c r="D717" s="188">
        <v>24</v>
      </c>
      <c r="E717" s="188">
        <v>35</v>
      </c>
      <c r="F717" s="188">
        <v>18</v>
      </c>
      <c r="G717" s="188">
        <v>131700</v>
      </c>
      <c r="H717" s="188">
        <v>5800</v>
      </c>
      <c r="I717" s="188">
        <v>38200</v>
      </c>
      <c r="J717" s="188">
        <v>1800</v>
      </c>
      <c r="K717" s="188">
        <v>20500</v>
      </c>
      <c r="L717" s="188">
        <v>1700</v>
      </c>
      <c r="M717" s="188">
        <v>528000</v>
      </c>
      <c r="N717" s="188">
        <v>32000</v>
      </c>
      <c r="O717" s="188">
        <v>202300</v>
      </c>
      <c r="P717" s="188">
        <v>9600</v>
      </c>
      <c r="Q717" s="188">
        <v>3350</v>
      </c>
      <c r="R717" s="188">
        <v>45</v>
      </c>
      <c r="S717" s="188">
        <v>3397</v>
      </c>
      <c r="T717" s="188">
        <v>94</v>
      </c>
      <c r="U717" s="188">
        <v>3301</v>
      </c>
      <c r="V717" s="188">
        <v>54</v>
      </c>
      <c r="W717" s="190">
        <v>102.9082096334444</v>
      </c>
    </row>
    <row r="718" spans="1:23" x14ac:dyDescent="0.3">
      <c r="A718" s="189">
        <v>0.74413194444444442</v>
      </c>
      <c r="B718" s="188" t="s">
        <v>1430</v>
      </c>
      <c r="C718" s="188">
        <v>56</v>
      </c>
      <c r="D718" s="188">
        <v>38</v>
      </c>
      <c r="E718" s="188">
        <v>342</v>
      </c>
      <c r="F718" s="188">
        <v>73</v>
      </c>
      <c r="G718" s="188">
        <v>419000</v>
      </c>
      <c r="H718" s="188">
        <v>12000</v>
      </c>
      <c r="I718" s="188">
        <v>134800</v>
      </c>
      <c r="J718" s="188">
        <v>5100</v>
      </c>
      <c r="K718" s="188">
        <v>68100</v>
      </c>
      <c r="L718" s="188">
        <v>4600</v>
      </c>
      <c r="M718" s="193">
        <v>2940000</v>
      </c>
      <c r="N718" s="188">
        <v>210000</v>
      </c>
      <c r="O718" s="188">
        <v>734000</v>
      </c>
      <c r="P718" s="188">
        <v>38000</v>
      </c>
      <c r="Q718" s="188">
        <v>3340</v>
      </c>
      <c r="R718" s="188">
        <v>41</v>
      </c>
      <c r="S718" s="188">
        <v>3110</v>
      </c>
      <c r="T718" s="188">
        <v>100</v>
      </c>
      <c r="U718" s="188">
        <v>3459</v>
      </c>
      <c r="V718" s="188">
        <v>53</v>
      </c>
      <c r="W718" s="190">
        <v>89.91037872217403</v>
      </c>
    </row>
    <row r="719" spans="1:23" x14ac:dyDescent="0.3">
      <c r="A719" s="189">
        <v>0.74818287037037035</v>
      </c>
      <c r="B719" s="188" t="s">
        <v>1431</v>
      </c>
      <c r="C719" s="188">
        <v>16</v>
      </c>
      <c r="D719" s="188">
        <v>28</v>
      </c>
      <c r="E719" s="188">
        <v>6</v>
      </c>
      <c r="F719" s="188">
        <v>13</v>
      </c>
      <c r="G719" s="188">
        <v>72100</v>
      </c>
      <c r="H719" s="188">
        <v>3000</v>
      </c>
      <c r="I719" s="188">
        <v>20630</v>
      </c>
      <c r="J719" s="188">
        <v>910</v>
      </c>
      <c r="K719" s="188">
        <v>12110</v>
      </c>
      <c r="L719" s="188">
        <v>710</v>
      </c>
      <c r="M719" s="188">
        <v>65200</v>
      </c>
      <c r="N719" s="188">
        <v>3600</v>
      </c>
      <c r="O719" s="188">
        <v>113200</v>
      </c>
      <c r="P719" s="188">
        <v>5800</v>
      </c>
      <c r="Q719" s="188">
        <v>3324</v>
      </c>
      <c r="R719" s="188">
        <v>76</v>
      </c>
      <c r="S719" s="188">
        <v>3380</v>
      </c>
      <c r="T719" s="188">
        <v>150</v>
      </c>
      <c r="U719" s="188">
        <v>3280</v>
      </c>
      <c r="V719" s="188">
        <v>100</v>
      </c>
      <c r="W719" s="190">
        <v>103.04878048780488</v>
      </c>
    </row>
    <row r="720" spans="1:23" x14ac:dyDescent="0.3">
      <c r="A720" s="189">
        <v>0.74903935185185189</v>
      </c>
      <c r="B720" s="188" t="s">
        <v>1432</v>
      </c>
      <c r="C720" s="188">
        <v>8</v>
      </c>
      <c r="D720" s="188">
        <v>28</v>
      </c>
      <c r="E720" s="188">
        <v>15</v>
      </c>
      <c r="F720" s="188">
        <v>17</v>
      </c>
      <c r="G720" s="188">
        <v>50400</v>
      </c>
      <c r="H720" s="188">
        <v>1600</v>
      </c>
      <c r="I720" s="188">
        <v>15070</v>
      </c>
      <c r="J720" s="188">
        <v>490</v>
      </c>
      <c r="K720" s="188">
        <v>8350</v>
      </c>
      <c r="L720" s="188">
        <v>370</v>
      </c>
      <c r="M720" s="188">
        <v>41200</v>
      </c>
      <c r="N720" s="188">
        <v>1700</v>
      </c>
      <c r="O720" s="188">
        <v>79100</v>
      </c>
      <c r="P720" s="188">
        <v>2700</v>
      </c>
      <c r="Q720" s="188">
        <v>3361</v>
      </c>
      <c r="R720" s="188">
        <v>45</v>
      </c>
      <c r="S720" s="188">
        <v>3336</v>
      </c>
      <c r="T720" s="188">
        <v>98</v>
      </c>
      <c r="U720" s="188">
        <v>3353</v>
      </c>
      <c r="V720" s="188">
        <v>56</v>
      </c>
      <c r="W720" s="190">
        <v>99.49299135102892</v>
      </c>
    </row>
    <row r="721" spans="1:23" x14ac:dyDescent="0.3">
      <c r="A721" s="191">
        <v>0.7497800925925926</v>
      </c>
      <c r="B721" s="192" t="s">
        <v>1433</v>
      </c>
      <c r="C721" s="192">
        <v>8</v>
      </c>
      <c r="D721" s="192">
        <v>27</v>
      </c>
      <c r="E721" s="192">
        <v>660</v>
      </c>
      <c r="F721" s="192">
        <v>120</v>
      </c>
      <c r="G721" s="192">
        <v>332000</v>
      </c>
      <c r="H721" s="192">
        <v>14000</v>
      </c>
      <c r="I721" s="192">
        <v>110400</v>
      </c>
      <c r="J721" s="192">
        <v>5700</v>
      </c>
      <c r="K721" s="192">
        <v>60200</v>
      </c>
      <c r="L721" s="192">
        <v>6000</v>
      </c>
      <c r="M721" s="198">
        <v>5100000</v>
      </c>
      <c r="N721" s="198">
        <v>1100000</v>
      </c>
      <c r="O721" s="192">
        <v>499000</v>
      </c>
      <c r="P721" s="192">
        <v>30000</v>
      </c>
      <c r="Q721" s="192">
        <v>3504</v>
      </c>
      <c r="R721" s="192">
        <v>78</v>
      </c>
      <c r="S721" s="192">
        <v>3510</v>
      </c>
      <c r="T721" s="192">
        <v>180</v>
      </c>
      <c r="U721" s="192">
        <v>3501</v>
      </c>
      <c r="V721" s="192">
        <v>76</v>
      </c>
      <c r="W721" s="190">
        <v>100.25706940874035</v>
      </c>
    </row>
    <row r="722" spans="1:23" x14ac:dyDescent="0.3">
      <c r="A722" s="191">
        <v>0.7506018518518518</v>
      </c>
      <c r="B722" s="192" t="s">
        <v>1434</v>
      </c>
      <c r="C722" s="192">
        <v>25</v>
      </c>
      <c r="D722" s="192">
        <v>30</v>
      </c>
      <c r="E722" s="192">
        <v>244</v>
      </c>
      <c r="F722" s="192">
        <v>46</v>
      </c>
      <c r="G722" s="192">
        <v>397000</v>
      </c>
      <c r="H722" s="192">
        <v>24000</v>
      </c>
      <c r="I722" s="192">
        <v>176000</v>
      </c>
      <c r="J722" s="192">
        <v>11000</v>
      </c>
      <c r="K722" s="192">
        <v>46800</v>
      </c>
      <c r="L722" s="192">
        <v>2800</v>
      </c>
      <c r="M722" s="192">
        <v>765000</v>
      </c>
      <c r="N722" s="192">
        <v>85000</v>
      </c>
      <c r="O722" s="192">
        <v>546000</v>
      </c>
      <c r="P722" s="192">
        <v>39000</v>
      </c>
      <c r="Q722" s="192">
        <v>3902</v>
      </c>
      <c r="R722" s="192">
        <v>41</v>
      </c>
      <c r="S722" s="192">
        <v>3740</v>
      </c>
      <c r="T722" s="192">
        <v>100</v>
      </c>
      <c r="U722" s="192">
        <v>3957</v>
      </c>
      <c r="V722" s="192">
        <v>47</v>
      </c>
      <c r="W722" s="190">
        <v>94.516047510740464</v>
      </c>
    </row>
    <row r="723" spans="1:23" x14ac:dyDescent="0.3">
      <c r="A723" s="189">
        <v>0.75145833333333334</v>
      </c>
      <c r="B723" s="188" t="s">
        <v>1435</v>
      </c>
      <c r="C723" s="188">
        <v>3</v>
      </c>
      <c r="D723" s="188">
        <v>26</v>
      </c>
      <c r="E723" s="188">
        <v>10</v>
      </c>
      <c r="F723" s="188">
        <v>17</v>
      </c>
      <c r="G723" s="188">
        <v>347000</v>
      </c>
      <c r="H723" s="188">
        <v>15000</v>
      </c>
      <c r="I723" s="188">
        <v>103800</v>
      </c>
      <c r="J723" s="188">
        <v>5200</v>
      </c>
      <c r="K723" s="188">
        <v>96000</v>
      </c>
      <c r="L723" s="188">
        <v>5600</v>
      </c>
      <c r="M723" s="188">
        <v>536000</v>
      </c>
      <c r="N723" s="188">
        <v>33000</v>
      </c>
      <c r="O723" s="188">
        <v>579000</v>
      </c>
      <c r="P723" s="188">
        <v>30000</v>
      </c>
      <c r="Q723" s="188">
        <v>3294</v>
      </c>
      <c r="R723" s="188">
        <v>69</v>
      </c>
      <c r="S723" s="188">
        <v>3200</v>
      </c>
      <c r="T723" s="188">
        <v>130</v>
      </c>
      <c r="U723" s="188">
        <v>3330</v>
      </c>
      <c r="V723" s="188">
        <v>96</v>
      </c>
      <c r="W723" s="190">
        <v>96.09609609609609</v>
      </c>
    </row>
    <row r="724" spans="1:23" x14ac:dyDescent="0.3">
      <c r="A724" s="189">
        <v>0.75223379629629628</v>
      </c>
      <c r="B724" s="188" t="s">
        <v>1436</v>
      </c>
      <c r="C724" s="188">
        <v>51</v>
      </c>
      <c r="D724" s="188">
        <v>27</v>
      </c>
      <c r="E724" s="188">
        <v>545</v>
      </c>
      <c r="F724" s="188">
        <v>58</v>
      </c>
      <c r="G724" s="188">
        <v>222000</v>
      </c>
      <c r="H724" s="188">
        <v>8600</v>
      </c>
      <c r="I724" s="188">
        <v>65200</v>
      </c>
      <c r="J724" s="188">
        <v>2100</v>
      </c>
      <c r="K724" s="188">
        <v>50100</v>
      </c>
      <c r="L724" s="188">
        <v>2200</v>
      </c>
      <c r="M724" s="193">
        <v>1017000</v>
      </c>
      <c r="N724" s="188">
        <v>48000</v>
      </c>
      <c r="O724" s="188">
        <v>436000</v>
      </c>
      <c r="P724" s="188">
        <v>16000</v>
      </c>
      <c r="Q724" s="188">
        <v>3131</v>
      </c>
      <c r="R724" s="188">
        <v>45</v>
      </c>
      <c r="S724" s="188">
        <v>2810</v>
      </c>
      <c r="T724" s="188">
        <v>94</v>
      </c>
      <c r="U724" s="188">
        <v>3334</v>
      </c>
      <c r="V724" s="188">
        <v>63</v>
      </c>
      <c r="W724" s="190">
        <v>84.283143371325735</v>
      </c>
    </row>
    <row r="725" spans="1:23" x14ac:dyDescent="0.3">
      <c r="A725" s="191">
        <v>0.75314814814814823</v>
      </c>
      <c r="B725" s="192" t="s">
        <v>1437</v>
      </c>
      <c r="C725" s="192">
        <v>61</v>
      </c>
      <c r="D725" s="192">
        <v>38</v>
      </c>
      <c r="E725" s="192">
        <v>104</v>
      </c>
      <c r="F725" s="192">
        <v>36</v>
      </c>
      <c r="G725" s="192">
        <v>435000</v>
      </c>
      <c r="H725" s="192">
        <v>14000</v>
      </c>
      <c r="I725" s="192">
        <v>143000</v>
      </c>
      <c r="J725" s="192">
        <v>4700</v>
      </c>
      <c r="K725" s="192">
        <v>79000</v>
      </c>
      <c r="L725" s="192">
        <v>3500</v>
      </c>
      <c r="M725" s="192">
        <v>392000</v>
      </c>
      <c r="N725" s="192">
        <v>17000</v>
      </c>
      <c r="O725" s="192">
        <v>651000</v>
      </c>
      <c r="P725" s="192">
        <v>25000</v>
      </c>
      <c r="Q725" s="192">
        <v>3503</v>
      </c>
      <c r="R725" s="192">
        <v>50</v>
      </c>
      <c r="S725" s="192">
        <v>3470</v>
      </c>
      <c r="T725" s="192">
        <v>130</v>
      </c>
      <c r="U725" s="192">
        <v>3501</v>
      </c>
      <c r="V725" s="192">
        <v>66</v>
      </c>
      <c r="W725" s="190">
        <v>99.114538703227652</v>
      </c>
    </row>
    <row r="726" spans="1:23" x14ac:dyDescent="0.3">
      <c r="A726" s="189">
        <v>0.75390046296296298</v>
      </c>
      <c r="B726" s="188" t="s">
        <v>1438</v>
      </c>
      <c r="C726" s="188">
        <v>16</v>
      </c>
      <c r="D726" s="188">
        <v>31</v>
      </c>
      <c r="E726" s="188">
        <v>36</v>
      </c>
      <c r="F726" s="188">
        <v>21</v>
      </c>
      <c r="G726" s="188">
        <v>140300</v>
      </c>
      <c r="H726" s="188">
        <v>7800</v>
      </c>
      <c r="I726" s="188">
        <v>39300</v>
      </c>
      <c r="J726" s="188">
        <v>2200</v>
      </c>
      <c r="K726" s="188">
        <v>24900</v>
      </c>
      <c r="L726" s="188">
        <v>1800</v>
      </c>
      <c r="M726" s="188">
        <v>132500</v>
      </c>
      <c r="N726" s="188">
        <v>9300</v>
      </c>
      <c r="O726" s="188">
        <v>223000</v>
      </c>
      <c r="P726" s="188">
        <v>16000</v>
      </c>
      <c r="Q726" s="188">
        <v>3275</v>
      </c>
      <c r="R726" s="188">
        <v>41</v>
      </c>
      <c r="S726" s="188">
        <v>3276</v>
      </c>
      <c r="T726" s="188">
        <v>85</v>
      </c>
      <c r="U726" s="188">
        <v>3248</v>
      </c>
      <c r="V726" s="188">
        <v>52</v>
      </c>
      <c r="W726" s="190">
        <v>100.86206896551724</v>
      </c>
    </row>
    <row r="727" spans="1:23" x14ac:dyDescent="0.3">
      <c r="A727" s="189">
        <v>0.75469907407407411</v>
      </c>
      <c r="B727" s="188" t="s">
        <v>1439</v>
      </c>
      <c r="C727" s="188">
        <v>29</v>
      </c>
      <c r="D727" s="188">
        <v>25</v>
      </c>
      <c r="E727" s="188">
        <v>125</v>
      </c>
      <c r="F727" s="188">
        <v>28</v>
      </c>
      <c r="G727" s="188">
        <v>278000</v>
      </c>
      <c r="H727" s="188">
        <v>13000</v>
      </c>
      <c r="I727" s="188">
        <v>78900</v>
      </c>
      <c r="J727" s="188">
        <v>3500</v>
      </c>
      <c r="K727" s="188">
        <v>81000</v>
      </c>
      <c r="L727" s="188">
        <v>4800</v>
      </c>
      <c r="M727" s="188">
        <v>601000</v>
      </c>
      <c r="N727" s="188">
        <v>41000</v>
      </c>
      <c r="O727" s="188">
        <v>481000</v>
      </c>
      <c r="P727" s="188">
        <v>29000</v>
      </c>
      <c r="Q727" s="188">
        <v>3232</v>
      </c>
      <c r="R727" s="188">
        <v>87</v>
      </c>
      <c r="S727" s="188">
        <v>3170</v>
      </c>
      <c r="T727" s="188">
        <v>180</v>
      </c>
      <c r="U727" s="188">
        <v>3270</v>
      </c>
      <c r="V727" s="188">
        <v>110</v>
      </c>
      <c r="W727" s="190">
        <v>96.941896024464839</v>
      </c>
    </row>
    <row r="728" spans="1:23" x14ac:dyDescent="0.3">
      <c r="A728" s="189">
        <v>0.75553240740740746</v>
      </c>
      <c r="B728" s="188" t="s">
        <v>1440</v>
      </c>
      <c r="C728" s="188">
        <v>28</v>
      </c>
      <c r="D728" s="188">
        <v>38</v>
      </c>
      <c r="E728" s="188">
        <v>17</v>
      </c>
      <c r="F728" s="188">
        <v>17</v>
      </c>
      <c r="G728" s="188">
        <v>190000</v>
      </c>
      <c r="H728" s="188">
        <v>6300</v>
      </c>
      <c r="I728" s="188">
        <v>55700</v>
      </c>
      <c r="J728" s="188">
        <v>2100</v>
      </c>
      <c r="K728" s="188">
        <v>27000</v>
      </c>
      <c r="L728" s="188">
        <v>1200</v>
      </c>
      <c r="M728" s="188">
        <v>151800</v>
      </c>
      <c r="N728" s="188">
        <v>6700</v>
      </c>
      <c r="O728" s="188">
        <v>311000</v>
      </c>
      <c r="P728" s="188">
        <v>15000</v>
      </c>
      <c r="Q728" s="188">
        <v>3308</v>
      </c>
      <c r="R728" s="188">
        <v>60</v>
      </c>
      <c r="S728" s="188">
        <v>3260</v>
      </c>
      <c r="T728" s="188">
        <v>130</v>
      </c>
      <c r="U728" s="188">
        <v>3315</v>
      </c>
      <c r="V728" s="188">
        <v>78</v>
      </c>
      <c r="W728" s="190">
        <v>98.340874811463038</v>
      </c>
    </row>
    <row r="729" spans="1:23" x14ac:dyDescent="0.3">
      <c r="A729" s="189">
        <v>0.75633101851851858</v>
      </c>
      <c r="B729" s="188" t="s">
        <v>1441</v>
      </c>
      <c r="C729" s="188">
        <v>63</v>
      </c>
      <c r="D729" s="188">
        <v>33</v>
      </c>
      <c r="E729" s="188">
        <v>10</v>
      </c>
      <c r="F729" s="188">
        <v>15</v>
      </c>
      <c r="G729" s="188">
        <v>185100</v>
      </c>
      <c r="H729" s="188">
        <v>6600</v>
      </c>
      <c r="I729" s="188">
        <v>54000</v>
      </c>
      <c r="J729" s="188">
        <v>2000</v>
      </c>
      <c r="K729" s="188">
        <v>27800</v>
      </c>
      <c r="L729" s="188">
        <v>1200</v>
      </c>
      <c r="M729" s="188">
        <v>151800</v>
      </c>
      <c r="N729" s="188">
        <v>7700</v>
      </c>
      <c r="O729" s="188">
        <v>304000</v>
      </c>
      <c r="P729" s="188">
        <v>14000</v>
      </c>
      <c r="Q729" s="188">
        <v>3298</v>
      </c>
      <c r="R729" s="188">
        <v>51</v>
      </c>
      <c r="S729" s="188">
        <v>3250</v>
      </c>
      <c r="T729" s="188">
        <v>110</v>
      </c>
      <c r="U729" s="188">
        <v>3311</v>
      </c>
      <c r="V729" s="188">
        <v>63</v>
      </c>
      <c r="W729" s="190">
        <v>98.157656297191181</v>
      </c>
    </row>
    <row r="730" spans="1:23" x14ac:dyDescent="0.3">
      <c r="A730" s="189">
        <v>0.76041666666666663</v>
      </c>
      <c r="B730" s="188" t="s">
        <v>1442</v>
      </c>
      <c r="C730" s="188">
        <v>6</v>
      </c>
      <c r="D730" s="188">
        <v>33</v>
      </c>
      <c r="E730" s="188">
        <v>151</v>
      </c>
      <c r="F730" s="188">
        <v>41</v>
      </c>
      <c r="G730" s="188">
        <v>198500</v>
      </c>
      <c r="H730" s="188">
        <v>4900</v>
      </c>
      <c r="I730" s="188">
        <v>58700</v>
      </c>
      <c r="J730" s="188">
        <v>1400</v>
      </c>
      <c r="K730" s="188">
        <v>31900</v>
      </c>
      <c r="L730" s="188">
        <v>1200</v>
      </c>
      <c r="M730" s="188">
        <v>930000</v>
      </c>
      <c r="N730" s="188">
        <v>160000</v>
      </c>
      <c r="O730" s="188">
        <v>323000</v>
      </c>
      <c r="P730" s="188">
        <v>12000</v>
      </c>
      <c r="Q730" s="188">
        <v>3322</v>
      </c>
      <c r="R730" s="188">
        <v>41</v>
      </c>
      <c r="S730" s="188">
        <v>3259</v>
      </c>
      <c r="T730" s="188">
        <v>93</v>
      </c>
      <c r="U730" s="188">
        <v>3334</v>
      </c>
      <c r="V730" s="188">
        <v>45</v>
      </c>
      <c r="W730" s="190">
        <v>97.750449910018006</v>
      </c>
    </row>
    <row r="731" spans="1:23" x14ac:dyDescent="0.3">
      <c r="A731" s="189">
        <v>0.76128472222222221</v>
      </c>
      <c r="B731" s="188" t="s">
        <v>1443</v>
      </c>
      <c r="C731" s="188">
        <v>32</v>
      </c>
      <c r="D731" s="188">
        <v>38</v>
      </c>
      <c r="E731" s="188">
        <v>401</v>
      </c>
      <c r="F731" s="188">
        <v>80</v>
      </c>
      <c r="G731" s="188">
        <v>384000</v>
      </c>
      <c r="H731" s="188">
        <v>16000</v>
      </c>
      <c r="I731" s="188">
        <v>106500</v>
      </c>
      <c r="J731" s="188">
        <v>5300</v>
      </c>
      <c r="K731" s="188">
        <v>137800</v>
      </c>
      <c r="L731" s="188">
        <v>9400</v>
      </c>
      <c r="M731" s="188">
        <v>890000</v>
      </c>
      <c r="N731" s="188">
        <v>77000</v>
      </c>
      <c r="O731" s="188">
        <v>699000</v>
      </c>
      <c r="P731" s="188">
        <v>39000</v>
      </c>
      <c r="Q731" s="188">
        <v>3153</v>
      </c>
      <c r="R731" s="188">
        <v>44</v>
      </c>
      <c r="S731" s="188">
        <v>2980</v>
      </c>
      <c r="T731" s="188">
        <v>78</v>
      </c>
      <c r="U731" s="188">
        <v>3223</v>
      </c>
      <c r="V731" s="188">
        <v>61</v>
      </c>
      <c r="W731" s="190">
        <v>92.460440583307474</v>
      </c>
    </row>
    <row r="732" spans="1:23" x14ac:dyDescent="0.3">
      <c r="A732" s="189">
        <v>0.76204861111111111</v>
      </c>
      <c r="B732" s="188" t="s">
        <v>1444</v>
      </c>
      <c r="C732" s="188">
        <v>41</v>
      </c>
      <c r="D732" s="188">
        <v>42</v>
      </c>
      <c r="E732" s="188">
        <v>313</v>
      </c>
      <c r="F732" s="188">
        <v>58</v>
      </c>
      <c r="G732" s="188">
        <v>178900</v>
      </c>
      <c r="H732" s="188">
        <v>9900</v>
      </c>
      <c r="I732" s="188">
        <v>52000</v>
      </c>
      <c r="J732" s="188">
        <v>3000</v>
      </c>
      <c r="K732" s="188">
        <v>45900</v>
      </c>
      <c r="L732" s="188">
        <v>3100</v>
      </c>
      <c r="M732" s="193">
        <v>1740000</v>
      </c>
      <c r="N732" s="188">
        <v>130000</v>
      </c>
      <c r="O732" s="188">
        <v>305000</v>
      </c>
      <c r="P732" s="188">
        <v>23000</v>
      </c>
      <c r="Q732" s="188">
        <v>3270</v>
      </c>
      <c r="R732" s="188">
        <v>100</v>
      </c>
      <c r="S732" s="188">
        <v>3190</v>
      </c>
      <c r="T732" s="188">
        <v>170</v>
      </c>
      <c r="U732" s="188">
        <v>3300</v>
      </c>
      <c r="V732" s="188">
        <v>140</v>
      </c>
      <c r="W732" s="190">
        <v>96.666666666666671</v>
      </c>
    </row>
    <row r="733" spans="1:23" x14ac:dyDescent="0.3">
      <c r="A733" s="194">
        <v>0.76278935185185182</v>
      </c>
      <c r="B733" s="195" t="s">
        <v>1445</v>
      </c>
      <c r="C733" s="195">
        <v>49</v>
      </c>
      <c r="D733" s="195">
        <v>28</v>
      </c>
      <c r="E733" s="195">
        <v>2490</v>
      </c>
      <c r="F733" s="195">
        <v>440</v>
      </c>
      <c r="G733" s="195">
        <v>177000</v>
      </c>
      <c r="H733" s="195">
        <v>17000</v>
      </c>
      <c r="I733" s="195">
        <v>55200</v>
      </c>
      <c r="J733" s="195">
        <v>6900</v>
      </c>
      <c r="K733" s="195">
        <v>130000</v>
      </c>
      <c r="L733" s="195">
        <v>16000</v>
      </c>
      <c r="M733" s="196">
        <v>1410000</v>
      </c>
      <c r="N733" s="195">
        <v>140000</v>
      </c>
      <c r="O733" s="195">
        <v>402000</v>
      </c>
      <c r="P733" s="195">
        <v>39000</v>
      </c>
      <c r="Q733" s="195">
        <v>3030</v>
      </c>
      <c r="R733" s="195">
        <v>110</v>
      </c>
      <c r="S733" s="195">
        <v>2550</v>
      </c>
      <c r="T733" s="195">
        <v>190</v>
      </c>
      <c r="U733" s="195">
        <v>3422</v>
      </c>
      <c r="V733" s="195">
        <v>99</v>
      </c>
      <c r="W733" s="190">
        <v>74.517825832846285</v>
      </c>
    </row>
    <row r="734" spans="1:23" x14ac:dyDescent="0.3">
      <c r="A734" s="189">
        <v>0.76368055555555558</v>
      </c>
      <c r="B734" s="188" t="s">
        <v>1446</v>
      </c>
      <c r="C734" s="188">
        <v>34</v>
      </c>
      <c r="D734" s="188">
        <v>41</v>
      </c>
      <c r="E734" s="188">
        <v>2</v>
      </c>
      <c r="F734" s="188">
        <v>17</v>
      </c>
      <c r="G734" s="188">
        <v>105700</v>
      </c>
      <c r="H734" s="188">
        <v>3200</v>
      </c>
      <c r="I734" s="188">
        <v>29870</v>
      </c>
      <c r="J734" s="188">
        <v>900</v>
      </c>
      <c r="K734" s="188">
        <v>29300</v>
      </c>
      <c r="L734" s="188">
        <v>1100</v>
      </c>
      <c r="M734" s="188">
        <v>154400</v>
      </c>
      <c r="N734" s="188">
        <v>5800</v>
      </c>
      <c r="O734" s="188">
        <v>164600</v>
      </c>
      <c r="P734" s="188">
        <v>6500</v>
      </c>
      <c r="Q734" s="188">
        <v>3321</v>
      </c>
      <c r="R734" s="188">
        <v>53</v>
      </c>
      <c r="S734" s="188">
        <v>3370</v>
      </c>
      <c r="T734" s="188">
        <v>110</v>
      </c>
      <c r="U734" s="188">
        <v>3261</v>
      </c>
      <c r="V734" s="188">
        <v>72</v>
      </c>
      <c r="W734" s="190">
        <v>103.34253296534806</v>
      </c>
    </row>
    <row r="735" spans="1:23" x14ac:dyDescent="0.3">
      <c r="A735" s="189">
        <v>0.76450231481481479</v>
      </c>
      <c r="B735" s="188" t="s">
        <v>1447</v>
      </c>
      <c r="C735" s="188">
        <v>27</v>
      </c>
      <c r="D735" s="188">
        <v>30</v>
      </c>
      <c r="E735" s="188">
        <v>23</v>
      </c>
      <c r="F735" s="188">
        <v>19</v>
      </c>
      <c r="G735" s="188">
        <v>212500</v>
      </c>
      <c r="H735" s="188">
        <v>6700</v>
      </c>
      <c r="I735" s="188">
        <v>66700</v>
      </c>
      <c r="J735" s="188">
        <v>1800</v>
      </c>
      <c r="K735" s="188">
        <v>14610</v>
      </c>
      <c r="L735" s="188">
        <v>490</v>
      </c>
      <c r="M735" s="188">
        <v>74200</v>
      </c>
      <c r="N735" s="188">
        <v>2500</v>
      </c>
      <c r="O735" s="188">
        <v>329000</v>
      </c>
      <c r="P735" s="188">
        <v>13000</v>
      </c>
      <c r="Q735" s="188">
        <v>3433</v>
      </c>
      <c r="R735" s="188">
        <v>43</v>
      </c>
      <c r="S735" s="188">
        <v>3396</v>
      </c>
      <c r="T735" s="188">
        <v>97</v>
      </c>
      <c r="U735" s="188">
        <v>3429</v>
      </c>
      <c r="V735" s="188">
        <v>61</v>
      </c>
      <c r="W735" s="190">
        <v>99.037620297462809</v>
      </c>
    </row>
    <row r="736" spans="1:23" x14ac:dyDescent="0.3">
      <c r="A736" s="191">
        <v>0.76531249999999995</v>
      </c>
      <c r="B736" s="192" t="s">
        <v>1448</v>
      </c>
      <c r="C736" s="192">
        <v>74</v>
      </c>
      <c r="D736" s="192">
        <v>37</v>
      </c>
      <c r="E736" s="192">
        <v>123</v>
      </c>
      <c r="F736" s="192">
        <v>29</v>
      </c>
      <c r="G736" s="192">
        <v>564000</v>
      </c>
      <c r="H736" s="192">
        <v>22000</v>
      </c>
      <c r="I736" s="192">
        <v>224300</v>
      </c>
      <c r="J736" s="192">
        <v>9500</v>
      </c>
      <c r="K736" s="192">
        <v>29800</v>
      </c>
      <c r="L736" s="192">
        <v>1500</v>
      </c>
      <c r="M736" s="192">
        <v>334000</v>
      </c>
      <c r="N736" s="192">
        <v>30000</v>
      </c>
      <c r="O736" s="192">
        <v>848000</v>
      </c>
      <c r="P736" s="192">
        <v>40000</v>
      </c>
      <c r="Q736" s="192">
        <v>3687</v>
      </c>
      <c r="R736" s="192">
        <v>68</v>
      </c>
      <c r="S736" s="192">
        <v>3490</v>
      </c>
      <c r="T736" s="192">
        <v>150</v>
      </c>
      <c r="U736" s="192">
        <v>3786</v>
      </c>
      <c r="V736" s="192">
        <v>94</v>
      </c>
      <c r="W736" s="190">
        <v>92.181722134178557</v>
      </c>
    </row>
    <row r="737" spans="1:23" x14ac:dyDescent="0.3">
      <c r="A737" s="189">
        <v>0.76616898148148149</v>
      </c>
      <c r="B737" s="188" t="s">
        <v>1449</v>
      </c>
      <c r="C737" s="188">
        <v>3</v>
      </c>
      <c r="D737" s="188">
        <v>34</v>
      </c>
      <c r="E737" s="188">
        <v>18</v>
      </c>
      <c r="F737" s="188">
        <v>18</v>
      </c>
      <c r="G737" s="188">
        <v>138200</v>
      </c>
      <c r="H737" s="188">
        <v>4700</v>
      </c>
      <c r="I737" s="188">
        <v>39500</v>
      </c>
      <c r="J737" s="188">
        <v>1500</v>
      </c>
      <c r="K737" s="188">
        <v>42500</v>
      </c>
      <c r="L737" s="188">
        <v>2000</v>
      </c>
      <c r="M737" s="188">
        <v>230000</v>
      </c>
      <c r="N737" s="188">
        <v>11000</v>
      </c>
      <c r="O737" s="188">
        <v>228000</v>
      </c>
      <c r="P737" s="188">
        <v>11000</v>
      </c>
      <c r="Q737" s="188">
        <v>3279</v>
      </c>
      <c r="R737" s="188">
        <v>73</v>
      </c>
      <c r="S737" s="188">
        <v>3260</v>
      </c>
      <c r="T737" s="188">
        <v>150</v>
      </c>
      <c r="U737" s="188">
        <v>3273</v>
      </c>
      <c r="V737" s="188">
        <v>86</v>
      </c>
      <c r="W737" s="190">
        <v>99.602810876871374</v>
      </c>
    </row>
    <row r="738" spans="1:23" x14ac:dyDescent="0.3">
      <c r="A738" s="189">
        <v>0.7669097222222222</v>
      </c>
      <c r="B738" s="188" t="s">
        <v>1450</v>
      </c>
      <c r="C738" s="188">
        <v>32</v>
      </c>
      <c r="D738" s="188">
        <v>33</v>
      </c>
      <c r="E738" s="188">
        <v>21</v>
      </c>
      <c r="F738" s="188">
        <v>16</v>
      </c>
      <c r="G738" s="188">
        <v>89800</v>
      </c>
      <c r="H738" s="188">
        <v>3400</v>
      </c>
      <c r="I738" s="188">
        <v>25690</v>
      </c>
      <c r="J738" s="188">
        <v>950</v>
      </c>
      <c r="K738" s="188">
        <v>8360</v>
      </c>
      <c r="L738" s="188">
        <v>370</v>
      </c>
      <c r="M738" s="188">
        <v>42500</v>
      </c>
      <c r="N738" s="188">
        <v>1700</v>
      </c>
      <c r="O738" s="188">
        <v>137100</v>
      </c>
      <c r="P738" s="188">
        <v>6200</v>
      </c>
      <c r="Q738" s="188">
        <v>3359</v>
      </c>
      <c r="R738" s="188">
        <v>42</v>
      </c>
      <c r="S738" s="188">
        <v>3436</v>
      </c>
      <c r="T738" s="188">
        <v>91</v>
      </c>
      <c r="U738" s="188">
        <v>3281</v>
      </c>
      <c r="V738" s="188">
        <v>57</v>
      </c>
      <c r="W738" s="190">
        <v>104.72416946053033</v>
      </c>
    </row>
    <row r="739" spans="1:23" x14ac:dyDescent="0.3">
      <c r="A739" s="191">
        <v>0.76776620370370363</v>
      </c>
      <c r="B739" s="192" t="s">
        <v>1451</v>
      </c>
      <c r="C739" s="192">
        <v>54</v>
      </c>
      <c r="D739" s="192">
        <v>33</v>
      </c>
      <c r="E739" s="192">
        <v>416</v>
      </c>
      <c r="F739" s="192">
        <v>72</v>
      </c>
      <c r="G739" s="192">
        <v>493000</v>
      </c>
      <c r="H739" s="192">
        <v>20000</v>
      </c>
      <c r="I739" s="192">
        <v>164400</v>
      </c>
      <c r="J739" s="192">
        <v>5800</v>
      </c>
      <c r="K739" s="192">
        <v>71600</v>
      </c>
      <c r="L739" s="192">
        <v>3800</v>
      </c>
      <c r="M739" s="192">
        <v>712000</v>
      </c>
      <c r="N739" s="192">
        <v>41000</v>
      </c>
      <c r="O739" s="192">
        <v>830000</v>
      </c>
      <c r="P739" s="192">
        <v>38000</v>
      </c>
      <c r="Q739" s="192">
        <v>3412</v>
      </c>
      <c r="R739" s="192">
        <v>68</v>
      </c>
      <c r="S739" s="192">
        <v>3190</v>
      </c>
      <c r="T739" s="192">
        <v>160</v>
      </c>
      <c r="U739" s="192">
        <v>3532</v>
      </c>
      <c r="V739" s="192">
        <v>95</v>
      </c>
      <c r="W739" s="190">
        <v>90.317100792751987</v>
      </c>
    </row>
    <row r="740" spans="1:23" x14ac:dyDescent="0.3">
      <c r="A740" s="189">
        <v>0.76849537037037041</v>
      </c>
      <c r="B740" s="188" t="s">
        <v>1452</v>
      </c>
      <c r="C740" s="188">
        <v>41</v>
      </c>
      <c r="D740" s="188">
        <v>31</v>
      </c>
      <c r="E740" s="188">
        <v>42</v>
      </c>
      <c r="F740" s="188">
        <v>20</v>
      </c>
      <c r="G740" s="188">
        <v>106000</v>
      </c>
      <c r="H740" s="188">
        <v>3300</v>
      </c>
      <c r="I740" s="188">
        <v>30700</v>
      </c>
      <c r="J740" s="188">
        <v>1000</v>
      </c>
      <c r="K740" s="188">
        <v>14050</v>
      </c>
      <c r="L740" s="188">
        <v>520</v>
      </c>
      <c r="M740" s="188">
        <v>76100</v>
      </c>
      <c r="N740" s="188">
        <v>4000</v>
      </c>
      <c r="O740" s="188">
        <v>167900</v>
      </c>
      <c r="P740" s="188">
        <v>6700</v>
      </c>
      <c r="Q740" s="188">
        <v>3327</v>
      </c>
      <c r="R740" s="188">
        <v>38</v>
      </c>
      <c r="S740" s="188">
        <v>3327</v>
      </c>
      <c r="T740" s="188">
        <v>87</v>
      </c>
      <c r="U740" s="188">
        <v>3290</v>
      </c>
      <c r="V740" s="188">
        <v>46</v>
      </c>
      <c r="W740" s="190">
        <v>101.12462006079028</v>
      </c>
    </row>
    <row r="741" spans="1:23" x14ac:dyDescent="0.3">
      <c r="A741" s="191">
        <v>0.76940972222222215</v>
      </c>
      <c r="B741" s="192" t="s">
        <v>1453</v>
      </c>
      <c r="C741" s="192">
        <v>67</v>
      </c>
      <c r="D741" s="192">
        <v>34</v>
      </c>
      <c r="E741" s="192">
        <v>48</v>
      </c>
      <c r="F741" s="192">
        <v>21</v>
      </c>
      <c r="G741" s="192">
        <v>175500</v>
      </c>
      <c r="H741" s="192">
        <v>9800</v>
      </c>
      <c r="I741" s="192">
        <v>68200</v>
      </c>
      <c r="J741" s="192">
        <v>2800</v>
      </c>
      <c r="K741" s="192">
        <v>14900</v>
      </c>
      <c r="L741" s="192">
        <v>1900</v>
      </c>
      <c r="M741" s="192">
        <v>54300</v>
      </c>
      <c r="N741" s="192">
        <v>2800</v>
      </c>
      <c r="O741" s="192">
        <v>251000</v>
      </c>
      <c r="P741" s="192">
        <v>18000</v>
      </c>
      <c r="Q741" s="192">
        <v>3747</v>
      </c>
      <c r="R741" s="192">
        <v>42</v>
      </c>
      <c r="S741" s="192">
        <v>3646</v>
      </c>
      <c r="T741" s="192">
        <v>84</v>
      </c>
      <c r="U741" s="192">
        <v>3770</v>
      </c>
      <c r="V741" s="192">
        <v>46</v>
      </c>
      <c r="W741" s="190">
        <v>96.710875331564978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41C7-8CEC-428F-B37A-800CDAA1CD49}">
  <dimension ref="A1:AG289"/>
  <sheetViews>
    <sheetView tabSelected="1" workbookViewId="0"/>
  </sheetViews>
  <sheetFormatPr defaultRowHeight="14.4" x14ac:dyDescent="0.3"/>
  <cols>
    <col min="3" max="3" width="10.33203125" customWidth="1"/>
    <col min="26" max="31" width="8.88671875" style="7"/>
    <col min="32" max="32" width="11.5546875" customWidth="1"/>
  </cols>
  <sheetData>
    <row r="1" spans="1:32" s="256" customFormat="1" x14ac:dyDescent="0.3">
      <c r="A1" s="256" t="s">
        <v>1530</v>
      </c>
    </row>
    <row r="2" spans="1:32" s="133" customFormat="1" ht="43.2" x14ac:dyDescent="0.3">
      <c r="A2" s="126" t="s">
        <v>781</v>
      </c>
      <c r="B2" s="126" t="s">
        <v>792</v>
      </c>
      <c r="D2" s="126" t="s">
        <v>782</v>
      </c>
      <c r="F2" s="126" t="s">
        <v>755</v>
      </c>
      <c r="G2" s="126" t="s">
        <v>756</v>
      </c>
      <c r="H2" s="126" t="s">
        <v>757</v>
      </c>
      <c r="I2" s="126" t="s">
        <v>758</v>
      </c>
      <c r="J2" s="126" t="s">
        <v>759</v>
      </c>
      <c r="K2" s="126" t="s">
        <v>760</v>
      </c>
      <c r="L2" s="126" t="s">
        <v>761</v>
      </c>
      <c r="M2" s="126" t="s">
        <v>762</v>
      </c>
      <c r="N2" s="126" t="s">
        <v>763</v>
      </c>
      <c r="O2" s="126" t="s">
        <v>764</v>
      </c>
      <c r="P2" s="126" t="s">
        <v>765</v>
      </c>
      <c r="Q2" s="126" t="s">
        <v>766</v>
      </c>
      <c r="R2" s="126" t="s">
        <v>767</v>
      </c>
      <c r="S2" s="126" t="s">
        <v>768</v>
      </c>
      <c r="T2" s="126" t="s">
        <v>769</v>
      </c>
      <c r="U2" s="126" t="s">
        <v>770</v>
      </c>
      <c r="V2" s="126" t="s">
        <v>771</v>
      </c>
      <c r="W2" s="126" t="s">
        <v>772</v>
      </c>
      <c r="X2" s="126" t="s">
        <v>773</v>
      </c>
      <c r="Y2" s="126" t="s">
        <v>774</v>
      </c>
      <c r="Z2" s="176" t="s">
        <v>775</v>
      </c>
      <c r="AA2" s="176" t="s">
        <v>776</v>
      </c>
      <c r="AB2" s="176" t="s">
        <v>777</v>
      </c>
      <c r="AC2" s="176" t="s">
        <v>778</v>
      </c>
      <c r="AD2" s="176" t="s">
        <v>779</v>
      </c>
      <c r="AE2" s="176" t="s">
        <v>780</v>
      </c>
      <c r="AF2" s="126" t="s">
        <v>783</v>
      </c>
    </row>
    <row r="3" spans="1:32" x14ac:dyDescent="0.3">
      <c r="B3" s="160"/>
    </row>
    <row r="4" spans="1:32" x14ac:dyDescent="0.3">
      <c r="A4" t="s">
        <v>576</v>
      </c>
      <c r="B4" s="163">
        <v>0.58974537037037034</v>
      </c>
      <c r="D4" s="15" t="s">
        <v>301</v>
      </c>
      <c r="F4">
        <v>95</v>
      </c>
      <c r="G4">
        <v>58</v>
      </c>
      <c r="H4">
        <v>23</v>
      </c>
      <c r="I4">
        <v>24</v>
      </c>
      <c r="J4">
        <v>228800</v>
      </c>
      <c r="K4">
        <v>6500</v>
      </c>
      <c r="L4">
        <v>102100</v>
      </c>
      <c r="M4">
        <v>2800</v>
      </c>
      <c r="N4">
        <v>15500</v>
      </c>
      <c r="O4">
        <v>570</v>
      </c>
      <c r="P4">
        <v>51500</v>
      </c>
      <c r="Q4">
        <v>2000</v>
      </c>
      <c r="R4">
        <v>255000</v>
      </c>
      <c r="S4">
        <v>10000</v>
      </c>
      <c r="T4">
        <v>56.6</v>
      </c>
      <c r="U4">
        <v>2.9</v>
      </c>
      <c r="V4">
        <v>0.92600000000000005</v>
      </c>
      <c r="W4">
        <v>3.6999999999999998E-2</v>
      </c>
      <c r="X4">
        <v>0.45300000000000001</v>
      </c>
      <c r="Y4">
        <v>1.9E-2</v>
      </c>
      <c r="Z4" s="7">
        <v>4087</v>
      </c>
      <c r="AA4" s="7">
        <v>50</v>
      </c>
      <c r="AB4" s="7">
        <v>4210</v>
      </c>
      <c r="AC4" s="7">
        <v>130</v>
      </c>
      <c r="AD4" s="7">
        <v>4052</v>
      </c>
      <c r="AE4" s="7">
        <v>61</v>
      </c>
      <c r="AF4" s="20">
        <f>AB4/AD4*100</f>
        <v>103.89930898321818</v>
      </c>
    </row>
    <row r="5" spans="1:32" x14ac:dyDescent="0.3">
      <c r="A5" t="s">
        <v>577</v>
      </c>
      <c r="B5" s="163">
        <v>0.59050925925925923</v>
      </c>
      <c r="D5" s="15" t="s">
        <v>278</v>
      </c>
      <c r="F5">
        <v>27</v>
      </c>
      <c r="G5">
        <v>51</v>
      </c>
      <c r="H5">
        <v>4</v>
      </c>
      <c r="I5">
        <v>22</v>
      </c>
      <c r="J5">
        <v>208600</v>
      </c>
      <c r="K5">
        <v>6400</v>
      </c>
      <c r="L5">
        <v>89300</v>
      </c>
      <c r="M5">
        <v>2400</v>
      </c>
      <c r="N5">
        <v>22020</v>
      </c>
      <c r="O5">
        <v>770</v>
      </c>
      <c r="P5">
        <v>76800</v>
      </c>
      <c r="Q5">
        <v>2800</v>
      </c>
      <c r="R5">
        <v>244000</v>
      </c>
      <c r="S5">
        <v>10000</v>
      </c>
      <c r="T5">
        <v>52.3</v>
      </c>
      <c r="U5">
        <v>2.5</v>
      </c>
      <c r="V5">
        <v>0.88400000000000001</v>
      </c>
      <c r="W5">
        <v>3.3000000000000002E-2</v>
      </c>
      <c r="X5">
        <v>0.435</v>
      </c>
      <c r="Y5">
        <v>1.6E-2</v>
      </c>
      <c r="Z5" s="7">
        <v>4002</v>
      </c>
      <c r="AA5" s="7">
        <v>48</v>
      </c>
      <c r="AB5" s="7">
        <v>4050</v>
      </c>
      <c r="AC5" s="7">
        <v>110</v>
      </c>
      <c r="AD5" s="7">
        <v>3999</v>
      </c>
      <c r="AE5" s="7">
        <v>54</v>
      </c>
      <c r="AF5" s="20">
        <f t="shared" ref="AF5:AF68" si="0">AB5/AD5*100</f>
        <v>101.27531882970742</v>
      </c>
    </row>
    <row r="6" spans="1:32" x14ac:dyDescent="0.3">
      <c r="A6" t="s">
        <v>578</v>
      </c>
      <c r="B6" s="163">
        <v>0.59134259259259259</v>
      </c>
      <c r="D6" s="15" t="s">
        <v>502</v>
      </c>
      <c r="F6">
        <v>51</v>
      </c>
      <c r="G6">
        <v>46</v>
      </c>
      <c r="H6">
        <v>15</v>
      </c>
      <c r="I6">
        <v>25</v>
      </c>
      <c r="J6">
        <v>462000</v>
      </c>
      <c r="K6">
        <v>13000</v>
      </c>
      <c r="L6">
        <v>217000</v>
      </c>
      <c r="M6">
        <v>5300</v>
      </c>
      <c r="N6">
        <v>35100</v>
      </c>
      <c r="O6">
        <v>1200</v>
      </c>
      <c r="P6">
        <v>119600</v>
      </c>
      <c r="Q6">
        <v>3800</v>
      </c>
      <c r="R6">
        <v>541000</v>
      </c>
      <c r="S6">
        <v>18000</v>
      </c>
      <c r="T6">
        <v>56.5</v>
      </c>
      <c r="U6">
        <v>2.5</v>
      </c>
      <c r="V6">
        <v>0.88</v>
      </c>
      <c r="W6">
        <v>0.03</v>
      </c>
      <c r="X6">
        <v>0.47299999999999998</v>
      </c>
      <c r="Y6">
        <v>1.7000000000000001E-2</v>
      </c>
      <c r="Z6" s="7">
        <v>4085</v>
      </c>
      <c r="AA6" s="7">
        <v>45</v>
      </c>
      <c r="AB6" s="7">
        <v>4040</v>
      </c>
      <c r="AC6" s="7">
        <v>100</v>
      </c>
      <c r="AD6" s="7">
        <v>4126</v>
      </c>
      <c r="AE6" s="7">
        <v>54</v>
      </c>
      <c r="AF6" s="20">
        <f t="shared" si="0"/>
        <v>97.915656810470182</v>
      </c>
    </row>
    <row r="7" spans="1:32" x14ac:dyDescent="0.3">
      <c r="A7" t="s">
        <v>784</v>
      </c>
      <c r="B7" s="163">
        <v>0.59214120370370371</v>
      </c>
      <c r="D7" s="15" t="s">
        <v>257</v>
      </c>
      <c r="F7">
        <v>7</v>
      </c>
      <c r="G7">
        <v>46</v>
      </c>
      <c r="H7">
        <v>141</v>
      </c>
      <c r="I7">
        <v>33</v>
      </c>
      <c r="J7">
        <v>503000</v>
      </c>
      <c r="K7">
        <v>12000</v>
      </c>
      <c r="L7">
        <v>236400</v>
      </c>
      <c r="M7">
        <v>5600</v>
      </c>
      <c r="N7">
        <v>36200</v>
      </c>
      <c r="O7">
        <v>1100</v>
      </c>
      <c r="P7">
        <v>115400</v>
      </c>
      <c r="Q7">
        <v>4000</v>
      </c>
      <c r="R7">
        <v>587000</v>
      </c>
      <c r="S7">
        <v>17000</v>
      </c>
      <c r="T7">
        <v>56.9</v>
      </c>
      <c r="U7">
        <v>2.4</v>
      </c>
      <c r="V7">
        <v>0.879</v>
      </c>
      <c r="W7">
        <v>2.7E-2</v>
      </c>
      <c r="X7">
        <v>0.47199999999999998</v>
      </c>
      <c r="Y7">
        <v>1.4999999999999999E-2</v>
      </c>
      <c r="Z7" s="7">
        <v>4094</v>
      </c>
      <c r="AA7" s="7">
        <v>41</v>
      </c>
      <c r="AB7" s="7">
        <v>4056</v>
      </c>
      <c r="AC7" s="7">
        <v>95</v>
      </c>
      <c r="AD7" s="7">
        <v>4130</v>
      </c>
      <c r="AE7" s="7">
        <v>47</v>
      </c>
      <c r="AF7" s="20">
        <f t="shared" si="0"/>
        <v>98.208232445520579</v>
      </c>
    </row>
    <row r="8" spans="1:32" x14ac:dyDescent="0.3">
      <c r="A8" t="s">
        <v>579</v>
      </c>
      <c r="B8" s="163">
        <v>0.59293981481481484</v>
      </c>
      <c r="D8" s="15" t="s">
        <v>312</v>
      </c>
      <c r="F8">
        <v>62</v>
      </c>
      <c r="G8">
        <v>54</v>
      </c>
      <c r="H8">
        <v>24</v>
      </c>
      <c r="I8">
        <v>23</v>
      </c>
      <c r="J8">
        <v>116500</v>
      </c>
      <c r="K8">
        <v>2500</v>
      </c>
      <c r="L8">
        <v>50800</v>
      </c>
      <c r="M8">
        <v>1400</v>
      </c>
      <c r="N8">
        <v>27070</v>
      </c>
      <c r="O8">
        <v>880</v>
      </c>
      <c r="P8">
        <v>96000</v>
      </c>
      <c r="Q8">
        <v>2900</v>
      </c>
      <c r="R8">
        <v>141400</v>
      </c>
      <c r="S8">
        <v>3700</v>
      </c>
      <c r="T8">
        <v>50.7</v>
      </c>
      <c r="U8">
        <v>2.2999999999999998</v>
      </c>
      <c r="V8">
        <v>0.84399999999999997</v>
      </c>
      <c r="W8">
        <v>2.5999999999999999E-2</v>
      </c>
      <c r="X8">
        <v>0.438</v>
      </c>
      <c r="Y8">
        <v>1.4999999999999999E-2</v>
      </c>
      <c r="Z8" s="7">
        <v>3974</v>
      </c>
      <c r="AA8" s="7">
        <v>46</v>
      </c>
      <c r="AB8" s="7">
        <v>3926</v>
      </c>
      <c r="AC8" s="7">
        <v>90</v>
      </c>
      <c r="AD8" s="7">
        <v>4010</v>
      </c>
      <c r="AE8" s="7">
        <v>53</v>
      </c>
      <c r="AF8" s="20">
        <f t="shared" si="0"/>
        <v>97.905236907730682</v>
      </c>
    </row>
    <row r="9" spans="1:32" x14ac:dyDescent="0.3">
      <c r="A9" t="s">
        <v>580</v>
      </c>
      <c r="B9" s="163">
        <v>0.59381944444444446</v>
      </c>
      <c r="D9" s="15" t="s">
        <v>279</v>
      </c>
      <c r="F9">
        <v>55</v>
      </c>
      <c r="G9">
        <v>50</v>
      </c>
      <c r="H9">
        <v>12</v>
      </c>
      <c r="I9">
        <v>23</v>
      </c>
      <c r="J9">
        <v>192900</v>
      </c>
      <c r="K9">
        <v>3400</v>
      </c>
      <c r="L9">
        <v>88700</v>
      </c>
      <c r="M9">
        <v>1700</v>
      </c>
      <c r="N9">
        <v>20500</v>
      </c>
      <c r="O9">
        <v>490</v>
      </c>
      <c r="P9">
        <v>70100</v>
      </c>
      <c r="Q9">
        <v>1600</v>
      </c>
      <c r="R9">
        <v>225100</v>
      </c>
      <c r="S9">
        <v>6400</v>
      </c>
      <c r="T9">
        <v>55.5</v>
      </c>
      <c r="U9">
        <v>2.1</v>
      </c>
      <c r="V9">
        <v>0.88100000000000001</v>
      </c>
      <c r="W9">
        <v>2.5000000000000001E-2</v>
      </c>
      <c r="X9">
        <v>0.45800000000000002</v>
      </c>
      <c r="Y9">
        <v>1.2999999999999999E-2</v>
      </c>
      <c r="Z9" s="7">
        <v>4075</v>
      </c>
      <c r="AA9" s="7">
        <v>37</v>
      </c>
      <c r="AB9" s="7">
        <v>4055</v>
      </c>
      <c r="AC9" s="7">
        <v>85</v>
      </c>
      <c r="AD9" s="7">
        <v>4097</v>
      </c>
      <c r="AE9" s="7">
        <v>42</v>
      </c>
      <c r="AF9" s="20">
        <f t="shared" si="0"/>
        <v>98.974859653404934</v>
      </c>
    </row>
    <row r="10" spans="1:32" x14ac:dyDescent="0.3">
      <c r="A10" t="s">
        <v>581</v>
      </c>
      <c r="B10" s="163">
        <v>0.59458333333333335</v>
      </c>
      <c r="D10" s="15" t="s">
        <v>307</v>
      </c>
      <c r="F10">
        <v>48</v>
      </c>
      <c r="G10">
        <v>46</v>
      </c>
      <c r="H10">
        <v>19</v>
      </c>
      <c r="I10">
        <v>23</v>
      </c>
      <c r="J10">
        <v>360700</v>
      </c>
      <c r="K10">
        <v>8600</v>
      </c>
      <c r="L10">
        <v>171100</v>
      </c>
      <c r="M10">
        <v>4100</v>
      </c>
      <c r="N10">
        <v>34600</v>
      </c>
      <c r="O10">
        <v>1000</v>
      </c>
      <c r="P10">
        <v>116600</v>
      </c>
      <c r="Q10">
        <v>3400</v>
      </c>
      <c r="R10">
        <v>412000</v>
      </c>
      <c r="S10">
        <v>14000</v>
      </c>
      <c r="T10">
        <v>58.7</v>
      </c>
      <c r="U10">
        <v>2.2999999999999998</v>
      </c>
      <c r="V10">
        <v>0.90700000000000003</v>
      </c>
      <c r="W10">
        <v>2.7E-2</v>
      </c>
      <c r="X10">
        <v>0.47399999999999998</v>
      </c>
      <c r="Y10">
        <v>1.4999999999999999E-2</v>
      </c>
      <c r="Z10" s="7">
        <v>4129</v>
      </c>
      <c r="AA10" s="7">
        <v>39</v>
      </c>
      <c r="AB10" s="7">
        <v>4139</v>
      </c>
      <c r="AC10" s="7">
        <v>91</v>
      </c>
      <c r="AD10" s="7">
        <v>4143</v>
      </c>
      <c r="AE10" s="7">
        <v>48</v>
      </c>
      <c r="AF10" s="20">
        <f t="shared" si="0"/>
        <v>99.90345160511707</v>
      </c>
    </row>
    <row r="11" spans="1:32" x14ac:dyDescent="0.3">
      <c r="A11" t="s">
        <v>582</v>
      </c>
      <c r="B11" s="163">
        <v>0.59541666666666659</v>
      </c>
      <c r="D11" s="15" t="s">
        <v>258</v>
      </c>
      <c r="F11">
        <v>11</v>
      </c>
      <c r="G11">
        <v>55</v>
      </c>
      <c r="H11">
        <v>41</v>
      </c>
      <c r="I11">
        <v>26</v>
      </c>
      <c r="J11">
        <v>279700</v>
      </c>
      <c r="K11">
        <v>6700</v>
      </c>
      <c r="L11">
        <v>112700</v>
      </c>
      <c r="M11">
        <v>2600</v>
      </c>
      <c r="N11">
        <v>37350</v>
      </c>
      <c r="O11">
        <v>990</v>
      </c>
      <c r="P11">
        <v>136400</v>
      </c>
      <c r="Q11">
        <v>3300</v>
      </c>
      <c r="R11">
        <v>347000</v>
      </c>
      <c r="S11">
        <v>12000</v>
      </c>
      <c r="T11">
        <v>45.1</v>
      </c>
      <c r="U11">
        <v>1.7</v>
      </c>
      <c r="V11">
        <v>0.83099999999999996</v>
      </c>
      <c r="W11">
        <v>0.03</v>
      </c>
      <c r="X11">
        <v>0.40200000000000002</v>
      </c>
      <c r="Y11">
        <v>1.0999999999999999E-2</v>
      </c>
      <c r="Z11" s="7">
        <v>3871</v>
      </c>
      <c r="AA11" s="7">
        <v>38</v>
      </c>
      <c r="AB11" s="7">
        <v>3880</v>
      </c>
      <c r="AC11" s="7">
        <v>100</v>
      </c>
      <c r="AD11" s="7">
        <v>3896</v>
      </c>
      <c r="AE11" s="7">
        <v>42</v>
      </c>
      <c r="AF11" s="20">
        <f t="shared" si="0"/>
        <v>99.589322381930188</v>
      </c>
    </row>
    <row r="12" spans="1:32" x14ac:dyDescent="0.3">
      <c r="A12" t="s">
        <v>583</v>
      </c>
      <c r="B12" s="163">
        <v>0.59622685185185187</v>
      </c>
      <c r="D12" s="15" t="s">
        <v>303</v>
      </c>
      <c r="F12">
        <v>62</v>
      </c>
      <c r="G12">
        <v>45</v>
      </c>
      <c r="H12">
        <v>-10</v>
      </c>
      <c r="I12">
        <v>21</v>
      </c>
      <c r="J12">
        <v>432000</v>
      </c>
      <c r="K12">
        <v>16000</v>
      </c>
      <c r="L12">
        <v>197400</v>
      </c>
      <c r="M12">
        <v>7700</v>
      </c>
      <c r="N12">
        <v>63000</v>
      </c>
      <c r="O12">
        <v>2700</v>
      </c>
      <c r="P12">
        <v>215000</v>
      </c>
      <c r="Q12">
        <v>11000</v>
      </c>
      <c r="R12">
        <v>504000</v>
      </c>
      <c r="S12">
        <v>27000</v>
      </c>
      <c r="T12">
        <v>55</v>
      </c>
      <c r="U12">
        <v>2.1</v>
      </c>
      <c r="V12">
        <v>0.88800000000000001</v>
      </c>
      <c r="W12">
        <v>2.7E-2</v>
      </c>
      <c r="X12">
        <v>0.45700000000000002</v>
      </c>
      <c r="Y12">
        <v>1.4E-2</v>
      </c>
      <c r="Z12" s="7">
        <v>4073</v>
      </c>
      <c r="AA12" s="7">
        <v>38</v>
      </c>
      <c r="AB12" s="7">
        <v>4078</v>
      </c>
      <c r="AC12" s="7">
        <v>90</v>
      </c>
      <c r="AD12" s="7">
        <v>4086</v>
      </c>
      <c r="AE12" s="7">
        <v>46</v>
      </c>
      <c r="AF12" s="20">
        <f t="shared" si="0"/>
        <v>99.804209495839444</v>
      </c>
    </row>
    <row r="13" spans="1:32" x14ac:dyDescent="0.3">
      <c r="A13" t="s">
        <v>584</v>
      </c>
      <c r="B13" s="163">
        <v>0.59702546296296299</v>
      </c>
      <c r="D13" s="15" t="s">
        <v>290</v>
      </c>
      <c r="F13">
        <v>99</v>
      </c>
      <c r="G13">
        <v>51</v>
      </c>
      <c r="H13">
        <v>-1</v>
      </c>
      <c r="I13">
        <v>24</v>
      </c>
      <c r="J13">
        <v>276600</v>
      </c>
      <c r="K13">
        <v>5800</v>
      </c>
      <c r="L13">
        <v>124900</v>
      </c>
      <c r="M13">
        <v>2800</v>
      </c>
      <c r="N13">
        <v>39300</v>
      </c>
      <c r="O13">
        <v>1000</v>
      </c>
      <c r="P13">
        <v>137400</v>
      </c>
      <c r="Q13">
        <v>3900</v>
      </c>
      <c r="R13">
        <v>323000</v>
      </c>
      <c r="S13">
        <v>11000</v>
      </c>
      <c r="T13">
        <v>54.7</v>
      </c>
      <c r="U13">
        <v>2.1</v>
      </c>
      <c r="V13">
        <v>0.89400000000000002</v>
      </c>
      <c r="W13">
        <v>0.03</v>
      </c>
      <c r="X13">
        <v>0.44700000000000001</v>
      </c>
      <c r="Y13">
        <v>1.0999999999999999E-2</v>
      </c>
      <c r="Z13" s="7">
        <v>4061</v>
      </c>
      <c r="AA13" s="7">
        <v>37</v>
      </c>
      <c r="AB13" s="7">
        <v>4094</v>
      </c>
      <c r="AC13" s="7">
        <v>98</v>
      </c>
      <c r="AD13" s="7">
        <v>4064</v>
      </c>
      <c r="AE13" s="7">
        <v>38</v>
      </c>
      <c r="AF13" s="20">
        <f t="shared" si="0"/>
        <v>100.73818897637796</v>
      </c>
    </row>
    <row r="14" spans="1:32" x14ac:dyDescent="0.3">
      <c r="A14" t="s">
        <v>585</v>
      </c>
      <c r="B14" s="163">
        <v>0.59790509259259261</v>
      </c>
      <c r="D14" s="15" t="s">
        <v>320</v>
      </c>
      <c r="F14">
        <v>54</v>
      </c>
      <c r="G14">
        <v>43</v>
      </c>
      <c r="H14">
        <v>38</v>
      </c>
      <c r="I14">
        <v>23</v>
      </c>
      <c r="J14">
        <v>470000</v>
      </c>
      <c r="K14">
        <v>11000</v>
      </c>
      <c r="L14">
        <v>169000</v>
      </c>
      <c r="M14">
        <v>3900</v>
      </c>
      <c r="N14">
        <v>44600</v>
      </c>
      <c r="O14">
        <v>1100</v>
      </c>
      <c r="P14">
        <v>166400</v>
      </c>
      <c r="Q14">
        <v>5000</v>
      </c>
      <c r="R14">
        <v>614000</v>
      </c>
      <c r="S14">
        <v>21000</v>
      </c>
      <c r="T14">
        <v>37.700000000000003</v>
      </c>
      <c r="U14">
        <v>1.3</v>
      </c>
      <c r="V14">
        <v>0.78100000000000003</v>
      </c>
      <c r="W14">
        <v>2.3E-2</v>
      </c>
      <c r="X14">
        <v>0.35880000000000001</v>
      </c>
      <c r="Y14">
        <v>9.5999999999999992E-3</v>
      </c>
      <c r="Z14" s="7">
        <v>3705</v>
      </c>
      <c r="AA14" s="7">
        <v>37</v>
      </c>
      <c r="AB14" s="7">
        <v>3706</v>
      </c>
      <c r="AC14" s="7">
        <v>85</v>
      </c>
      <c r="AD14" s="7">
        <v>3732</v>
      </c>
      <c r="AE14" s="7">
        <v>42</v>
      </c>
      <c r="AF14" s="20">
        <f t="shared" si="0"/>
        <v>99.303322615219727</v>
      </c>
    </row>
    <row r="15" spans="1:32" x14ac:dyDescent="0.3">
      <c r="A15" t="s">
        <v>586</v>
      </c>
      <c r="B15" s="163">
        <v>0.59866898148148151</v>
      </c>
      <c r="D15" s="15" t="s">
        <v>259</v>
      </c>
      <c r="F15">
        <v>63</v>
      </c>
      <c r="G15">
        <v>52</v>
      </c>
      <c r="H15">
        <v>-2</v>
      </c>
      <c r="I15">
        <v>24</v>
      </c>
      <c r="J15">
        <v>256500</v>
      </c>
      <c r="K15">
        <v>6000</v>
      </c>
      <c r="L15">
        <v>102700</v>
      </c>
      <c r="M15">
        <v>2300</v>
      </c>
      <c r="N15">
        <v>26270</v>
      </c>
      <c r="O15">
        <v>790</v>
      </c>
      <c r="P15">
        <v>96800</v>
      </c>
      <c r="Q15">
        <v>2600</v>
      </c>
      <c r="R15">
        <v>319000</v>
      </c>
      <c r="S15">
        <v>11000</v>
      </c>
      <c r="T15">
        <v>45</v>
      </c>
      <c r="U15">
        <v>1.8</v>
      </c>
      <c r="V15">
        <v>0.81799999999999995</v>
      </c>
      <c r="W15">
        <v>2.4E-2</v>
      </c>
      <c r="X15">
        <v>0.39900000000000002</v>
      </c>
      <c r="Y15">
        <v>1.2E-2</v>
      </c>
      <c r="Z15" s="7">
        <v>3865</v>
      </c>
      <c r="AA15" s="7">
        <v>39</v>
      </c>
      <c r="AB15" s="7">
        <v>3838</v>
      </c>
      <c r="AC15" s="7">
        <v>84</v>
      </c>
      <c r="AD15" s="7">
        <v>3883</v>
      </c>
      <c r="AE15" s="7">
        <v>44</v>
      </c>
      <c r="AF15" s="20">
        <f t="shared" si="0"/>
        <v>98.841102240535676</v>
      </c>
    </row>
    <row r="16" spans="1:32" x14ac:dyDescent="0.3">
      <c r="A16" t="s">
        <v>587</v>
      </c>
      <c r="B16" s="163">
        <v>0.59945601851851849</v>
      </c>
      <c r="D16" s="15" t="s">
        <v>314</v>
      </c>
      <c r="F16">
        <v>42</v>
      </c>
      <c r="G16">
        <v>53</v>
      </c>
      <c r="H16">
        <v>13</v>
      </c>
      <c r="I16">
        <v>21</v>
      </c>
      <c r="J16">
        <v>164700</v>
      </c>
      <c r="K16">
        <v>9200</v>
      </c>
      <c r="L16">
        <v>71000</v>
      </c>
      <c r="M16">
        <v>4100</v>
      </c>
      <c r="N16">
        <v>28800</v>
      </c>
      <c r="O16">
        <v>2700</v>
      </c>
      <c r="P16">
        <v>98500</v>
      </c>
      <c r="Q16">
        <v>9300</v>
      </c>
      <c r="R16">
        <v>201000</v>
      </c>
      <c r="S16">
        <v>15000</v>
      </c>
      <c r="T16">
        <v>49.9</v>
      </c>
      <c r="U16">
        <v>1.2</v>
      </c>
      <c r="V16">
        <v>0.86399999999999999</v>
      </c>
      <c r="W16">
        <v>1.9E-2</v>
      </c>
      <c r="X16">
        <v>0.4259</v>
      </c>
      <c r="Y16">
        <v>8.6E-3</v>
      </c>
      <c r="Z16" s="7">
        <v>3991</v>
      </c>
      <c r="AA16" s="7">
        <v>24</v>
      </c>
      <c r="AB16" s="7">
        <v>4005</v>
      </c>
      <c r="AC16" s="7">
        <v>66</v>
      </c>
      <c r="AD16" s="7">
        <v>3992</v>
      </c>
      <c r="AE16" s="7">
        <v>30</v>
      </c>
      <c r="AF16" s="20">
        <f t="shared" si="0"/>
        <v>100.32565130260519</v>
      </c>
    </row>
    <row r="17" spans="1:32" x14ac:dyDescent="0.3">
      <c r="A17" t="s">
        <v>588</v>
      </c>
      <c r="B17" s="163">
        <v>0.6002777777777778</v>
      </c>
      <c r="D17" s="66" t="s">
        <v>263</v>
      </c>
      <c r="F17">
        <v>73</v>
      </c>
      <c r="G17">
        <v>49</v>
      </c>
      <c r="H17">
        <v>5</v>
      </c>
      <c r="I17">
        <v>20</v>
      </c>
      <c r="J17">
        <v>120600</v>
      </c>
      <c r="K17">
        <v>1700</v>
      </c>
      <c r="L17">
        <v>53900</v>
      </c>
      <c r="M17">
        <v>800</v>
      </c>
      <c r="N17">
        <v>10000</v>
      </c>
      <c r="O17">
        <v>250</v>
      </c>
      <c r="P17">
        <v>34840</v>
      </c>
      <c r="Q17">
        <v>730</v>
      </c>
      <c r="R17">
        <v>147100</v>
      </c>
      <c r="S17">
        <v>2400</v>
      </c>
      <c r="T17">
        <v>50.6</v>
      </c>
      <c r="U17">
        <v>1</v>
      </c>
      <c r="V17">
        <v>0.84299999999999997</v>
      </c>
      <c r="W17">
        <v>1.7999999999999999E-2</v>
      </c>
      <c r="X17">
        <v>0.44230000000000003</v>
      </c>
      <c r="Y17">
        <v>7.6E-3</v>
      </c>
      <c r="Z17" s="7">
        <v>3998</v>
      </c>
      <c r="AA17" s="7">
        <v>20</v>
      </c>
      <c r="AB17" s="7">
        <v>3933</v>
      </c>
      <c r="AC17" s="7">
        <v>62</v>
      </c>
      <c r="AD17" s="7">
        <v>4051</v>
      </c>
      <c r="AE17" s="7">
        <v>26</v>
      </c>
      <c r="AF17" s="20">
        <f t="shared" si="0"/>
        <v>97.087138978030112</v>
      </c>
    </row>
    <row r="18" spans="1:32" x14ac:dyDescent="0.3">
      <c r="A18" t="s">
        <v>589</v>
      </c>
      <c r="B18" s="163">
        <v>0.60108796296296296</v>
      </c>
      <c r="D18" s="15" t="s">
        <v>287</v>
      </c>
      <c r="F18">
        <v>76</v>
      </c>
      <c r="G18">
        <v>42</v>
      </c>
      <c r="H18">
        <v>16</v>
      </c>
      <c r="I18">
        <v>23</v>
      </c>
      <c r="J18">
        <v>128300</v>
      </c>
      <c r="K18">
        <v>2800</v>
      </c>
      <c r="L18">
        <v>45900</v>
      </c>
      <c r="M18">
        <v>1000</v>
      </c>
      <c r="N18">
        <v>15670</v>
      </c>
      <c r="O18">
        <v>430</v>
      </c>
      <c r="P18">
        <v>61700</v>
      </c>
      <c r="Q18">
        <v>1500</v>
      </c>
      <c r="R18">
        <v>182700</v>
      </c>
      <c r="S18">
        <v>6300</v>
      </c>
      <c r="T18">
        <v>35.799999999999997</v>
      </c>
      <c r="U18">
        <v>1.3</v>
      </c>
      <c r="V18">
        <v>0.73699999999999999</v>
      </c>
      <c r="W18">
        <v>2.1000000000000001E-2</v>
      </c>
      <c r="X18">
        <v>0.35549999999999998</v>
      </c>
      <c r="Y18">
        <v>9.2999999999999992E-3</v>
      </c>
      <c r="Z18" s="7">
        <v>3644</v>
      </c>
      <c r="AA18" s="7">
        <v>34</v>
      </c>
      <c r="AB18" s="7">
        <v>3544</v>
      </c>
      <c r="AC18" s="7">
        <v>77</v>
      </c>
      <c r="AD18" s="7">
        <v>3717</v>
      </c>
      <c r="AE18" s="7">
        <v>41</v>
      </c>
      <c r="AF18" s="20">
        <f t="shared" si="0"/>
        <v>95.345708905030932</v>
      </c>
    </row>
    <row r="19" spans="1:32" x14ac:dyDescent="0.3">
      <c r="A19" t="s">
        <v>590</v>
      </c>
      <c r="B19" s="163">
        <v>0.60436342592592596</v>
      </c>
      <c r="D19" s="15" t="s">
        <v>505</v>
      </c>
      <c r="F19">
        <v>79</v>
      </c>
      <c r="G19">
        <v>44</v>
      </c>
      <c r="H19">
        <v>30</v>
      </c>
      <c r="I19">
        <v>27</v>
      </c>
      <c r="J19">
        <v>165000</v>
      </c>
      <c r="K19">
        <v>4800</v>
      </c>
      <c r="L19">
        <v>70300</v>
      </c>
      <c r="M19">
        <v>2000</v>
      </c>
      <c r="N19">
        <v>29300</v>
      </c>
      <c r="O19">
        <v>1100</v>
      </c>
      <c r="P19">
        <v>106000</v>
      </c>
      <c r="Q19">
        <v>3400</v>
      </c>
      <c r="R19">
        <v>197100</v>
      </c>
      <c r="S19">
        <v>7900</v>
      </c>
      <c r="T19">
        <v>50.3</v>
      </c>
      <c r="U19">
        <v>2.4</v>
      </c>
      <c r="V19">
        <v>0.86899999999999999</v>
      </c>
      <c r="W19">
        <v>3.5000000000000003E-2</v>
      </c>
      <c r="X19">
        <v>0.43</v>
      </c>
      <c r="Y19">
        <v>1.7999999999999999E-2</v>
      </c>
      <c r="Z19" s="7">
        <v>3966</v>
      </c>
      <c r="AA19" s="7">
        <v>49</v>
      </c>
      <c r="AB19" s="7">
        <v>4020</v>
      </c>
      <c r="AC19" s="7">
        <v>120</v>
      </c>
      <c r="AD19" s="7">
        <v>3977</v>
      </c>
      <c r="AE19" s="7">
        <v>61</v>
      </c>
      <c r="AF19" s="20">
        <f t="shared" si="0"/>
        <v>101.08121699773697</v>
      </c>
    </row>
    <row r="20" spans="1:32" x14ac:dyDescent="0.3">
      <c r="A20" t="s">
        <v>591</v>
      </c>
      <c r="B20" s="163">
        <v>0.60517361111111112</v>
      </c>
      <c r="D20" s="15" t="s">
        <v>271</v>
      </c>
      <c r="F20">
        <v>78</v>
      </c>
      <c r="G20">
        <v>49</v>
      </c>
      <c r="H20">
        <v>4</v>
      </c>
      <c r="I20">
        <v>22</v>
      </c>
      <c r="J20">
        <v>83900</v>
      </c>
      <c r="K20">
        <v>2800</v>
      </c>
      <c r="L20">
        <v>36100</v>
      </c>
      <c r="M20">
        <v>1300</v>
      </c>
      <c r="N20">
        <v>10730</v>
      </c>
      <c r="O20">
        <v>470</v>
      </c>
      <c r="P20">
        <v>39700</v>
      </c>
      <c r="Q20">
        <v>1400</v>
      </c>
      <c r="R20">
        <v>106800</v>
      </c>
      <c r="S20">
        <v>4800</v>
      </c>
      <c r="T20">
        <v>48.8</v>
      </c>
      <c r="U20">
        <v>2.6</v>
      </c>
      <c r="V20">
        <v>0.82799999999999996</v>
      </c>
      <c r="W20">
        <v>3.4000000000000002E-2</v>
      </c>
      <c r="X20">
        <v>0.433</v>
      </c>
      <c r="Y20">
        <v>1.7000000000000001E-2</v>
      </c>
      <c r="Z20" s="7">
        <v>3924</v>
      </c>
      <c r="AA20" s="7">
        <v>54</v>
      </c>
      <c r="AB20" s="7">
        <v>3870</v>
      </c>
      <c r="AC20" s="7">
        <v>120</v>
      </c>
      <c r="AD20" s="7">
        <v>3990</v>
      </c>
      <c r="AE20" s="7">
        <v>57</v>
      </c>
      <c r="AF20" s="20">
        <f t="shared" si="0"/>
        <v>96.992481203007515</v>
      </c>
    </row>
    <row r="21" spans="1:32" x14ac:dyDescent="0.3">
      <c r="A21" t="s">
        <v>592</v>
      </c>
      <c r="B21" s="163">
        <v>0.6060416666666667</v>
      </c>
      <c r="D21" s="15" t="s">
        <v>266</v>
      </c>
      <c r="F21">
        <v>59</v>
      </c>
      <c r="G21">
        <v>50</v>
      </c>
      <c r="H21">
        <v>-1</v>
      </c>
      <c r="I21">
        <v>22</v>
      </c>
      <c r="J21">
        <v>165400</v>
      </c>
      <c r="K21">
        <v>4600</v>
      </c>
      <c r="L21">
        <v>71400</v>
      </c>
      <c r="M21">
        <v>2000</v>
      </c>
      <c r="N21">
        <v>36400</v>
      </c>
      <c r="O21">
        <v>1200</v>
      </c>
      <c r="P21">
        <v>128000</v>
      </c>
      <c r="Q21">
        <v>4000</v>
      </c>
      <c r="R21">
        <v>197100</v>
      </c>
      <c r="S21">
        <v>8000</v>
      </c>
      <c r="T21">
        <v>52.2</v>
      </c>
      <c r="U21">
        <v>2.8</v>
      </c>
      <c r="V21">
        <v>0.86799999999999999</v>
      </c>
      <c r="W21">
        <v>3.5000000000000003E-2</v>
      </c>
      <c r="X21">
        <v>0.437</v>
      </c>
      <c r="Y21">
        <v>1.7000000000000001E-2</v>
      </c>
      <c r="Z21" s="7">
        <v>3991</v>
      </c>
      <c r="AA21" s="7">
        <v>54</v>
      </c>
      <c r="AB21" s="7">
        <v>4030</v>
      </c>
      <c r="AC21" s="7">
        <v>130</v>
      </c>
      <c r="AD21" s="7">
        <v>4003</v>
      </c>
      <c r="AE21" s="7">
        <v>57</v>
      </c>
      <c r="AF21" s="20">
        <f t="shared" si="0"/>
        <v>100.67449412940294</v>
      </c>
    </row>
    <row r="22" spans="1:32" x14ac:dyDescent="0.3">
      <c r="A22" t="s">
        <v>593</v>
      </c>
      <c r="B22" s="163">
        <v>0.60680555555555549</v>
      </c>
      <c r="D22" s="15" t="s">
        <v>239</v>
      </c>
      <c r="F22">
        <v>31</v>
      </c>
      <c r="G22">
        <v>46</v>
      </c>
      <c r="H22">
        <v>11</v>
      </c>
      <c r="I22">
        <v>19</v>
      </c>
      <c r="J22">
        <v>203800</v>
      </c>
      <c r="K22">
        <v>5800</v>
      </c>
      <c r="L22">
        <v>83800</v>
      </c>
      <c r="M22">
        <v>2500</v>
      </c>
      <c r="N22">
        <v>38400</v>
      </c>
      <c r="O22">
        <v>1400</v>
      </c>
      <c r="P22">
        <v>141400</v>
      </c>
      <c r="Q22">
        <v>5500</v>
      </c>
      <c r="R22">
        <v>253100</v>
      </c>
      <c r="S22">
        <v>9600</v>
      </c>
      <c r="T22">
        <v>46.9</v>
      </c>
      <c r="U22">
        <v>2.2999999999999998</v>
      </c>
      <c r="V22">
        <v>0.84099999999999997</v>
      </c>
      <c r="W22">
        <v>3.3000000000000002E-2</v>
      </c>
      <c r="X22">
        <v>0.41599999999999998</v>
      </c>
      <c r="Y22">
        <v>1.7999999999999999E-2</v>
      </c>
      <c r="Z22" s="7">
        <v>3896</v>
      </c>
      <c r="AA22" s="7">
        <v>49</v>
      </c>
      <c r="AB22" s="7">
        <v>3910</v>
      </c>
      <c r="AC22" s="7">
        <v>110</v>
      </c>
      <c r="AD22" s="7">
        <v>3927</v>
      </c>
      <c r="AE22" s="7">
        <v>62</v>
      </c>
      <c r="AF22" s="20">
        <f t="shared" si="0"/>
        <v>99.567099567099575</v>
      </c>
    </row>
    <row r="23" spans="1:32" x14ac:dyDescent="0.3">
      <c r="A23" t="s">
        <v>594</v>
      </c>
      <c r="B23" s="163">
        <v>0.60760416666666661</v>
      </c>
      <c r="D23" s="15" t="s">
        <v>274</v>
      </c>
      <c r="F23">
        <v>-9</v>
      </c>
      <c r="G23">
        <v>45</v>
      </c>
      <c r="H23">
        <v>5</v>
      </c>
      <c r="I23">
        <v>23</v>
      </c>
      <c r="J23">
        <v>371600</v>
      </c>
      <c r="K23">
        <v>8400</v>
      </c>
      <c r="L23">
        <v>157800</v>
      </c>
      <c r="M23">
        <v>3600</v>
      </c>
      <c r="N23">
        <v>34700</v>
      </c>
      <c r="O23">
        <v>1000</v>
      </c>
      <c r="P23">
        <v>121800</v>
      </c>
      <c r="Q23">
        <v>3200</v>
      </c>
      <c r="R23">
        <v>448000</v>
      </c>
      <c r="S23">
        <v>15000</v>
      </c>
      <c r="T23">
        <v>50</v>
      </c>
      <c r="U23">
        <v>2</v>
      </c>
      <c r="V23">
        <v>0.86699999999999999</v>
      </c>
      <c r="W23">
        <v>2.9000000000000001E-2</v>
      </c>
      <c r="X23">
        <v>0.42799999999999999</v>
      </c>
      <c r="Y23">
        <v>1.4E-2</v>
      </c>
      <c r="Z23" s="7">
        <v>3972</v>
      </c>
      <c r="AA23" s="7">
        <v>40</v>
      </c>
      <c r="AB23" s="7">
        <v>4012</v>
      </c>
      <c r="AC23" s="7">
        <v>99</v>
      </c>
      <c r="AD23" s="7">
        <v>3982</v>
      </c>
      <c r="AE23" s="7">
        <v>47</v>
      </c>
      <c r="AF23" s="20">
        <f t="shared" si="0"/>
        <v>100.75339025615268</v>
      </c>
    </row>
    <row r="24" spans="1:32" x14ac:dyDescent="0.3">
      <c r="A24" t="s">
        <v>595</v>
      </c>
      <c r="B24" s="163">
        <v>0.60842592592592593</v>
      </c>
      <c r="D24" s="15" t="s">
        <v>260</v>
      </c>
      <c r="F24">
        <v>116</v>
      </c>
      <c r="G24">
        <v>54</v>
      </c>
      <c r="H24">
        <v>554</v>
      </c>
      <c r="I24">
        <v>60</v>
      </c>
      <c r="J24">
        <v>827000</v>
      </c>
      <c r="K24">
        <v>21000</v>
      </c>
      <c r="L24">
        <v>341800</v>
      </c>
      <c r="M24">
        <v>8600</v>
      </c>
      <c r="N24">
        <v>108900</v>
      </c>
      <c r="O24">
        <v>4100</v>
      </c>
      <c r="P24">
        <v>295000</v>
      </c>
      <c r="Q24">
        <v>11000</v>
      </c>
      <c r="R24">
        <v>995000</v>
      </c>
      <c r="S24">
        <v>40000</v>
      </c>
      <c r="T24">
        <v>49.4</v>
      </c>
      <c r="U24">
        <v>2.2000000000000002</v>
      </c>
      <c r="V24">
        <v>0.88</v>
      </c>
      <c r="W24">
        <v>3.4000000000000002E-2</v>
      </c>
      <c r="X24">
        <v>0.41799999999999998</v>
      </c>
      <c r="Y24">
        <v>1.6E-2</v>
      </c>
      <c r="Z24" s="7">
        <v>3950</v>
      </c>
      <c r="AA24" s="7">
        <v>45</v>
      </c>
      <c r="AB24" s="7">
        <v>4040</v>
      </c>
      <c r="AC24" s="7">
        <v>110</v>
      </c>
      <c r="AD24" s="7">
        <v>3938</v>
      </c>
      <c r="AE24" s="7">
        <v>56</v>
      </c>
      <c r="AF24" s="20">
        <f t="shared" si="0"/>
        <v>102.59014728288471</v>
      </c>
    </row>
    <row r="25" spans="1:32" x14ac:dyDescent="0.3">
      <c r="A25" t="s">
        <v>596</v>
      </c>
      <c r="B25" s="163">
        <v>0.60924768518518524</v>
      </c>
      <c r="D25" s="15" t="s">
        <v>272</v>
      </c>
      <c r="F25">
        <v>25</v>
      </c>
      <c r="G25">
        <v>50</v>
      </c>
      <c r="H25">
        <v>8</v>
      </c>
      <c r="I25">
        <v>22</v>
      </c>
      <c r="J25">
        <v>241200</v>
      </c>
      <c r="K25">
        <v>6900</v>
      </c>
      <c r="L25">
        <v>90700</v>
      </c>
      <c r="M25">
        <v>2100</v>
      </c>
      <c r="N25">
        <v>34900</v>
      </c>
      <c r="O25">
        <v>1100</v>
      </c>
      <c r="P25">
        <v>125700</v>
      </c>
      <c r="Q25">
        <v>3800</v>
      </c>
      <c r="R25">
        <v>315000</v>
      </c>
      <c r="S25">
        <v>12000</v>
      </c>
      <c r="T25">
        <v>41.1</v>
      </c>
      <c r="U25">
        <v>1.9</v>
      </c>
      <c r="V25">
        <v>0.80400000000000005</v>
      </c>
      <c r="W25">
        <v>3.1E-2</v>
      </c>
      <c r="X25">
        <v>0.38100000000000001</v>
      </c>
      <c r="Y25">
        <v>1.4E-2</v>
      </c>
      <c r="Z25" s="7">
        <v>3767</v>
      </c>
      <c r="AA25" s="7">
        <v>45</v>
      </c>
      <c r="AB25" s="7">
        <v>3780</v>
      </c>
      <c r="AC25" s="7">
        <v>110</v>
      </c>
      <c r="AD25" s="7">
        <v>3800</v>
      </c>
      <c r="AE25" s="7">
        <v>56</v>
      </c>
      <c r="AF25" s="20">
        <f t="shared" si="0"/>
        <v>99.473684210526315</v>
      </c>
    </row>
    <row r="26" spans="1:32" x14ac:dyDescent="0.3">
      <c r="A26" t="s">
        <v>597</v>
      </c>
      <c r="B26" s="163">
        <v>0.61010416666666667</v>
      </c>
      <c r="D26" s="15" t="s">
        <v>267</v>
      </c>
      <c r="F26">
        <v>37</v>
      </c>
      <c r="G26">
        <v>44</v>
      </c>
      <c r="H26">
        <v>-21</v>
      </c>
      <c r="I26">
        <v>20</v>
      </c>
      <c r="J26">
        <v>386800</v>
      </c>
      <c r="K26">
        <v>9100</v>
      </c>
      <c r="L26">
        <v>164900</v>
      </c>
      <c r="M26">
        <v>4200</v>
      </c>
      <c r="N26">
        <v>23640</v>
      </c>
      <c r="O26">
        <v>700</v>
      </c>
      <c r="P26">
        <v>84700</v>
      </c>
      <c r="Q26">
        <v>2300</v>
      </c>
      <c r="R26">
        <v>459000</v>
      </c>
      <c r="S26">
        <v>16000</v>
      </c>
      <c r="T26">
        <v>51.2</v>
      </c>
      <c r="U26">
        <v>2.2000000000000002</v>
      </c>
      <c r="V26">
        <v>0.88600000000000001</v>
      </c>
      <c r="W26">
        <v>0.03</v>
      </c>
      <c r="X26">
        <v>0.42799999999999999</v>
      </c>
      <c r="Y26">
        <v>1.4999999999999999E-2</v>
      </c>
      <c r="Z26" s="7">
        <v>3987</v>
      </c>
      <c r="AA26" s="7">
        <v>44</v>
      </c>
      <c r="AB26" s="7">
        <v>4070</v>
      </c>
      <c r="AC26" s="7">
        <v>100</v>
      </c>
      <c r="AD26" s="7">
        <v>3981</v>
      </c>
      <c r="AE26" s="7">
        <v>50</v>
      </c>
      <c r="AF26" s="20">
        <f t="shared" si="0"/>
        <v>102.23561919115799</v>
      </c>
    </row>
    <row r="27" spans="1:32" x14ac:dyDescent="0.3">
      <c r="A27" t="s">
        <v>599</v>
      </c>
      <c r="B27" s="163">
        <v>0.61170138888888892</v>
      </c>
      <c r="D27" s="15" t="s">
        <v>297</v>
      </c>
      <c r="F27">
        <v>71</v>
      </c>
      <c r="G27">
        <v>47</v>
      </c>
      <c r="H27">
        <v>-5</v>
      </c>
      <c r="I27">
        <v>21</v>
      </c>
      <c r="J27">
        <v>209800</v>
      </c>
      <c r="K27">
        <v>4400</v>
      </c>
      <c r="L27">
        <v>98000</v>
      </c>
      <c r="M27">
        <v>2300</v>
      </c>
      <c r="N27">
        <v>11000</v>
      </c>
      <c r="O27">
        <v>340</v>
      </c>
      <c r="P27">
        <v>38200</v>
      </c>
      <c r="Q27">
        <v>1300</v>
      </c>
      <c r="R27">
        <v>247800</v>
      </c>
      <c r="S27">
        <v>6500</v>
      </c>
      <c r="T27">
        <v>54.7</v>
      </c>
      <c r="U27">
        <v>2.2999999999999998</v>
      </c>
      <c r="V27">
        <v>0.85599999999999998</v>
      </c>
      <c r="W27">
        <v>2.5999999999999999E-2</v>
      </c>
      <c r="X27">
        <v>0.46600000000000003</v>
      </c>
      <c r="Y27">
        <v>1.4999999999999999E-2</v>
      </c>
      <c r="Z27" s="7">
        <v>4056</v>
      </c>
      <c r="AA27" s="7">
        <v>42</v>
      </c>
      <c r="AB27" s="7">
        <v>3998</v>
      </c>
      <c r="AC27" s="7">
        <v>95</v>
      </c>
      <c r="AD27" s="7">
        <v>4114</v>
      </c>
      <c r="AE27" s="7">
        <v>48</v>
      </c>
      <c r="AF27" s="20">
        <f t="shared" si="0"/>
        <v>97.180359747204676</v>
      </c>
    </row>
    <row r="28" spans="1:32" x14ac:dyDescent="0.3">
      <c r="A28" t="s">
        <v>601</v>
      </c>
      <c r="B28" s="163">
        <v>0.61332175925925925</v>
      </c>
      <c r="D28" s="15" t="s">
        <v>265</v>
      </c>
      <c r="F28">
        <v>62</v>
      </c>
      <c r="G28">
        <v>51</v>
      </c>
      <c r="H28">
        <v>24</v>
      </c>
      <c r="I28">
        <v>24</v>
      </c>
      <c r="J28">
        <v>481000</v>
      </c>
      <c r="K28">
        <v>12000</v>
      </c>
      <c r="L28">
        <v>191500</v>
      </c>
      <c r="M28">
        <v>5100</v>
      </c>
      <c r="N28">
        <v>37800</v>
      </c>
      <c r="O28">
        <v>1300</v>
      </c>
      <c r="P28">
        <v>140700</v>
      </c>
      <c r="Q28">
        <v>4200</v>
      </c>
      <c r="R28">
        <v>593000</v>
      </c>
      <c r="S28">
        <v>23000</v>
      </c>
      <c r="T28">
        <v>45.1</v>
      </c>
      <c r="U28">
        <v>1.7</v>
      </c>
      <c r="V28">
        <v>0.84699999999999998</v>
      </c>
      <c r="W28">
        <v>2.9000000000000001E-2</v>
      </c>
      <c r="X28">
        <v>0.39900000000000002</v>
      </c>
      <c r="Y28">
        <v>1.2999999999999999E-2</v>
      </c>
      <c r="Z28" s="7">
        <v>3874</v>
      </c>
      <c r="AA28" s="7">
        <v>39</v>
      </c>
      <c r="AB28" s="7">
        <v>3930</v>
      </c>
      <c r="AC28" s="7">
        <v>100</v>
      </c>
      <c r="AD28" s="7">
        <v>3882</v>
      </c>
      <c r="AE28" s="7">
        <v>46</v>
      </c>
      <c r="AF28" s="20">
        <f t="shared" si="0"/>
        <v>101.23647604327665</v>
      </c>
    </row>
    <row r="29" spans="1:32" x14ac:dyDescent="0.3">
      <c r="A29" t="s">
        <v>602</v>
      </c>
      <c r="B29" s="163">
        <v>0.61417824074074068</v>
      </c>
      <c r="D29" s="15" t="s">
        <v>261</v>
      </c>
      <c r="F29">
        <v>55</v>
      </c>
      <c r="G29">
        <v>48</v>
      </c>
      <c r="H29">
        <v>166</v>
      </c>
      <c r="I29">
        <v>45</v>
      </c>
      <c r="J29">
        <v>417000</v>
      </c>
      <c r="K29">
        <v>18000</v>
      </c>
      <c r="L29">
        <v>185100</v>
      </c>
      <c r="M29">
        <v>8600</v>
      </c>
      <c r="N29">
        <v>63200</v>
      </c>
      <c r="O29">
        <v>1900</v>
      </c>
      <c r="P29" s="139">
        <v>1120000</v>
      </c>
      <c r="Q29">
        <v>190000</v>
      </c>
      <c r="R29">
        <v>517000</v>
      </c>
      <c r="S29">
        <v>20000</v>
      </c>
      <c r="T29">
        <v>49</v>
      </c>
      <c r="U29">
        <v>1.7</v>
      </c>
      <c r="V29">
        <v>0.81899999999999995</v>
      </c>
      <c r="W29">
        <v>2.5000000000000001E-2</v>
      </c>
      <c r="X29">
        <v>0.442</v>
      </c>
      <c r="Y29">
        <v>1.2999999999999999E-2</v>
      </c>
      <c r="Z29" s="7">
        <v>3957</v>
      </c>
      <c r="AA29" s="7">
        <v>36</v>
      </c>
      <c r="AB29" s="7">
        <v>3850</v>
      </c>
      <c r="AC29" s="7">
        <v>90</v>
      </c>
      <c r="AD29" s="7">
        <v>4035</v>
      </c>
      <c r="AE29" s="7">
        <v>42</v>
      </c>
      <c r="AF29" s="20">
        <f t="shared" si="0"/>
        <v>95.415117719950445</v>
      </c>
    </row>
    <row r="30" spans="1:32" x14ac:dyDescent="0.3">
      <c r="A30" t="s">
        <v>603</v>
      </c>
      <c r="B30" s="163">
        <v>0.61494212962962969</v>
      </c>
      <c r="D30" s="15" t="s">
        <v>315</v>
      </c>
      <c r="F30">
        <v>32</v>
      </c>
      <c r="G30">
        <v>47</v>
      </c>
      <c r="H30">
        <v>470</v>
      </c>
      <c r="I30">
        <v>110</v>
      </c>
      <c r="J30">
        <v>226600</v>
      </c>
      <c r="K30">
        <v>6300</v>
      </c>
      <c r="L30">
        <v>96400</v>
      </c>
      <c r="M30">
        <v>2900</v>
      </c>
      <c r="N30">
        <v>88800</v>
      </c>
      <c r="O30">
        <v>5600</v>
      </c>
      <c r="P30">
        <v>236200</v>
      </c>
      <c r="Q30">
        <v>5600</v>
      </c>
      <c r="R30">
        <v>257300</v>
      </c>
      <c r="S30">
        <v>8500</v>
      </c>
      <c r="T30">
        <v>52.1</v>
      </c>
      <c r="U30">
        <v>1.5</v>
      </c>
      <c r="V30">
        <v>0.91900000000000004</v>
      </c>
      <c r="W30">
        <v>2.5000000000000001E-2</v>
      </c>
      <c r="X30">
        <v>0.42399999999999999</v>
      </c>
      <c r="Y30">
        <v>8.3000000000000001E-3</v>
      </c>
      <c r="Z30" s="7">
        <v>4025</v>
      </c>
      <c r="AA30" s="7">
        <v>30</v>
      </c>
      <c r="AB30" s="7">
        <v>4186</v>
      </c>
      <c r="AC30" s="7">
        <v>81</v>
      </c>
      <c r="AD30" s="7">
        <v>3990</v>
      </c>
      <c r="AE30" s="7">
        <v>30</v>
      </c>
      <c r="AF30" s="20">
        <f t="shared" si="0"/>
        <v>104.91228070175438</v>
      </c>
    </row>
    <row r="31" spans="1:32" x14ac:dyDescent="0.3">
      <c r="A31" t="s">
        <v>604</v>
      </c>
      <c r="B31" s="163">
        <v>0.61575231481481485</v>
      </c>
      <c r="D31" s="15" t="s">
        <v>262</v>
      </c>
      <c r="F31">
        <v>43</v>
      </c>
      <c r="G31">
        <v>51</v>
      </c>
      <c r="H31">
        <v>10</v>
      </c>
      <c r="I31">
        <v>23</v>
      </c>
      <c r="J31">
        <v>34860</v>
      </c>
      <c r="K31">
        <v>810</v>
      </c>
      <c r="L31">
        <v>15960</v>
      </c>
      <c r="M31">
        <v>380</v>
      </c>
      <c r="N31">
        <v>3690</v>
      </c>
      <c r="O31">
        <v>140</v>
      </c>
      <c r="P31">
        <v>13310</v>
      </c>
      <c r="Q31">
        <v>410</v>
      </c>
      <c r="R31">
        <v>40200</v>
      </c>
      <c r="S31">
        <v>1400</v>
      </c>
      <c r="T31">
        <v>56.1</v>
      </c>
      <c r="U31">
        <v>2.2000000000000002</v>
      </c>
      <c r="V31">
        <v>0.90600000000000003</v>
      </c>
      <c r="W31">
        <v>2.9000000000000001E-2</v>
      </c>
      <c r="X31">
        <v>0.45800000000000002</v>
      </c>
      <c r="Y31">
        <v>1.4E-2</v>
      </c>
      <c r="Z31" s="7">
        <v>4083</v>
      </c>
      <c r="AA31" s="7">
        <v>38</v>
      </c>
      <c r="AB31" s="7">
        <v>4137</v>
      </c>
      <c r="AC31" s="7">
        <v>94</v>
      </c>
      <c r="AD31" s="7">
        <v>4093</v>
      </c>
      <c r="AE31" s="7">
        <v>45</v>
      </c>
      <c r="AF31" s="20">
        <f t="shared" si="0"/>
        <v>101.07500610798925</v>
      </c>
    </row>
    <row r="32" spans="1:32" x14ac:dyDescent="0.3">
      <c r="A32" t="s">
        <v>605</v>
      </c>
      <c r="B32" s="163">
        <v>0.61658564814814809</v>
      </c>
      <c r="D32" s="15" t="s">
        <v>277</v>
      </c>
      <c r="F32">
        <v>94</v>
      </c>
      <c r="G32">
        <v>52</v>
      </c>
      <c r="H32">
        <v>13</v>
      </c>
      <c r="I32">
        <v>23</v>
      </c>
      <c r="J32">
        <v>85600</v>
      </c>
      <c r="K32">
        <v>5000</v>
      </c>
      <c r="L32">
        <v>38100</v>
      </c>
      <c r="M32">
        <v>2700</v>
      </c>
      <c r="N32">
        <v>5940</v>
      </c>
      <c r="O32">
        <v>500</v>
      </c>
      <c r="P32">
        <v>20500</v>
      </c>
      <c r="Q32">
        <v>1700</v>
      </c>
      <c r="R32">
        <v>99400</v>
      </c>
      <c r="S32">
        <v>6400</v>
      </c>
      <c r="T32">
        <v>51.9</v>
      </c>
      <c r="U32">
        <v>1.7</v>
      </c>
      <c r="V32">
        <v>0.88</v>
      </c>
      <c r="W32">
        <v>0.02</v>
      </c>
      <c r="X32">
        <v>0.433</v>
      </c>
      <c r="Y32">
        <v>1.0999999999999999E-2</v>
      </c>
      <c r="Z32" s="7">
        <v>4014</v>
      </c>
      <c r="AA32" s="7">
        <v>35</v>
      </c>
      <c r="AB32" s="7">
        <v>4058</v>
      </c>
      <c r="AC32" s="7">
        <v>68</v>
      </c>
      <c r="AD32" s="7">
        <v>4008</v>
      </c>
      <c r="AE32" s="7">
        <v>40</v>
      </c>
      <c r="AF32" s="20">
        <f t="shared" si="0"/>
        <v>101.24750499001995</v>
      </c>
    </row>
    <row r="33" spans="1:32" x14ac:dyDescent="0.3">
      <c r="A33" t="s">
        <v>606</v>
      </c>
      <c r="B33" s="163">
        <v>0.61983796296296301</v>
      </c>
      <c r="D33" s="15" t="s">
        <v>270</v>
      </c>
      <c r="F33">
        <v>95</v>
      </c>
      <c r="G33">
        <v>51</v>
      </c>
      <c r="H33">
        <v>4</v>
      </c>
      <c r="I33">
        <v>21</v>
      </c>
      <c r="J33">
        <v>222900</v>
      </c>
      <c r="K33">
        <v>7300</v>
      </c>
      <c r="L33">
        <v>99550</v>
      </c>
      <c r="M33">
        <v>3600</v>
      </c>
      <c r="N33">
        <v>8140</v>
      </c>
      <c r="O33">
        <v>550</v>
      </c>
      <c r="P33">
        <v>28200</v>
      </c>
      <c r="Q33">
        <v>1800</v>
      </c>
      <c r="R33">
        <v>266000</v>
      </c>
      <c r="S33">
        <v>12000</v>
      </c>
      <c r="T33">
        <v>52.7</v>
      </c>
      <c r="U33">
        <v>2.2999999999999998</v>
      </c>
      <c r="V33">
        <v>0.88</v>
      </c>
      <c r="W33">
        <v>3.3000000000000002E-2</v>
      </c>
      <c r="X33">
        <v>0.44800000000000001</v>
      </c>
      <c r="Y33">
        <v>1.6E-2</v>
      </c>
      <c r="Z33" s="7">
        <v>4021</v>
      </c>
      <c r="AA33" s="7">
        <v>44</v>
      </c>
      <c r="AB33" s="7">
        <v>4050</v>
      </c>
      <c r="AC33" s="7">
        <v>110</v>
      </c>
      <c r="AD33" s="7">
        <v>4047</v>
      </c>
      <c r="AE33" s="7">
        <v>52</v>
      </c>
      <c r="AF33" s="20">
        <f>AB33/AD33*100</f>
        <v>100.0741289844329</v>
      </c>
    </row>
    <row r="34" spans="1:32" x14ac:dyDescent="0.3">
      <c r="A34" t="s">
        <v>607</v>
      </c>
      <c r="B34" s="163">
        <v>0.62064814814814817</v>
      </c>
      <c r="D34" s="15" t="s">
        <v>298</v>
      </c>
      <c r="F34">
        <v>59</v>
      </c>
      <c r="G34">
        <v>49</v>
      </c>
      <c r="H34">
        <v>5</v>
      </c>
      <c r="I34">
        <v>22</v>
      </c>
      <c r="J34">
        <v>329600</v>
      </c>
      <c r="K34">
        <v>9500</v>
      </c>
      <c r="L34">
        <v>159300</v>
      </c>
      <c r="M34">
        <v>4300</v>
      </c>
      <c r="N34">
        <v>40100</v>
      </c>
      <c r="O34">
        <v>1400</v>
      </c>
      <c r="P34">
        <v>137300</v>
      </c>
      <c r="Q34">
        <v>4500</v>
      </c>
      <c r="R34">
        <v>376000</v>
      </c>
      <c r="S34">
        <v>15000</v>
      </c>
      <c r="T34">
        <v>59.9</v>
      </c>
      <c r="U34">
        <v>2.6</v>
      </c>
      <c r="V34">
        <v>0.92500000000000004</v>
      </c>
      <c r="W34">
        <v>3.5999999999999997E-2</v>
      </c>
      <c r="X34">
        <v>0.48799999999999999</v>
      </c>
      <c r="Y34">
        <v>1.7000000000000001E-2</v>
      </c>
      <c r="Z34" s="7">
        <v>4149</v>
      </c>
      <c r="AA34" s="7">
        <v>45</v>
      </c>
      <c r="AB34" s="7">
        <v>4190</v>
      </c>
      <c r="AC34" s="7">
        <v>120</v>
      </c>
      <c r="AD34" s="7">
        <v>4174</v>
      </c>
      <c r="AE34" s="7">
        <v>52</v>
      </c>
      <c r="AF34" s="20">
        <f t="shared" si="0"/>
        <v>100.38332534738859</v>
      </c>
    </row>
    <row r="35" spans="1:32" x14ac:dyDescent="0.3">
      <c r="A35" t="s">
        <v>608</v>
      </c>
      <c r="B35" s="163">
        <v>0.6214467592592593</v>
      </c>
      <c r="D35" s="15" t="s">
        <v>304</v>
      </c>
      <c r="F35">
        <v>80</v>
      </c>
      <c r="G35">
        <v>51</v>
      </c>
      <c r="H35">
        <v>-14</v>
      </c>
      <c r="I35">
        <v>19</v>
      </c>
      <c r="J35">
        <v>144200</v>
      </c>
      <c r="K35">
        <v>3900</v>
      </c>
      <c r="L35">
        <v>65900</v>
      </c>
      <c r="M35">
        <v>1800</v>
      </c>
      <c r="N35">
        <v>19440</v>
      </c>
      <c r="O35">
        <v>700</v>
      </c>
      <c r="P35">
        <v>65800</v>
      </c>
      <c r="Q35">
        <v>2100</v>
      </c>
      <c r="R35">
        <v>171300</v>
      </c>
      <c r="S35">
        <v>7300</v>
      </c>
      <c r="T35">
        <v>55.9</v>
      </c>
      <c r="U35">
        <v>2.7</v>
      </c>
      <c r="V35">
        <v>0.90400000000000003</v>
      </c>
      <c r="W35">
        <v>3.7999999999999999E-2</v>
      </c>
      <c r="X35">
        <v>0.45600000000000002</v>
      </c>
      <c r="Y35">
        <v>1.6E-2</v>
      </c>
      <c r="Z35" s="7">
        <v>4066</v>
      </c>
      <c r="AA35" s="7">
        <v>50</v>
      </c>
      <c r="AB35" s="7">
        <v>4130</v>
      </c>
      <c r="AC35" s="7">
        <v>130</v>
      </c>
      <c r="AD35" s="7">
        <v>4080</v>
      </c>
      <c r="AE35" s="7">
        <v>54</v>
      </c>
      <c r="AF35" s="20">
        <f t="shared" si="0"/>
        <v>101.22549019607843</v>
      </c>
    </row>
    <row r="36" spans="1:32" x14ac:dyDescent="0.3">
      <c r="A36" t="s">
        <v>610</v>
      </c>
      <c r="B36" s="163">
        <v>0.62307870370370366</v>
      </c>
      <c r="D36" s="15" t="s">
        <v>311</v>
      </c>
      <c r="F36">
        <v>51</v>
      </c>
      <c r="G36">
        <v>44</v>
      </c>
      <c r="H36">
        <v>9</v>
      </c>
      <c r="I36">
        <v>22</v>
      </c>
      <c r="J36">
        <v>131500</v>
      </c>
      <c r="K36">
        <v>3700</v>
      </c>
      <c r="L36">
        <v>56300</v>
      </c>
      <c r="M36">
        <v>1700</v>
      </c>
      <c r="N36">
        <v>27900</v>
      </c>
      <c r="O36">
        <v>950</v>
      </c>
      <c r="P36">
        <v>98000</v>
      </c>
      <c r="Q36">
        <v>3500</v>
      </c>
      <c r="R36">
        <v>160900</v>
      </c>
      <c r="S36">
        <v>6700</v>
      </c>
      <c r="T36">
        <v>50</v>
      </c>
      <c r="U36">
        <v>2.1</v>
      </c>
      <c r="V36">
        <v>0.86899999999999999</v>
      </c>
      <c r="W36">
        <v>2.8000000000000001E-2</v>
      </c>
      <c r="X36">
        <v>0.42899999999999999</v>
      </c>
      <c r="Y36">
        <v>1.4999999999999999E-2</v>
      </c>
      <c r="Z36" s="7">
        <v>3970</v>
      </c>
      <c r="AA36" s="7">
        <v>42</v>
      </c>
      <c r="AB36" s="7">
        <v>4007</v>
      </c>
      <c r="AC36" s="7">
        <v>96</v>
      </c>
      <c r="AD36" s="7">
        <v>3987</v>
      </c>
      <c r="AE36" s="7">
        <v>52</v>
      </c>
      <c r="AF36" s="20">
        <f t="shared" si="0"/>
        <v>100.50163029847003</v>
      </c>
    </row>
    <row r="37" spans="1:32" x14ac:dyDescent="0.3">
      <c r="A37" t="s">
        <v>611</v>
      </c>
      <c r="B37" s="163">
        <v>0.62391203703703701</v>
      </c>
      <c r="D37" s="15" t="s">
        <v>305</v>
      </c>
      <c r="F37">
        <v>-17</v>
      </c>
      <c r="G37">
        <v>47</v>
      </c>
      <c r="H37">
        <v>15</v>
      </c>
      <c r="I37">
        <v>25</v>
      </c>
      <c r="J37">
        <v>508000</v>
      </c>
      <c r="K37">
        <v>13000</v>
      </c>
      <c r="L37">
        <v>211500</v>
      </c>
      <c r="M37">
        <v>6000</v>
      </c>
      <c r="N37">
        <v>22480</v>
      </c>
      <c r="O37">
        <v>750</v>
      </c>
      <c r="P37">
        <v>78000</v>
      </c>
      <c r="Q37">
        <v>2600</v>
      </c>
      <c r="R37">
        <v>592000</v>
      </c>
      <c r="S37">
        <v>22000</v>
      </c>
      <c r="T37">
        <v>50.4</v>
      </c>
      <c r="U37">
        <v>2.4</v>
      </c>
      <c r="V37">
        <v>0.9</v>
      </c>
      <c r="W37">
        <v>3.4000000000000002E-2</v>
      </c>
      <c r="X37">
        <v>0.41899999999999998</v>
      </c>
      <c r="Y37">
        <v>1.6E-2</v>
      </c>
      <c r="Z37" s="7">
        <v>3969</v>
      </c>
      <c r="AA37" s="7">
        <v>48</v>
      </c>
      <c r="AB37" s="7">
        <v>4110</v>
      </c>
      <c r="AC37" s="7">
        <v>110</v>
      </c>
      <c r="AD37" s="7">
        <v>3943</v>
      </c>
      <c r="AE37" s="7">
        <v>56</v>
      </c>
      <c r="AF37" s="20">
        <f t="shared" si="0"/>
        <v>104.23535379152928</v>
      </c>
    </row>
    <row r="38" spans="1:32" x14ac:dyDescent="0.3">
      <c r="A38" t="s">
        <v>612</v>
      </c>
      <c r="B38" s="163">
        <v>0.62474537037037037</v>
      </c>
      <c r="D38" s="15" t="s">
        <v>240</v>
      </c>
      <c r="F38">
        <v>37</v>
      </c>
      <c r="G38">
        <v>49</v>
      </c>
      <c r="H38">
        <v>-4</v>
      </c>
      <c r="I38">
        <v>23</v>
      </c>
      <c r="J38">
        <v>202500</v>
      </c>
      <c r="K38">
        <v>5100</v>
      </c>
      <c r="L38">
        <v>94100</v>
      </c>
      <c r="M38">
        <v>2400</v>
      </c>
      <c r="N38">
        <v>22780</v>
      </c>
      <c r="O38">
        <v>790</v>
      </c>
      <c r="P38">
        <v>76200</v>
      </c>
      <c r="Q38">
        <v>2200</v>
      </c>
      <c r="R38">
        <v>234900</v>
      </c>
      <c r="S38">
        <v>8100</v>
      </c>
      <c r="T38">
        <v>56.2</v>
      </c>
      <c r="U38">
        <v>2.5</v>
      </c>
      <c r="V38">
        <v>0.90100000000000002</v>
      </c>
      <c r="W38">
        <v>3.3000000000000002E-2</v>
      </c>
      <c r="X38">
        <v>0.46500000000000002</v>
      </c>
      <c r="Y38">
        <v>1.6E-2</v>
      </c>
      <c r="Z38" s="7">
        <v>4089</v>
      </c>
      <c r="AA38" s="7">
        <v>44</v>
      </c>
      <c r="AB38" s="7">
        <v>4120</v>
      </c>
      <c r="AC38" s="7">
        <v>110</v>
      </c>
      <c r="AD38" s="7">
        <v>4108</v>
      </c>
      <c r="AE38" s="7">
        <v>51</v>
      </c>
      <c r="AF38" s="20">
        <f t="shared" si="0"/>
        <v>100.29211295034079</v>
      </c>
    </row>
    <row r="39" spans="1:32" x14ac:dyDescent="0.3">
      <c r="A39" t="s">
        <v>613</v>
      </c>
      <c r="B39" s="163">
        <v>0.62554398148148149</v>
      </c>
      <c r="D39" s="15" t="s">
        <v>288</v>
      </c>
      <c r="F39">
        <v>28</v>
      </c>
      <c r="G39">
        <v>51</v>
      </c>
      <c r="H39">
        <v>13</v>
      </c>
      <c r="I39">
        <v>25</v>
      </c>
      <c r="J39">
        <v>238100</v>
      </c>
      <c r="K39">
        <v>4600</v>
      </c>
      <c r="L39">
        <v>102900</v>
      </c>
      <c r="M39">
        <v>2000</v>
      </c>
      <c r="N39">
        <v>24200</v>
      </c>
      <c r="O39">
        <v>610</v>
      </c>
      <c r="P39">
        <v>84200</v>
      </c>
      <c r="Q39">
        <v>2300</v>
      </c>
      <c r="R39">
        <v>283800</v>
      </c>
      <c r="S39">
        <v>9200</v>
      </c>
      <c r="T39">
        <v>51</v>
      </c>
      <c r="U39">
        <v>1.9</v>
      </c>
      <c r="V39">
        <v>0.873</v>
      </c>
      <c r="W39">
        <v>2.4E-2</v>
      </c>
      <c r="X39">
        <v>0.432</v>
      </c>
      <c r="Y39">
        <v>1.2E-2</v>
      </c>
      <c r="Z39" s="7">
        <v>3993</v>
      </c>
      <c r="AA39" s="7">
        <v>37</v>
      </c>
      <c r="AB39" s="7">
        <v>4029</v>
      </c>
      <c r="AC39" s="7">
        <v>84</v>
      </c>
      <c r="AD39" s="7">
        <v>4006</v>
      </c>
      <c r="AE39" s="7">
        <v>41</v>
      </c>
      <c r="AF39" s="20">
        <f t="shared" si="0"/>
        <v>100.57413879181227</v>
      </c>
    </row>
    <row r="40" spans="1:32" x14ac:dyDescent="0.3">
      <c r="A40" t="s">
        <v>614</v>
      </c>
      <c r="B40" s="163">
        <v>0.62638888888888888</v>
      </c>
      <c r="D40" s="15" t="s">
        <v>313</v>
      </c>
      <c r="F40">
        <v>53</v>
      </c>
      <c r="G40">
        <v>49</v>
      </c>
      <c r="H40">
        <v>4</v>
      </c>
      <c r="I40">
        <v>22</v>
      </c>
      <c r="J40">
        <v>219400</v>
      </c>
      <c r="K40">
        <v>4600</v>
      </c>
      <c r="L40">
        <v>94700</v>
      </c>
      <c r="M40">
        <v>1900</v>
      </c>
      <c r="N40">
        <v>45100</v>
      </c>
      <c r="O40">
        <v>1200</v>
      </c>
      <c r="P40">
        <v>163400</v>
      </c>
      <c r="Q40">
        <v>4200</v>
      </c>
      <c r="R40">
        <v>264500</v>
      </c>
      <c r="S40">
        <v>8000</v>
      </c>
      <c r="T40">
        <v>50.2</v>
      </c>
      <c r="U40">
        <v>1.9</v>
      </c>
      <c r="V40">
        <v>0.86099999999999999</v>
      </c>
      <c r="W40">
        <v>2.4E-2</v>
      </c>
      <c r="X40">
        <v>0.43</v>
      </c>
      <c r="Y40">
        <v>1.2E-2</v>
      </c>
      <c r="Z40" s="7">
        <v>3981</v>
      </c>
      <c r="AA40" s="7">
        <v>38</v>
      </c>
      <c r="AB40" s="7">
        <v>4011</v>
      </c>
      <c r="AC40" s="7">
        <v>87</v>
      </c>
      <c r="AD40" s="7">
        <v>4004</v>
      </c>
      <c r="AE40" s="7">
        <v>42</v>
      </c>
      <c r="AF40" s="20">
        <f t="shared" si="0"/>
        <v>100.17482517482517</v>
      </c>
    </row>
    <row r="41" spans="1:32" x14ac:dyDescent="0.3">
      <c r="A41" t="s">
        <v>615</v>
      </c>
      <c r="B41" s="163">
        <v>0.62715277777777778</v>
      </c>
      <c r="D41" s="15" t="s">
        <v>241</v>
      </c>
      <c r="F41">
        <v>40</v>
      </c>
      <c r="G41">
        <v>48</v>
      </c>
      <c r="H41">
        <v>315</v>
      </c>
      <c r="I41">
        <v>51</v>
      </c>
      <c r="J41">
        <v>696000</v>
      </c>
      <c r="K41">
        <v>21000</v>
      </c>
      <c r="L41">
        <v>339000</v>
      </c>
      <c r="M41">
        <v>10000</v>
      </c>
      <c r="N41">
        <v>127600</v>
      </c>
      <c r="O41">
        <v>5000</v>
      </c>
      <c r="P41">
        <v>456000</v>
      </c>
      <c r="Q41">
        <v>17000</v>
      </c>
      <c r="R41">
        <v>814000</v>
      </c>
      <c r="S41">
        <v>27000</v>
      </c>
      <c r="T41">
        <v>58.2</v>
      </c>
      <c r="U41">
        <v>1.8</v>
      </c>
      <c r="V41">
        <v>0.88500000000000001</v>
      </c>
      <c r="W41">
        <v>2.1000000000000001E-2</v>
      </c>
      <c r="X41">
        <v>0.48499999999999999</v>
      </c>
      <c r="Y41">
        <v>1.2999999999999999E-2</v>
      </c>
      <c r="Z41" s="7">
        <v>4132</v>
      </c>
      <c r="AA41" s="7">
        <v>30</v>
      </c>
      <c r="AB41" s="7">
        <v>4084</v>
      </c>
      <c r="AC41" s="7">
        <v>75</v>
      </c>
      <c r="AD41" s="7">
        <v>4182</v>
      </c>
      <c r="AE41" s="7">
        <v>39</v>
      </c>
      <c r="AF41" s="20">
        <f t="shared" si="0"/>
        <v>97.65662362505978</v>
      </c>
    </row>
    <row r="42" spans="1:32" x14ac:dyDescent="0.3">
      <c r="A42" t="s">
        <v>616</v>
      </c>
      <c r="B42" s="163">
        <v>0.62798611111111113</v>
      </c>
      <c r="D42" s="15" t="s">
        <v>506</v>
      </c>
      <c r="F42">
        <v>5</v>
      </c>
      <c r="G42">
        <v>46</v>
      </c>
      <c r="H42">
        <v>11</v>
      </c>
      <c r="I42">
        <v>24</v>
      </c>
      <c r="J42">
        <v>249900</v>
      </c>
      <c r="K42">
        <v>4600</v>
      </c>
      <c r="L42">
        <v>102000</v>
      </c>
      <c r="M42">
        <v>2000</v>
      </c>
      <c r="N42">
        <v>31830</v>
      </c>
      <c r="O42">
        <v>770</v>
      </c>
      <c r="P42">
        <v>113200</v>
      </c>
      <c r="Q42">
        <v>2800</v>
      </c>
      <c r="R42">
        <v>305800</v>
      </c>
      <c r="S42">
        <v>9000</v>
      </c>
      <c r="T42">
        <v>46.7</v>
      </c>
      <c r="U42">
        <v>1.5</v>
      </c>
      <c r="V42">
        <v>0.84899999999999998</v>
      </c>
      <c r="W42">
        <v>2.3E-2</v>
      </c>
      <c r="X42">
        <v>0.40699999999999997</v>
      </c>
      <c r="Y42">
        <v>0.01</v>
      </c>
      <c r="Z42" s="7">
        <v>3909</v>
      </c>
      <c r="AA42" s="7">
        <v>33</v>
      </c>
      <c r="AB42" s="7">
        <v>3947</v>
      </c>
      <c r="AC42" s="7">
        <v>78</v>
      </c>
      <c r="AD42" s="7">
        <v>3919</v>
      </c>
      <c r="AE42" s="7">
        <v>37</v>
      </c>
      <c r="AF42" s="20">
        <f t="shared" si="0"/>
        <v>100.71446797652462</v>
      </c>
    </row>
    <row r="43" spans="1:32" x14ac:dyDescent="0.3">
      <c r="A43" t="s">
        <v>617</v>
      </c>
      <c r="B43" s="163">
        <v>0.62877314814814811</v>
      </c>
      <c r="D43" s="15" t="s">
        <v>242</v>
      </c>
      <c r="F43">
        <v>39</v>
      </c>
      <c r="G43">
        <v>43</v>
      </c>
      <c r="H43">
        <v>79</v>
      </c>
      <c r="I43">
        <v>24</v>
      </c>
      <c r="J43">
        <v>797000</v>
      </c>
      <c r="K43">
        <v>17000</v>
      </c>
      <c r="L43">
        <v>312500</v>
      </c>
      <c r="M43">
        <v>7000</v>
      </c>
      <c r="N43">
        <v>61300</v>
      </c>
      <c r="O43">
        <v>1600</v>
      </c>
      <c r="P43">
        <v>218000</v>
      </c>
      <c r="Q43">
        <v>6400</v>
      </c>
      <c r="R43">
        <v>981000</v>
      </c>
      <c r="S43">
        <v>32000</v>
      </c>
      <c r="T43">
        <v>45.4</v>
      </c>
      <c r="U43">
        <v>1.6</v>
      </c>
      <c r="V43">
        <v>0.85699999999999998</v>
      </c>
      <c r="W43">
        <v>2.4E-2</v>
      </c>
      <c r="X43">
        <v>0.39100000000000001</v>
      </c>
      <c r="Y43">
        <v>1.0999999999999999E-2</v>
      </c>
      <c r="Z43" s="7">
        <v>3876</v>
      </c>
      <c r="AA43" s="7">
        <v>36</v>
      </c>
      <c r="AB43" s="7">
        <v>3973</v>
      </c>
      <c r="AC43" s="7">
        <v>83</v>
      </c>
      <c r="AD43" s="7">
        <v>3854</v>
      </c>
      <c r="AE43" s="7">
        <v>42</v>
      </c>
      <c r="AF43" s="20">
        <f t="shared" si="0"/>
        <v>103.08770108977686</v>
      </c>
    </row>
    <row r="44" spans="1:32" x14ac:dyDescent="0.3">
      <c r="A44" t="s">
        <v>618</v>
      </c>
      <c r="B44" s="163">
        <v>0.62958333333333327</v>
      </c>
      <c r="D44" s="15" t="s">
        <v>286</v>
      </c>
      <c r="F44">
        <v>58</v>
      </c>
      <c r="G44">
        <v>51</v>
      </c>
      <c r="H44">
        <v>4</v>
      </c>
      <c r="I44">
        <v>22</v>
      </c>
      <c r="J44">
        <v>173500</v>
      </c>
      <c r="K44">
        <v>2700</v>
      </c>
      <c r="L44">
        <v>79000</v>
      </c>
      <c r="M44">
        <v>1300</v>
      </c>
      <c r="N44">
        <v>20810</v>
      </c>
      <c r="O44">
        <v>460</v>
      </c>
      <c r="P44">
        <v>71900</v>
      </c>
      <c r="Q44">
        <v>1700</v>
      </c>
      <c r="R44">
        <v>209600</v>
      </c>
      <c r="S44">
        <v>5800</v>
      </c>
      <c r="T44">
        <v>52.5</v>
      </c>
      <c r="U44">
        <v>1.3</v>
      </c>
      <c r="V44">
        <v>0.87</v>
      </c>
      <c r="W44">
        <v>2.1999999999999999E-2</v>
      </c>
      <c r="X44">
        <v>0.45290000000000002</v>
      </c>
      <c r="Y44">
        <v>9.4000000000000004E-3</v>
      </c>
      <c r="Z44" s="7">
        <v>4032</v>
      </c>
      <c r="AA44" s="7">
        <v>24</v>
      </c>
      <c r="AB44" s="7">
        <v>4022</v>
      </c>
      <c r="AC44" s="7">
        <v>74</v>
      </c>
      <c r="AD44" s="7">
        <v>4083</v>
      </c>
      <c r="AE44" s="7">
        <v>30</v>
      </c>
      <c r="AF44" s="20">
        <f t="shared" si="0"/>
        <v>98.506000489835913</v>
      </c>
    </row>
    <row r="45" spans="1:32" x14ac:dyDescent="0.3">
      <c r="A45" t="s">
        <v>619</v>
      </c>
      <c r="B45" s="163">
        <v>0.63046296296296289</v>
      </c>
      <c r="D45" s="15" t="s">
        <v>282</v>
      </c>
      <c r="F45">
        <v>43</v>
      </c>
      <c r="G45">
        <v>47</v>
      </c>
      <c r="H45">
        <v>151</v>
      </c>
      <c r="I45">
        <v>42</v>
      </c>
      <c r="J45">
        <v>397000</v>
      </c>
      <c r="K45">
        <v>13000</v>
      </c>
      <c r="L45">
        <v>171500</v>
      </c>
      <c r="M45">
        <v>6000</v>
      </c>
      <c r="N45">
        <v>25110</v>
      </c>
      <c r="O45">
        <v>790</v>
      </c>
      <c r="P45">
        <v>537000</v>
      </c>
      <c r="Q45">
        <v>89000</v>
      </c>
      <c r="R45">
        <v>516000</v>
      </c>
      <c r="S45">
        <v>18000</v>
      </c>
      <c r="T45">
        <v>45.4</v>
      </c>
      <c r="U45">
        <v>1.1000000000000001</v>
      </c>
      <c r="V45">
        <v>0.79500000000000004</v>
      </c>
      <c r="W45">
        <v>0.02</v>
      </c>
      <c r="X45">
        <v>0.42609999999999998</v>
      </c>
      <c r="Y45">
        <v>6.8999999999999999E-3</v>
      </c>
      <c r="Z45" s="7">
        <v>3897</v>
      </c>
      <c r="AA45" s="7">
        <v>26</v>
      </c>
      <c r="AB45" s="7">
        <v>3769</v>
      </c>
      <c r="AC45" s="7">
        <v>69</v>
      </c>
      <c r="AD45" s="7">
        <v>3999</v>
      </c>
      <c r="AE45" s="7">
        <v>25</v>
      </c>
      <c r="AF45" s="20">
        <f t="shared" si="0"/>
        <v>94.248562140535128</v>
      </c>
    </row>
    <row r="46" spans="1:32" x14ac:dyDescent="0.3">
      <c r="A46" t="s">
        <v>785</v>
      </c>
      <c r="B46" s="163">
        <v>0.63123842592592594</v>
      </c>
      <c r="D46" s="15" t="s">
        <v>243</v>
      </c>
      <c r="F46">
        <v>61</v>
      </c>
      <c r="G46">
        <v>42</v>
      </c>
      <c r="H46">
        <v>117</v>
      </c>
      <c r="I46">
        <v>33</v>
      </c>
      <c r="J46">
        <v>134700</v>
      </c>
      <c r="K46">
        <v>3100</v>
      </c>
      <c r="L46">
        <v>54500</v>
      </c>
      <c r="M46">
        <v>1400</v>
      </c>
      <c r="N46">
        <v>20380</v>
      </c>
      <c r="O46">
        <v>630</v>
      </c>
      <c r="P46">
        <v>566000</v>
      </c>
      <c r="Q46">
        <v>23000</v>
      </c>
      <c r="R46">
        <v>174300</v>
      </c>
      <c r="S46">
        <v>5900</v>
      </c>
      <c r="T46">
        <v>43.7</v>
      </c>
      <c r="U46">
        <v>1.4</v>
      </c>
      <c r="V46">
        <v>0.80600000000000005</v>
      </c>
      <c r="W46">
        <v>0.02</v>
      </c>
      <c r="X46">
        <v>0.40100000000000002</v>
      </c>
      <c r="Y46">
        <v>0.01</v>
      </c>
      <c r="Z46" s="7">
        <v>3845</v>
      </c>
      <c r="AA46" s="7">
        <v>31</v>
      </c>
      <c r="AB46" s="7">
        <v>3801</v>
      </c>
      <c r="AC46" s="7">
        <v>69</v>
      </c>
      <c r="AD46" s="7">
        <v>3903</v>
      </c>
      <c r="AE46" s="7">
        <v>39</v>
      </c>
      <c r="AF46" s="20">
        <f t="shared" si="0"/>
        <v>97.386625672559575</v>
      </c>
    </row>
    <row r="47" spans="1:32" x14ac:dyDescent="0.3">
      <c r="A47" t="s">
        <v>620</v>
      </c>
      <c r="B47" s="163">
        <v>0.63530092592592591</v>
      </c>
      <c r="D47" s="15" t="s">
        <v>244</v>
      </c>
      <c r="F47">
        <v>39</v>
      </c>
      <c r="G47">
        <v>42</v>
      </c>
      <c r="H47">
        <v>8</v>
      </c>
      <c r="I47">
        <v>20</v>
      </c>
      <c r="J47">
        <v>233000</v>
      </c>
      <c r="K47">
        <v>4900</v>
      </c>
      <c r="L47">
        <v>93800</v>
      </c>
      <c r="M47">
        <v>2100</v>
      </c>
      <c r="N47">
        <v>28400</v>
      </c>
      <c r="O47">
        <v>770</v>
      </c>
      <c r="P47">
        <v>103000</v>
      </c>
      <c r="Q47">
        <v>2600</v>
      </c>
      <c r="R47">
        <v>295000</v>
      </c>
      <c r="S47">
        <v>10000</v>
      </c>
      <c r="T47">
        <v>45.2</v>
      </c>
      <c r="U47">
        <v>1.5</v>
      </c>
      <c r="V47">
        <v>0.83499999999999996</v>
      </c>
      <c r="W47">
        <v>2.1999999999999999E-2</v>
      </c>
      <c r="X47">
        <v>0.40200000000000002</v>
      </c>
      <c r="Y47">
        <v>0.01</v>
      </c>
      <c r="Z47" s="7">
        <v>3875</v>
      </c>
      <c r="AA47" s="7">
        <v>33</v>
      </c>
      <c r="AB47" s="7">
        <v>3897</v>
      </c>
      <c r="AC47" s="7">
        <v>76</v>
      </c>
      <c r="AD47" s="7">
        <v>3897</v>
      </c>
      <c r="AE47" s="7">
        <v>38</v>
      </c>
      <c r="AF47" s="20">
        <f t="shared" si="0"/>
        <v>100</v>
      </c>
    </row>
    <row r="48" spans="1:32" x14ac:dyDescent="0.3">
      <c r="A48" t="s">
        <v>621</v>
      </c>
      <c r="B48" s="163">
        <v>0.63612268518518522</v>
      </c>
      <c r="D48" s="15" t="s">
        <v>316</v>
      </c>
      <c r="F48">
        <v>73</v>
      </c>
      <c r="G48">
        <v>47</v>
      </c>
      <c r="H48">
        <v>192</v>
      </c>
      <c r="I48">
        <v>41</v>
      </c>
      <c r="J48">
        <v>777000</v>
      </c>
      <c r="K48">
        <v>18000</v>
      </c>
      <c r="L48">
        <v>233100</v>
      </c>
      <c r="M48">
        <v>4700</v>
      </c>
      <c r="N48">
        <v>111000</v>
      </c>
      <c r="O48">
        <v>5500</v>
      </c>
      <c r="P48" s="139">
        <v>2660000</v>
      </c>
      <c r="Q48">
        <v>350000</v>
      </c>
      <c r="R48" s="139">
        <v>1391000</v>
      </c>
      <c r="S48">
        <v>56000</v>
      </c>
      <c r="T48">
        <v>24.3</v>
      </c>
      <c r="U48">
        <v>1</v>
      </c>
      <c r="V48">
        <v>0.59399999999999997</v>
      </c>
      <c r="W48">
        <v>0.02</v>
      </c>
      <c r="X48">
        <v>0.29820000000000002</v>
      </c>
      <c r="Y48">
        <v>6.1000000000000004E-3</v>
      </c>
      <c r="Z48" s="7">
        <v>3253</v>
      </c>
      <c r="AA48" s="7">
        <v>39</v>
      </c>
      <c r="AB48" s="7">
        <v>2991</v>
      </c>
      <c r="AC48" s="7">
        <v>78</v>
      </c>
      <c r="AD48" s="7">
        <v>3449</v>
      </c>
      <c r="AE48" s="7">
        <v>31</v>
      </c>
      <c r="AF48" s="20">
        <f t="shared" si="0"/>
        <v>86.720788634386778</v>
      </c>
    </row>
    <row r="49" spans="1:32" x14ac:dyDescent="0.3">
      <c r="A49" t="s">
        <v>622</v>
      </c>
      <c r="B49" s="163">
        <v>0.63693287037037039</v>
      </c>
      <c r="D49" s="15" t="s">
        <v>306</v>
      </c>
      <c r="F49">
        <v>66</v>
      </c>
      <c r="G49">
        <v>52</v>
      </c>
      <c r="H49">
        <v>1</v>
      </c>
      <c r="I49">
        <v>22</v>
      </c>
      <c r="J49">
        <v>125100</v>
      </c>
      <c r="K49">
        <v>2600</v>
      </c>
      <c r="L49">
        <v>52300</v>
      </c>
      <c r="M49">
        <v>1200</v>
      </c>
      <c r="N49">
        <v>26350</v>
      </c>
      <c r="O49">
        <v>960</v>
      </c>
      <c r="P49">
        <v>92700</v>
      </c>
      <c r="Q49">
        <v>3100</v>
      </c>
      <c r="R49">
        <v>148800</v>
      </c>
      <c r="S49">
        <v>3200</v>
      </c>
      <c r="T49">
        <v>48.5</v>
      </c>
      <c r="U49">
        <v>1.4</v>
      </c>
      <c r="V49">
        <v>0.87</v>
      </c>
      <c r="W49">
        <v>2.1000000000000001E-2</v>
      </c>
      <c r="X49">
        <v>0.41549999999999998</v>
      </c>
      <c r="Y49">
        <v>9.5999999999999992E-3</v>
      </c>
      <c r="Z49" s="7">
        <v>3956</v>
      </c>
      <c r="AA49" s="7">
        <v>29</v>
      </c>
      <c r="AB49" s="7">
        <v>4023</v>
      </c>
      <c r="AC49" s="7">
        <v>72</v>
      </c>
      <c r="AD49" s="7">
        <v>3956</v>
      </c>
      <c r="AE49" s="7">
        <v>35</v>
      </c>
      <c r="AF49" s="20">
        <f t="shared" si="0"/>
        <v>101.69362992922144</v>
      </c>
    </row>
    <row r="50" spans="1:32" x14ac:dyDescent="0.3">
      <c r="A50" t="s">
        <v>623</v>
      </c>
      <c r="B50" s="163">
        <v>0.63775462962962959</v>
      </c>
      <c r="D50" s="15" t="s">
        <v>245</v>
      </c>
      <c r="F50">
        <v>32</v>
      </c>
      <c r="G50">
        <v>51</v>
      </c>
      <c r="H50">
        <v>680</v>
      </c>
      <c r="I50">
        <v>160</v>
      </c>
      <c r="J50">
        <v>332000</v>
      </c>
      <c r="K50">
        <v>15000</v>
      </c>
      <c r="L50">
        <v>149400</v>
      </c>
      <c r="M50">
        <v>6700</v>
      </c>
      <c r="N50">
        <v>73900</v>
      </c>
      <c r="O50">
        <v>9400</v>
      </c>
      <c r="P50">
        <v>275000</v>
      </c>
      <c r="Q50">
        <v>38000</v>
      </c>
      <c r="R50">
        <v>493000</v>
      </c>
      <c r="S50">
        <v>34000</v>
      </c>
      <c r="T50">
        <v>44</v>
      </c>
      <c r="U50">
        <v>1.7</v>
      </c>
      <c r="V50">
        <v>0.73399999999999999</v>
      </c>
      <c r="W50">
        <v>2.7E-2</v>
      </c>
      <c r="X50">
        <v>0.44700000000000001</v>
      </c>
      <c r="Y50">
        <v>0.01</v>
      </c>
      <c r="Z50" s="7">
        <v>3852</v>
      </c>
      <c r="AA50" s="7">
        <v>41</v>
      </c>
      <c r="AB50" s="7">
        <v>3530</v>
      </c>
      <c r="AC50" s="7">
        <v>100</v>
      </c>
      <c r="AD50" s="7">
        <v>4064</v>
      </c>
      <c r="AE50" s="7">
        <v>34</v>
      </c>
      <c r="AF50" s="20">
        <f t="shared" si="0"/>
        <v>86.860236220472444</v>
      </c>
    </row>
    <row r="51" spans="1:32" x14ac:dyDescent="0.3">
      <c r="A51" t="s">
        <v>624</v>
      </c>
      <c r="B51" s="163">
        <v>0.63862268518518517</v>
      </c>
      <c r="D51" s="15" t="s">
        <v>291</v>
      </c>
      <c r="F51">
        <v>65</v>
      </c>
      <c r="G51">
        <v>47</v>
      </c>
      <c r="H51">
        <v>1</v>
      </c>
      <c r="I51">
        <v>21</v>
      </c>
      <c r="J51">
        <v>168100</v>
      </c>
      <c r="K51">
        <v>3900</v>
      </c>
      <c r="L51">
        <v>73000</v>
      </c>
      <c r="M51">
        <v>1600</v>
      </c>
      <c r="N51">
        <v>36300</v>
      </c>
      <c r="O51">
        <v>1000</v>
      </c>
      <c r="P51">
        <v>130700</v>
      </c>
      <c r="Q51">
        <v>3800</v>
      </c>
      <c r="R51">
        <v>205900</v>
      </c>
      <c r="S51">
        <v>6800</v>
      </c>
      <c r="T51">
        <v>49.8</v>
      </c>
      <c r="U51">
        <v>1.5</v>
      </c>
      <c r="V51">
        <v>0.85</v>
      </c>
      <c r="W51">
        <v>2.3E-2</v>
      </c>
      <c r="X51">
        <v>0.43319999999999997</v>
      </c>
      <c r="Y51">
        <v>9.7999999999999997E-3</v>
      </c>
      <c r="Z51" s="7">
        <v>3974</v>
      </c>
      <c r="AA51" s="7">
        <v>30</v>
      </c>
      <c r="AB51" s="7">
        <v>3951</v>
      </c>
      <c r="AC51" s="7">
        <v>80</v>
      </c>
      <c r="AD51" s="7">
        <v>4014</v>
      </c>
      <c r="AE51" s="7">
        <v>34</v>
      </c>
      <c r="AF51" s="20">
        <f t="shared" si="0"/>
        <v>98.430493273542595</v>
      </c>
    </row>
    <row r="52" spans="1:32" x14ac:dyDescent="0.3">
      <c r="A52" t="s">
        <v>625</v>
      </c>
      <c r="B52" s="163">
        <v>0.63939814814814822</v>
      </c>
      <c r="D52" s="15" t="s">
        <v>507</v>
      </c>
      <c r="F52">
        <v>44</v>
      </c>
      <c r="G52">
        <v>51</v>
      </c>
      <c r="H52">
        <v>-24</v>
      </c>
      <c r="I52">
        <v>21</v>
      </c>
      <c r="J52">
        <v>211300</v>
      </c>
      <c r="K52">
        <v>4200</v>
      </c>
      <c r="L52">
        <v>58900</v>
      </c>
      <c r="M52">
        <v>1100</v>
      </c>
      <c r="N52">
        <v>27100</v>
      </c>
      <c r="O52">
        <v>920</v>
      </c>
      <c r="P52">
        <v>115800</v>
      </c>
      <c r="Q52">
        <v>3300</v>
      </c>
      <c r="R52">
        <v>318500</v>
      </c>
      <c r="S52">
        <v>9100</v>
      </c>
      <c r="T52">
        <v>25.69</v>
      </c>
      <c r="U52">
        <v>0.79</v>
      </c>
      <c r="V52">
        <v>0.68700000000000006</v>
      </c>
      <c r="W52">
        <v>1.7000000000000001E-2</v>
      </c>
      <c r="X52">
        <v>0.27800000000000002</v>
      </c>
      <c r="Y52">
        <v>7.0000000000000001E-3</v>
      </c>
      <c r="Z52" s="7">
        <v>3322</v>
      </c>
      <c r="AA52" s="7">
        <v>30</v>
      </c>
      <c r="AB52" s="7">
        <v>3360</v>
      </c>
      <c r="AC52" s="7">
        <v>66</v>
      </c>
      <c r="AD52" s="7">
        <v>3335</v>
      </c>
      <c r="AE52" s="7">
        <v>39</v>
      </c>
      <c r="AF52" s="20">
        <f t="shared" si="0"/>
        <v>100.74962518740629</v>
      </c>
    </row>
    <row r="53" spans="1:32" x14ac:dyDescent="0.3">
      <c r="A53" t="s">
        <v>626</v>
      </c>
      <c r="B53" s="163">
        <v>0.64019675925925923</v>
      </c>
      <c r="D53" s="15" t="s">
        <v>295</v>
      </c>
      <c r="F53">
        <v>42</v>
      </c>
      <c r="G53">
        <v>52</v>
      </c>
      <c r="H53">
        <v>7</v>
      </c>
      <c r="I53">
        <v>22</v>
      </c>
      <c r="J53">
        <v>173800</v>
      </c>
      <c r="K53">
        <v>3400</v>
      </c>
      <c r="L53">
        <v>74400</v>
      </c>
      <c r="M53">
        <v>1500</v>
      </c>
      <c r="N53">
        <v>42700</v>
      </c>
      <c r="O53">
        <v>1100</v>
      </c>
      <c r="P53">
        <v>150400</v>
      </c>
      <c r="Q53">
        <v>3600</v>
      </c>
      <c r="R53">
        <v>205100</v>
      </c>
      <c r="S53">
        <v>6300</v>
      </c>
      <c r="T53">
        <v>50.7</v>
      </c>
      <c r="U53">
        <v>1.3</v>
      </c>
      <c r="V53">
        <v>0.88400000000000001</v>
      </c>
      <c r="W53">
        <v>1.9E-2</v>
      </c>
      <c r="X53">
        <v>0.42480000000000001</v>
      </c>
      <c r="Y53">
        <v>8.9999999999999993E-3</v>
      </c>
      <c r="Z53" s="7">
        <v>4000</v>
      </c>
      <c r="AA53" s="7">
        <v>25</v>
      </c>
      <c r="AB53" s="7">
        <v>4072</v>
      </c>
      <c r="AC53" s="7">
        <v>66</v>
      </c>
      <c r="AD53" s="7">
        <v>3991</v>
      </c>
      <c r="AE53" s="7">
        <v>32</v>
      </c>
      <c r="AF53" s="20">
        <f t="shared" si="0"/>
        <v>102.02956652468053</v>
      </c>
    </row>
    <row r="54" spans="1:32" x14ac:dyDescent="0.3">
      <c r="A54" t="s">
        <v>627</v>
      </c>
      <c r="B54" s="163">
        <v>0.64182870370370371</v>
      </c>
      <c r="D54" s="14" t="s">
        <v>308</v>
      </c>
      <c r="F54">
        <v>12</v>
      </c>
      <c r="G54">
        <v>47</v>
      </c>
      <c r="H54">
        <v>52</v>
      </c>
      <c r="I54">
        <v>28</v>
      </c>
      <c r="J54">
        <v>493600</v>
      </c>
      <c r="K54">
        <v>8000</v>
      </c>
      <c r="L54">
        <v>217500</v>
      </c>
      <c r="M54">
        <v>3300</v>
      </c>
      <c r="N54">
        <v>58800</v>
      </c>
      <c r="O54">
        <v>1300</v>
      </c>
      <c r="P54">
        <v>200600</v>
      </c>
      <c r="Q54">
        <v>4500</v>
      </c>
      <c r="R54">
        <v>578000</v>
      </c>
      <c r="S54">
        <v>13000</v>
      </c>
      <c r="T54">
        <v>52.6</v>
      </c>
      <c r="U54">
        <v>1.5</v>
      </c>
      <c r="V54">
        <v>0.89700000000000002</v>
      </c>
      <c r="W54">
        <v>2.4E-2</v>
      </c>
      <c r="X54">
        <v>0.43669999999999998</v>
      </c>
      <c r="Y54">
        <v>8.9999999999999993E-3</v>
      </c>
      <c r="Z54" s="7">
        <v>4039</v>
      </c>
      <c r="AA54" s="7">
        <v>28</v>
      </c>
      <c r="AB54" s="7">
        <v>4113</v>
      </c>
      <c r="AC54" s="7">
        <v>79</v>
      </c>
      <c r="AD54" s="7">
        <v>4032</v>
      </c>
      <c r="AE54" s="7">
        <v>32</v>
      </c>
      <c r="AF54" s="20">
        <f t="shared" si="0"/>
        <v>102.00892857142858</v>
      </c>
    </row>
    <row r="55" spans="1:32" x14ac:dyDescent="0.3">
      <c r="A55" t="s">
        <v>628</v>
      </c>
      <c r="B55" s="163">
        <v>0.64271990740740736</v>
      </c>
      <c r="D55" s="15" t="s">
        <v>283</v>
      </c>
      <c r="F55">
        <v>36</v>
      </c>
      <c r="G55">
        <v>81</v>
      </c>
      <c r="H55">
        <v>-5</v>
      </c>
      <c r="I55">
        <v>31</v>
      </c>
      <c r="J55">
        <v>100800</v>
      </c>
      <c r="K55">
        <v>2500</v>
      </c>
      <c r="L55">
        <v>45100</v>
      </c>
      <c r="M55">
        <v>1100</v>
      </c>
      <c r="N55">
        <v>22120</v>
      </c>
      <c r="O55">
        <v>730</v>
      </c>
      <c r="P55">
        <v>79500</v>
      </c>
      <c r="Q55">
        <v>2500</v>
      </c>
      <c r="R55">
        <v>128100</v>
      </c>
      <c r="S55">
        <v>4300</v>
      </c>
      <c r="T55">
        <v>49.5</v>
      </c>
      <c r="U55">
        <v>1.4</v>
      </c>
      <c r="V55">
        <v>0.82699999999999996</v>
      </c>
      <c r="W55">
        <v>2.1999999999999999E-2</v>
      </c>
      <c r="X55">
        <v>0.442</v>
      </c>
      <c r="Y55">
        <v>1.2E-2</v>
      </c>
      <c r="Z55" s="7">
        <v>3977</v>
      </c>
      <c r="AA55" s="7">
        <v>29</v>
      </c>
      <c r="AB55" s="7">
        <v>3878</v>
      </c>
      <c r="AC55" s="7">
        <v>78</v>
      </c>
      <c r="AD55" s="7">
        <v>4050</v>
      </c>
      <c r="AE55" s="7">
        <v>40</v>
      </c>
      <c r="AF55" s="20">
        <f t="shared" si="0"/>
        <v>95.753086419753089</v>
      </c>
    </row>
    <row r="56" spans="1:32" x14ac:dyDescent="0.3">
      <c r="A56" t="s">
        <v>629</v>
      </c>
      <c r="B56" s="163">
        <v>0.64344907407407403</v>
      </c>
      <c r="D56" s="15" t="s">
        <v>296</v>
      </c>
      <c r="F56">
        <v>26</v>
      </c>
      <c r="G56">
        <v>46</v>
      </c>
      <c r="H56">
        <v>10</v>
      </c>
      <c r="I56">
        <v>21</v>
      </c>
      <c r="J56">
        <v>168700</v>
      </c>
      <c r="K56">
        <v>2600</v>
      </c>
      <c r="L56">
        <v>79500</v>
      </c>
      <c r="M56">
        <v>1200</v>
      </c>
      <c r="N56">
        <v>33540</v>
      </c>
      <c r="O56">
        <v>780</v>
      </c>
      <c r="P56">
        <v>114800</v>
      </c>
      <c r="Q56">
        <v>2500</v>
      </c>
      <c r="R56">
        <v>198900</v>
      </c>
      <c r="S56">
        <v>4900</v>
      </c>
      <c r="T56">
        <v>56</v>
      </c>
      <c r="U56">
        <v>1.4</v>
      </c>
      <c r="V56">
        <v>0.89500000000000002</v>
      </c>
      <c r="W56">
        <v>2.1000000000000001E-2</v>
      </c>
      <c r="X56">
        <v>0.46539999999999998</v>
      </c>
      <c r="Y56">
        <v>7.9000000000000008E-3</v>
      </c>
      <c r="Z56" s="7">
        <v>4096</v>
      </c>
      <c r="AA56" s="7">
        <v>24</v>
      </c>
      <c r="AB56" s="7">
        <v>4107</v>
      </c>
      <c r="AC56" s="7">
        <v>70</v>
      </c>
      <c r="AD56" s="7">
        <v>4127</v>
      </c>
      <c r="AE56" s="7">
        <v>25</v>
      </c>
      <c r="AF56" s="20">
        <f t="shared" si="0"/>
        <v>99.515386479282768</v>
      </c>
    </row>
    <row r="57" spans="1:32" x14ac:dyDescent="0.3">
      <c r="A57" t="s">
        <v>630</v>
      </c>
      <c r="B57" s="163">
        <v>0.64427083333333335</v>
      </c>
      <c r="D57" s="15" t="s">
        <v>501</v>
      </c>
      <c r="F57">
        <v>40</v>
      </c>
      <c r="G57">
        <v>43</v>
      </c>
      <c r="H57">
        <v>4</v>
      </c>
      <c r="I57">
        <v>22</v>
      </c>
      <c r="J57">
        <v>206200</v>
      </c>
      <c r="K57">
        <v>2800</v>
      </c>
      <c r="L57">
        <v>104300</v>
      </c>
      <c r="M57">
        <v>1700</v>
      </c>
      <c r="N57">
        <v>31440</v>
      </c>
      <c r="O57">
        <v>720</v>
      </c>
      <c r="P57">
        <v>107200</v>
      </c>
      <c r="Q57">
        <v>2500</v>
      </c>
      <c r="R57">
        <v>234400</v>
      </c>
      <c r="S57">
        <v>4000</v>
      </c>
      <c r="T57">
        <v>61.8</v>
      </c>
      <c r="U57">
        <v>1.4</v>
      </c>
      <c r="V57">
        <v>0.90900000000000003</v>
      </c>
      <c r="W57">
        <v>1.9E-2</v>
      </c>
      <c r="X57">
        <v>0.50019999999999998</v>
      </c>
      <c r="Y57">
        <v>7.9000000000000008E-3</v>
      </c>
      <c r="Z57" s="7">
        <v>4196</v>
      </c>
      <c r="AA57" s="7">
        <v>22</v>
      </c>
      <c r="AB57" s="7">
        <v>4159</v>
      </c>
      <c r="AC57" s="7">
        <v>63</v>
      </c>
      <c r="AD57" s="7">
        <v>4241</v>
      </c>
      <c r="AE57" s="7">
        <v>23</v>
      </c>
      <c r="AF57" s="20">
        <f t="shared" si="0"/>
        <v>98.066493751473701</v>
      </c>
    </row>
    <row r="58" spans="1:32" x14ac:dyDescent="0.3">
      <c r="A58" t="s">
        <v>631</v>
      </c>
      <c r="B58" s="163">
        <v>0.64508101851851851</v>
      </c>
      <c r="D58" s="15" t="s">
        <v>293</v>
      </c>
      <c r="F58">
        <v>71</v>
      </c>
      <c r="G58">
        <v>48</v>
      </c>
      <c r="H58">
        <v>9</v>
      </c>
      <c r="I58">
        <v>23</v>
      </c>
      <c r="J58">
        <v>204300</v>
      </c>
      <c r="K58">
        <v>3300</v>
      </c>
      <c r="L58">
        <v>87900</v>
      </c>
      <c r="M58">
        <v>1400</v>
      </c>
      <c r="N58">
        <v>18610</v>
      </c>
      <c r="O58">
        <v>440</v>
      </c>
      <c r="P58">
        <v>66900</v>
      </c>
      <c r="Q58">
        <v>1500</v>
      </c>
      <c r="R58">
        <v>250600</v>
      </c>
      <c r="S58">
        <v>7100</v>
      </c>
      <c r="T58">
        <v>49.4</v>
      </c>
      <c r="U58">
        <v>1</v>
      </c>
      <c r="V58">
        <v>0.85799999999999998</v>
      </c>
      <c r="W58">
        <v>1.7000000000000001E-2</v>
      </c>
      <c r="X58">
        <v>0.42549999999999999</v>
      </c>
      <c r="Y58">
        <v>6.1000000000000004E-3</v>
      </c>
      <c r="Z58" s="7">
        <v>3974</v>
      </c>
      <c r="AA58" s="7">
        <v>21</v>
      </c>
      <c r="AB58" s="7">
        <v>3984</v>
      </c>
      <c r="AC58" s="7">
        <v>57</v>
      </c>
      <c r="AD58" s="7">
        <v>3999</v>
      </c>
      <c r="AE58" s="7">
        <v>21</v>
      </c>
      <c r="AF58" s="20">
        <f t="shared" si="0"/>
        <v>99.624906226556647</v>
      </c>
    </row>
    <row r="59" spans="1:32" x14ac:dyDescent="0.3">
      <c r="A59" t="s">
        <v>632</v>
      </c>
      <c r="B59" s="163">
        <v>0.64590277777777783</v>
      </c>
      <c r="D59" s="15" t="s">
        <v>273</v>
      </c>
      <c r="F59">
        <v>27</v>
      </c>
      <c r="G59">
        <v>49</v>
      </c>
      <c r="H59">
        <v>13</v>
      </c>
      <c r="I59">
        <v>23</v>
      </c>
      <c r="J59">
        <v>195500</v>
      </c>
      <c r="K59">
        <v>4400</v>
      </c>
      <c r="L59">
        <v>86300</v>
      </c>
      <c r="M59">
        <v>1900</v>
      </c>
      <c r="N59">
        <v>22330</v>
      </c>
      <c r="O59">
        <v>580</v>
      </c>
      <c r="P59">
        <v>76800</v>
      </c>
      <c r="Q59">
        <v>2100</v>
      </c>
      <c r="R59">
        <v>233600</v>
      </c>
      <c r="S59">
        <v>8100</v>
      </c>
      <c r="T59">
        <v>51.7</v>
      </c>
      <c r="U59">
        <v>1.1000000000000001</v>
      </c>
      <c r="V59">
        <v>0.871</v>
      </c>
      <c r="W59">
        <v>1.7999999999999999E-2</v>
      </c>
      <c r="X59">
        <v>0.43859999999999999</v>
      </c>
      <c r="Y59">
        <v>7.3000000000000001E-3</v>
      </c>
      <c r="Z59" s="7">
        <v>4024</v>
      </c>
      <c r="AA59" s="7">
        <v>21</v>
      </c>
      <c r="AB59" s="7">
        <v>4038</v>
      </c>
      <c r="AC59" s="7">
        <v>62</v>
      </c>
      <c r="AD59" s="7">
        <v>4039</v>
      </c>
      <c r="AE59" s="7">
        <v>25</v>
      </c>
      <c r="AF59" s="20">
        <f t="shared" si="0"/>
        <v>99.975241396385243</v>
      </c>
    </row>
    <row r="60" spans="1:32" x14ac:dyDescent="0.3">
      <c r="A60" t="s">
        <v>787</v>
      </c>
      <c r="B60" s="163">
        <v>0.64677083333333341</v>
      </c>
      <c r="D60" s="15" t="s">
        <v>317</v>
      </c>
      <c r="F60">
        <v>104</v>
      </c>
      <c r="G60">
        <v>50</v>
      </c>
      <c r="H60">
        <v>77</v>
      </c>
      <c r="I60">
        <v>29</v>
      </c>
      <c r="J60">
        <v>485300</v>
      </c>
      <c r="K60">
        <v>9600</v>
      </c>
      <c r="L60">
        <v>198400</v>
      </c>
      <c r="M60">
        <v>3600</v>
      </c>
      <c r="N60">
        <v>14530</v>
      </c>
      <c r="O60">
        <v>300</v>
      </c>
      <c r="P60">
        <v>480000</v>
      </c>
      <c r="Q60">
        <v>94000</v>
      </c>
      <c r="R60">
        <v>602000</v>
      </c>
      <c r="S60">
        <v>13000</v>
      </c>
      <c r="T60">
        <v>45.61</v>
      </c>
      <c r="U60">
        <v>0.97</v>
      </c>
      <c r="V60">
        <v>0.83499999999999996</v>
      </c>
      <c r="W60">
        <v>1.7000000000000001E-2</v>
      </c>
      <c r="X60">
        <v>0.40429999999999999</v>
      </c>
      <c r="Y60">
        <v>6.4000000000000003E-3</v>
      </c>
      <c r="Z60" s="7">
        <v>3896</v>
      </c>
      <c r="AA60" s="7">
        <v>21</v>
      </c>
      <c r="AB60" s="7">
        <v>3904</v>
      </c>
      <c r="AC60" s="7">
        <v>61</v>
      </c>
      <c r="AD60" s="7">
        <v>3924</v>
      </c>
      <c r="AE60" s="7">
        <v>24</v>
      </c>
      <c r="AF60" s="20">
        <f t="shared" si="0"/>
        <v>99.490316004077471</v>
      </c>
    </row>
    <row r="61" spans="1:32" x14ac:dyDescent="0.3">
      <c r="A61" t="s">
        <v>633</v>
      </c>
      <c r="B61" s="163">
        <v>0.64753472222222219</v>
      </c>
      <c r="D61" s="15" t="s">
        <v>504</v>
      </c>
      <c r="F61">
        <v>29</v>
      </c>
      <c r="G61">
        <v>43</v>
      </c>
      <c r="H61">
        <v>4</v>
      </c>
      <c r="I61">
        <v>21</v>
      </c>
      <c r="J61">
        <v>185500</v>
      </c>
      <c r="K61">
        <v>3500</v>
      </c>
      <c r="L61">
        <v>79800</v>
      </c>
      <c r="M61">
        <v>1600</v>
      </c>
      <c r="N61">
        <v>61400</v>
      </c>
      <c r="O61">
        <v>1400</v>
      </c>
      <c r="P61">
        <v>222200</v>
      </c>
      <c r="Q61">
        <v>4500</v>
      </c>
      <c r="R61">
        <v>226900</v>
      </c>
      <c r="S61">
        <v>6700</v>
      </c>
      <c r="T61">
        <v>49.05</v>
      </c>
      <c r="U61">
        <v>0.89</v>
      </c>
      <c r="V61">
        <v>0.85099999999999998</v>
      </c>
      <c r="W61">
        <v>1.4999999999999999E-2</v>
      </c>
      <c r="X61">
        <v>0.4249</v>
      </c>
      <c r="Y61">
        <v>6.7999999999999996E-3</v>
      </c>
      <c r="Z61" s="7">
        <v>3968</v>
      </c>
      <c r="AA61" s="7">
        <v>18</v>
      </c>
      <c r="AB61" s="7">
        <v>3962</v>
      </c>
      <c r="AC61" s="7">
        <v>51</v>
      </c>
      <c r="AD61" s="7">
        <v>3995</v>
      </c>
      <c r="AE61" s="7">
        <v>25</v>
      </c>
      <c r="AF61" s="20">
        <f t="shared" si="0"/>
        <v>99.173967459324146</v>
      </c>
    </row>
    <row r="62" spans="1:32" x14ac:dyDescent="0.3">
      <c r="A62" t="s">
        <v>634</v>
      </c>
      <c r="B62" s="163">
        <v>0.65085648148148145</v>
      </c>
      <c r="D62" s="15" t="s">
        <v>294</v>
      </c>
      <c r="F62">
        <v>56</v>
      </c>
      <c r="G62">
        <v>48</v>
      </c>
      <c r="H62">
        <v>29</v>
      </c>
      <c r="I62">
        <v>25</v>
      </c>
      <c r="J62">
        <v>210600</v>
      </c>
      <c r="K62">
        <v>8100</v>
      </c>
      <c r="L62">
        <v>92000</v>
      </c>
      <c r="M62">
        <v>3700</v>
      </c>
      <c r="N62">
        <v>29500</v>
      </c>
      <c r="O62">
        <v>1300</v>
      </c>
      <c r="P62">
        <v>103100</v>
      </c>
      <c r="Q62">
        <v>4800</v>
      </c>
      <c r="R62">
        <v>240000</v>
      </c>
      <c r="S62">
        <v>12000</v>
      </c>
      <c r="T62">
        <v>53.7</v>
      </c>
      <c r="U62">
        <v>1.9</v>
      </c>
      <c r="V62">
        <v>0.91200000000000003</v>
      </c>
      <c r="W62">
        <v>2.5999999999999999E-2</v>
      </c>
      <c r="X62">
        <v>0.435</v>
      </c>
      <c r="Y62">
        <v>1.0999999999999999E-2</v>
      </c>
      <c r="Z62" s="7">
        <v>4055</v>
      </c>
      <c r="AA62" s="7">
        <v>34</v>
      </c>
      <c r="AB62" s="7">
        <v>4171</v>
      </c>
      <c r="AC62" s="7">
        <v>86</v>
      </c>
      <c r="AD62" s="7">
        <v>4018</v>
      </c>
      <c r="AE62" s="7">
        <v>39</v>
      </c>
      <c r="AF62" s="20">
        <f t="shared" si="0"/>
        <v>103.80786460925833</v>
      </c>
    </row>
    <row r="63" spans="1:32" x14ac:dyDescent="0.3">
      <c r="A63" t="s">
        <v>635</v>
      </c>
      <c r="B63" s="163">
        <v>0.65163194444444439</v>
      </c>
      <c r="D63" s="15" t="s">
        <v>322</v>
      </c>
      <c r="F63">
        <v>94</v>
      </c>
      <c r="G63">
        <v>51</v>
      </c>
      <c r="H63">
        <v>-11</v>
      </c>
      <c r="I63">
        <v>22</v>
      </c>
      <c r="J63">
        <v>187800</v>
      </c>
      <c r="K63">
        <v>4400</v>
      </c>
      <c r="L63">
        <v>79200</v>
      </c>
      <c r="M63">
        <v>1800</v>
      </c>
      <c r="N63">
        <v>53300</v>
      </c>
      <c r="O63">
        <v>1600</v>
      </c>
      <c r="P63">
        <v>210400</v>
      </c>
      <c r="Q63">
        <v>9700</v>
      </c>
      <c r="R63">
        <v>218500</v>
      </c>
      <c r="S63">
        <v>6900</v>
      </c>
      <c r="T63">
        <v>50.8</v>
      </c>
      <c r="U63">
        <v>2</v>
      </c>
      <c r="V63">
        <v>0.88900000000000001</v>
      </c>
      <c r="W63">
        <v>2.5999999999999999E-2</v>
      </c>
      <c r="X63">
        <v>0.42</v>
      </c>
      <c r="Y63">
        <v>1.2E-2</v>
      </c>
      <c r="Z63" s="7">
        <v>3986</v>
      </c>
      <c r="AA63" s="7">
        <v>39</v>
      </c>
      <c r="AB63" s="7">
        <v>4081</v>
      </c>
      <c r="AC63" s="7">
        <v>90</v>
      </c>
      <c r="AD63" s="7">
        <v>3963</v>
      </c>
      <c r="AE63" s="7">
        <v>43</v>
      </c>
      <c r="AF63" s="20">
        <f t="shared" si="0"/>
        <v>102.97754226596012</v>
      </c>
    </row>
    <row r="64" spans="1:32" x14ac:dyDescent="0.3">
      <c r="A64" t="s">
        <v>636</v>
      </c>
      <c r="B64" s="163">
        <v>0.65241898148148147</v>
      </c>
      <c r="D64" s="15" t="s">
        <v>321</v>
      </c>
      <c r="F64">
        <v>57</v>
      </c>
      <c r="G64">
        <v>45</v>
      </c>
      <c r="H64">
        <v>16</v>
      </c>
      <c r="I64">
        <v>21</v>
      </c>
      <c r="J64">
        <v>472000</v>
      </c>
      <c r="K64">
        <v>14000</v>
      </c>
      <c r="L64">
        <v>171200</v>
      </c>
      <c r="M64">
        <v>5100</v>
      </c>
      <c r="N64">
        <v>52800</v>
      </c>
      <c r="O64">
        <v>1700</v>
      </c>
      <c r="P64">
        <v>203400</v>
      </c>
      <c r="Q64">
        <v>6300</v>
      </c>
      <c r="R64">
        <v>622000</v>
      </c>
      <c r="S64">
        <v>26000</v>
      </c>
      <c r="T64">
        <v>39.5</v>
      </c>
      <c r="U64">
        <v>1.4</v>
      </c>
      <c r="V64">
        <v>0.80200000000000005</v>
      </c>
      <c r="W64">
        <v>2.3E-2</v>
      </c>
      <c r="X64">
        <v>0.36299999999999999</v>
      </c>
      <c r="Y64">
        <v>0.01</v>
      </c>
      <c r="Z64" s="7">
        <v>3737</v>
      </c>
      <c r="AA64" s="7">
        <v>36</v>
      </c>
      <c r="AB64" s="7">
        <v>3781</v>
      </c>
      <c r="AC64" s="7">
        <v>82</v>
      </c>
      <c r="AD64" s="7">
        <v>3741</v>
      </c>
      <c r="AE64" s="7">
        <v>42</v>
      </c>
      <c r="AF64" s="20">
        <f t="shared" si="0"/>
        <v>101.06923282544776</v>
      </c>
    </row>
    <row r="65" spans="1:32" x14ac:dyDescent="0.3">
      <c r="A65" t="s">
        <v>637</v>
      </c>
      <c r="B65" s="163">
        <v>0.65325231481481483</v>
      </c>
      <c r="D65" s="15" t="s">
        <v>246</v>
      </c>
      <c r="F65">
        <v>86</v>
      </c>
      <c r="G65">
        <v>57</v>
      </c>
      <c r="H65">
        <v>-8</v>
      </c>
      <c r="I65">
        <v>23</v>
      </c>
      <c r="J65">
        <v>291800</v>
      </c>
      <c r="K65">
        <v>6400</v>
      </c>
      <c r="L65">
        <v>123600</v>
      </c>
      <c r="M65">
        <v>2500</v>
      </c>
      <c r="N65">
        <v>73600</v>
      </c>
      <c r="O65">
        <v>2100</v>
      </c>
      <c r="P65">
        <v>254500</v>
      </c>
      <c r="Q65">
        <v>6000</v>
      </c>
      <c r="R65">
        <v>346900</v>
      </c>
      <c r="S65">
        <v>9900</v>
      </c>
      <c r="T65">
        <v>49.7</v>
      </c>
      <c r="U65">
        <v>2</v>
      </c>
      <c r="V65">
        <v>0.86799999999999999</v>
      </c>
      <c r="W65">
        <v>2.9000000000000001E-2</v>
      </c>
      <c r="X65">
        <v>0.42599999999999999</v>
      </c>
      <c r="Y65">
        <v>1.2999999999999999E-2</v>
      </c>
      <c r="Z65" s="7">
        <v>3968</v>
      </c>
      <c r="AA65" s="7">
        <v>42</v>
      </c>
      <c r="AB65" s="7">
        <v>4005</v>
      </c>
      <c r="AC65" s="7">
        <v>98</v>
      </c>
      <c r="AD65" s="7">
        <v>3981</v>
      </c>
      <c r="AE65" s="7">
        <v>47</v>
      </c>
      <c r="AF65" s="20">
        <f t="shared" si="0"/>
        <v>100.60286360211002</v>
      </c>
    </row>
    <row r="66" spans="1:32" x14ac:dyDescent="0.3">
      <c r="A66" t="s">
        <v>639</v>
      </c>
      <c r="B66" s="163">
        <v>0.65491898148148142</v>
      </c>
      <c r="D66" s="15" t="s">
        <v>247</v>
      </c>
      <c r="F66">
        <v>55</v>
      </c>
      <c r="G66">
        <v>45</v>
      </c>
      <c r="H66">
        <v>19</v>
      </c>
      <c r="I66">
        <v>22</v>
      </c>
      <c r="J66">
        <v>83900</v>
      </c>
      <c r="K66">
        <v>1700</v>
      </c>
      <c r="L66">
        <v>34660</v>
      </c>
      <c r="M66">
        <v>730</v>
      </c>
      <c r="N66">
        <v>8740</v>
      </c>
      <c r="O66">
        <v>280</v>
      </c>
      <c r="P66">
        <v>31430</v>
      </c>
      <c r="Q66">
        <v>850</v>
      </c>
      <c r="R66">
        <v>104300</v>
      </c>
      <c r="S66">
        <v>3300</v>
      </c>
      <c r="T66">
        <v>47.4</v>
      </c>
      <c r="U66">
        <v>1.8</v>
      </c>
      <c r="V66">
        <v>0.84299999999999997</v>
      </c>
      <c r="W66">
        <v>2.4E-2</v>
      </c>
      <c r="X66">
        <v>0.41399999999999998</v>
      </c>
      <c r="Y66">
        <v>1.2E-2</v>
      </c>
      <c r="Z66" s="7">
        <v>3915</v>
      </c>
      <c r="AA66" s="7">
        <v>38</v>
      </c>
      <c r="AB66" s="7">
        <v>3924</v>
      </c>
      <c r="AC66" s="7">
        <v>83</v>
      </c>
      <c r="AD66" s="7">
        <v>3937</v>
      </c>
      <c r="AE66" s="7">
        <v>44</v>
      </c>
      <c r="AF66" s="20">
        <f t="shared" si="0"/>
        <v>99.669799339598669</v>
      </c>
    </row>
    <row r="67" spans="1:32" x14ac:dyDescent="0.3">
      <c r="A67" t="s">
        <v>788</v>
      </c>
      <c r="B67" s="163">
        <v>0.65567129629629628</v>
      </c>
      <c r="D67" s="15" t="s">
        <v>248</v>
      </c>
      <c r="F67">
        <v>95</v>
      </c>
      <c r="G67">
        <v>54</v>
      </c>
      <c r="H67">
        <v>25</v>
      </c>
      <c r="I67">
        <v>22</v>
      </c>
      <c r="J67">
        <v>282400</v>
      </c>
      <c r="K67">
        <v>5300</v>
      </c>
      <c r="L67">
        <v>124700</v>
      </c>
      <c r="M67">
        <v>2300</v>
      </c>
      <c r="N67">
        <v>39670</v>
      </c>
      <c r="O67">
        <v>960</v>
      </c>
      <c r="P67">
        <v>134400</v>
      </c>
      <c r="Q67">
        <v>3100</v>
      </c>
      <c r="R67">
        <v>334000</v>
      </c>
      <c r="S67">
        <v>10000</v>
      </c>
      <c r="T67">
        <v>53.7</v>
      </c>
      <c r="U67">
        <v>2</v>
      </c>
      <c r="V67">
        <v>0.89300000000000002</v>
      </c>
      <c r="W67">
        <v>2.8000000000000001E-2</v>
      </c>
      <c r="X67">
        <v>0.442</v>
      </c>
      <c r="Y67">
        <v>1.2E-2</v>
      </c>
      <c r="Z67" s="7">
        <v>4043</v>
      </c>
      <c r="AA67" s="7">
        <v>35</v>
      </c>
      <c r="AB67" s="7">
        <v>4093</v>
      </c>
      <c r="AC67" s="7">
        <v>92</v>
      </c>
      <c r="AD67" s="7">
        <v>4043</v>
      </c>
      <c r="AE67" s="7">
        <v>42</v>
      </c>
      <c r="AF67" s="20">
        <f t="shared" si="0"/>
        <v>101.23670541676972</v>
      </c>
    </row>
    <row r="68" spans="1:32" x14ac:dyDescent="0.3">
      <c r="A68" t="s">
        <v>640</v>
      </c>
      <c r="B68" s="163">
        <v>0.65649305555555559</v>
      </c>
      <c r="D68" s="15" t="s">
        <v>249</v>
      </c>
      <c r="F68">
        <v>60</v>
      </c>
      <c r="G68">
        <v>52</v>
      </c>
      <c r="H68">
        <v>9</v>
      </c>
      <c r="I68">
        <v>23</v>
      </c>
      <c r="J68">
        <v>162000</v>
      </c>
      <c r="K68">
        <v>4800</v>
      </c>
      <c r="L68">
        <v>71700</v>
      </c>
      <c r="M68">
        <v>2100</v>
      </c>
      <c r="N68">
        <v>9410</v>
      </c>
      <c r="O68">
        <v>350</v>
      </c>
      <c r="P68">
        <v>32600</v>
      </c>
      <c r="Q68">
        <v>1100</v>
      </c>
      <c r="R68">
        <v>195800</v>
      </c>
      <c r="S68">
        <v>7800</v>
      </c>
      <c r="T68">
        <v>51.9</v>
      </c>
      <c r="U68">
        <v>1.5</v>
      </c>
      <c r="V68">
        <v>0.86699999999999999</v>
      </c>
      <c r="W68">
        <v>2.1999999999999999E-2</v>
      </c>
      <c r="X68">
        <v>0.443</v>
      </c>
      <c r="Y68">
        <v>1.2E-2</v>
      </c>
      <c r="Z68" s="7">
        <v>4021</v>
      </c>
      <c r="AA68" s="7">
        <v>30</v>
      </c>
      <c r="AB68" s="7">
        <v>4021</v>
      </c>
      <c r="AC68" s="7">
        <v>77</v>
      </c>
      <c r="AD68" s="7">
        <v>4042</v>
      </c>
      <c r="AE68" s="7">
        <v>40</v>
      </c>
      <c r="AF68" s="20">
        <f t="shared" si="0"/>
        <v>99.48045522018802</v>
      </c>
    </row>
    <row r="69" spans="1:32" x14ac:dyDescent="0.3">
      <c r="A69" t="s">
        <v>641</v>
      </c>
      <c r="B69" s="163">
        <v>0.65730324074074076</v>
      </c>
      <c r="D69" s="15" t="s">
        <v>299</v>
      </c>
      <c r="F69">
        <v>97</v>
      </c>
      <c r="G69">
        <v>48</v>
      </c>
      <c r="H69">
        <v>22</v>
      </c>
      <c r="I69">
        <v>25</v>
      </c>
      <c r="J69">
        <v>437600</v>
      </c>
      <c r="K69">
        <v>7600</v>
      </c>
      <c r="L69">
        <v>189200</v>
      </c>
      <c r="M69">
        <v>3600</v>
      </c>
      <c r="N69">
        <v>17970</v>
      </c>
      <c r="O69">
        <v>480</v>
      </c>
      <c r="P69">
        <v>63700</v>
      </c>
      <c r="Q69">
        <v>1800</v>
      </c>
      <c r="R69">
        <v>525000</v>
      </c>
      <c r="S69">
        <v>18000</v>
      </c>
      <c r="T69">
        <v>51.4</v>
      </c>
      <c r="U69">
        <v>1.5</v>
      </c>
      <c r="V69">
        <v>0.88</v>
      </c>
      <c r="W69">
        <v>2.4E-2</v>
      </c>
      <c r="X69">
        <v>0.4294</v>
      </c>
      <c r="Y69">
        <v>7.9000000000000008E-3</v>
      </c>
      <c r="Z69" s="7">
        <v>4006</v>
      </c>
      <c r="AA69" s="7">
        <v>29</v>
      </c>
      <c r="AB69" s="7">
        <v>4053</v>
      </c>
      <c r="AC69" s="7">
        <v>80</v>
      </c>
      <c r="AD69" s="7">
        <v>4010</v>
      </c>
      <c r="AE69" s="7">
        <v>27</v>
      </c>
      <c r="AF69" s="20">
        <f t="shared" ref="AF69:AF132" si="1">AB69/AD69*100</f>
        <v>101.07231920199501</v>
      </c>
    </row>
    <row r="70" spans="1:32" x14ac:dyDescent="0.3">
      <c r="A70" t="s">
        <v>789</v>
      </c>
      <c r="B70" s="163">
        <v>0.65899305555555554</v>
      </c>
      <c r="D70" s="15" t="s">
        <v>302</v>
      </c>
      <c r="F70">
        <v>83</v>
      </c>
      <c r="G70">
        <v>44</v>
      </c>
      <c r="H70">
        <v>53</v>
      </c>
      <c r="I70">
        <v>26</v>
      </c>
      <c r="J70">
        <v>145500</v>
      </c>
      <c r="K70">
        <v>2300</v>
      </c>
      <c r="L70">
        <v>63000</v>
      </c>
      <c r="M70">
        <v>1100</v>
      </c>
      <c r="N70">
        <v>23310</v>
      </c>
      <c r="O70">
        <v>730</v>
      </c>
      <c r="P70">
        <v>81500</v>
      </c>
      <c r="Q70">
        <v>2600</v>
      </c>
      <c r="R70">
        <v>167500</v>
      </c>
      <c r="S70">
        <v>4500</v>
      </c>
      <c r="T70">
        <v>52.7</v>
      </c>
      <c r="U70">
        <v>1.3</v>
      </c>
      <c r="V70">
        <v>0.90300000000000002</v>
      </c>
      <c r="W70">
        <v>2.1000000000000001E-2</v>
      </c>
      <c r="X70">
        <v>0.42930000000000001</v>
      </c>
      <c r="Y70">
        <v>8.0999999999999996E-3</v>
      </c>
      <c r="Z70" s="7">
        <v>4035</v>
      </c>
      <c r="AA70" s="7">
        <v>25</v>
      </c>
      <c r="AB70" s="7">
        <v>4138</v>
      </c>
      <c r="AC70" s="7">
        <v>71</v>
      </c>
      <c r="AD70" s="7">
        <v>4006</v>
      </c>
      <c r="AE70" s="7">
        <v>28</v>
      </c>
      <c r="AF70" s="20">
        <f t="shared" si="1"/>
        <v>103.29505741387919</v>
      </c>
    </row>
    <row r="71" spans="1:32" x14ac:dyDescent="0.3">
      <c r="A71" t="s">
        <v>643</v>
      </c>
      <c r="B71" s="163">
        <v>0.6597453703703704</v>
      </c>
      <c r="D71" s="15" t="s">
        <v>250</v>
      </c>
      <c r="F71">
        <v>55</v>
      </c>
      <c r="G71">
        <v>41</v>
      </c>
      <c r="H71">
        <v>47</v>
      </c>
      <c r="I71">
        <v>26</v>
      </c>
      <c r="J71">
        <v>395600</v>
      </c>
      <c r="K71">
        <v>7000</v>
      </c>
      <c r="L71">
        <v>171900</v>
      </c>
      <c r="M71">
        <v>2700</v>
      </c>
      <c r="N71">
        <v>62000</v>
      </c>
      <c r="O71">
        <v>1300</v>
      </c>
      <c r="P71">
        <v>215900</v>
      </c>
      <c r="Q71">
        <v>5000</v>
      </c>
      <c r="R71">
        <v>474000</v>
      </c>
      <c r="S71">
        <v>13000</v>
      </c>
      <c r="T71">
        <v>50.8</v>
      </c>
      <c r="U71">
        <v>1.1000000000000001</v>
      </c>
      <c r="V71">
        <v>0.86799999999999999</v>
      </c>
      <c r="W71">
        <v>1.7999999999999999E-2</v>
      </c>
      <c r="X71">
        <v>0.42709999999999998</v>
      </c>
      <c r="Y71">
        <v>7.1000000000000004E-3</v>
      </c>
      <c r="Z71" s="7">
        <v>4001</v>
      </c>
      <c r="AA71" s="7">
        <v>21</v>
      </c>
      <c r="AB71" s="7">
        <v>4018</v>
      </c>
      <c r="AC71" s="7">
        <v>62</v>
      </c>
      <c r="AD71" s="7">
        <v>4003</v>
      </c>
      <c r="AE71" s="7">
        <v>26</v>
      </c>
      <c r="AF71" s="20">
        <f t="shared" si="1"/>
        <v>100.3747189607794</v>
      </c>
    </row>
    <row r="72" spans="1:32" x14ac:dyDescent="0.3">
      <c r="A72" t="s">
        <v>644</v>
      </c>
      <c r="B72" s="163">
        <v>0.66059027777777779</v>
      </c>
      <c r="D72" s="15" t="s">
        <v>309</v>
      </c>
      <c r="F72">
        <v>51</v>
      </c>
      <c r="G72">
        <v>44</v>
      </c>
      <c r="H72">
        <v>28</v>
      </c>
      <c r="I72">
        <v>25</v>
      </c>
      <c r="J72">
        <v>223000</v>
      </c>
      <c r="K72">
        <v>5100</v>
      </c>
      <c r="L72">
        <v>95600</v>
      </c>
      <c r="M72">
        <v>2100</v>
      </c>
      <c r="N72">
        <v>64900</v>
      </c>
      <c r="O72">
        <v>1500</v>
      </c>
      <c r="P72">
        <v>230300</v>
      </c>
      <c r="Q72">
        <v>6200</v>
      </c>
      <c r="R72">
        <v>264000</v>
      </c>
      <c r="S72">
        <v>9300</v>
      </c>
      <c r="T72">
        <v>50.8</v>
      </c>
      <c r="U72">
        <v>1.1000000000000001</v>
      </c>
      <c r="V72">
        <v>0.874</v>
      </c>
      <c r="W72">
        <v>1.7000000000000001E-2</v>
      </c>
      <c r="X72">
        <v>0.42449999999999999</v>
      </c>
      <c r="Y72">
        <v>5.8999999999999999E-3</v>
      </c>
      <c r="Z72" s="7">
        <v>4000</v>
      </c>
      <c r="AA72" s="7">
        <v>22</v>
      </c>
      <c r="AB72" s="7">
        <v>4039</v>
      </c>
      <c r="AC72" s="7">
        <v>60</v>
      </c>
      <c r="AD72" s="7">
        <v>3993</v>
      </c>
      <c r="AE72" s="7">
        <v>21</v>
      </c>
      <c r="AF72" s="20">
        <f t="shared" si="1"/>
        <v>101.15201602804909</v>
      </c>
    </row>
    <row r="73" spans="1:32" x14ac:dyDescent="0.3">
      <c r="A73" t="s">
        <v>790</v>
      </c>
      <c r="B73" s="163">
        <v>0.66138888888888892</v>
      </c>
      <c r="D73" s="15" t="s">
        <v>292</v>
      </c>
      <c r="F73">
        <v>106</v>
      </c>
      <c r="G73">
        <v>47</v>
      </c>
      <c r="H73">
        <v>36</v>
      </c>
      <c r="I73">
        <v>23</v>
      </c>
      <c r="J73">
        <v>177100</v>
      </c>
      <c r="K73">
        <v>5900</v>
      </c>
      <c r="L73">
        <v>76500</v>
      </c>
      <c r="M73">
        <v>2700</v>
      </c>
      <c r="N73">
        <v>4200</v>
      </c>
      <c r="O73">
        <v>180</v>
      </c>
      <c r="P73">
        <v>505000</v>
      </c>
      <c r="Q73">
        <v>33000</v>
      </c>
      <c r="R73">
        <v>234400</v>
      </c>
      <c r="S73">
        <v>7700</v>
      </c>
      <c r="T73">
        <v>45.26</v>
      </c>
      <c r="U73">
        <v>0.97</v>
      </c>
      <c r="V73">
        <v>0.77700000000000002</v>
      </c>
      <c r="W73">
        <v>1.4999999999999999E-2</v>
      </c>
      <c r="X73">
        <v>0.4274</v>
      </c>
      <c r="Y73">
        <v>6.7000000000000002E-3</v>
      </c>
      <c r="Z73" s="7">
        <v>3889</v>
      </c>
      <c r="AA73" s="7">
        <v>22</v>
      </c>
      <c r="AB73" s="7">
        <v>3705</v>
      </c>
      <c r="AC73" s="7">
        <v>56</v>
      </c>
      <c r="AD73" s="7">
        <v>4005</v>
      </c>
      <c r="AE73" s="7">
        <v>23</v>
      </c>
      <c r="AF73" s="20">
        <f t="shared" si="1"/>
        <v>92.509363295880149</v>
      </c>
    </row>
    <row r="74" spans="1:32" x14ac:dyDescent="0.3">
      <c r="A74" t="s">
        <v>645</v>
      </c>
      <c r="B74" s="163">
        <v>0.66547453703703707</v>
      </c>
      <c r="D74" s="15" t="s">
        <v>503</v>
      </c>
      <c r="F74">
        <v>121</v>
      </c>
      <c r="G74">
        <v>55</v>
      </c>
      <c r="H74">
        <v>57</v>
      </c>
      <c r="I74">
        <v>26</v>
      </c>
      <c r="J74">
        <v>204000</v>
      </c>
      <c r="K74">
        <v>6700</v>
      </c>
      <c r="L74">
        <v>88000</v>
      </c>
      <c r="M74">
        <v>2700</v>
      </c>
      <c r="N74">
        <v>14760</v>
      </c>
      <c r="O74">
        <v>370</v>
      </c>
      <c r="P74">
        <v>51930</v>
      </c>
      <c r="Q74">
        <v>940</v>
      </c>
      <c r="R74">
        <v>251000</v>
      </c>
      <c r="S74">
        <v>11000</v>
      </c>
      <c r="T74">
        <v>49.4</v>
      </c>
      <c r="U74">
        <v>1.4</v>
      </c>
      <c r="V74">
        <v>0.84299999999999997</v>
      </c>
      <c r="W74">
        <v>2.1000000000000001E-2</v>
      </c>
      <c r="X74">
        <v>0.433</v>
      </c>
      <c r="Y74">
        <v>0.01</v>
      </c>
      <c r="Z74" s="7">
        <v>3969</v>
      </c>
      <c r="AA74" s="7">
        <v>29</v>
      </c>
      <c r="AB74" s="7">
        <v>3929</v>
      </c>
      <c r="AC74" s="7">
        <v>74</v>
      </c>
      <c r="AD74" s="7">
        <v>4012</v>
      </c>
      <c r="AE74" s="7">
        <v>35</v>
      </c>
      <c r="AF74" s="20">
        <f t="shared" si="1"/>
        <v>97.931206380857432</v>
      </c>
    </row>
    <row r="75" spans="1:32" x14ac:dyDescent="0.3">
      <c r="A75" t="s">
        <v>646</v>
      </c>
      <c r="B75" s="163">
        <v>0.6662731481481482</v>
      </c>
      <c r="D75" s="15" t="s">
        <v>289</v>
      </c>
      <c r="F75">
        <v>79</v>
      </c>
      <c r="G75">
        <v>49</v>
      </c>
      <c r="H75">
        <v>33</v>
      </c>
      <c r="I75">
        <v>24</v>
      </c>
      <c r="J75">
        <v>98000</v>
      </c>
      <c r="K75">
        <v>2900</v>
      </c>
      <c r="L75">
        <v>43000</v>
      </c>
      <c r="M75">
        <v>1300</v>
      </c>
      <c r="N75">
        <v>4290</v>
      </c>
      <c r="O75">
        <v>210</v>
      </c>
      <c r="P75">
        <v>16090</v>
      </c>
      <c r="Q75">
        <v>700</v>
      </c>
      <c r="R75">
        <v>124400</v>
      </c>
      <c r="S75">
        <v>5500</v>
      </c>
      <c r="T75">
        <v>49.2</v>
      </c>
      <c r="U75">
        <v>1.6</v>
      </c>
      <c r="V75">
        <v>0.82299999999999995</v>
      </c>
      <c r="W75">
        <v>0.02</v>
      </c>
      <c r="X75">
        <v>0.437</v>
      </c>
      <c r="Y75">
        <v>0.01</v>
      </c>
      <c r="Z75" s="7">
        <v>3965</v>
      </c>
      <c r="AA75" s="7">
        <v>32</v>
      </c>
      <c r="AB75" s="7">
        <v>3859</v>
      </c>
      <c r="AC75" s="7">
        <v>73</v>
      </c>
      <c r="AD75" s="7">
        <v>4027</v>
      </c>
      <c r="AE75" s="7">
        <v>34</v>
      </c>
      <c r="AF75" s="20">
        <f t="shared" si="1"/>
        <v>95.828159920536379</v>
      </c>
    </row>
    <row r="76" spans="1:32" x14ac:dyDescent="0.3">
      <c r="A76" t="s">
        <v>647</v>
      </c>
      <c r="B76" s="163">
        <v>0.66712962962962974</v>
      </c>
      <c r="D76" s="15" t="s">
        <v>251</v>
      </c>
      <c r="F76">
        <v>75</v>
      </c>
      <c r="G76">
        <v>48</v>
      </c>
      <c r="H76">
        <v>22</v>
      </c>
      <c r="I76">
        <v>24</v>
      </c>
      <c r="J76">
        <v>142900</v>
      </c>
      <c r="K76">
        <v>2600</v>
      </c>
      <c r="L76">
        <v>58400</v>
      </c>
      <c r="M76">
        <v>1200</v>
      </c>
      <c r="N76">
        <v>23620</v>
      </c>
      <c r="O76">
        <v>520</v>
      </c>
      <c r="P76">
        <v>88800</v>
      </c>
      <c r="Q76">
        <v>1900</v>
      </c>
      <c r="R76">
        <v>182700</v>
      </c>
      <c r="S76">
        <v>5700</v>
      </c>
      <c r="T76">
        <v>45.2</v>
      </c>
      <c r="U76">
        <v>1.3</v>
      </c>
      <c r="V76">
        <v>0.80900000000000005</v>
      </c>
      <c r="W76">
        <v>1.9E-2</v>
      </c>
      <c r="X76">
        <v>0.40629999999999999</v>
      </c>
      <c r="Y76">
        <v>8.8999999999999999E-3</v>
      </c>
      <c r="Z76" s="7">
        <v>3879</v>
      </c>
      <c r="AA76" s="7">
        <v>29</v>
      </c>
      <c r="AB76" s="7">
        <v>3817</v>
      </c>
      <c r="AC76" s="7">
        <v>70</v>
      </c>
      <c r="AD76" s="7">
        <v>3919</v>
      </c>
      <c r="AE76" s="7">
        <v>33</v>
      </c>
      <c r="AF76" s="20">
        <f t="shared" si="1"/>
        <v>97.397295228374574</v>
      </c>
    </row>
    <row r="77" spans="1:32" x14ac:dyDescent="0.3">
      <c r="A77" t="s">
        <v>648</v>
      </c>
      <c r="B77" s="163">
        <v>0.66788194444444438</v>
      </c>
      <c r="D77" s="15" t="s">
        <v>284</v>
      </c>
      <c r="F77">
        <v>62</v>
      </c>
      <c r="G77">
        <v>42</v>
      </c>
      <c r="H77">
        <v>1</v>
      </c>
      <c r="I77">
        <v>23</v>
      </c>
      <c r="J77">
        <v>218800</v>
      </c>
      <c r="K77">
        <v>3900</v>
      </c>
      <c r="L77">
        <v>95300</v>
      </c>
      <c r="M77">
        <v>1700</v>
      </c>
      <c r="N77">
        <v>26550</v>
      </c>
      <c r="O77">
        <v>530</v>
      </c>
      <c r="P77">
        <v>93600</v>
      </c>
      <c r="Q77">
        <v>2000</v>
      </c>
      <c r="R77">
        <v>263200</v>
      </c>
      <c r="S77">
        <v>8200</v>
      </c>
      <c r="T77">
        <v>51.4</v>
      </c>
      <c r="U77">
        <v>1.3</v>
      </c>
      <c r="V77">
        <v>0.86299999999999999</v>
      </c>
      <c r="W77">
        <v>0.02</v>
      </c>
      <c r="X77">
        <v>0.43340000000000001</v>
      </c>
      <c r="Y77">
        <v>8.3000000000000001E-3</v>
      </c>
      <c r="Z77" s="7">
        <v>4017</v>
      </c>
      <c r="AA77" s="7">
        <v>25</v>
      </c>
      <c r="AB77" s="7">
        <v>4009</v>
      </c>
      <c r="AC77" s="7">
        <v>71</v>
      </c>
      <c r="AD77" s="7">
        <v>4019</v>
      </c>
      <c r="AE77" s="7">
        <v>29</v>
      </c>
      <c r="AF77" s="20">
        <f t="shared" si="1"/>
        <v>99.751181886041309</v>
      </c>
    </row>
    <row r="78" spans="1:32" x14ac:dyDescent="0.3">
      <c r="A78" t="s">
        <v>649</v>
      </c>
      <c r="B78" s="163">
        <v>0.66870370370370369</v>
      </c>
      <c r="D78" s="15" t="s">
        <v>252</v>
      </c>
      <c r="F78">
        <v>65</v>
      </c>
      <c r="G78">
        <v>43</v>
      </c>
      <c r="H78">
        <v>47</v>
      </c>
      <c r="I78">
        <v>24</v>
      </c>
      <c r="J78">
        <v>252500</v>
      </c>
      <c r="K78">
        <v>6400</v>
      </c>
      <c r="L78">
        <v>111100</v>
      </c>
      <c r="M78">
        <v>3000</v>
      </c>
      <c r="N78">
        <v>36800</v>
      </c>
      <c r="O78">
        <v>1500</v>
      </c>
      <c r="P78">
        <v>184300</v>
      </c>
      <c r="Q78">
        <v>8300</v>
      </c>
      <c r="R78">
        <v>286000</v>
      </c>
      <c r="S78">
        <v>13000</v>
      </c>
      <c r="T78">
        <v>55.6</v>
      </c>
      <c r="U78">
        <v>1.7</v>
      </c>
      <c r="V78">
        <v>0.93100000000000005</v>
      </c>
      <c r="W78">
        <v>0.03</v>
      </c>
      <c r="X78">
        <v>0.438</v>
      </c>
      <c r="Y78">
        <v>0.01</v>
      </c>
      <c r="Z78" s="7">
        <v>4082</v>
      </c>
      <c r="AA78" s="7">
        <v>32</v>
      </c>
      <c r="AB78" s="7">
        <v>4219</v>
      </c>
      <c r="AC78" s="7">
        <v>98</v>
      </c>
      <c r="AD78" s="7">
        <v>4031</v>
      </c>
      <c r="AE78" s="7">
        <v>35</v>
      </c>
      <c r="AF78" s="20">
        <f t="shared" si="1"/>
        <v>104.66385512279832</v>
      </c>
    </row>
    <row r="79" spans="1:32" x14ac:dyDescent="0.3">
      <c r="A79" t="s">
        <v>650</v>
      </c>
      <c r="B79" s="163">
        <v>0.66951388888888885</v>
      </c>
      <c r="D79" s="15" t="s">
        <v>318</v>
      </c>
      <c r="F79">
        <v>34</v>
      </c>
      <c r="G79">
        <v>49</v>
      </c>
      <c r="H79">
        <v>2</v>
      </c>
      <c r="I79">
        <v>22</v>
      </c>
      <c r="J79">
        <v>115700</v>
      </c>
      <c r="K79">
        <v>2700</v>
      </c>
      <c r="L79">
        <v>52500</v>
      </c>
      <c r="M79">
        <v>1100</v>
      </c>
      <c r="N79">
        <v>14660</v>
      </c>
      <c r="O79">
        <v>490</v>
      </c>
      <c r="P79">
        <v>50400</v>
      </c>
      <c r="Q79">
        <v>1400</v>
      </c>
      <c r="R79">
        <v>138600</v>
      </c>
      <c r="S79">
        <v>4600</v>
      </c>
      <c r="T79">
        <v>54.4</v>
      </c>
      <c r="U79">
        <v>2</v>
      </c>
      <c r="V79">
        <v>0.86599999999999999</v>
      </c>
      <c r="W79">
        <v>2.7E-2</v>
      </c>
      <c r="X79">
        <v>0.45600000000000002</v>
      </c>
      <c r="Y79">
        <v>1.2999999999999999E-2</v>
      </c>
      <c r="Z79" s="7">
        <v>4055</v>
      </c>
      <c r="AA79" s="7">
        <v>37</v>
      </c>
      <c r="AB79" s="7">
        <v>4012</v>
      </c>
      <c r="AC79" s="7">
        <v>94</v>
      </c>
      <c r="AD79" s="7">
        <v>4083</v>
      </c>
      <c r="AE79" s="7">
        <v>42</v>
      </c>
      <c r="AF79" s="20">
        <f t="shared" si="1"/>
        <v>98.261082537349992</v>
      </c>
    </row>
    <row r="80" spans="1:32" x14ac:dyDescent="0.3">
      <c r="A80" t="s">
        <v>651</v>
      </c>
      <c r="B80" s="163">
        <v>0.67033564814814817</v>
      </c>
      <c r="D80" s="15" t="s">
        <v>281</v>
      </c>
      <c r="F80">
        <v>48</v>
      </c>
      <c r="G80">
        <v>48</v>
      </c>
      <c r="H80">
        <v>12</v>
      </c>
      <c r="I80">
        <v>22</v>
      </c>
      <c r="J80">
        <v>163500</v>
      </c>
      <c r="K80">
        <v>3100</v>
      </c>
      <c r="L80">
        <v>60200</v>
      </c>
      <c r="M80">
        <v>1300</v>
      </c>
      <c r="N80">
        <v>14250</v>
      </c>
      <c r="O80">
        <v>510</v>
      </c>
      <c r="P80">
        <v>54500</v>
      </c>
      <c r="Q80">
        <v>2000</v>
      </c>
      <c r="R80">
        <v>213900</v>
      </c>
      <c r="S80">
        <v>6000</v>
      </c>
      <c r="T80">
        <v>39.9</v>
      </c>
      <c r="U80">
        <v>1.3</v>
      </c>
      <c r="V80">
        <v>0.79300000000000004</v>
      </c>
      <c r="W80">
        <v>2.1000000000000001E-2</v>
      </c>
      <c r="X80">
        <v>0.36570000000000003</v>
      </c>
      <c r="Y80">
        <v>8.8999999999999999E-3</v>
      </c>
      <c r="Z80" s="7">
        <v>3753</v>
      </c>
      <c r="AA80" s="7">
        <v>32</v>
      </c>
      <c r="AB80" s="7">
        <v>3751</v>
      </c>
      <c r="AC80" s="7">
        <v>73</v>
      </c>
      <c r="AD80" s="7">
        <v>3758</v>
      </c>
      <c r="AE80" s="7">
        <v>37</v>
      </c>
      <c r="AF80" s="20">
        <f t="shared" si="1"/>
        <v>99.813730707823311</v>
      </c>
    </row>
    <row r="81" spans="1:32" x14ac:dyDescent="0.3">
      <c r="A81" t="s">
        <v>652</v>
      </c>
      <c r="B81" s="163">
        <v>0.67121527777777779</v>
      </c>
      <c r="D81" s="100" t="s">
        <v>253</v>
      </c>
      <c r="F81">
        <v>43</v>
      </c>
      <c r="G81">
        <v>53</v>
      </c>
      <c r="H81">
        <v>26</v>
      </c>
      <c r="I81">
        <v>23</v>
      </c>
      <c r="J81">
        <v>236000</v>
      </c>
      <c r="K81">
        <v>11000</v>
      </c>
      <c r="L81">
        <v>119100</v>
      </c>
      <c r="M81">
        <v>5700</v>
      </c>
      <c r="N81">
        <v>23700</v>
      </c>
      <c r="O81">
        <v>1800</v>
      </c>
      <c r="P81">
        <v>80400</v>
      </c>
      <c r="Q81">
        <v>6100</v>
      </c>
      <c r="R81">
        <v>267000</v>
      </c>
      <c r="S81">
        <v>16000</v>
      </c>
      <c r="T81">
        <v>63.3</v>
      </c>
      <c r="U81">
        <v>2</v>
      </c>
      <c r="V81">
        <v>0.91800000000000004</v>
      </c>
      <c r="W81">
        <v>2.4E-2</v>
      </c>
      <c r="X81">
        <v>0.5</v>
      </c>
      <c r="Y81">
        <v>1.2E-2</v>
      </c>
      <c r="Z81" s="7">
        <v>4213</v>
      </c>
      <c r="AA81" s="7">
        <v>31</v>
      </c>
      <c r="AB81" s="7">
        <v>4182</v>
      </c>
      <c r="AC81" s="7">
        <v>79</v>
      </c>
      <c r="AD81" s="7">
        <v>4226</v>
      </c>
      <c r="AE81" s="7">
        <v>35</v>
      </c>
      <c r="AF81" s="20">
        <f t="shared" si="1"/>
        <v>98.95882631329863</v>
      </c>
    </row>
    <row r="82" spans="1:32" x14ac:dyDescent="0.3">
      <c r="A82" t="s">
        <v>654</v>
      </c>
      <c r="B82" s="163">
        <v>0.67278935185185185</v>
      </c>
      <c r="D82" s="15" t="s">
        <v>285</v>
      </c>
      <c r="F82">
        <v>57</v>
      </c>
      <c r="G82">
        <v>49</v>
      </c>
      <c r="H82">
        <v>-6</v>
      </c>
      <c r="I82">
        <v>21</v>
      </c>
      <c r="J82">
        <v>162000</v>
      </c>
      <c r="K82">
        <v>4100</v>
      </c>
      <c r="L82">
        <v>69100</v>
      </c>
      <c r="M82">
        <v>1500</v>
      </c>
      <c r="N82">
        <v>17980</v>
      </c>
      <c r="O82">
        <v>520</v>
      </c>
      <c r="P82">
        <v>64000</v>
      </c>
      <c r="Q82">
        <v>1800</v>
      </c>
      <c r="R82">
        <v>196900</v>
      </c>
      <c r="S82">
        <v>6500</v>
      </c>
      <c r="T82">
        <v>49.4</v>
      </c>
      <c r="U82">
        <v>1.6</v>
      </c>
      <c r="V82">
        <v>0.84299999999999997</v>
      </c>
      <c r="W82">
        <v>2.3E-2</v>
      </c>
      <c r="X82">
        <v>0.42699999999999999</v>
      </c>
      <c r="Y82">
        <v>1.0999999999999999E-2</v>
      </c>
      <c r="Z82" s="7">
        <v>3966</v>
      </c>
      <c r="AA82" s="7">
        <v>31</v>
      </c>
      <c r="AB82" s="7">
        <v>3927</v>
      </c>
      <c r="AC82" s="7">
        <v>78</v>
      </c>
      <c r="AD82" s="7">
        <v>3990</v>
      </c>
      <c r="AE82" s="7">
        <v>36</v>
      </c>
      <c r="AF82" s="20">
        <f t="shared" si="1"/>
        <v>98.421052631578945</v>
      </c>
    </row>
    <row r="83" spans="1:32" x14ac:dyDescent="0.3">
      <c r="A83" t="s">
        <v>655</v>
      </c>
      <c r="B83" s="163">
        <v>0.67358796296296297</v>
      </c>
      <c r="D83" s="15" t="s">
        <v>254</v>
      </c>
      <c r="F83">
        <v>66</v>
      </c>
      <c r="G83">
        <v>52</v>
      </c>
      <c r="H83">
        <v>41</v>
      </c>
      <c r="I83">
        <v>27</v>
      </c>
      <c r="J83">
        <v>297000</v>
      </c>
      <c r="K83">
        <v>6300</v>
      </c>
      <c r="L83">
        <v>125200</v>
      </c>
      <c r="M83">
        <v>2800</v>
      </c>
      <c r="N83">
        <v>54700</v>
      </c>
      <c r="O83">
        <v>1300</v>
      </c>
      <c r="P83">
        <v>193800</v>
      </c>
      <c r="Q83">
        <v>5200</v>
      </c>
      <c r="R83">
        <v>369000</v>
      </c>
      <c r="S83">
        <v>13000</v>
      </c>
      <c r="T83">
        <v>48.2</v>
      </c>
      <c r="U83">
        <v>1.2</v>
      </c>
      <c r="V83">
        <v>0.83799999999999997</v>
      </c>
      <c r="W83">
        <v>1.7999999999999999E-2</v>
      </c>
      <c r="X83">
        <v>0.41760000000000003</v>
      </c>
      <c r="Y83">
        <v>7.3000000000000001E-3</v>
      </c>
      <c r="Z83" s="7">
        <v>3950</v>
      </c>
      <c r="AA83" s="7">
        <v>26</v>
      </c>
      <c r="AB83" s="7">
        <v>3922</v>
      </c>
      <c r="AC83" s="7">
        <v>64</v>
      </c>
      <c r="AD83" s="7">
        <v>3972</v>
      </c>
      <c r="AE83" s="7">
        <v>26</v>
      </c>
      <c r="AF83" s="20">
        <f t="shared" si="1"/>
        <v>98.741188318227586</v>
      </c>
    </row>
    <row r="84" spans="1:32" x14ac:dyDescent="0.3">
      <c r="A84" t="s">
        <v>656</v>
      </c>
      <c r="B84" s="163">
        <v>0.67440972222222229</v>
      </c>
      <c r="D84" s="15" t="s">
        <v>255</v>
      </c>
      <c r="F84">
        <v>47</v>
      </c>
      <c r="G84">
        <v>48</v>
      </c>
      <c r="H84">
        <v>12</v>
      </c>
      <c r="I84">
        <v>23</v>
      </c>
      <c r="J84">
        <v>461800</v>
      </c>
      <c r="K84">
        <v>8200</v>
      </c>
      <c r="L84">
        <v>213000</v>
      </c>
      <c r="M84">
        <v>4200</v>
      </c>
      <c r="N84">
        <v>124700</v>
      </c>
      <c r="O84">
        <v>2600</v>
      </c>
      <c r="P84">
        <v>443200</v>
      </c>
      <c r="Q84">
        <v>9500</v>
      </c>
      <c r="R84">
        <v>536000</v>
      </c>
      <c r="S84">
        <v>15000</v>
      </c>
      <c r="T84">
        <v>56.2</v>
      </c>
      <c r="U84">
        <v>1.6</v>
      </c>
      <c r="V84">
        <v>0.89100000000000001</v>
      </c>
      <c r="W84">
        <v>2.3E-2</v>
      </c>
      <c r="X84">
        <v>0.45900000000000002</v>
      </c>
      <c r="Y84">
        <v>0.01</v>
      </c>
      <c r="Z84" s="7">
        <v>4100</v>
      </c>
      <c r="AA84" s="7">
        <v>29</v>
      </c>
      <c r="AB84" s="7">
        <v>4093</v>
      </c>
      <c r="AC84" s="7">
        <v>76</v>
      </c>
      <c r="AD84" s="7">
        <v>4102</v>
      </c>
      <c r="AE84" s="7">
        <v>33</v>
      </c>
      <c r="AF84" s="20">
        <f t="shared" si="1"/>
        <v>99.780594831789372</v>
      </c>
    </row>
    <row r="85" spans="1:32" x14ac:dyDescent="0.3">
      <c r="A85" t="s">
        <v>657</v>
      </c>
      <c r="B85" s="163">
        <v>0.67527777777777775</v>
      </c>
      <c r="D85" s="15" t="s">
        <v>256</v>
      </c>
      <c r="F85">
        <v>62</v>
      </c>
      <c r="G85">
        <v>47</v>
      </c>
      <c r="H85">
        <v>39</v>
      </c>
      <c r="I85">
        <v>26</v>
      </c>
      <c r="J85">
        <v>181600</v>
      </c>
      <c r="K85">
        <v>3500</v>
      </c>
      <c r="L85">
        <v>74800</v>
      </c>
      <c r="M85">
        <v>1400</v>
      </c>
      <c r="N85">
        <v>18560</v>
      </c>
      <c r="O85">
        <v>420</v>
      </c>
      <c r="P85">
        <v>64900</v>
      </c>
      <c r="Q85">
        <v>1600</v>
      </c>
      <c r="R85">
        <v>226600</v>
      </c>
      <c r="S85">
        <v>6600</v>
      </c>
      <c r="T85">
        <v>46.3</v>
      </c>
      <c r="U85">
        <v>1.1000000000000001</v>
      </c>
      <c r="V85">
        <v>0.82799999999999996</v>
      </c>
      <c r="W85">
        <v>1.7999999999999999E-2</v>
      </c>
      <c r="X85">
        <v>0.41039999999999999</v>
      </c>
      <c r="Y85">
        <v>8.5000000000000006E-3</v>
      </c>
      <c r="Z85" s="7">
        <v>3907</v>
      </c>
      <c r="AA85" s="7">
        <v>24</v>
      </c>
      <c r="AB85" s="7">
        <v>3880</v>
      </c>
      <c r="AC85" s="7">
        <v>62</v>
      </c>
      <c r="AD85" s="7">
        <v>3936</v>
      </c>
      <c r="AE85" s="7">
        <v>31</v>
      </c>
      <c r="AF85" s="20">
        <f t="shared" si="1"/>
        <v>98.577235772357724</v>
      </c>
    </row>
    <row r="86" spans="1:32" x14ac:dyDescent="0.3">
      <c r="A86" t="s">
        <v>662</v>
      </c>
      <c r="B86" s="163">
        <v>0.68175925925925929</v>
      </c>
      <c r="D86" s="14" t="s">
        <v>508</v>
      </c>
      <c r="F86">
        <v>64</v>
      </c>
      <c r="G86">
        <v>48</v>
      </c>
      <c r="H86">
        <v>-8</v>
      </c>
      <c r="I86">
        <v>18</v>
      </c>
      <c r="J86">
        <v>493800</v>
      </c>
      <c r="K86">
        <v>9900</v>
      </c>
      <c r="L86">
        <v>221900</v>
      </c>
      <c r="M86">
        <v>4700</v>
      </c>
      <c r="N86">
        <v>49500</v>
      </c>
      <c r="O86">
        <v>1200</v>
      </c>
      <c r="P86">
        <v>170800</v>
      </c>
      <c r="Q86">
        <v>4300</v>
      </c>
      <c r="R86">
        <v>571000</v>
      </c>
      <c r="S86">
        <v>17000</v>
      </c>
      <c r="T86">
        <v>54.7</v>
      </c>
      <c r="U86">
        <v>1.8</v>
      </c>
      <c r="V86">
        <v>0.88600000000000001</v>
      </c>
      <c r="W86">
        <v>2.5000000000000001E-2</v>
      </c>
      <c r="X86">
        <v>0.44700000000000001</v>
      </c>
      <c r="Y86">
        <v>1.2E-2</v>
      </c>
      <c r="Z86" s="7">
        <v>4065</v>
      </c>
      <c r="AA86" s="7">
        <v>33</v>
      </c>
      <c r="AB86" s="7">
        <v>4073</v>
      </c>
      <c r="AC86" s="7">
        <v>84</v>
      </c>
      <c r="AD86" s="7">
        <v>4063</v>
      </c>
      <c r="AE86" s="7">
        <v>40</v>
      </c>
      <c r="AF86" s="20">
        <f t="shared" si="1"/>
        <v>100.24612355402411</v>
      </c>
    </row>
    <row r="87" spans="1:32" x14ac:dyDescent="0.3">
      <c r="A87" t="s">
        <v>663</v>
      </c>
      <c r="B87" s="163">
        <v>0.68254629629629626</v>
      </c>
      <c r="D87" s="14" t="s">
        <v>509</v>
      </c>
      <c r="F87">
        <v>61</v>
      </c>
      <c r="G87">
        <v>49</v>
      </c>
      <c r="H87">
        <v>19</v>
      </c>
      <c r="I87">
        <v>24</v>
      </c>
      <c r="J87">
        <v>72100</v>
      </c>
      <c r="K87">
        <v>1700</v>
      </c>
      <c r="L87">
        <v>32900</v>
      </c>
      <c r="M87">
        <v>690</v>
      </c>
      <c r="N87">
        <v>7990</v>
      </c>
      <c r="O87">
        <v>250</v>
      </c>
      <c r="P87">
        <v>28670</v>
      </c>
      <c r="Q87">
        <v>670</v>
      </c>
      <c r="R87">
        <v>87900</v>
      </c>
      <c r="S87">
        <v>3200</v>
      </c>
      <c r="T87">
        <v>53.8</v>
      </c>
      <c r="U87">
        <v>1.5</v>
      </c>
      <c r="V87">
        <v>0.85199999999999998</v>
      </c>
      <c r="W87">
        <v>2.1999999999999999E-2</v>
      </c>
      <c r="X87">
        <v>0.45800000000000002</v>
      </c>
      <c r="Y87">
        <v>1.0999999999999999E-2</v>
      </c>
      <c r="Z87" s="7">
        <v>4056</v>
      </c>
      <c r="AA87" s="7">
        <v>28</v>
      </c>
      <c r="AB87" s="7">
        <v>3957</v>
      </c>
      <c r="AC87" s="7">
        <v>77</v>
      </c>
      <c r="AD87" s="7">
        <v>4096</v>
      </c>
      <c r="AE87" s="7">
        <v>34</v>
      </c>
      <c r="AF87" s="20">
        <f t="shared" si="1"/>
        <v>96.6064453125</v>
      </c>
    </row>
    <row r="88" spans="1:32" x14ac:dyDescent="0.3">
      <c r="A88" t="s">
        <v>664</v>
      </c>
      <c r="B88" s="163">
        <v>0.68341435185185195</v>
      </c>
      <c r="D88" s="19" t="s">
        <v>521</v>
      </c>
      <c r="F88">
        <v>28</v>
      </c>
      <c r="G88">
        <v>48</v>
      </c>
      <c r="H88">
        <v>60</v>
      </c>
      <c r="I88">
        <v>25</v>
      </c>
      <c r="J88">
        <v>290000</v>
      </c>
      <c r="K88">
        <v>5600</v>
      </c>
      <c r="L88">
        <v>133000</v>
      </c>
      <c r="M88">
        <v>2400</v>
      </c>
      <c r="N88">
        <v>50600</v>
      </c>
      <c r="O88">
        <v>1100</v>
      </c>
      <c r="P88">
        <v>163100</v>
      </c>
      <c r="Q88">
        <v>4600</v>
      </c>
      <c r="R88">
        <v>338000</v>
      </c>
      <c r="S88">
        <v>11000</v>
      </c>
      <c r="T88">
        <v>56.1</v>
      </c>
      <c r="U88">
        <v>1.6</v>
      </c>
      <c r="V88">
        <v>0.88200000000000001</v>
      </c>
      <c r="W88">
        <v>2.1999999999999999E-2</v>
      </c>
      <c r="X88">
        <v>0.45600000000000002</v>
      </c>
      <c r="Y88">
        <v>8.8000000000000005E-3</v>
      </c>
      <c r="Z88" s="7">
        <v>4094</v>
      </c>
      <c r="AA88" s="7">
        <v>29</v>
      </c>
      <c r="AB88" s="7">
        <v>4061</v>
      </c>
      <c r="AC88" s="7">
        <v>76</v>
      </c>
      <c r="AD88" s="7">
        <v>4095</v>
      </c>
      <c r="AE88" s="7">
        <v>29</v>
      </c>
      <c r="AF88" s="20">
        <f t="shared" si="1"/>
        <v>99.169719169719173</v>
      </c>
    </row>
    <row r="89" spans="1:32" x14ac:dyDescent="0.3">
      <c r="A89" t="s">
        <v>665</v>
      </c>
      <c r="B89" s="163">
        <v>0.68420138888888893</v>
      </c>
      <c r="D89" s="15" t="s">
        <v>264</v>
      </c>
      <c r="F89">
        <v>52</v>
      </c>
      <c r="G89">
        <v>44</v>
      </c>
      <c r="H89">
        <v>15</v>
      </c>
      <c r="I89">
        <v>22</v>
      </c>
      <c r="J89">
        <v>466000</v>
      </c>
      <c r="K89">
        <v>7600</v>
      </c>
      <c r="L89">
        <v>194300</v>
      </c>
      <c r="M89">
        <v>3400</v>
      </c>
      <c r="N89">
        <v>22550</v>
      </c>
      <c r="O89">
        <v>540</v>
      </c>
      <c r="P89">
        <v>81000</v>
      </c>
      <c r="Q89">
        <v>1900</v>
      </c>
      <c r="R89">
        <v>555000</v>
      </c>
      <c r="S89">
        <v>14000</v>
      </c>
      <c r="T89">
        <v>49.1</v>
      </c>
      <c r="U89">
        <v>1.5</v>
      </c>
      <c r="V89">
        <v>0.85599999999999998</v>
      </c>
      <c r="W89">
        <v>0.02</v>
      </c>
      <c r="X89">
        <v>0.41399999999999998</v>
      </c>
      <c r="Y89">
        <v>0.01</v>
      </c>
      <c r="Z89" s="7">
        <v>3959</v>
      </c>
      <c r="AA89" s="7">
        <v>32</v>
      </c>
      <c r="AB89" s="7">
        <v>3974</v>
      </c>
      <c r="AC89" s="7">
        <v>71</v>
      </c>
      <c r="AD89" s="7">
        <v>3948</v>
      </c>
      <c r="AE89" s="7">
        <v>37</v>
      </c>
      <c r="AF89" s="20">
        <f t="shared" si="1"/>
        <v>100.65856129685918</v>
      </c>
    </row>
    <row r="90" spans="1:32" x14ac:dyDescent="0.3">
      <c r="A90" t="s">
        <v>666</v>
      </c>
      <c r="B90" s="163">
        <v>0.68501157407407398</v>
      </c>
      <c r="D90" s="15" t="s">
        <v>280</v>
      </c>
      <c r="F90">
        <v>77</v>
      </c>
      <c r="G90">
        <v>49</v>
      </c>
      <c r="H90">
        <v>6</v>
      </c>
      <c r="I90">
        <v>23</v>
      </c>
      <c r="J90">
        <v>217500</v>
      </c>
      <c r="K90">
        <v>4900</v>
      </c>
      <c r="L90">
        <v>89600</v>
      </c>
      <c r="M90">
        <v>1800</v>
      </c>
      <c r="N90">
        <v>47500</v>
      </c>
      <c r="O90">
        <v>1300</v>
      </c>
      <c r="P90">
        <v>171600</v>
      </c>
      <c r="Q90">
        <v>4700</v>
      </c>
      <c r="R90">
        <v>265400</v>
      </c>
      <c r="S90">
        <v>7000</v>
      </c>
      <c r="T90">
        <v>47.8</v>
      </c>
      <c r="U90">
        <v>1.7</v>
      </c>
      <c r="V90">
        <v>0.83699999999999997</v>
      </c>
      <c r="W90">
        <v>2.4E-2</v>
      </c>
      <c r="X90">
        <v>0.41299999999999998</v>
      </c>
      <c r="Y90">
        <v>1.2E-2</v>
      </c>
      <c r="Z90" s="7">
        <v>3927</v>
      </c>
      <c r="AA90" s="7">
        <v>37</v>
      </c>
      <c r="AB90" s="7">
        <v>3905</v>
      </c>
      <c r="AC90" s="7">
        <v>84</v>
      </c>
      <c r="AD90" s="7">
        <v>3936</v>
      </c>
      <c r="AE90" s="7">
        <v>45</v>
      </c>
      <c r="AF90" s="20">
        <f t="shared" si="1"/>
        <v>99.212398373983731</v>
      </c>
    </row>
    <row r="91" spans="1:32" x14ac:dyDescent="0.3">
      <c r="A91" t="s">
        <v>667</v>
      </c>
      <c r="B91" s="163">
        <v>0.68581018518518511</v>
      </c>
      <c r="D91" s="14" t="s">
        <v>510</v>
      </c>
      <c r="F91">
        <v>27</v>
      </c>
      <c r="G91">
        <v>46</v>
      </c>
      <c r="H91">
        <v>26</v>
      </c>
      <c r="I91">
        <v>20</v>
      </c>
      <c r="J91">
        <v>380800</v>
      </c>
      <c r="K91">
        <v>6500</v>
      </c>
      <c r="L91">
        <v>167400</v>
      </c>
      <c r="M91">
        <v>2700</v>
      </c>
      <c r="N91">
        <v>46300</v>
      </c>
      <c r="O91">
        <v>1100</v>
      </c>
      <c r="P91">
        <v>170300</v>
      </c>
      <c r="Q91">
        <v>3800</v>
      </c>
      <c r="R91">
        <v>464000</v>
      </c>
      <c r="S91">
        <v>12000</v>
      </c>
      <c r="T91">
        <v>51.4</v>
      </c>
      <c r="U91">
        <v>1.5</v>
      </c>
      <c r="V91">
        <v>0.84399999999999997</v>
      </c>
      <c r="W91">
        <v>0.02</v>
      </c>
      <c r="X91">
        <v>0.437</v>
      </c>
      <c r="Y91">
        <v>0.01</v>
      </c>
      <c r="Z91" s="7">
        <v>4007</v>
      </c>
      <c r="AA91" s="7">
        <v>29</v>
      </c>
      <c r="AB91" s="7">
        <v>3941</v>
      </c>
      <c r="AC91" s="7">
        <v>70</v>
      </c>
      <c r="AD91" s="7">
        <v>4027</v>
      </c>
      <c r="AE91" s="7">
        <v>34</v>
      </c>
      <c r="AF91" s="20">
        <f t="shared" si="1"/>
        <v>97.864415197417429</v>
      </c>
    </row>
    <row r="92" spans="1:32" x14ac:dyDescent="0.3">
      <c r="A92" t="s">
        <v>668</v>
      </c>
      <c r="B92" s="163">
        <v>0.68662037037037038</v>
      </c>
      <c r="D92" s="15" t="s">
        <v>300</v>
      </c>
      <c r="F92">
        <v>24</v>
      </c>
      <c r="G92">
        <v>49</v>
      </c>
      <c r="H92">
        <v>18</v>
      </c>
      <c r="I92">
        <v>19</v>
      </c>
      <c r="J92">
        <v>538300</v>
      </c>
      <c r="K92">
        <v>9400</v>
      </c>
      <c r="L92">
        <v>238700</v>
      </c>
      <c r="M92">
        <v>4400</v>
      </c>
      <c r="N92">
        <v>47500</v>
      </c>
      <c r="O92">
        <v>1000</v>
      </c>
      <c r="P92">
        <v>168800</v>
      </c>
      <c r="Q92">
        <v>3600</v>
      </c>
      <c r="R92">
        <v>658000</v>
      </c>
      <c r="S92">
        <v>18000</v>
      </c>
      <c r="T92">
        <v>51.9</v>
      </c>
      <c r="U92">
        <v>1.6</v>
      </c>
      <c r="V92">
        <v>0.85099999999999998</v>
      </c>
      <c r="W92">
        <v>2.3E-2</v>
      </c>
      <c r="X92">
        <v>0.442</v>
      </c>
      <c r="Y92">
        <v>1.0999999999999999E-2</v>
      </c>
      <c r="Z92" s="7">
        <v>4016</v>
      </c>
      <c r="AA92" s="7">
        <v>30</v>
      </c>
      <c r="AB92" s="7">
        <v>3953</v>
      </c>
      <c r="AC92" s="7">
        <v>79</v>
      </c>
      <c r="AD92" s="7">
        <v>4041</v>
      </c>
      <c r="AE92" s="7">
        <v>36</v>
      </c>
      <c r="AF92" s="20">
        <f t="shared" si="1"/>
        <v>97.822321207621883</v>
      </c>
    </row>
    <row r="93" spans="1:32" x14ac:dyDescent="0.3">
      <c r="A93" t="s">
        <v>670</v>
      </c>
      <c r="B93" s="163">
        <v>0.6882638888888889</v>
      </c>
      <c r="D93" s="15" t="s">
        <v>269</v>
      </c>
      <c r="F93">
        <v>24</v>
      </c>
      <c r="G93">
        <v>47</v>
      </c>
      <c r="H93">
        <v>7</v>
      </c>
      <c r="I93">
        <v>21</v>
      </c>
      <c r="J93">
        <v>232100</v>
      </c>
      <c r="K93">
        <v>3800</v>
      </c>
      <c r="L93">
        <v>88900</v>
      </c>
      <c r="M93">
        <v>1600</v>
      </c>
      <c r="N93">
        <v>30500</v>
      </c>
      <c r="O93">
        <v>870</v>
      </c>
      <c r="P93">
        <v>163000</v>
      </c>
      <c r="Q93">
        <v>17000</v>
      </c>
      <c r="R93">
        <v>303500</v>
      </c>
      <c r="S93">
        <v>7000</v>
      </c>
      <c r="T93">
        <v>41.1</v>
      </c>
      <c r="U93">
        <v>1.1000000000000001</v>
      </c>
      <c r="V93">
        <v>0.77500000000000002</v>
      </c>
      <c r="W93">
        <v>1.4999999999999999E-2</v>
      </c>
      <c r="X93">
        <v>0.37919999999999998</v>
      </c>
      <c r="Y93">
        <v>7.6E-3</v>
      </c>
      <c r="Z93" s="7">
        <v>3788</v>
      </c>
      <c r="AA93" s="7">
        <v>25</v>
      </c>
      <c r="AB93" s="7">
        <v>3700</v>
      </c>
      <c r="AC93" s="7">
        <v>56</v>
      </c>
      <c r="AD93" s="7">
        <v>3825</v>
      </c>
      <c r="AE93" s="7">
        <v>31</v>
      </c>
      <c r="AF93" s="20">
        <f t="shared" si="1"/>
        <v>96.732026143790847</v>
      </c>
    </row>
    <row r="94" spans="1:32" x14ac:dyDescent="0.3">
      <c r="A94" t="s">
        <v>671</v>
      </c>
      <c r="B94" s="163">
        <v>0.68906250000000002</v>
      </c>
      <c r="D94" s="15" t="s">
        <v>268</v>
      </c>
      <c r="F94">
        <v>35</v>
      </c>
      <c r="G94">
        <v>43</v>
      </c>
      <c r="H94">
        <v>16</v>
      </c>
      <c r="I94">
        <v>23</v>
      </c>
      <c r="J94">
        <v>135200</v>
      </c>
      <c r="K94">
        <v>2300</v>
      </c>
      <c r="L94">
        <v>57900</v>
      </c>
      <c r="M94">
        <v>1200</v>
      </c>
      <c r="N94">
        <v>9320</v>
      </c>
      <c r="O94">
        <v>270</v>
      </c>
      <c r="P94">
        <v>33630</v>
      </c>
      <c r="Q94">
        <v>830</v>
      </c>
      <c r="R94">
        <v>166400</v>
      </c>
      <c r="S94">
        <v>4800</v>
      </c>
      <c r="T94">
        <v>49.9</v>
      </c>
      <c r="U94">
        <v>1.5</v>
      </c>
      <c r="V94">
        <v>0.84299999999999997</v>
      </c>
      <c r="W94">
        <v>2.1000000000000001E-2</v>
      </c>
      <c r="X94">
        <v>0.42530000000000001</v>
      </c>
      <c r="Y94">
        <v>9.1000000000000004E-3</v>
      </c>
      <c r="Z94" s="7">
        <v>3977</v>
      </c>
      <c r="AA94" s="7">
        <v>29</v>
      </c>
      <c r="AB94" s="7">
        <v>3927</v>
      </c>
      <c r="AC94" s="7">
        <v>73</v>
      </c>
      <c r="AD94" s="7">
        <v>3988</v>
      </c>
      <c r="AE94" s="7">
        <v>32</v>
      </c>
      <c r="AF94" s="20">
        <f t="shared" si="1"/>
        <v>98.4704112337011</v>
      </c>
    </row>
    <row r="95" spans="1:32" x14ac:dyDescent="0.3">
      <c r="A95" t="s">
        <v>672</v>
      </c>
      <c r="B95" s="163">
        <v>0.68988425925925922</v>
      </c>
      <c r="D95" s="15" t="s">
        <v>275</v>
      </c>
      <c r="F95">
        <v>51</v>
      </c>
      <c r="G95">
        <v>48</v>
      </c>
      <c r="H95">
        <v>14</v>
      </c>
      <c r="I95">
        <v>24</v>
      </c>
      <c r="J95">
        <v>273600</v>
      </c>
      <c r="K95">
        <v>4800</v>
      </c>
      <c r="L95">
        <v>119600</v>
      </c>
      <c r="M95">
        <v>2100</v>
      </c>
      <c r="N95">
        <v>31170</v>
      </c>
      <c r="O95">
        <v>730</v>
      </c>
      <c r="P95">
        <v>108100</v>
      </c>
      <c r="Q95">
        <v>2600</v>
      </c>
      <c r="R95">
        <v>329400</v>
      </c>
      <c r="S95">
        <v>9500</v>
      </c>
      <c r="T95">
        <v>52</v>
      </c>
      <c r="U95">
        <v>1.6</v>
      </c>
      <c r="V95">
        <v>0.85599999999999998</v>
      </c>
      <c r="W95">
        <v>2.5000000000000001E-2</v>
      </c>
      <c r="X95">
        <v>0.438</v>
      </c>
      <c r="Y95">
        <v>1.0999999999999999E-2</v>
      </c>
      <c r="Z95" s="7">
        <v>4021</v>
      </c>
      <c r="AA95" s="7">
        <v>30</v>
      </c>
      <c r="AB95" s="7">
        <v>3980</v>
      </c>
      <c r="AC95" s="7">
        <v>88</v>
      </c>
      <c r="AD95" s="7">
        <v>4027</v>
      </c>
      <c r="AE95" s="7">
        <v>37</v>
      </c>
      <c r="AF95" s="20">
        <f t="shared" si="1"/>
        <v>98.832878073007208</v>
      </c>
    </row>
    <row r="96" spans="1:32" x14ac:dyDescent="0.3">
      <c r="A96" t="s">
        <v>673</v>
      </c>
      <c r="B96" s="163">
        <v>0.69071759259259258</v>
      </c>
      <c r="D96" s="15" t="s">
        <v>319</v>
      </c>
      <c r="F96">
        <v>45</v>
      </c>
      <c r="G96">
        <v>51</v>
      </c>
      <c r="H96">
        <v>20</v>
      </c>
      <c r="I96">
        <v>25</v>
      </c>
      <c r="J96">
        <v>239500</v>
      </c>
      <c r="K96">
        <v>4700</v>
      </c>
      <c r="L96">
        <v>112100</v>
      </c>
      <c r="M96">
        <v>2500</v>
      </c>
      <c r="N96">
        <v>30290</v>
      </c>
      <c r="O96">
        <v>760</v>
      </c>
      <c r="P96">
        <v>103400</v>
      </c>
      <c r="Q96">
        <v>2600</v>
      </c>
      <c r="R96">
        <v>274900</v>
      </c>
      <c r="S96">
        <v>7700</v>
      </c>
      <c r="T96">
        <v>57.2</v>
      </c>
      <c r="U96">
        <v>1.6</v>
      </c>
      <c r="V96">
        <v>0.88700000000000001</v>
      </c>
      <c r="W96">
        <v>2.3E-2</v>
      </c>
      <c r="X96">
        <v>0.46600000000000003</v>
      </c>
      <c r="Y96">
        <v>1.0999999999999999E-2</v>
      </c>
      <c r="Z96" s="7">
        <v>4115</v>
      </c>
      <c r="AA96" s="7">
        <v>28</v>
      </c>
      <c r="AB96" s="7">
        <v>4082</v>
      </c>
      <c r="AC96" s="7">
        <v>77</v>
      </c>
      <c r="AD96" s="7">
        <v>4124</v>
      </c>
      <c r="AE96" s="7">
        <v>34</v>
      </c>
      <c r="AF96" s="20">
        <f t="shared" si="1"/>
        <v>98.981571290009697</v>
      </c>
    </row>
    <row r="97" spans="1:32" x14ac:dyDescent="0.3">
      <c r="A97" t="s">
        <v>675</v>
      </c>
      <c r="B97" s="163">
        <v>0.69232638888888898</v>
      </c>
      <c r="D97" s="15" t="s">
        <v>276</v>
      </c>
      <c r="F97">
        <v>1</v>
      </c>
      <c r="G97">
        <v>38</v>
      </c>
      <c r="H97">
        <v>10</v>
      </c>
      <c r="I97">
        <v>23</v>
      </c>
      <c r="J97">
        <v>192500</v>
      </c>
      <c r="K97">
        <v>5200</v>
      </c>
      <c r="L97">
        <v>80800</v>
      </c>
      <c r="M97">
        <v>2100</v>
      </c>
      <c r="N97">
        <v>27450</v>
      </c>
      <c r="O97">
        <v>960</v>
      </c>
      <c r="P97">
        <v>98900</v>
      </c>
      <c r="Q97">
        <v>3500</v>
      </c>
      <c r="R97">
        <v>242300</v>
      </c>
      <c r="S97">
        <v>9600</v>
      </c>
      <c r="T97">
        <v>47.4</v>
      </c>
      <c r="U97">
        <v>1</v>
      </c>
      <c r="V97">
        <v>0.81899999999999995</v>
      </c>
      <c r="W97">
        <v>1.7000000000000001E-2</v>
      </c>
      <c r="X97">
        <v>0.41710000000000003</v>
      </c>
      <c r="Y97">
        <v>6.7999999999999996E-3</v>
      </c>
      <c r="Z97" s="7">
        <v>3935</v>
      </c>
      <c r="AA97" s="7">
        <v>22</v>
      </c>
      <c r="AB97" s="7">
        <v>3848</v>
      </c>
      <c r="AC97" s="7">
        <v>60</v>
      </c>
      <c r="AD97" s="7">
        <v>3964</v>
      </c>
      <c r="AE97" s="7">
        <v>24</v>
      </c>
      <c r="AF97" s="20">
        <f t="shared" si="1"/>
        <v>97.073662966700297</v>
      </c>
    </row>
    <row r="98" spans="1:32" x14ac:dyDescent="0.3">
      <c r="A98" t="s">
        <v>676</v>
      </c>
      <c r="B98" s="163">
        <v>0.69315972222222222</v>
      </c>
      <c r="D98" s="15" t="s">
        <v>310</v>
      </c>
      <c r="F98">
        <v>73</v>
      </c>
      <c r="G98">
        <v>49</v>
      </c>
      <c r="H98">
        <v>26</v>
      </c>
      <c r="I98">
        <v>22</v>
      </c>
      <c r="J98">
        <v>109400</v>
      </c>
      <c r="K98">
        <v>1900</v>
      </c>
      <c r="L98">
        <v>42360</v>
      </c>
      <c r="M98">
        <v>710</v>
      </c>
      <c r="N98">
        <v>17060</v>
      </c>
      <c r="O98">
        <v>440</v>
      </c>
      <c r="P98">
        <v>63600</v>
      </c>
      <c r="Q98">
        <v>1400</v>
      </c>
      <c r="R98">
        <v>140600</v>
      </c>
      <c r="S98">
        <v>4200</v>
      </c>
      <c r="T98">
        <v>42.4</v>
      </c>
      <c r="U98">
        <v>1.1000000000000001</v>
      </c>
      <c r="V98">
        <v>0.79</v>
      </c>
      <c r="W98">
        <v>1.7999999999999999E-2</v>
      </c>
      <c r="X98">
        <v>0.38440000000000002</v>
      </c>
      <c r="Y98">
        <v>7.9000000000000008E-3</v>
      </c>
      <c r="Z98" s="7">
        <v>3818</v>
      </c>
      <c r="AA98" s="7">
        <v>26</v>
      </c>
      <c r="AB98" s="7">
        <v>3744</v>
      </c>
      <c r="AC98" s="7">
        <v>66</v>
      </c>
      <c r="AD98" s="7">
        <v>3842</v>
      </c>
      <c r="AE98" s="7">
        <v>31</v>
      </c>
      <c r="AF98" s="20">
        <f t="shared" si="1"/>
        <v>97.44924518479958</v>
      </c>
    </row>
    <row r="99" spans="1:32" x14ac:dyDescent="0.3">
      <c r="AF99" s="20"/>
    </row>
    <row r="100" spans="1:32" x14ac:dyDescent="0.3">
      <c r="A100" s="167" t="s">
        <v>791</v>
      </c>
      <c r="B100" s="134"/>
      <c r="C100" s="134"/>
      <c r="D100" s="134"/>
      <c r="AF100" s="20"/>
    </row>
    <row r="101" spans="1:32" x14ac:dyDescent="0.3">
      <c r="A101" s="134" t="s">
        <v>532</v>
      </c>
      <c r="B101" s="163">
        <v>0.54570601851851852</v>
      </c>
      <c r="F101">
        <v>209</v>
      </c>
      <c r="G101">
        <v>53</v>
      </c>
      <c r="H101">
        <v>60</v>
      </c>
      <c r="I101">
        <v>27</v>
      </c>
      <c r="J101">
        <v>356000</v>
      </c>
      <c r="K101">
        <v>10000</v>
      </c>
      <c r="L101">
        <v>154900</v>
      </c>
      <c r="M101">
        <v>4700</v>
      </c>
      <c r="N101">
        <v>103100</v>
      </c>
      <c r="O101">
        <v>3600</v>
      </c>
      <c r="P101">
        <v>345000</v>
      </c>
      <c r="Q101">
        <v>14000</v>
      </c>
      <c r="R101">
        <v>416000</v>
      </c>
      <c r="S101">
        <v>17000</v>
      </c>
      <c r="T101">
        <v>51.8</v>
      </c>
      <c r="U101">
        <v>2.4</v>
      </c>
      <c r="V101">
        <v>0.83899999999999997</v>
      </c>
      <c r="W101">
        <v>2.9000000000000001E-2</v>
      </c>
      <c r="X101">
        <v>0.438</v>
      </c>
      <c r="Y101">
        <v>1.6E-2</v>
      </c>
      <c r="Z101" s="7">
        <v>4000</v>
      </c>
      <c r="AA101" s="7">
        <v>49</v>
      </c>
      <c r="AB101" s="7">
        <v>3900</v>
      </c>
      <c r="AC101" s="7">
        <v>100</v>
      </c>
      <c r="AD101" s="7">
        <v>4012</v>
      </c>
      <c r="AE101" s="7">
        <v>55</v>
      </c>
      <c r="AF101" s="20">
        <f t="shared" si="1"/>
        <v>97.208374875373877</v>
      </c>
    </row>
    <row r="102" spans="1:32" x14ac:dyDescent="0.3">
      <c r="A102" s="134" t="s">
        <v>533</v>
      </c>
      <c r="B102" s="163">
        <v>0.54651620370370368</v>
      </c>
      <c r="F102">
        <v>189</v>
      </c>
      <c r="G102">
        <v>56</v>
      </c>
      <c r="H102">
        <v>51</v>
      </c>
      <c r="I102">
        <v>26</v>
      </c>
      <c r="J102">
        <v>307400</v>
      </c>
      <c r="K102">
        <v>8400</v>
      </c>
      <c r="L102">
        <v>132400</v>
      </c>
      <c r="M102">
        <v>3500</v>
      </c>
      <c r="N102">
        <v>47000</v>
      </c>
      <c r="O102">
        <v>1600</v>
      </c>
      <c r="P102">
        <v>164400</v>
      </c>
      <c r="Q102">
        <v>4700</v>
      </c>
      <c r="R102">
        <v>362000</v>
      </c>
      <c r="S102">
        <v>15000</v>
      </c>
      <c r="T102">
        <v>51.4</v>
      </c>
      <c r="U102">
        <v>2.2000000000000002</v>
      </c>
      <c r="V102">
        <v>0.84399999999999997</v>
      </c>
      <c r="W102">
        <v>0.03</v>
      </c>
      <c r="X102">
        <v>0.432</v>
      </c>
      <c r="Y102">
        <v>1.4E-2</v>
      </c>
      <c r="Z102" s="7">
        <v>3993</v>
      </c>
      <c r="AA102" s="7">
        <v>42</v>
      </c>
      <c r="AB102" s="7">
        <v>3920</v>
      </c>
      <c r="AC102" s="7">
        <v>100</v>
      </c>
      <c r="AD102" s="7">
        <v>3999</v>
      </c>
      <c r="AE102" s="7">
        <v>47</v>
      </c>
      <c r="AF102" s="20">
        <f t="shared" si="1"/>
        <v>98.024506126531634</v>
      </c>
    </row>
    <row r="103" spans="1:32" x14ac:dyDescent="0.3">
      <c r="A103" s="134" t="s">
        <v>534</v>
      </c>
      <c r="B103" s="163">
        <v>0.54736111111111108</v>
      </c>
      <c r="F103">
        <v>161</v>
      </c>
      <c r="G103">
        <v>48</v>
      </c>
      <c r="H103">
        <v>46</v>
      </c>
      <c r="I103">
        <v>26</v>
      </c>
      <c r="J103">
        <v>64600</v>
      </c>
      <c r="K103">
        <v>2400</v>
      </c>
      <c r="L103">
        <v>23080</v>
      </c>
      <c r="M103">
        <v>810</v>
      </c>
      <c r="N103">
        <v>8720</v>
      </c>
      <c r="O103">
        <v>410</v>
      </c>
      <c r="P103">
        <v>35400</v>
      </c>
      <c r="Q103">
        <v>1700</v>
      </c>
      <c r="R103">
        <v>85500</v>
      </c>
      <c r="S103">
        <v>3000</v>
      </c>
      <c r="T103">
        <v>37.4</v>
      </c>
      <c r="U103">
        <v>1.6</v>
      </c>
      <c r="V103">
        <v>0.74</v>
      </c>
      <c r="W103">
        <v>2.5999999999999999E-2</v>
      </c>
      <c r="X103">
        <v>0.36</v>
      </c>
      <c r="Y103">
        <v>1.2E-2</v>
      </c>
      <c r="Z103" s="7">
        <v>3677</v>
      </c>
      <c r="AA103" s="7">
        <v>41</v>
      </c>
      <c r="AB103" s="7">
        <v>3549</v>
      </c>
      <c r="AC103" s="7">
        <v>95</v>
      </c>
      <c r="AD103" s="7">
        <v>3720</v>
      </c>
      <c r="AE103" s="7">
        <v>51</v>
      </c>
      <c r="AF103" s="20">
        <f t="shared" si="1"/>
        <v>95.403225806451601</v>
      </c>
    </row>
    <row r="104" spans="1:32" x14ac:dyDescent="0.3">
      <c r="A104" s="134" t="s">
        <v>535</v>
      </c>
      <c r="B104" s="163">
        <v>0.54814814814814816</v>
      </c>
      <c r="F104">
        <v>158</v>
      </c>
      <c r="G104">
        <v>52</v>
      </c>
      <c r="H104">
        <v>27</v>
      </c>
      <c r="I104">
        <v>26</v>
      </c>
      <c r="J104">
        <v>189300</v>
      </c>
      <c r="K104">
        <v>8100</v>
      </c>
      <c r="L104">
        <v>54100</v>
      </c>
      <c r="M104">
        <v>2300</v>
      </c>
      <c r="N104">
        <v>67300</v>
      </c>
      <c r="O104">
        <v>2600</v>
      </c>
      <c r="P104">
        <v>280000</v>
      </c>
      <c r="Q104">
        <v>11000</v>
      </c>
      <c r="R104">
        <v>283000</v>
      </c>
      <c r="S104">
        <v>17000</v>
      </c>
      <c r="T104">
        <v>26.8</v>
      </c>
      <c r="U104">
        <v>1.1000000000000001</v>
      </c>
      <c r="V104">
        <v>0.66500000000000004</v>
      </c>
      <c r="W104">
        <v>2.1000000000000001E-2</v>
      </c>
      <c r="X104">
        <v>0.28649999999999998</v>
      </c>
      <c r="Y104">
        <v>9.4000000000000004E-3</v>
      </c>
      <c r="Z104" s="7">
        <v>3358</v>
      </c>
      <c r="AA104" s="7">
        <v>40</v>
      </c>
      <c r="AB104" s="7">
        <v>3271</v>
      </c>
      <c r="AC104" s="7">
        <v>82</v>
      </c>
      <c r="AD104" s="7">
        <v>3371</v>
      </c>
      <c r="AE104" s="7">
        <v>50</v>
      </c>
      <c r="AF104" s="20">
        <f t="shared" si="1"/>
        <v>97.033521210323343</v>
      </c>
    </row>
    <row r="105" spans="1:32" x14ac:dyDescent="0.3">
      <c r="A105" s="134" t="s">
        <v>536</v>
      </c>
      <c r="B105" s="163">
        <v>0.54903935185185182</v>
      </c>
      <c r="F105">
        <v>96</v>
      </c>
      <c r="G105">
        <v>47</v>
      </c>
      <c r="H105">
        <v>27</v>
      </c>
      <c r="I105">
        <v>25</v>
      </c>
      <c r="J105">
        <v>108500</v>
      </c>
      <c r="K105">
        <v>2500</v>
      </c>
      <c r="L105">
        <v>46700</v>
      </c>
      <c r="M105">
        <v>1200</v>
      </c>
      <c r="N105">
        <v>18160</v>
      </c>
      <c r="O105">
        <v>600</v>
      </c>
      <c r="P105">
        <v>64500</v>
      </c>
      <c r="Q105">
        <v>2200</v>
      </c>
      <c r="R105">
        <v>131000</v>
      </c>
      <c r="S105">
        <v>5000</v>
      </c>
      <c r="T105">
        <v>49.4</v>
      </c>
      <c r="U105">
        <v>2.2000000000000002</v>
      </c>
      <c r="V105">
        <v>0.82099999999999995</v>
      </c>
      <c r="W105">
        <v>2.8000000000000001E-2</v>
      </c>
      <c r="X105">
        <v>0.43</v>
      </c>
      <c r="Y105">
        <v>1.4E-2</v>
      </c>
      <c r="Z105" s="7">
        <v>3966</v>
      </c>
      <c r="AA105" s="7">
        <v>43</v>
      </c>
      <c r="AB105" s="7">
        <v>3841</v>
      </c>
      <c r="AC105" s="7">
        <v>96</v>
      </c>
      <c r="AD105" s="7">
        <v>3997</v>
      </c>
      <c r="AE105" s="7">
        <v>47</v>
      </c>
      <c r="AF105" s="20">
        <f t="shared" si="1"/>
        <v>96.097072804603457</v>
      </c>
    </row>
    <row r="106" spans="1:32" x14ac:dyDescent="0.3">
      <c r="A106" s="134" t="s">
        <v>537</v>
      </c>
      <c r="B106" s="163">
        <v>0.54976851851851849</v>
      </c>
      <c r="F106">
        <v>170</v>
      </c>
      <c r="G106">
        <v>55</v>
      </c>
      <c r="H106">
        <v>34</v>
      </c>
      <c r="I106">
        <v>23</v>
      </c>
      <c r="J106">
        <v>364900</v>
      </c>
      <c r="K106">
        <v>6600</v>
      </c>
      <c r="L106">
        <v>175800</v>
      </c>
      <c r="M106">
        <v>3800</v>
      </c>
      <c r="N106">
        <v>62500</v>
      </c>
      <c r="O106">
        <v>1500</v>
      </c>
      <c r="P106">
        <v>209300</v>
      </c>
      <c r="Q106">
        <v>5200</v>
      </c>
      <c r="R106">
        <v>406000</v>
      </c>
      <c r="S106">
        <v>12000</v>
      </c>
      <c r="T106">
        <v>60.1</v>
      </c>
      <c r="U106">
        <v>2.5</v>
      </c>
      <c r="V106">
        <v>0.88700000000000001</v>
      </c>
      <c r="W106">
        <v>2.8000000000000001E-2</v>
      </c>
      <c r="X106">
        <v>0.48099999999999998</v>
      </c>
      <c r="Y106">
        <v>1.4999999999999999E-2</v>
      </c>
      <c r="Z106" s="7">
        <v>4150</v>
      </c>
      <c r="AA106" s="7">
        <v>41</v>
      </c>
      <c r="AB106" s="7">
        <v>4070</v>
      </c>
      <c r="AC106" s="7">
        <v>95</v>
      </c>
      <c r="AD106" s="7">
        <v>4162</v>
      </c>
      <c r="AE106" s="7">
        <v>44</v>
      </c>
      <c r="AF106" s="20">
        <f t="shared" si="1"/>
        <v>97.789524267179246</v>
      </c>
    </row>
    <row r="107" spans="1:32" x14ac:dyDescent="0.3">
      <c r="A107" s="134" t="s">
        <v>538</v>
      </c>
      <c r="B107" s="163">
        <v>0.5505902777777778</v>
      </c>
      <c r="F107">
        <v>111</v>
      </c>
      <c r="G107">
        <v>47</v>
      </c>
      <c r="H107">
        <v>30</v>
      </c>
      <c r="I107">
        <v>24</v>
      </c>
      <c r="J107">
        <v>134400</v>
      </c>
      <c r="K107">
        <v>4200</v>
      </c>
      <c r="L107">
        <v>61900</v>
      </c>
      <c r="M107">
        <v>1900</v>
      </c>
      <c r="N107">
        <v>12610</v>
      </c>
      <c r="O107">
        <v>490</v>
      </c>
      <c r="P107">
        <v>43500</v>
      </c>
      <c r="Q107">
        <v>1600</v>
      </c>
      <c r="R107">
        <v>156300</v>
      </c>
      <c r="S107">
        <v>6900</v>
      </c>
      <c r="T107">
        <v>55.7</v>
      </c>
      <c r="U107">
        <v>2.1</v>
      </c>
      <c r="V107">
        <v>0.85399999999999998</v>
      </c>
      <c r="W107">
        <v>2.5000000000000001E-2</v>
      </c>
      <c r="X107">
        <v>0.46200000000000002</v>
      </c>
      <c r="Y107">
        <v>1.4999999999999999E-2</v>
      </c>
      <c r="Z107" s="7">
        <v>4081</v>
      </c>
      <c r="AA107" s="7">
        <v>39</v>
      </c>
      <c r="AB107" s="7">
        <v>3973</v>
      </c>
      <c r="AC107" s="7">
        <v>89</v>
      </c>
      <c r="AD107" s="7">
        <v>4099</v>
      </c>
      <c r="AE107" s="7">
        <v>46</v>
      </c>
      <c r="AF107" s="20">
        <f t="shared" si="1"/>
        <v>96.926079531593075</v>
      </c>
    </row>
    <row r="108" spans="1:32" x14ac:dyDescent="0.3">
      <c r="A108" s="134" t="s">
        <v>539</v>
      </c>
      <c r="B108" s="163">
        <v>0.55140046296296297</v>
      </c>
      <c r="F108">
        <v>139</v>
      </c>
      <c r="G108">
        <v>57</v>
      </c>
      <c r="H108">
        <v>7</v>
      </c>
      <c r="I108">
        <v>24</v>
      </c>
      <c r="J108">
        <v>512000</v>
      </c>
      <c r="K108">
        <v>12000</v>
      </c>
      <c r="L108">
        <v>240900</v>
      </c>
      <c r="M108">
        <v>5500</v>
      </c>
      <c r="N108">
        <v>97700</v>
      </c>
      <c r="O108">
        <v>2900</v>
      </c>
      <c r="P108">
        <v>334000</v>
      </c>
      <c r="Q108">
        <v>10000</v>
      </c>
      <c r="R108">
        <v>590000</v>
      </c>
      <c r="S108">
        <v>21000</v>
      </c>
      <c r="T108">
        <v>57.5</v>
      </c>
      <c r="U108">
        <v>2.5</v>
      </c>
      <c r="V108">
        <v>0.86899999999999999</v>
      </c>
      <c r="W108">
        <v>3.3000000000000002E-2</v>
      </c>
      <c r="X108">
        <v>0.47</v>
      </c>
      <c r="Y108">
        <v>1.4999999999999999E-2</v>
      </c>
      <c r="Z108" s="7">
        <v>4105</v>
      </c>
      <c r="AA108" s="7">
        <v>44</v>
      </c>
      <c r="AB108" s="7">
        <v>4000</v>
      </c>
      <c r="AC108" s="7">
        <v>110</v>
      </c>
      <c r="AD108" s="7">
        <v>4133</v>
      </c>
      <c r="AE108" s="7">
        <v>48</v>
      </c>
      <c r="AF108" s="20">
        <f t="shared" si="1"/>
        <v>96.781998548270025</v>
      </c>
    </row>
    <row r="109" spans="1:32" x14ac:dyDescent="0.3">
      <c r="A109" s="134" t="s">
        <v>540</v>
      </c>
      <c r="B109" s="163">
        <v>0.55223379629629632</v>
      </c>
      <c r="F109">
        <v>118</v>
      </c>
      <c r="G109">
        <v>48</v>
      </c>
      <c r="H109">
        <v>69</v>
      </c>
      <c r="I109">
        <v>27</v>
      </c>
      <c r="J109">
        <v>142000</v>
      </c>
      <c r="K109">
        <v>2700</v>
      </c>
      <c r="L109">
        <v>55800</v>
      </c>
      <c r="M109">
        <v>1000</v>
      </c>
      <c r="N109">
        <v>16500</v>
      </c>
      <c r="O109">
        <v>390</v>
      </c>
      <c r="P109">
        <v>70900</v>
      </c>
      <c r="Q109">
        <v>3900</v>
      </c>
      <c r="R109">
        <v>185700</v>
      </c>
      <c r="S109">
        <v>5400</v>
      </c>
      <c r="T109">
        <v>41.04</v>
      </c>
      <c r="U109">
        <v>0.93</v>
      </c>
      <c r="V109">
        <v>0.748</v>
      </c>
      <c r="W109">
        <v>1.6E-2</v>
      </c>
      <c r="X109">
        <v>0.39040000000000002</v>
      </c>
      <c r="Y109">
        <v>7.1000000000000004E-3</v>
      </c>
      <c r="Z109" s="7">
        <v>3795</v>
      </c>
      <c r="AA109" s="7">
        <v>22</v>
      </c>
      <c r="AB109" s="7">
        <v>3592</v>
      </c>
      <c r="AC109" s="7">
        <v>59</v>
      </c>
      <c r="AD109" s="7">
        <v>3863</v>
      </c>
      <c r="AE109" s="7">
        <v>27</v>
      </c>
      <c r="AF109" s="20">
        <f t="shared" si="1"/>
        <v>92.984726896194672</v>
      </c>
    </row>
    <row r="110" spans="1:32" x14ac:dyDescent="0.3">
      <c r="A110" s="134" t="s">
        <v>541</v>
      </c>
      <c r="B110" s="163">
        <v>0.55306712962962956</v>
      </c>
      <c r="F110">
        <v>132</v>
      </c>
      <c r="G110">
        <v>49</v>
      </c>
      <c r="H110">
        <v>106</v>
      </c>
      <c r="I110">
        <v>26</v>
      </c>
      <c r="J110">
        <v>490000</v>
      </c>
      <c r="K110">
        <v>12000</v>
      </c>
      <c r="L110">
        <v>154000</v>
      </c>
      <c r="M110">
        <v>3300</v>
      </c>
      <c r="N110">
        <v>71400</v>
      </c>
      <c r="O110">
        <v>2400</v>
      </c>
      <c r="P110">
        <v>906000</v>
      </c>
      <c r="Q110">
        <v>70000</v>
      </c>
      <c r="R110">
        <v>751000</v>
      </c>
      <c r="S110">
        <v>28000</v>
      </c>
      <c r="T110">
        <v>28.85</v>
      </c>
      <c r="U110">
        <v>0.66</v>
      </c>
      <c r="V110">
        <v>0.65600000000000003</v>
      </c>
      <c r="W110">
        <v>1.4999999999999999E-2</v>
      </c>
      <c r="X110">
        <v>0.31130000000000002</v>
      </c>
      <c r="Y110">
        <v>5.1000000000000004E-3</v>
      </c>
      <c r="Z110" s="7">
        <v>3440</v>
      </c>
      <c r="AA110" s="7">
        <v>23</v>
      </c>
      <c r="AB110" s="7">
        <v>3241</v>
      </c>
      <c r="AC110" s="7">
        <v>58</v>
      </c>
      <c r="AD110" s="7">
        <v>3526</v>
      </c>
      <c r="AE110" s="7">
        <v>25</v>
      </c>
      <c r="AF110" s="20">
        <f t="shared" si="1"/>
        <v>91.917186613726599</v>
      </c>
    </row>
    <row r="111" spans="1:32" x14ac:dyDescent="0.3">
      <c r="A111" s="134" t="s">
        <v>542</v>
      </c>
      <c r="B111" s="163">
        <v>0.55383101851851857</v>
      </c>
      <c r="F111">
        <v>99</v>
      </c>
      <c r="G111">
        <v>51</v>
      </c>
      <c r="H111">
        <v>41</v>
      </c>
      <c r="I111">
        <v>25</v>
      </c>
      <c r="J111">
        <v>475500</v>
      </c>
      <c r="K111">
        <v>8500</v>
      </c>
      <c r="L111">
        <v>150900</v>
      </c>
      <c r="M111">
        <v>2700</v>
      </c>
      <c r="N111">
        <v>22160</v>
      </c>
      <c r="O111">
        <v>610</v>
      </c>
      <c r="P111">
        <v>89500</v>
      </c>
      <c r="Q111">
        <v>2200</v>
      </c>
      <c r="R111">
        <v>668000</v>
      </c>
      <c r="S111">
        <v>19000</v>
      </c>
      <c r="T111">
        <v>31.21</v>
      </c>
      <c r="U111">
        <v>0.91</v>
      </c>
      <c r="V111">
        <v>0.7</v>
      </c>
      <c r="W111">
        <v>1.7999999999999999E-2</v>
      </c>
      <c r="X111">
        <v>0.314</v>
      </c>
      <c r="Y111">
        <v>7.0000000000000001E-3</v>
      </c>
      <c r="Z111" s="7">
        <v>3517</v>
      </c>
      <c r="AA111" s="7">
        <v>29</v>
      </c>
      <c r="AB111" s="7">
        <v>3412</v>
      </c>
      <c r="AC111" s="7">
        <v>65</v>
      </c>
      <c r="AD111" s="7">
        <v>3531</v>
      </c>
      <c r="AE111" s="7">
        <v>35</v>
      </c>
      <c r="AF111" s="20">
        <f t="shared" si="1"/>
        <v>96.629849900877943</v>
      </c>
    </row>
    <row r="112" spans="1:32" x14ac:dyDescent="0.3">
      <c r="A112" s="134" t="s">
        <v>543</v>
      </c>
      <c r="B112" s="163">
        <v>0.55465277777777777</v>
      </c>
      <c r="F112">
        <v>148</v>
      </c>
      <c r="G112">
        <v>52</v>
      </c>
      <c r="H112">
        <v>56</v>
      </c>
      <c r="I112">
        <v>26</v>
      </c>
      <c r="J112">
        <v>409300</v>
      </c>
      <c r="K112">
        <v>8000</v>
      </c>
      <c r="L112">
        <v>132900</v>
      </c>
      <c r="M112">
        <v>2600</v>
      </c>
      <c r="N112">
        <v>34410</v>
      </c>
      <c r="O112">
        <v>820</v>
      </c>
      <c r="P112">
        <v>134800</v>
      </c>
      <c r="Q112">
        <v>2900</v>
      </c>
      <c r="R112">
        <v>564000</v>
      </c>
      <c r="S112">
        <v>17000</v>
      </c>
      <c r="T112">
        <v>32.520000000000003</v>
      </c>
      <c r="U112">
        <v>0.71</v>
      </c>
      <c r="V112">
        <v>0.71399999999999997</v>
      </c>
      <c r="W112">
        <v>1.2999999999999999E-2</v>
      </c>
      <c r="X112">
        <v>0.32069999999999999</v>
      </c>
      <c r="Y112">
        <v>5.5999999999999999E-3</v>
      </c>
      <c r="Z112" s="7">
        <v>3559</v>
      </c>
      <c r="AA112" s="7">
        <v>21</v>
      </c>
      <c r="AB112" s="7">
        <v>3473</v>
      </c>
      <c r="AC112" s="7">
        <v>50</v>
      </c>
      <c r="AD112" s="7">
        <v>3568</v>
      </c>
      <c r="AE112" s="7">
        <v>27</v>
      </c>
      <c r="AF112" s="20">
        <f t="shared" si="1"/>
        <v>97.337443946188344</v>
      </c>
    </row>
    <row r="113" spans="1:32" x14ac:dyDescent="0.3">
      <c r="A113" s="134" t="s">
        <v>544</v>
      </c>
      <c r="B113" s="163">
        <v>0.55547453703703698</v>
      </c>
      <c r="F113">
        <v>133</v>
      </c>
      <c r="G113">
        <v>52</v>
      </c>
      <c r="H113">
        <v>19</v>
      </c>
      <c r="I113">
        <v>23</v>
      </c>
      <c r="J113">
        <v>372800</v>
      </c>
      <c r="K113">
        <v>6600</v>
      </c>
      <c r="L113">
        <v>145000</v>
      </c>
      <c r="M113">
        <v>2700</v>
      </c>
      <c r="N113">
        <v>21260</v>
      </c>
      <c r="O113">
        <v>540</v>
      </c>
      <c r="P113">
        <v>77800</v>
      </c>
      <c r="Q113">
        <v>1800</v>
      </c>
      <c r="R113">
        <v>465000</v>
      </c>
      <c r="S113">
        <v>13000</v>
      </c>
      <c r="T113">
        <v>42.62</v>
      </c>
      <c r="U113">
        <v>0.8</v>
      </c>
      <c r="V113">
        <v>0.78700000000000003</v>
      </c>
      <c r="W113">
        <v>1.4E-2</v>
      </c>
      <c r="X113">
        <v>0.38450000000000001</v>
      </c>
      <c r="Y113">
        <v>5.3E-3</v>
      </c>
      <c r="Z113" s="7">
        <v>3828</v>
      </c>
      <c r="AA113" s="7">
        <v>19</v>
      </c>
      <c r="AB113" s="7">
        <v>3736</v>
      </c>
      <c r="AC113" s="7">
        <v>50</v>
      </c>
      <c r="AD113" s="7">
        <v>3846</v>
      </c>
      <c r="AE113" s="7">
        <v>21</v>
      </c>
      <c r="AF113" s="20">
        <f t="shared" si="1"/>
        <v>97.13988559542382</v>
      </c>
    </row>
    <row r="114" spans="1:32" x14ac:dyDescent="0.3">
      <c r="A114" s="134" t="s">
        <v>545</v>
      </c>
      <c r="B114" s="163">
        <v>0.55872685185185189</v>
      </c>
      <c r="F114">
        <v>151</v>
      </c>
      <c r="G114">
        <v>49</v>
      </c>
      <c r="H114">
        <v>40</v>
      </c>
      <c r="I114">
        <v>22</v>
      </c>
      <c r="J114">
        <v>124400</v>
      </c>
      <c r="K114">
        <v>2400</v>
      </c>
      <c r="L114">
        <v>58400</v>
      </c>
      <c r="M114">
        <v>1200</v>
      </c>
      <c r="N114">
        <v>21180</v>
      </c>
      <c r="O114">
        <v>530</v>
      </c>
      <c r="P114">
        <v>74000</v>
      </c>
      <c r="Q114">
        <v>1700</v>
      </c>
      <c r="R114">
        <v>144600</v>
      </c>
      <c r="S114">
        <v>4300</v>
      </c>
      <c r="T114">
        <v>56.7</v>
      </c>
      <c r="U114">
        <v>2.2999999999999998</v>
      </c>
      <c r="V114">
        <v>0.86199999999999999</v>
      </c>
      <c r="W114">
        <v>2.7E-2</v>
      </c>
      <c r="X114">
        <v>0.47</v>
      </c>
      <c r="Y114">
        <v>1.4999999999999999E-2</v>
      </c>
      <c r="Z114" s="7">
        <v>4090</v>
      </c>
      <c r="AA114" s="7">
        <v>41</v>
      </c>
      <c r="AB114" s="7">
        <v>3987</v>
      </c>
      <c r="AC114" s="7">
        <v>91</v>
      </c>
      <c r="AD114" s="7">
        <v>4122</v>
      </c>
      <c r="AE114" s="7">
        <v>46</v>
      </c>
      <c r="AF114" s="20">
        <f t="shared" si="1"/>
        <v>96.724890829694317</v>
      </c>
    </row>
    <row r="115" spans="1:32" x14ac:dyDescent="0.3">
      <c r="A115" s="134" t="s">
        <v>546</v>
      </c>
      <c r="B115" s="163">
        <v>0.55954861111111109</v>
      </c>
      <c r="F115">
        <v>161</v>
      </c>
      <c r="G115">
        <v>56</v>
      </c>
      <c r="H115">
        <v>52</v>
      </c>
      <c r="I115">
        <v>26</v>
      </c>
      <c r="J115">
        <v>340000</v>
      </c>
      <c r="K115">
        <v>16000</v>
      </c>
      <c r="L115">
        <v>146000</v>
      </c>
      <c r="M115">
        <v>7200</v>
      </c>
      <c r="N115">
        <v>29200</v>
      </c>
      <c r="O115">
        <v>1600</v>
      </c>
      <c r="P115">
        <v>100800</v>
      </c>
      <c r="Q115">
        <v>5600</v>
      </c>
      <c r="R115">
        <v>397000</v>
      </c>
      <c r="S115">
        <v>22000</v>
      </c>
      <c r="T115">
        <v>51.6</v>
      </c>
      <c r="U115">
        <v>2.2000000000000002</v>
      </c>
      <c r="V115">
        <v>0.86499999999999999</v>
      </c>
      <c r="W115">
        <v>3.2000000000000001E-2</v>
      </c>
      <c r="X115">
        <v>0.43</v>
      </c>
      <c r="Y115">
        <v>1.6E-2</v>
      </c>
      <c r="Z115" s="7">
        <v>3995</v>
      </c>
      <c r="AA115" s="7">
        <v>44</v>
      </c>
      <c r="AB115" s="7">
        <v>3990</v>
      </c>
      <c r="AC115" s="7">
        <v>110</v>
      </c>
      <c r="AD115" s="7">
        <v>3984</v>
      </c>
      <c r="AE115" s="7">
        <v>55</v>
      </c>
      <c r="AF115" s="20">
        <f t="shared" si="1"/>
        <v>100.15060240963855</v>
      </c>
    </row>
    <row r="116" spans="1:32" x14ac:dyDescent="0.3">
      <c r="A116" s="134" t="s">
        <v>547</v>
      </c>
      <c r="B116" s="163">
        <v>0.56035879629629626</v>
      </c>
      <c r="F116">
        <v>78</v>
      </c>
      <c r="G116">
        <v>49</v>
      </c>
      <c r="H116">
        <v>-8</v>
      </c>
      <c r="I116">
        <v>21</v>
      </c>
      <c r="J116">
        <v>487000</v>
      </c>
      <c r="K116">
        <v>13000</v>
      </c>
      <c r="L116">
        <v>193600</v>
      </c>
      <c r="M116">
        <v>5000</v>
      </c>
      <c r="N116">
        <v>26720</v>
      </c>
      <c r="O116">
        <v>820</v>
      </c>
      <c r="P116">
        <v>93100</v>
      </c>
      <c r="Q116">
        <v>3100</v>
      </c>
      <c r="R116">
        <v>573000</v>
      </c>
      <c r="S116">
        <v>24000</v>
      </c>
      <c r="T116">
        <v>47.7</v>
      </c>
      <c r="U116">
        <v>2</v>
      </c>
      <c r="V116">
        <v>0.85399999999999998</v>
      </c>
      <c r="W116">
        <v>2.9000000000000001E-2</v>
      </c>
      <c r="X116">
        <v>0.39900000000000002</v>
      </c>
      <c r="Y116">
        <v>1.2999999999999999E-2</v>
      </c>
      <c r="Z116" s="7">
        <v>3918</v>
      </c>
      <c r="AA116" s="7">
        <v>41</v>
      </c>
      <c r="AB116" s="7">
        <v>3954</v>
      </c>
      <c r="AC116" s="7">
        <v>98</v>
      </c>
      <c r="AD116" s="7">
        <v>3879</v>
      </c>
      <c r="AE116" s="7">
        <v>48</v>
      </c>
      <c r="AF116" s="20">
        <f t="shared" si="1"/>
        <v>101.93348801237431</v>
      </c>
    </row>
    <row r="117" spans="1:32" x14ac:dyDescent="0.3">
      <c r="A117" s="134" t="s">
        <v>548</v>
      </c>
      <c r="B117" s="163">
        <v>0.56122685185185184</v>
      </c>
      <c r="F117">
        <v>78</v>
      </c>
      <c r="G117">
        <v>52</v>
      </c>
      <c r="H117">
        <v>36</v>
      </c>
      <c r="I117">
        <v>23</v>
      </c>
      <c r="J117">
        <v>86700</v>
      </c>
      <c r="K117">
        <v>2000</v>
      </c>
      <c r="L117">
        <v>37060</v>
      </c>
      <c r="M117">
        <v>800</v>
      </c>
      <c r="N117">
        <v>6870</v>
      </c>
      <c r="O117">
        <v>240</v>
      </c>
      <c r="P117">
        <v>24030</v>
      </c>
      <c r="Q117">
        <v>720</v>
      </c>
      <c r="R117">
        <v>103800</v>
      </c>
      <c r="S117">
        <v>3300</v>
      </c>
      <c r="T117">
        <v>49.5</v>
      </c>
      <c r="U117">
        <v>1.9</v>
      </c>
      <c r="V117">
        <v>0.83399999999999996</v>
      </c>
      <c r="W117">
        <v>2.7E-2</v>
      </c>
      <c r="X117">
        <v>0.43</v>
      </c>
      <c r="Y117">
        <v>1.4E-2</v>
      </c>
      <c r="Z117" s="7">
        <v>3970</v>
      </c>
      <c r="AA117" s="7">
        <v>38</v>
      </c>
      <c r="AB117" s="7">
        <v>3891</v>
      </c>
      <c r="AC117" s="7">
        <v>92</v>
      </c>
      <c r="AD117" s="7">
        <v>3989</v>
      </c>
      <c r="AE117" s="7">
        <v>49</v>
      </c>
      <c r="AF117" s="20">
        <f t="shared" si="1"/>
        <v>97.543243920782146</v>
      </c>
    </row>
    <row r="118" spans="1:32" x14ac:dyDescent="0.3">
      <c r="A118" s="134" t="s">
        <v>549</v>
      </c>
      <c r="B118" s="163">
        <v>0.56199074074074074</v>
      </c>
      <c r="F118">
        <v>72</v>
      </c>
      <c r="G118">
        <v>47</v>
      </c>
      <c r="H118">
        <v>28</v>
      </c>
      <c r="I118">
        <v>24</v>
      </c>
      <c r="J118">
        <v>79400</v>
      </c>
      <c r="K118">
        <v>2100</v>
      </c>
      <c r="L118">
        <v>34200</v>
      </c>
      <c r="M118">
        <v>940</v>
      </c>
      <c r="N118">
        <v>8780</v>
      </c>
      <c r="O118">
        <v>320</v>
      </c>
      <c r="P118">
        <v>31400</v>
      </c>
      <c r="Q118">
        <v>1000</v>
      </c>
      <c r="R118">
        <v>94500</v>
      </c>
      <c r="S118">
        <v>3600</v>
      </c>
      <c r="T118">
        <v>50.6</v>
      </c>
      <c r="U118">
        <v>2.1</v>
      </c>
      <c r="V118">
        <v>0.84499999999999997</v>
      </c>
      <c r="W118">
        <v>2.9000000000000001E-2</v>
      </c>
      <c r="X118">
        <v>0.432</v>
      </c>
      <c r="Y118">
        <v>1.4E-2</v>
      </c>
      <c r="Z118" s="7">
        <v>3980</v>
      </c>
      <c r="AA118" s="7">
        <v>40</v>
      </c>
      <c r="AB118" s="7">
        <v>3925</v>
      </c>
      <c r="AC118" s="7">
        <v>99</v>
      </c>
      <c r="AD118" s="7">
        <v>3998</v>
      </c>
      <c r="AE118" s="7">
        <v>48</v>
      </c>
      <c r="AF118" s="20">
        <f t="shared" si="1"/>
        <v>98.174087043521766</v>
      </c>
    </row>
    <row r="119" spans="1:32" x14ac:dyDescent="0.3">
      <c r="A119" s="134" t="s">
        <v>550</v>
      </c>
      <c r="B119" s="163">
        <v>0.5628009259259259</v>
      </c>
      <c r="F119">
        <v>140</v>
      </c>
      <c r="G119">
        <v>50</v>
      </c>
      <c r="H119">
        <v>41</v>
      </c>
      <c r="I119">
        <v>25</v>
      </c>
      <c r="J119">
        <v>277300</v>
      </c>
      <c r="K119">
        <v>6000</v>
      </c>
      <c r="L119">
        <v>130200</v>
      </c>
      <c r="M119">
        <v>3000</v>
      </c>
      <c r="N119">
        <v>45400</v>
      </c>
      <c r="O119">
        <v>1200</v>
      </c>
      <c r="P119">
        <v>151100</v>
      </c>
      <c r="Q119">
        <v>3900</v>
      </c>
      <c r="R119">
        <v>309900</v>
      </c>
      <c r="S119">
        <v>9300</v>
      </c>
      <c r="T119">
        <v>59.3</v>
      </c>
      <c r="U119">
        <v>2.7</v>
      </c>
      <c r="V119">
        <v>0.89500000000000002</v>
      </c>
      <c r="W119">
        <v>0.03</v>
      </c>
      <c r="X119">
        <v>0.47499999999999998</v>
      </c>
      <c r="Y119">
        <v>1.7000000000000001E-2</v>
      </c>
      <c r="Z119" s="7">
        <v>4131</v>
      </c>
      <c r="AA119" s="7">
        <v>44</v>
      </c>
      <c r="AB119" s="7">
        <v>4110</v>
      </c>
      <c r="AC119" s="7">
        <v>100</v>
      </c>
      <c r="AD119" s="7">
        <v>4131</v>
      </c>
      <c r="AE119" s="7">
        <v>53</v>
      </c>
      <c r="AF119" s="20">
        <f t="shared" si="1"/>
        <v>99.491648511256358</v>
      </c>
    </row>
    <row r="120" spans="1:32" x14ac:dyDescent="0.3">
      <c r="A120" s="134" t="s">
        <v>551</v>
      </c>
      <c r="B120" s="163">
        <v>0.56362268518518521</v>
      </c>
      <c r="F120">
        <v>68</v>
      </c>
      <c r="G120">
        <v>48</v>
      </c>
      <c r="H120">
        <v>-4</v>
      </c>
      <c r="I120">
        <v>22</v>
      </c>
      <c r="J120">
        <v>75400</v>
      </c>
      <c r="K120">
        <v>1700</v>
      </c>
      <c r="L120">
        <v>31390</v>
      </c>
      <c r="M120">
        <v>720</v>
      </c>
      <c r="N120">
        <v>12440</v>
      </c>
      <c r="O120">
        <v>370</v>
      </c>
      <c r="P120">
        <v>43800</v>
      </c>
      <c r="Q120">
        <v>1200</v>
      </c>
      <c r="R120">
        <v>91200</v>
      </c>
      <c r="S120">
        <v>3300</v>
      </c>
      <c r="T120">
        <v>48.3</v>
      </c>
      <c r="U120">
        <v>2</v>
      </c>
      <c r="V120">
        <v>0.82399999999999995</v>
      </c>
      <c r="W120">
        <v>2.5999999999999999E-2</v>
      </c>
      <c r="X120">
        <v>0.41699999999999998</v>
      </c>
      <c r="Y120">
        <v>1.2999999999999999E-2</v>
      </c>
      <c r="Z120" s="7">
        <v>3932</v>
      </c>
      <c r="AA120" s="7">
        <v>40</v>
      </c>
      <c r="AB120" s="7">
        <v>3869</v>
      </c>
      <c r="AC120" s="7">
        <v>92</v>
      </c>
      <c r="AD120" s="7">
        <v>3948</v>
      </c>
      <c r="AE120" s="7">
        <v>44</v>
      </c>
      <c r="AF120" s="20">
        <f t="shared" si="1"/>
        <v>97.998986828774065</v>
      </c>
    </row>
    <row r="121" spans="1:32" x14ac:dyDescent="0.3">
      <c r="A121" s="134" t="s">
        <v>552</v>
      </c>
      <c r="B121" s="163">
        <v>0.56442129629629634</v>
      </c>
      <c r="F121">
        <v>24</v>
      </c>
      <c r="G121">
        <v>50</v>
      </c>
      <c r="H121">
        <v>15</v>
      </c>
      <c r="I121">
        <v>23</v>
      </c>
      <c r="J121">
        <v>226900</v>
      </c>
      <c r="K121">
        <v>4700</v>
      </c>
      <c r="L121">
        <v>93100</v>
      </c>
      <c r="M121">
        <v>1800</v>
      </c>
      <c r="N121">
        <v>40350</v>
      </c>
      <c r="O121">
        <v>990</v>
      </c>
      <c r="P121">
        <v>143000</v>
      </c>
      <c r="Q121">
        <v>3900</v>
      </c>
      <c r="R121">
        <v>276000</v>
      </c>
      <c r="S121">
        <v>8700</v>
      </c>
      <c r="T121">
        <v>46.9</v>
      </c>
      <c r="U121">
        <v>1.7</v>
      </c>
      <c r="V121">
        <v>0.82199999999999995</v>
      </c>
      <c r="W121">
        <v>2.4E-2</v>
      </c>
      <c r="X121">
        <v>0.41</v>
      </c>
      <c r="Y121">
        <v>1.0999999999999999E-2</v>
      </c>
      <c r="Z121" s="7">
        <v>3913</v>
      </c>
      <c r="AA121" s="7">
        <v>37</v>
      </c>
      <c r="AB121" s="7">
        <v>3851</v>
      </c>
      <c r="AC121" s="7">
        <v>84</v>
      </c>
      <c r="AD121" s="7">
        <v>3927</v>
      </c>
      <c r="AE121" s="7">
        <v>42</v>
      </c>
      <c r="AF121" s="20">
        <f t="shared" si="1"/>
        <v>98.064680417621602</v>
      </c>
    </row>
    <row r="122" spans="1:32" x14ac:dyDescent="0.3">
      <c r="A122" s="134" t="s">
        <v>553</v>
      </c>
      <c r="B122" s="163">
        <v>0.56528935185185192</v>
      </c>
      <c r="F122">
        <v>95</v>
      </c>
      <c r="G122">
        <v>46</v>
      </c>
      <c r="H122">
        <v>63</v>
      </c>
      <c r="I122">
        <v>26</v>
      </c>
      <c r="J122">
        <v>208700</v>
      </c>
      <c r="K122">
        <v>5200</v>
      </c>
      <c r="L122">
        <v>81000</v>
      </c>
      <c r="M122">
        <v>2200</v>
      </c>
      <c r="N122">
        <v>36700</v>
      </c>
      <c r="O122">
        <v>1400</v>
      </c>
      <c r="P122">
        <v>141000</v>
      </c>
      <c r="Q122">
        <v>7800</v>
      </c>
      <c r="R122">
        <v>263000</v>
      </c>
      <c r="S122">
        <v>10000</v>
      </c>
      <c r="T122">
        <v>43.2</v>
      </c>
      <c r="U122">
        <v>1.9</v>
      </c>
      <c r="V122">
        <v>0.79700000000000004</v>
      </c>
      <c r="W122">
        <v>2.5999999999999999E-2</v>
      </c>
      <c r="X122">
        <v>0.38900000000000001</v>
      </c>
      <c r="Y122">
        <v>1.2E-2</v>
      </c>
      <c r="Z122" s="7">
        <v>3817</v>
      </c>
      <c r="AA122" s="7">
        <v>44</v>
      </c>
      <c r="AB122" s="7">
        <v>3756</v>
      </c>
      <c r="AC122" s="7">
        <v>93</v>
      </c>
      <c r="AD122" s="7">
        <v>3840</v>
      </c>
      <c r="AE122" s="7">
        <v>47</v>
      </c>
      <c r="AF122" s="20">
        <f t="shared" si="1"/>
        <v>97.8125</v>
      </c>
    </row>
    <row r="123" spans="1:32" x14ac:dyDescent="0.3">
      <c r="A123" s="134" t="s">
        <v>554</v>
      </c>
      <c r="B123" s="163">
        <v>0.56606481481481474</v>
      </c>
      <c r="F123">
        <v>65</v>
      </c>
      <c r="G123">
        <v>45</v>
      </c>
      <c r="H123">
        <v>27</v>
      </c>
      <c r="I123">
        <v>27</v>
      </c>
      <c r="J123">
        <v>168900</v>
      </c>
      <c r="K123">
        <v>4500</v>
      </c>
      <c r="L123">
        <v>71900</v>
      </c>
      <c r="M123">
        <v>2100</v>
      </c>
      <c r="N123">
        <v>17930</v>
      </c>
      <c r="O123">
        <v>650</v>
      </c>
      <c r="P123">
        <v>66400</v>
      </c>
      <c r="Q123">
        <v>2400</v>
      </c>
      <c r="R123">
        <v>201900</v>
      </c>
      <c r="S123">
        <v>8000</v>
      </c>
      <c r="T123">
        <v>49.5</v>
      </c>
      <c r="U123">
        <v>1.8</v>
      </c>
      <c r="V123">
        <v>0.83899999999999997</v>
      </c>
      <c r="W123">
        <v>2.4E-2</v>
      </c>
      <c r="X123">
        <v>0.42199999999999999</v>
      </c>
      <c r="Y123">
        <v>1.0999999999999999E-2</v>
      </c>
      <c r="Z123" s="7">
        <v>3965</v>
      </c>
      <c r="AA123" s="7">
        <v>37</v>
      </c>
      <c r="AB123" s="7">
        <v>3910</v>
      </c>
      <c r="AC123" s="7">
        <v>84</v>
      </c>
      <c r="AD123" s="7">
        <v>3977</v>
      </c>
      <c r="AE123" s="7">
        <v>40</v>
      </c>
      <c r="AF123" s="20">
        <f t="shared" si="1"/>
        <v>98.315313050037716</v>
      </c>
    </row>
    <row r="124" spans="1:32" x14ac:dyDescent="0.3">
      <c r="A124" s="134" t="s">
        <v>555</v>
      </c>
      <c r="B124" s="163">
        <v>0.56687500000000002</v>
      </c>
      <c r="F124">
        <v>115</v>
      </c>
      <c r="G124">
        <v>51</v>
      </c>
      <c r="H124">
        <v>146</v>
      </c>
      <c r="I124">
        <v>30</v>
      </c>
      <c r="J124">
        <v>3450</v>
      </c>
      <c r="K124">
        <v>360</v>
      </c>
      <c r="L124">
        <v>1830</v>
      </c>
      <c r="M124">
        <v>200</v>
      </c>
      <c r="N124">
        <v>4290</v>
      </c>
      <c r="O124">
        <v>430</v>
      </c>
      <c r="P124">
        <v>4800</v>
      </c>
      <c r="Q124">
        <v>1700</v>
      </c>
      <c r="R124">
        <v>1450</v>
      </c>
      <c r="S124">
        <v>240</v>
      </c>
      <c r="T124">
        <v>251</v>
      </c>
      <c r="U124">
        <v>60</v>
      </c>
      <c r="V124">
        <v>3.26</v>
      </c>
      <c r="W124">
        <v>0.84</v>
      </c>
      <c r="X124">
        <v>0.56899999999999995</v>
      </c>
      <c r="Y124">
        <v>5.0999999999999997E-2</v>
      </c>
      <c r="Z124" s="7">
        <v>5480</v>
      </c>
      <c r="AA124" s="7">
        <v>300</v>
      </c>
      <c r="AB124" s="7">
        <v>8800</v>
      </c>
      <c r="AC124" s="7">
        <v>1400</v>
      </c>
      <c r="AD124" s="7">
        <v>4410</v>
      </c>
      <c r="AE124" s="7">
        <v>140</v>
      </c>
      <c r="AF124" s="20">
        <f t="shared" si="1"/>
        <v>199.54648526077096</v>
      </c>
    </row>
    <row r="125" spans="1:32" x14ac:dyDescent="0.3">
      <c r="A125" s="134" t="s">
        <v>556</v>
      </c>
      <c r="B125" s="163">
        <v>0.56768518518518518</v>
      </c>
      <c r="F125">
        <v>71</v>
      </c>
      <c r="G125">
        <v>48</v>
      </c>
      <c r="H125">
        <v>3</v>
      </c>
      <c r="I125">
        <v>22</v>
      </c>
      <c r="J125">
        <v>9.6</v>
      </c>
      <c r="K125">
        <v>7</v>
      </c>
      <c r="L125">
        <v>11.6</v>
      </c>
      <c r="M125">
        <v>7.4</v>
      </c>
      <c r="N125">
        <v>15</v>
      </c>
      <c r="O125">
        <v>19</v>
      </c>
      <c r="P125">
        <v>450</v>
      </c>
      <c r="Q125">
        <v>130</v>
      </c>
      <c r="R125">
        <v>91</v>
      </c>
      <c r="S125">
        <v>23</v>
      </c>
      <c r="AF125" s="20"/>
    </row>
    <row r="126" spans="1:32" x14ac:dyDescent="0.3">
      <c r="A126" s="134" t="s">
        <v>557</v>
      </c>
      <c r="B126" s="163">
        <v>0.56849537037037035</v>
      </c>
      <c r="F126">
        <v>104</v>
      </c>
      <c r="G126">
        <v>50</v>
      </c>
      <c r="H126">
        <v>26</v>
      </c>
      <c r="I126">
        <v>24</v>
      </c>
      <c r="J126">
        <v>144900</v>
      </c>
      <c r="K126">
        <v>3500</v>
      </c>
      <c r="L126">
        <v>41640</v>
      </c>
      <c r="M126">
        <v>970</v>
      </c>
      <c r="N126">
        <v>62200</v>
      </c>
      <c r="O126">
        <v>1800</v>
      </c>
      <c r="P126">
        <v>277900</v>
      </c>
      <c r="Q126">
        <v>8900</v>
      </c>
      <c r="R126">
        <v>222800</v>
      </c>
      <c r="S126">
        <v>9100</v>
      </c>
      <c r="T126">
        <v>26.34</v>
      </c>
      <c r="U126">
        <v>0.83</v>
      </c>
      <c r="V126">
        <v>0.66300000000000003</v>
      </c>
      <c r="W126">
        <v>1.7999999999999999E-2</v>
      </c>
      <c r="X126">
        <v>0.28549999999999998</v>
      </c>
      <c r="Y126">
        <v>6.6E-3</v>
      </c>
      <c r="Z126" s="7">
        <v>3347</v>
      </c>
      <c r="AA126" s="7">
        <v>31</v>
      </c>
      <c r="AB126" s="7">
        <v>3276</v>
      </c>
      <c r="AC126" s="7">
        <v>73</v>
      </c>
      <c r="AD126" s="7">
        <v>3382</v>
      </c>
      <c r="AE126" s="7">
        <v>37</v>
      </c>
      <c r="AF126" s="20">
        <f t="shared" si="1"/>
        <v>96.865759905381438</v>
      </c>
    </row>
    <row r="127" spans="1:32" x14ac:dyDescent="0.3">
      <c r="A127" s="134" t="s">
        <v>558</v>
      </c>
      <c r="B127" s="163">
        <v>0.56936342592592593</v>
      </c>
      <c r="F127">
        <v>45</v>
      </c>
      <c r="G127">
        <v>47</v>
      </c>
      <c r="H127">
        <v>29</v>
      </c>
      <c r="I127">
        <v>22</v>
      </c>
      <c r="J127">
        <v>344000</v>
      </c>
      <c r="K127">
        <v>14000</v>
      </c>
      <c r="L127">
        <v>147500</v>
      </c>
      <c r="M127">
        <v>6100</v>
      </c>
      <c r="N127">
        <v>40200</v>
      </c>
      <c r="O127">
        <v>1800</v>
      </c>
      <c r="P127">
        <v>146200</v>
      </c>
      <c r="Q127">
        <v>5800</v>
      </c>
      <c r="R127">
        <v>417000</v>
      </c>
      <c r="S127">
        <v>24000</v>
      </c>
      <c r="T127">
        <v>50</v>
      </c>
      <c r="U127">
        <v>1.5</v>
      </c>
      <c r="V127">
        <v>0.85099999999999998</v>
      </c>
      <c r="W127">
        <v>2.5999999999999999E-2</v>
      </c>
      <c r="X127">
        <v>0.42570000000000002</v>
      </c>
      <c r="Y127">
        <v>9.5999999999999992E-3</v>
      </c>
      <c r="Z127" s="7">
        <v>3982</v>
      </c>
      <c r="AA127" s="7">
        <v>30</v>
      </c>
      <c r="AB127" s="7">
        <v>3950</v>
      </c>
      <c r="AC127" s="7">
        <v>86</v>
      </c>
      <c r="AD127" s="7">
        <v>3992</v>
      </c>
      <c r="AE127" s="7">
        <v>34</v>
      </c>
      <c r="AF127" s="20">
        <f t="shared" si="1"/>
        <v>98.947895791583164</v>
      </c>
    </row>
    <row r="128" spans="1:32" x14ac:dyDescent="0.3">
      <c r="A128" s="134" t="s">
        <v>559</v>
      </c>
      <c r="B128" s="163">
        <v>0.57012731481481482</v>
      </c>
      <c r="F128">
        <v>75</v>
      </c>
      <c r="G128">
        <v>48</v>
      </c>
      <c r="H128">
        <v>14</v>
      </c>
      <c r="I128">
        <v>22</v>
      </c>
      <c r="J128">
        <v>725000</v>
      </c>
      <c r="K128">
        <v>15000</v>
      </c>
      <c r="L128">
        <v>278600</v>
      </c>
      <c r="M128">
        <v>6400</v>
      </c>
      <c r="N128">
        <v>45600</v>
      </c>
      <c r="O128">
        <v>1300</v>
      </c>
      <c r="P128">
        <v>164500</v>
      </c>
      <c r="Q128">
        <v>4300</v>
      </c>
      <c r="R128">
        <v>902000</v>
      </c>
      <c r="S128">
        <v>30000</v>
      </c>
      <c r="T128">
        <v>43.1</v>
      </c>
      <c r="U128">
        <v>1.4</v>
      </c>
      <c r="V128">
        <v>0.81399999999999995</v>
      </c>
      <c r="W128">
        <v>2.1999999999999999E-2</v>
      </c>
      <c r="X128">
        <v>0.38279999999999997</v>
      </c>
      <c r="Y128">
        <v>9.7000000000000003E-3</v>
      </c>
      <c r="Z128" s="7">
        <v>3829</v>
      </c>
      <c r="AA128" s="7">
        <v>31</v>
      </c>
      <c r="AB128" s="7">
        <v>3824</v>
      </c>
      <c r="AC128" s="7">
        <v>76</v>
      </c>
      <c r="AD128" s="7">
        <v>3825</v>
      </c>
      <c r="AE128" s="7">
        <v>38</v>
      </c>
      <c r="AF128" s="20">
        <f t="shared" si="1"/>
        <v>99.973856209150327</v>
      </c>
    </row>
    <row r="129" spans="1:32" x14ac:dyDescent="0.3">
      <c r="A129" s="134" t="s">
        <v>560</v>
      </c>
      <c r="B129" s="163">
        <v>0.57094907407407403</v>
      </c>
      <c r="F129">
        <v>84</v>
      </c>
      <c r="G129">
        <v>48</v>
      </c>
      <c r="H129">
        <v>22</v>
      </c>
      <c r="I129">
        <v>24</v>
      </c>
      <c r="J129">
        <v>220900</v>
      </c>
      <c r="K129">
        <v>4700</v>
      </c>
      <c r="L129">
        <v>99690</v>
      </c>
      <c r="M129">
        <v>2100</v>
      </c>
      <c r="N129">
        <v>27620</v>
      </c>
      <c r="O129">
        <v>730</v>
      </c>
      <c r="P129">
        <v>94200</v>
      </c>
      <c r="Q129">
        <v>2500</v>
      </c>
      <c r="R129">
        <v>250800</v>
      </c>
      <c r="S129">
        <v>8000</v>
      </c>
      <c r="T129">
        <v>54.8</v>
      </c>
      <c r="U129">
        <v>1.5</v>
      </c>
      <c r="V129">
        <v>0.88</v>
      </c>
      <c r="W129">
        <v>2.1000000000000001E-2</v>
      </c>
      <c r="X129">
        <v>0.44679999999999997</v>
      </c>
      <c r="Y129">
        <v>8.0999999999999996E-3</v>
      </c>
      <c r="Z129" s="7">
        <v>4072</v>
      </c>
      <c r="AA129" s="7">
        <v>27</v>
      </c>
      <c r="AB129" s="7">
        <v>4057</v>
      </c>
      <c r="AC129" s="7">
        <v>71</v>
      </c>
      <c r="AD129" s="7">
        <v>4066</v>
      </c>
      <c r="AE129" s="7">
        <v>26</v>
      </c>
      <c r="AF129" s="20">
        <f t="shared" si="1"/>
        <v>99.778652238071814</v>
      </c>
    </row>
    <row r="130" spans="1:32" x14ac:dyDescent="0.3">
      <c r="A130" s="134" t="s">
        <v>561</v>
      </c>
      <c r="B130" s="163">
        <v>0.57501157407407411</v>
      </c>
      <c r="F130">
        <v>134</v>
      </c>
      <c r="G130">
        <v>51</v>
      </c>
      <c r="H130">
        <v>21</v>
      </c>
      <c r="I130">
        <v>21</v>
      </c>
      <c r="J130">
        <v>126000</v>
      </c>
      <c r="K130">
        <v>3500</v>
      </c>
      <c r="L130">
        <v>57500</v>
      </c>
      <c r="M130">
        <v>1600</v>
      </c>
      <c r="N130">
        <v>17780</v>
      </c>
      <c r="O130">
        <v>610</v>
      </c>
      <c r="P130">
        <v>61400</v>
      </c>
      <c r="Q130">
        <v>2000</v>
      </c>
      <c r="R130">
        <v>147600</v>
      </c>
      <c r="S130">
        <v>5600</v>
      </c>
      <c r="T130">
        <v>55.1</v>
      </c>
      <c r="U130">
        <v>2.6</v>
      </c>
      <c r="V130">
        <v>0.87</v>
      </c>
      <c r="W130">
        <v>3.3000000000000002E-2</v>
      </c>
      <c r="X130">
        <v>0.46</v>
      </c>
      <c r="Y130">
        <v>1.7000000000000001E-2</v>
      </c>
      <c r="Z130" s="7">
        <v>4054</v>
      </c>
      <c r="AA130" s="7">
        <v>47</v>
      </c>
      <c r="AB130" s="7">
        <v>4000</v>
      </c>
      <c r="AC130" s="7">
        <v>110</v>
      </c>
      <c r="AD130" s="7">
        <v>4084</v>
      </c>
      <c r="AE130" s="7">
        <v>55</v>
      </c>
      <c r="AF130" s="20">
        <f t="shared" si="1"/>
        <v>97.943192948090115</v>
      </c>
    </row>
    <row r="131" spans="1:32" x14ac:dyDescent="0.3">
      <c r="A131" s="134" t="s">
        <v>562</v>
      </c>
      <c r="B131" s="163">
        <v>0.57582175925925927</v>
      </c>
      <c r="F131">
        <v>52</v>
      </c>
      <c r="G131">
        <v>40</v>
      </c>
      <c r="H131">
        <v>36</v>
      </c>
      <c r="I131">
        <v>27</v>
      </c>
      <c r="J131">
        <v>196300</v>
      </c>
      <c r="K131">
        <v>5800</v>
      </c>
      <c r="L131">
        <v>82500</v>
      </c>
      <c r="M131">
        <v>2400</v>
      </c>
      <c r="N131">
        <v>23820</v>
      </c>
      <c r="O131">
        <v>860</v>
      </c>
      <c r="P131">
        <v>86100</v>
      </c>
      <c r="Q131">
        <v>3300</v>
      </c>
      <c r="R131">
        <v>241000</v>
      </c>
      <c r="S131">
        <v>10000</v>
      </c>
      <c r="T131">
        <v>49.1</v>
      </c>
      <c r="U131">
        <v>2.4</v>
      </c>
      <c r="V131">
        <v>0.84</v>
      </c>
      <c r="W131">
        <v>3.1E-2</v>
      </c>
      <c r="X131">
        <v>0.42299999999999999</v>
      </c>
      <c r="Y131">
        <v>1.6E-2</v>
      </c>
      <c r="Z131" s="7">
        <v>3939</v>
      </c>
      <c r="AA131" s="7">
        <v>48</v>
      </c>
      <c r="AB131" s="7">
        <v>3900</v>
      </c>
      <c r="AC131" s="7">
        <v>110</v>
      </c>
      <c r="AD131" s="7">
        <v>3962</v>
      </c>
      <c r="AE131" s="7">
        <v>56</v>
      </c>
      <c r="AF131" s="20">
        <f t="shared" si="1"/>
        <v>98.435133770822816</v>
      </c>
    </row>
    <row r="132" spans="1:32" x14ac:dyDescent="0.3">
      <c r="A132" s="134" t="s">
        <v>563</v>
      </c>
      <c r="B132" s="163">
        <v>0.57664351851851847</v>
      </c>
      <c r="F132">
        <v>97</v>
      </c>
      <c r="G132">
        <v>52</v>
      </c>
      <c r="H132">
        <v>207</v>
      </c>
      <c r="I132">
        <v>39</v>
      </c>
      <c r="J132">
        <v>530000</v>
      </c>
      <c r="K132">
        <v>16000</v>
      </c>
      <c r="L132">
        <v>246800</v>
      </c>
      <c r="M132">
        <v>8100</v>
      </c>
      <c r="N132">
        <v>126200</v>
      </c>
      <c r="O132">
        <v>5000</v>
      </c>
      <c r="P132">
        <v>456000</v>
      </c>
      <c r="Q132">
        <v>31000</v>
      </c>
      <c r="R132">
        <v>658000</v>
      </c>
      <c r="S132">
        <v>35000</v>
      </c>
      <c r="T132">
        <v>54.6</v>
      </c>
      <c r="U132">
        <v>2.7</v>
      </c>
      <c r="V132">
        <v>0.84599999999999997</v>
      </c>
      <c r="W132">
        <v>3.6999999999999998E-2</v>
      </c>
      <c r="X132">
        <v>0.46700000000000003</v>
      </c>
      <c r="Y132">
        <v>1.4999999999999999E-2</v>
      </c>
      <c r="Z132" s="7">
        <v>4040</v>
      </c>
      <c r="AA132" s="7">
        <v>51</v>
      </c>
      <c r="AB132" s="7">
        <v>3930</v>
      </c>
      <c r="AC132" s="7">
        <v>130</v>
      </c>
      <c r="AD132" s="7">
        <v>4112</v>
      </c>
      <c r="AE132" s="7">
        <v>49</v>
      </c>
      <c r="AF132" s="20">
        <f t="shared" si="1"/>
        <v>95.573929961089505</v>
      </c>
    </row>
    <row r="133" spans="1:32" x14ac:dyDescent="0.3">
      <c r="A133" s="134" t="s">
        <v>564</v>
      </c>
      <c r="B133" s="163">
        <v>0.57750000000000001</v>
      </c>
      <c r="F133">
        <v>64</v>
      </c>
      <c r="G133">
        <v>46</v>
      </c>
      <c r="H133">
        <v>40</v>
      </c>
      <c r="I133">
        <v>24</v>
      </c>
      <c r="J133">
        <v>104700</v>
      </c>
      <c r="K133">
        <v>2400</v>
      </c>
      <c r="L133">
        <v>44060</v>
      </c>
      <c r="M133">
        <v>970</v>
      </c>
      <c r="N133">
        <v>24860</v>
      </c>
      <c r="O133">
        <v>760</v>
      </c>
      <c r="P133">
        <v>90200</v>
      </c>
      <c r="Q133">
        <v>2500</v>
      </c>
      <c r="R133">
        <v>126300</v>
      </c>
      <c r="S133">
        <v>4500</v>
      </c>
      <c r="T133">
        <v>49.3</v>
      </c>
      <c r="U133">
        <v>2</v>
      </c>
      <c r="V133">
        <v>0.84799999999999998</v>
      </c>
      <c r="W133">
        <v>2.9000000000000001E-2</v>
      </c>
      <c r="X133">
        <v>0.42099999999999999</v>
      </c>
      <c r="Y133">
        <v>1.2999999999999999E-2</v>
      </c>
      <c r="Z133" s="7">
        <v>3953</v>
      </c>
      <c r="AA133" s="7">
        <v>38</v>
      </c>
      <c r="AB133" s="7">
        <v>3935</v>
      </c>
      <c r="AC133" s="7">
        <v>98</v>
      </c>
      <c r="AD133" s="7">
        <v>3967</v>
      </c>
      <c r="AE133" s="7">
        <v>46</v>
      </c>
      <c r="AF133" s="20">
        <f t="shared" ref="AF133:AF196" si="2">AB133/AD133*100</f>
        <v>99.193345097050667</v>
      </c>
    </row>
    <row r="134" spans="1:32" x14ac:dyDescent="0.3">
      <c r="A134" s="134" t="s">
        <v>565</v>
      </c>
      <c r="B134" s="163">
        <v>0.57826388888888891</v>
      </c>
      <c r="F134">
        <v>62</v>
      </c>
      <c r="G134">
        <v>46</v>
      </c>
      <c r="H134">
        <v>33</v>
      </c>
      <c r="I134">
        <v>24</v>
      </c>
      <c r="J134">
        <v>101300</v>
      </c>
      <c r="K134">
        <v>2300</v>
      </c>
      <c r="L134">
        <v>43500</v>
      </c>
      <c r="M134">
        <v>1100</v>
      </c>
      <c r="N134">
        <v>14440</v>
      </c>
      <c r="O134">
        <v>470</v>
      </c>
      <c r="P134">
        <v>51100</v>
      </c>
      <c r="Q134">
        <v>1600</v>
      </c>
      <c r="R134">
        <v>122200</v>
      </c>
      <c r="S134">
        <v>4400</v>
      </c>
      <c r="T134">
        <v>49.9</v>
      </c>
      <c r="U134">
        <v>2.2000000000000002</v>
      </c>
      <c r="V134">
        <v>0.84699999999999998</v>
      </c>
      <c r="W134">
        <v>2.9000000000000001E-2</v>
      </c>
      <c r="X134">
        <v>0.43099999999999999</v>
      </c>
      <c r="Y134">
        <v>1.4999999999999999E-2</v>
      </c>
      <c r="Z134" s="7">
        <v>3969</v>
      </c>
      <c r="AA134" s="7">
        <v>43</v>
      </c>
      <c r="AB134" s="7">
        <v>3930</v>
      </c>
      <c r="AC134" s="7">
        <v>100</v>
      </c>
      <c r="AD134" s="7">
        <v>3989</v>
      </c>
      <c r="AE134" s="7">
        <v>51</v>
      </c>
      <c r="AF134" s="20">
        <f t="shared" si="2"/>
        <v>98.520932564552524</v>
      </c>
    </row>
    <row r="135" spans="1:32" x14ac:dyDescent="0.3">
      <c r="A135" s="134" t="s">
        <v>566</v>
      </c>
      <c r="B135" s="163">
        <v>0.57908564814814811</v>
      </c>
      <c r="F135">
        <v>94</v>
      </c>
      <c r="G135">
        <v>44</v>
      </c>
      <c r="H135">
        <v>456</v>
      </c>
      <c r="I135">
        <v>50</v>
      </c>
      <c r="J135">
        <v>916000</v>
      </c>
      <c r="K135">
        <v>25000</v>
      </c>
      <c r="L135">
        <v>403000</v>
      </c>
      <c r="M135">
        <v>10000</v>
      </c>
      <c r="N135">
        <v>106500</v>
      </c>
      <c r="O135">
        <v>3900</v>
      </c>
      <c r="P135">
        <v>313000</v>
      </c>
      <c r="Q135">
        <v>15000</v>
      </c>
      <c r="R135" s="139">
        <v>1069000</v>
      </c>
      <c r="S135">
        <v>41000</v>
      </c>
      <c r="T135">
        <v>53.1</v>
      </c>
      <c r="U135">
        <v>2.1</v>
      </c>
      <c r="V135">
        <v>0.879</v>
      </c>
      <c r="W135">
        <v>2.8000000000000001E-2</v>
      </c>
      <c r="X135">
        <v>0.44</v>
      </c>
      <c r="Y135">
        <v>1.4E-2</v>
      </c>
      <c r="Z135" s="7">
        <v>4032</v>
      </c>
      <c r="AA135" s="7">
        <v>39</v>
      </c>
      <c r="AB135" s="7">
        <v>4044</v>
      </c>
      <c r="AC135" s="7">
        <v>93</v>
      </c>
      <c r="AD135" s="7">
        <v>4032</v>
      </c>
      <c r="AE135" s="7">
        <v>48</v>
      </c>
      <c r="AF135" s="20">
        <f t="shared" si="2"/>
        <v>100.29761904761905</v>
      </c>
    </row>
    <row r="136" spans="1:32" x14ac:dyDescent="0.3">
      <c r="A136" s="134" t="s">
        <v>567</v>
      </c>
      <c r="B136" s="163">
        <v>0.57989583333333339</v>
      </c>
      <c r="F136">
        <v>48</v>
      </c>
      <c r="G136">
        <v>48</v>
      </c>
      <c r="H136">
        <v>3</v>
      </c>
      <c r="I136">
        <v>22</v>
      </c>
      <c r="J136">
        <v>188400</v>
      </c>
      <c r="K136">
        <v>6400</v>
      </c>
      <c r="L136">
        <v>87500</v>
      </c>
      <c r="M136">
        <v>2900</v>
      </c>
      <c r="N136">
        <v>37900</v>
      </c>
      <c r="O136">
        <v>1700</v>
      </c>
      <c r="P136">
        <v>129400</v>
      </c>
      <c r="Q136">
        <v>6200</v>
      </c>
      <c r="R136">
        <v>215000</v>
      </c>
      <c r="S136">
        <v>10000</v>
      </c>
      <c r="T136">
        <v>57.3</v>
      </c>
      <c r="U136">
        <v>2.1</v>
      </c>
      <c r="V136">
        <v>0.89400000000000002</v>
      </c>
      <c r="W136">
        <v>2.4E-2</v>
      </c>
      <c r="X136">
        <v>0.46100000000000002</v>
      </c>
      <c r="Y136">
        <v>1.2E-2</v>
      </c>
      <c r="Z136" s="7">
        <v>4114</v>
      </c>
      <c r="AA136" s="7">
        <v>36</v>
      </c>
      <c r="AB136" s="7">
        <v>4101</v>
      </c>
      <c r="AC136" s="7">
        <v>81</v>
      </c>
      <c r="AD136" s="7">
        <v>4113</v>
      </c>
      <c r="AE136" s="7">
        <v>42</v>
      </c>
      <c r="AF136" s="20">
        <f t="shared" si="2"/>
        <v>99.708242159008023</v>
      </c>
    </row>
    <row r="137" spans="1:32" x14ac:dyDescent="0.3">
      <c r="A137" s="134" t="s">
        <v>568</v>
      </c>
      <c r="B137" s="163">
        <v>0.58070601851851855</v>
      </c>
      <c r="F137">
        <v>48</v>
      </c>
      <c r="G137">
        <v>52</v>
      </c>
      <c r="H137">
        <v>20</v>
      </c>
      <c r="I137">
        <v>22</v>
      </c>
      <c r="J137">
        <v>195700</v>
      </c>
      <c r="K137">
        <v>4800</v>
      </c>
      <c r="L137">
        <v>80400</v>
      </c>
      <c r="M137">
        <v>2000</v>
      </c>
      <c r="N137">
        <v>23460</v>
      </c>
      <c r="O137">
        <v>770</v>
      </c>
      <c r="P137">
        <v>85100</v>
      </c>
      <c r="Q137">
        <v>2500</v>
      </c>
      <c r="R137">
        <v>244300</v>
      </c>
      <c r="S137">
        <v>9000</v>
      </c>
      <c r="T137">
        <v>45.8</v>
      </c>
      <c r="U137">
        <v>1.5</v>
      </c>
      <c r="V137">
        <v>0.81899999999999995</v>
      </c>
      <c r="W137">
        <v>2.3E-2</v>
      </c>
      <c r="X137">
        <v>0.40699999999999997</v>
      </c>
      <c r="Y137">
        <v>0.01</v>
      </c>
      <c r="Z137" s="7">
        <v>3897</v>
      </c>
      <c r="AA137" s="7">
        <v>34</v>
      </c>
      <c r="AB137" s="7">
        <v>3849</v>
      </c>
      <c r="AC137" s="7">
        <v>85</v>
      </c>
      <c r="AD137" s="7">
        <v>3923</v>
      </c>
      <c r="AE137" s="7">
        <v>39</v>
      </c>
      <c r="AF137" s="20">
        <f t="shared" si="2"/>
        <v>98.113688503696153</v>
      </c>
    </row>
    <row r="138" spans="1:32" x14ac:dyDescent="0.3">
      <c r="A138" s="134" t="s">
        <v>569</v>
      </c>
      <c r="B138" s="163">
        <v>0.58157407407407413</v>
      </c>
      <c r="F138">
        <v>52</v>
      </c>
      <c r="G138">
        <v>49</v>
      </c>
      <c r="H138">
        <v>22</v>
      </c>
      <c r="I138">
        <v>23</v>
      </c>
      <c r="J138">
        <v>64200</v>
      </c>
      <c r="K138">
        <v>1200</v>
      </c>
      <c r="L138">
        <v>28100</v>
      </c>
      <c r="M138">
        <v>590</v>
      </c>
      <c r="N138">
        <v>11800</v>
      </c>
      <c r="O138">
        <v>320</v>
      </c>
      <c r="P138">
        <v>42470</v>
      </c>
      <c r="Q138">
        <v>860</v>
      </c>
      <c r="R138">
        <v>79600</v>
      </c>
      <c r="S138">
        <v>2300</v>
      </c>
      <c r="T138">
        <v>49.3</v>
      </c>
      <c r="U138">
        <v>1.7</v>
      </c>
      <c r="V138">
        <v>0.82499999999999996</v>
      </c>
      <c r="W138">
        <v>2.1999999999999999E-2</v>
      </c>
      <c r="X138">
        <v>0.436</v>
      </c>
      <c r="Y138">
        <v>1.2999999999999999E-2</v>
      </c>
      <c r="Z138" s="7">
        <v>3965</v>
      </c>
      <c r="AA138" s="7">
        <v>35</v>
      </c>
      <c r="AB138" s="7">
        <v>3863</v>
      </c>
      <c r="AC138" s="7">
        <v>79</v>
      </c>
      <c r="AD138" s="7">
        <v>4017</v>
      </c>
      <c r="AE138" s="7">
        <v>44</v>
      </c>
      <c r="AF138" s="20">
        <f t="shared" si="2"/>
        <v>96.166293253671896</v>
      </c>
    </row>
    <row r="139" spans="1:32" x14ac:dyDescent="0.3">
      <c r="A139" s="134" t="s">
        <v>570</v>
      </c>
      <c r="B139" s="163">
        <v>0.58234953703703707</v>
      </c>
      <c r="F139">
        <v>41</v>
      </c>
      <c r="G139">
        <v>55</v>
      </c>
      <c r="H139">
        <v>6</v>
      </c>
      <c r="I139">
        <v>21</v>
      </c>
      <c r="J139">
        <v>215800</v>
      </c>
      <c r="K139">
        <v>5500</v>
      </c>
      <c r="L139">
        <v>105300</v>
      </c>
      <c r="M139">
        <v>2600</v>
      </c>
      <c r="N139">
        <v>37500</v>
      </c>
      <c r="O139">
        <v>1200</v>
      </c>
      <c r="P139">
        <v>126100</v>
      </c>
      <c r="Q139">
        <v>3900</v>
      </c>
      <c r="R139">
        <v>251300</v>
      </c>
      <c r="S139">
        <v>9700</v>
      </c>
      <c r="T139">
        <v>57.9</v>
      </c>
      <c r="U139">
        <v>2.1</v>
      </c>
      <c r="V139">
        <v>0.875</v>
      </c>
      <c r="W139">
        <v>2.5000000000000001E-2</v>
      </c>
      <c r="X139">
        <v>0.48599999999999999</v>
      </c>
      <c r="Y139">
        <v>1.4E-2</v>
      </c>
      <c r="Z139" s="7">
        <v>4131</v>
      </c>
      <c r="AA139" s="7">
        <v>38</v>
      </c>
      <c r="AB139" s="7">
        <v>4037</v>
      </c>
      <c r="AC139" s="7">
        <v>83</v>
      </c>
      <c r="AD139" s="7">
        <v>4185</v>
      </c>
      <c r="AE139" s="7">
        <v>44</v>
      </c>
      <c r="AF139" s="20">
        <f t="shared" si="2"/>
        <v>96.463560334528069</v>
      </c>
    </row>
    <row r="140" spans="1:32" x14ac:dyDescent="0.3">
      <c r="A140" s="134" t="s">
        <v>571</v>
      </c>
      <c r="B140" s="163">
        <v>0.58317129629629627</v>
      </c>
      <c r="F140">
        <v>46</v>
      </c>
      <c r="G140">
        <v>49</v>
      </c>
      <c r="H140">
        <v>14</v>
      </c>
      <c r="I140">
        <v>24</v>
      </c>
      <c r="J140">
        <v>345800</v>
      </c>
      <c r="K140">
        <v>6600</v>
      </c>
      <c r="L140">
        <v>154500</v>
      </c>
      <c r="M140">
        <v>2900</v>
      </c>
      <c r="N140">
        <v>27690</v>
      </c>
      <c r="O140">
        <v>840</v>
      </c>
      <c r="P140">
        <v>93200</v>
      </c>
      <c r="Q140">
        <v>2500</v>
      </c>
      <c r="R140">
        <v>393400</v>
      </c>
      <c r="S140">
        <v>9000</v>
      </c>
      <c r="T140">
        <v>53.6</v>
      </c>
      <c r="U140">
        <v>1.5</v>
      </c>
      <c r="V140">
        <v>0.88800000000000001</v>
      </c>
      <c r="W140">
        <v>2.3E-2</v>
      </c>
      <c r="X140">
        <v>0.44400000000000001</v>
      </c>
      <c r="Y140">
        <v>0.01</v>
      </c>
      <c r="Z140" s="7">
        <v>4050</v>
      </c>
      <c r="AA140" s="7">
        <v>26</v>
      </c>
      <c r="AB140" s="7">
        <v>4082</v>
      </c>
      <c r="AC140" s="7">
        <v>78</v>
      </c>
      <c r="AD140" s="7">
        <v>4051</v>
      </c>
      <c r="AE140" s="7">
        <v>34</v>
      </c>
      <c r="AF140" s="20">
        <f t="shared" si="2"/>
        <v>100.76524314983955</v>
      </c>
    </row>
    <row r="141" spans="1:32" x14ac:dyDescent="0.3">
      <c r="A141" s="134" t="s">
        <v>572</v>
      </c>
      <c r="B141" s="163">
        <v>0.58398148148148155</v>
      </c>
      <c r="F141">
        <v>21</v>
      </c>
      <c r="G141">
        <v>47</v>
      </c>
      <c r="H141">
        <v>111</v>
      </c>
      <c r="I141">
        <v>47</v>
      </c>
      <c r="J141">
        <v>546000</v>
      </c>
      <c r="K141">
        <v>15000</v>
      </c>
      <c r="L141">
        <v>213500</v>
      </c>
      <c r="M141">
        <v>5500</v>
      </c>
      <c r="N141">
        <v>21400</v>
      </c>
      <c r="O141">
        <v>1400</v>
      </c>
      <c r="P141">
        <v>60800</v>
      </c>
      <c r="Q141">
        <v>2200</v>
      </c>
      <c r="R141">
        <v>670000</v>
      </c>
      <c r="S141">
        <v>16000</v>
      </c>
      <c r="T141">
        <v>43.8</v>
      </c>
      <c r="U141">
        <v>1.3</v>
      </c>
      <c r="V141">
        <v>0.82399999999999995</v>
      </c>
      <c r="W141">
        <v>2.1999999999999999E-2</v>
      </c>
      <c r="X141">
        <v>0.3891</v>
      </c>
      <c r="Y141">
        <v>9.2999999999999992E-3</v>
      </c>
      <c r="Z141" s="7">
        <v>3848</v>
      </c>
      <c r="AA141" s="7">
        <v>29</v>
      </c>
      <c r="AB141" s="7">
        <v>3859</v>
      </c>
      <c r="AC141" s="7">
        <v>78</v>
      </c>
      <c r="AD141" s="7">
        <v>3852</v>
      </c>
      <c r="AE141" s="7">
        <v>36</v>
      </c>
      <c r="AF141" s="20">
        <f t="shared" si="2"/>
        <v>100.18172377985462</v>
      </c>
    </row>
    <row r="142" spans="1:32" x14ac:dyDescent="0.3">
      <c r="A142" s="134" t="s">
        <v>573</v>
      </c>
      <c r="B142" s="163">
        <v>0.58479166666666671</v>
      </c>
      <c r="F142">
        <v>58</v>
      </c>
      <c r="G142">
        <v>46</v>
      </c>
      <c r="H142">
        <v>101</v>
      </c>
      <c r="I142">
        <v>28</v>
      </c>
      <c r="J142">
        <v>600000</v>
      </c>
      <c r="K142">
        <v>15000</v>
      </c>
      <c r="L142">
        <v>241200</v>
      </c>
      <c r="M142">
        <v>5700</v>
      </c>
      <c r="N142">
        <v>74000</v>
      </c>
      <c r="O142">
        <v>2000</v>
      </c>
      <c r="P142">
        <v>250300</v>
      </c>
      <c r="Q142">
        <v>7400</v>
      </c>
      <c r="R142">
        <v>726000</v>
      </c>
      <c r="S142">
        <v>26000</v>
      </c>
      <c r="T142">
        <v>46.7</v>
      </c>
      <c r="U142">
        <v>1.6</v>
      </c>
      <c r="V142">
        <v>0.84899999999999998</v>
      </c>
      <c r="W142">
        <v>2.5000000000000001E-2</v>
      </c>
      <c r="X142">
        <v>0.40100000000000002</v>
      </c>
      <c r="Y142">
        <v>0.01</v>
      </c>
      <c r="Z142" s="7">
        <v>3909</v>
      </c>
      <c r="AA142" s="7">
        <v>34</v>
      </c>
      <c r="AB142" s="7">
        <v>3953</v>
      </c>
      <c r="AC142" s="7">
        <v>88</v>
      </c>
      <c r="AD142" s="7">
        <v>3893</v>
      </c>
      <c r="AE142" s="7">
        <v>38</v>
      </c>
      <c r="AF142" s="20">
        <f t="shared" si="2"/>
        <v>101.54122784484973</v>
      </c>
    </row>
    <row r="143" spans="1:32" x14ac:dyDescent="0.3">
      <c r="A143" s="134" t="s">
        <v>574</v>
      </c>
      <c r="B143" s="163">
        <v>0.58567129629629633</v>
      </c>
      <c r="F143">
        <v>68</v>
      </c>
      <c r="G143">
        <v>49</v>
      </c>
      <c r="H143">
        <v>30</v>
      </c>
      <c r="I143">
        <v>26</v>
      </c>
      <c r="J143">
        <v>163600</v>
      </c>
      <c r="K143">
        <v>3700</v>
      </c>
      <c r="L143">
        <v>71100</v>
      </c>
      <c r="M143">
        <v>1600</v>
      </c>
      <c r="N143">
        <v>22720</v>
      </c>
      <c r="O143">
        <v>620</v>
      </c>
      <c r="P143">
        <v>81000</v>
      </c>
      <c r="Q143">
        <v>2300</v>
      </c>
      <c r="R143">
        <v>194000</v>
      </c>
      <c r="S143">
        <v>6600</v>
      </c>
      <c r="T143">
        <v>50.9</v>
      </c>
      <c r="U143">
        <v>1.5</v>
      </c>
      <c r="V143">
        <v>0.85799999999999998</v>
      </c>
      <c r="W143">
        <v>0.02</v>
      </c>
      <c r="X143">
        <v>0.43190000000000001</v>
      </c>
      <c r="Y143">
        <v>9.7999999999999997E-3</v>
      </c>
      <c r="Z143" s="7">
        <v>3996</v>
      </c>
      <c r="AA143" s="7">
        <v>30</v>
      </c>
      <c r="AB143" s="7">
        <v>3981</v>
      </c>
      <c r="AC143" s="7">
        <v>71</v>
      </c>
      <c r="AD143" s="7">
        <v>4015</v>
      </c>
      <c r="AE143" s="7">
        <v>35</v>
      </c>
      <c r="AF143" s="20">
        <f t="shared" si="2"/>
        <v>99.153175591531763</v>
      </c>
    </row>
    <row r="144" spans="1:32" x14ac:dyDescent="0.3">
      <c r="A144" s="134" t="s">
        <v>575</v>
      </c>
      <c r="B144" s="163">
        <v>0.58642361111111108</v>
      </c>
      <c r="F144">
        <v>91</v>
      </c>
      <c r="G144">
        <v>52</v>
      </c>
      <c r="H144">
        <v>24</v>
      </c>
      <c r="I144">
        <v>23</v>
      </c>
      <c r="J144">
        <v>233500</v>
      </c>
      <c r="K144">
        <v>3900</v>
      </c>
      <c r="L144">
        <v>102600</v>
      </c>
      <c r="M144">
        <v>1500</v>
      </c>
      <c r="N144">
        <v>21820</v>
      </c>
      <c r="O144">
        <v>530</v>
      </c>
      <c r="P144">
        <v>77300</v>
      </c>
      <c r="Q144">
        <v>1600</v>
      </c>
      <c r="R144">
        <v>277100</v>
      </c>
      <c r="S144">
        <v>6400</v>
      </c>
      <c r="T144">
        <v>51.2</v>
      </c>
      <c r="U144">
        <v>1.2</v>
      </c>
      <c r="V144">
        <v>0.85299999999999998</v>
      </c>
      <c r="W144">
        <v>1.9E-2</v>
      </c>
      <c r="X144">
        <v>0.438</v>
      </c>
      <c r="Y144">
        <v>8.5000000000000006E-3</v>
      </c>
      <c r="Z144" s="7">
        <v>4008</v>
      </c>
      <c r="AA144" s="7">
        <v>23</v>
      </c>
      <c r="AB144" s="7">
        <v>3965</v>
      </c>
      <c r="AC144" s="7">
        <v>64</v>
      </c>
      <c r="AD144" s="7">
        <v>4034</v>
      </c>
      <c r="AE144" s="7">
        <v>29</v>
      </c>
      <c r="AF144" s="20">
        <f t="shared" si="2"/>
        <v>98.28953891918691</v>
      </c>
    </row>
    <row r="145" spans="1:32" x14ac:dyDescent="0.3">
      <c r="A145" s="134" t="s">
        <v>598</v>
      </c>
      <c r="B145" s="163">
        <v>0.61085648148148153</v>
      </c>
      <c r="F145">
        <v>23</v>
      </c>
      <c r="G145">
        <v>48</v>
      </c>
      <c r="H145">
        <v>183</v>
      </c>
      <c r="I145">
        <v>40</v>
      </c>
      <c r="J145">
        <v>412000</v>
      </c>
      <c r="K145">
        <v>16000</v>
      </c>
      <c r="L145">
        <v>180600</v>
      </c>
      <c r="M145">
        <v>7200</v>
      </c>
      <c r="N145">
        <v>81900</v>
      </c>
      <c r="O145">
        <v>4300</v>
      </c>
      <c r="P145">
        <v>526000</v>
      </c>
      <c r="Q145">
        <v>34000</v>
      </c>
      <c r="R145">
        <v>542000</v>
      </c>
      <c r="S145">
        <v>31000</v>
      </c>
      <c r="T145">
        <v>48.8</v>
      </c>
      <c r="U145">
        <v>2.1</v>
      </c>
      <c r="V145">
        <v>0.82</v>
      </c>
      <c r="W145">
        <v>2.9000000000000001E-2</v>
      </c>
      <c r="X145">
        <v>0.44</v>
      </c>
      <c r="Y145">
        <v>1.4E-2</v>
      </c>
      <c r="Z145" s="7">
        <v>3936</v>
      </c>
      <c r="AA145" s="7">
        <v>45</v>
      </c>
      <c r="AB145" s="7">
        <v>3830</v>
      </c>
      <c r="AC145" s="7">
        <v>100</v>
      </c>
      <c r="AD145" s="7">
        <v>4024</v>
      </c>
      <c r="AE145" s="7">
        <v>45</v>
      </c>
      <c r="AF145" s="20">
        <f t="shared" si="2"/>
        <v>95.178926441351891</v>
      </c>
    </row>
    <row r="146" spans="1:32" x14ac:dyDescent="0.3">
      <c r="A146" s="134" t="s">
        <v>600</v>
      </c>
      <c r="B146" s="163">
        <v>0.61251157407407408</v>
      </c>
      <c r="F146">
        <v>37</v>
      </c>
      <c r="G146">
        <v>46</v>
      </c>
      <c r="H146">
        <v>8</v>
      </c>
      <c r="I146">
        <v>24</v>
      </c>
      <c r="J146">
        <v>143000</v>
      </c>
      <c r="K146">
        <v>2500</v>
      </c>
      <c r="L146">
        <v>62500</v>
      </c>
      <c r="M146">
        <v>1000</v>
      </c>
      <c r="N146">
        <v>15230</v>
      </c>
      <c r="O146">
        <v>400</v>
      </c>
      <c r="P146">
        <v>55500</v>
      </c>
      <c r="Q146">
        <v>1300</v>
      </c>
      <c r="R146">
        <v>169000</v>
      </c>
      <c r="S146">
        <v>4500</v>
      </c>
      <c r="T146">
        <v>51.8</v>
      </c>
      <c r="U146">
        <v>1.7</v>
      </c>
      <c r="V146">
        <v>0.877</v>
      </c>
      <c r="W146">
        <v>2.5999999999999999E-2</v>
      </c>
      <c r="X146">
        <v>0.439</v>
      </c>
      <c r="Y146">
        <v>1.0999999999999999E-2</v>
      </c>
      <c r="Z146" s="7">
        <v>4016</v>
      </c>
      <c r="AA146" s="7">
        <v>33</v>
      </c>
      <c r="AB146" s="7">
        <v>4041</v>
      </c>
      <c r="AC146" s="7">
        <v>87</v>
      </c>
      <c r="AD146" s="7">
        <v>4031</v>
      </c>
      <c r="AE146" s="7">
        <v>38</v>
      </c>
      <c r="AF146" s="20">
        <f t="shared" si="2"/>
        <v>100.24807740014884</v>
      </c>
    </row>
    <row r="147" spans="1:32" x14ac:dyDescent="0.3">
      <c r="A147" s="134" t="s">
        <v>609</v>
      </c>
      <c r="B147" s="163">
        <v>0.62234953703703699</v>
      </c>
      <c r="F147">
        <v>71</v>
      </c>
      <c r="G147">
        <v>48</v>
      </c>
      <c r="H147">
        <v>27</v>
      </c>
      <c r="I147">
        <v>26</v>
      </c>
      <c r="J147">
        <v>359100</v>
      </c>
      <c r="K147">
        <v>8300</v>
      </c>
      <c r="L147">
        <v>158500</v>
      </c>
      <c r="M147">
        <v>3700</v>
      </c>
      <c r="N147">
        <v>23500</v>
      </c>
      <c r="O147">
        <v>730</v>
      </c>
      <c r="P147">
        <v>83500</v>
      </c>
      <c r="Q147">
        <v>2500</v>
      </c>
      <c r="R147">
        <v>428000</v>
      </c>
      <c r="S147">
        <v>15000</v>
      </c>
      <c r="T147">
        <v>52.9</v>
      </c>
      <c r="U147">
        <v>2.4</v>
      </c>
      <c r="V147">
        <v>0.88700000000000001</v>
      </c>
      <c r="W147">
        <v>3.3000000000000002E-2</v>
      </c>
      <c r="X147">
        <v>0.44500000000000001</v>
      </c>
      <c r="Y147">
        <v>1.6E-2</v>
      </c>
      <c r="Z147" s="7">
        <v>4017</v>
      </c>
      <c r="AA147" s="7">
        <v>45</v>
      </c>
      <c r="AB147" s="7">
        <v>4060</v>
      </c>
      <c r="AC147" s="7">
        <v>110</v>
      </c>
      <c r="AD147" s="7">
        <v>4036</v>
      </c>
      <c r="AE147" s="7">
        <v>52</v>
      </c>
      <c r="AF147" s="20">
        <f t="shared" si="2"/>
        <v>100.59464816650147</v>
      </c>
    </row>
    <row r="148" spans="1:32" x14ac:dyDescent="0.3">
      <c r="A148" s="134" t="s">
        <v>786</v>
      </c>
      <c r="B148" s="163">
        <v>0.6410069444444445</v>
      </c>
      <c r="F148">
        <v>7</v>
      </c>
      <c r="G148">
        <v>40</v>
      </c>
      <c r="H148">
        <v>379</v>
      </c>
      <c r="I148">
        <v>63</v>
      </c>
      <c r="J148">
        <v>549000</v>
      </c>
      <c r="K148">
        <v>16000</v>
      </c>
      <c r="L148">
        <v>241400</v>
      </c>
      <c r="M148">
        <v>7300</v>
      </c>
      <c r="N148">
        <v>97300</v>
      </c>
      <c r="O148">
        <v>3900</v>
      </c>
      <c r="P148">
        <v>453000</v>
      </c>
      <c r="Q148">
        <v>42000</v>
      </c>
      <c r="R148">
        <v>697000</v>
      </c>
      <c r="S148">
        <v>31000</v>
      </c>
      <c r="T148">
        <v>48.8</v>
      </c>
      <c r="U148">
        <v>1.4</v>
      </c>
      <c r="V148">
        <v>0.82599999999999996</v>
      </c>
      <c r="W148">
        <v>0.02</v>
      </c>
      <c r="X148">
        <v>0.43680000000000002</v>
      </c>
      <c r="Y148">
        <v>7.7999999999999996E-3</v>
      </c>
      <c r="Z148" s="7">
        <v>3959</v>
      </c>
      <c r="AA148" s="7">
        <v>28</v>
      </c>
      <c r="AB148" s="7">
        <v>3868</v>
      </c>
      <c r="AC148" s="7">
        <v>70</v>
      </c>
      <c r="AD148" s="7">
        <v>4032</v>
      </c>
      <c r="AE148" s="7">
        <v>27</v>
      </c>
      <c r="AF148" s="20">
        <f t="shared" si="2"/>
        <v>95.932539682539684</v>
      </c>
    </row>
    <row r="149" spans="1:32" x14ac:dyDescent="0.3">
      <c r="A149" s="134" t="s">
        <v>638</v>
      </c>
      <c r="B149" s="163">
        <v>0.6540393518518518</v>
      </c>
      <c r="F149">
        <v>44</v>
      </c>
      <c r="G149">
        <v>49</v>
      </c>
      <c r="H149">
        <v>5</v>
      </c>
      <c r="I149">
        <v>22</v>
      </c>
      <c r="J149">
        <v>327300</v>
      </c>
      <c r="K149">
        <v>7000</v>
      </c>
      <c r="L149">
        <v>146200</v>
      </c>
      <c r="M149">
        <v>3400</v>
      </c>
      <c r="N149">
        <v>19160</v>
      </c>
      <c r="O149">
        <v>520</v>
      </c>
      <c r="P149">
        <v>135000</v>
      </c>
      <c r="Q149">
        <v>16000</v>
      </c>
      <c r="R149">
        <v>396000</v>
      </c>
      <c r="S149">
        <v>13000</v>
      </c>
      <c r="T149">
        <v>52.8</v>
      </c>
      <c r="U149">
        <v>1.7</v>
      </c>
      <c r="V149">
        <v>0.87</v>
      </c>
      <c r="W149">
        <v>2.1999999999999999E-2</v>
      </c>
      <c r="X149">
        <v>0.44500000000000001</v>
      </c>
      <c r="Y149">
        <v>1.0999999999999999E-2</v>
      </c>
      <c r="Z149" s="7">
        <v>4030</v>
      </c>
      <c r="AA149" s="7">
        <v>32</v>
      </c>
      <c r="AB149" s="7">
        <v>4031</v>
      </c>
      <c r="AC149" s="7">
        <v>78</v>
      </c>
      <c r="AD149" s="7">
        <v>4053</v>
      </c>
      <c r="AE149" s="7">
        <v>36</v>
      </c>
      <c r="AF149" s="20">
        <f t="shared" si="2"/>
        <v>99.457192203306192</v>
      </c>
    </row>
    <row r="150" spans="1:32" x14ac:dyDescent="0.3">
      <c r="A150" s="134" t="s">
        <v>642</v>
      </c>
      <c r="B150" s="163">
        <v>0.65812499999999996</v>
      </c>
      <c r="F150">
        <v>47</v>
      </c>
      <c r="G150">
        <v>41</v>
      </c>
      <c r="H150">
        <v>182</v>
      </c>
      <c r="I150">
        <v>35</v>
      </c>
      <c r="J150">
        <v>708000</v>
      </c>
      <c r="K150">
        <v>15000</v>
      </c>
      <c r="L150">
        <v>332200</v>
      </c>
      <c r="M150">
        <v>6900</v>
      </c>
      <c r="N150">
        <v>55500</v>
      </c>
      <c r="O150">
        <v>1800</v>
      </c>
      <c r="P150">
        <v>159600</v>
      </c>
      <c r="Q150">
        <v>4800</v>
      </c>
      <c r="R150">
        <v>819000</v>
      </c>
      <c r="S150">
        <v>30000</v>
      </c>
      <c r="T150">
        <v>57.5</v>
      </c>
      <c r="U150">
        <v>1.5</v>
      </c>
      <c r="V150">
        <v>0.90400000000000003</v>
      </c>
      <c r="W150">
        <v>2.3E-2</v>
      </c>
      <c r="X150">
        <v>0.46639999999999998</v>
      </c>
      <c r="Y150">
        <v>8.3999999999999995E-3</v>
      </c>
      <c r="Z150" s="7">
        <v>4121</v>
      </c>
      <c r="AA150" s="7">
        <v>27</v>
      </c>
      <c r="AB150" s="7">
        <v>4146</v>
      </c>
      <c r="AC150" s="7">
        <v>78</v>
      </c>
      <c r="AD150" s="7">
        <v>4129</v>
      </c>
      <c r="AE150" s="7">
        <v>27</v>
      </c>
      <c r="AF150" s="20">
        <f t="shared" si="2"/>
        <v>100.41172196657786</v>
      </c>
    </row>
    <row r="151" spans="1:32" x14ac:dyDescent="0.3">
      <c r="A151" s="134" t="s">
        <v>653</v>
      </c>
      <c r="B151" s="163">
        <v>0.67196759259259264</v>
      </c>
      <c r="F151">
        <v>18</v>
      </c>
      <c r="G151">
        <v>39</v>
      </c>
      <c r="H151">
        <v>78</v>
      </c>
      <c r="I151">
        <v>32</v>
      </c>
      <c r="J151">
        <v>496300</v>
      </c>
      <c r="K151">
        <v>9000</v>
      </c>
      <c r="L151">
        <v>195200</v>
      </c>
      <c r="M151">
        <v>3100</v>
      </c>
      <c r="N151">
        <v>73300</v>
      </c>
      <c r="O151">
        <v>2100</v>
      </c>
      <c r="P151">
        <v>315000</v>
      </c>
      <c r="Q151">
        <v>22000</v>
      </c>
      <c r="R151">
        <v>625000</v>
      </c>
      <c r="S151">
        <v>15000</v>
      </c>
      <c r="T151">
        <v>44.1</v>
      </c>
      <c r="U151">
        <v>1.3</v>
      </c>
      <c r="V151">
        <v>0.82299999999999995</v>
      </c>
      <c r="W151">
        <v>2.1000000000000001E-2</v>
      </c>
      <c r="X151">
        <v>0.39300000000000002</v>
      </c>
      <c r="Y151">
        <v>9.4000000000000004E-3</v>
      </c>
      <c r="Z151" s="7">
        <v>3859</v>
      </c>
      <c r="AA151" s="7">
        <v>29</v>
      </c>
      <c r="AB151" s="7">
        <v>3856</v>
      </c>
      <c r="AC151" s="7">
        <v>73</v>
      </c>
      <c r="AD151" s="7">
        <v>3867</v>
      </c>
      <c r="AE151" s="7">
        <v>36</v>
      </c>
      <c r="AF151" s="20">
        <f t="shared" si="2"/>
        <v>99.71554176364107</v>
      </c>
    </row>
    <row r="152" spans="1:32" x14ac:dyDescent="0.3">
      <c r="A152" s="134" t="s">
        <v>658</v>
      </c>
      <c r="B152" s="163">
        <v>0.67605324074074069</v>
      </c>
      <c r="F152">
        <v>84</v>
      </c>
      <c r="G152">
        <v>44</v>
      </c>
      <c r="H152">
        <v>31</v>
      </c>
      <c r="I152">
        <v>26</v>
      </c>
      <c r="J152">
        <v>80800</v>
      </c>
      <c r="K152">
        <v>1700</v>
      </c>
      <c r="L152">
        <v>33240</v>
      </c>
      <c r="M152">
        <v>660</v>
      </c>
      <c r="N152">
        <v>17400</v>
      </c>
      <c r="O152">
        <v>480</v>
      </c>
      <c r="P152">
        <v>64200</v>
      </c>
      <c r="Q152">
        <v>1800</v>
      </c>
      <c r="R152">
        <v>99000</v>
      </c>
      <c r="S152">
        <v>3200</v>
      </c>
      <c r="T152">
        <v>46.9</v>
      </c>
      <c r="U152">
        <v>1</v>
      </c>
      <c r="V152">
        <v>0.83399999999999996</v>
      </c>
      <c r="W152">
        <v>1.7000000000000001E-2</v>
      </c>
      <c r="X152">
        <v>0.41020000000000001</v>
      </c>
      <c r="Y152">
        <v>7.3000000000000001E-3</v>
      </c>
      <c r="Z152" s="7">
        <v>3920</v>
      </c>
      <c r="AA152" s="7">
        <v>22</v>
      </c>
      <c r="AB152" s="7">
        <v>3901</v>
      </c>
      <c r="AC152" s="7">
        <v>60</v>
      </c>
      <c r="AD152" s="7">
        <v>3939</v>
      </c>
      <c r="AE152" s="7">
        <v>26</v>
      </c>
      <c r="AF152" s="20">
        <f t="shared" si="2"/>
        <v>99.035288144199043</v>
      </c>
    </row>
    <row r="153" spans="1:32" x14ac:dyDescent="0.3">
      <c r="A153" s="134" t="s">
        <v>659</v>
      </c>
      <c r="B153" s="163">
        <v>0.676875</v>
      </c>
      <c r="F153">
        <v>44</v>
      </c>
      <c r="G153">
        <v>67</v>
      </c>
      <c r="H153">
        <v>19</v>
      </c>
      <c r="I153">
        <v>27</v>
      </c>
      <c r="J153">
        <v>90900</v>
      </c>
      <c r="K153">
        <v>2100</v>
      </c>
      <c r="L153">
        <v>38410</v>
      </c>
      <c r="M153">
        <v>770</v>
      </c>
      <c r="N153">
        <v>21670</v>
      </c>
      <c r="O153">
        <v>720</v>
      </c>
      <c r="P153">
        <v>267000</v>
      </c>
      <c r="Q153">
        <v>97000</v>
      </c>
      <c r="R153">
        <v>114400</v>
      </c>
      <c r="S153">
        <v>3300</v>
      </c>
      <c r="T153">
        <v>47.2</v>
      </c>
      <c r="U153">
        <v>1.4</v>
      </c>
      <c r="V153">
        <v>0.81399999999999995</v>
      </c>
      <c r="W153">
        <v>2.1000000000000001E-2</v>
      </c>
      <c r="X153">
        <v>0.42099999999999999</v>
      </c>
      <c r="Y153">
        <v>0.01</v>
      </c>
      <c r="Z153" s="7">
        <v>3927</v>
      </c>
      <c r="AA153" s="7">
        <v>31</v>
      </c>
      <c r="AB153" s="7">
        <v>3833</v>
      </c>
      <c r="AC153" s="7">
        <v>75</v>
      </c>
      <c r="AD153" s="7">
        <v>3983</v>
      </c>
      <c r="AE153" s="7">
        <v>38</v>
      </c>
      <c r="AF153" s="20">
        <f t="shared" si="2"/>
        <v>96.233994476525226</v>
      </c>
    </row>
    <row r="154" spans="1:32" x14ac:dyDescent="0.3">
      <c r="A154" s="134" t="s">
        <v>660</v>
      </c>
      <c r="B154" s="163">
        <v>0.68010416666666673</v>
      </c>
      <c r="F154">
        <v>66</v>
      </c>
      <c r="G154">
        <v>47</v>
      </c>
      <c r="H154">
        <v>11</v>
      </c>
      <c r="I154">
        <v>22</v>
      </c>
      <c r="J154">
        <v>308000</v>
      </c>
      <c r="K154">
        <v>4600</v>
      </c>
      <c r="L154">
        <v>147500</v>
      </c>
      <c r="M154">
        <v>2200</v>
      </c>
      <c r="N154">
        <v>29570</v>
      </c>
      <c r="O154">
        <v>670</v>
      </c>
      <c r="P154">
        <v>98400</v>
      </c>
      <c r="Q154">
        <v>2300</v>
      </c>
      <c r="R154">
        <v>343200</v>
      </c>
      <c r="S154">
        <v>8800</v>
      </c>
      <c r="T154">
        <v>60.9</v>
      </c>
      <c r="U154">
        <v>1.7</v>
      </c>
      <c r="V154">
        <v>0.92700000000000005</v>
      </c>
      <c r="W154">
        <v>2.5000000000000001E-2</v>
      </c>
      <c r="X154">
        <v>0.47799999999999998</v>
      </c>
      <c r="Y154">
        <v>1.0999999999999999E-2</v>
      </c>
      <c r="Z154" s="7">
        <v>4181</v>
      </c>
      <c r="AA154" s="7">
        <v>28</v>
      </c>
      <c r="AB154" s="7">
        <v>4212</v>
      </c>
      <c r="AC154" s="7">
        <v>84</v>
      </c>
      <c r="AD154" s="7">
        <v>4160</v>
      </c>
      <c r="AE154" s="7">
        <v>34</v>
      </c>
      <c r="AF154" s="20">
        <f t="shared" si="2"/>
        <v>101.25</v>
      </c>
    </row>
    <row r="155" spans="1:32" x14ac:dyDescent="0.3">
      <c r="A155" s="134" t="s">
        <v>661</v>
      </c>
      <c r="B155" s="163">
        <v>0.68092592592592593</v>
      </c>
      <c r="F155">
        <v>108</v>
      </c>
      <c r="G155">
        <v>45</v>
      </c>
      <c r="H155">
        <v>18</v>
      </c>
      <c r="I155">
        <v>19</v>
      </c>
      <c r="J155">
        <v>487000</v>
      </c>
      <c r="K155">
        <v>15000</v>
      </c>
      <c r="L155">
        <v>232000</v>
      </c>
      <c r="M155">
        <v>7400</v>
      </c>
      <c r="N155">
        <v>41500</v>
      </c>
      <c r="O155">
        <v>1600</v>
      </c>
      <c r="P155">
        <v>138000</v>
      </c>
      <c r="Q155">
        <v>4800</v>
      </c>
      <c r="R155">
        <v>571000</v>
      </c>
      <c r="S155">
        <v>26000</v>
      </c>
      <c r="T155">
        <v>58.2</v>
      </c>
      <c r="U155">
        <v>1.9</v>
      </c>
      <c r="V155">
        <v>0.88700000000000001</v>
      </c>
      <c r="W155">
        <v>2.5000000000000001E-2</v>
      </c>
      <c r="X155">
        <v>0.47399999999999998</v>
      </c>
      <c r="Y155">
        <v>1.0999999999999999E-2</v>
      </c>
      <c r="Z155" s="7">
        <v>4131</v>
      </c>
      <c r="AA155" s="7">
        <v>32</v>
      </c>
      <c r="AB155" s="7">
        <v>4075</v>
      </c>
      <c r="AC155" s="7">
        <v>85</v>
      </c>
      <c r="AD155" s="7">
        <v>4145</v>
      </c>
      <c r="AE155" s="7">
        <v>36</v>
      </c>
      <c r="AF155" s="20">
        <f t="shared" si="2"/>
        <v>98.311218335343781</v>
      </c>
    </row>
    <row r="156" spans="1:32" x14ac:dyDescent="0.3">
      <c r="A156" s="134" t="s">
        <v>669</v>
      </c>
      <c r="B156" s="163">
        <v>0.68751157407407415</v>
      </c>
      <c r="F156">
        <v>31</v>
      </c>
      <c r="G156">
        <v>44</v>
      </c>
      <c r="H156">
        <v>26</v>
      </c>
      <c r="I156">
        <v>25</v>
      </c>
      <c r="J156">
        <v>252000</v>
      </c>
      <c r="K156">
        <v>4800</v>
      </c>
      <c r="L156">
        <v>108400</v>
      </c>
      <c r="M156">
        <v>2500</v>
      </c>
      <c r="N156">
        <v>15280</v>
      </c>
      <c r="O156">
        <v>460</v>
      </c>
      <c r="P156">
        <v>68700</v>
      </c>
      <c r="Q156">
        <v>2800</v>
      </c>
      <c r="R156">
        <v>307500</v>
      </c>
      <c r="S156">
        <v>9000</v>
      </c>
      <c r="T156">
        <v>49.6</v>
      </c>
      <c r="U156">
        <v>1.7</v>
      </c>
      <c r="V156">
        <v>0.83199999999999996</v>
      </c>
      <c r="W156">
        <v>2.4E-2</v>
      </c>
      <c r="X156">
        <v>0.42699999999999999</v>
      </c>
      <c r="Y156">
        <v>0.01</v>
      </c>
      <c r="Z156" s="7">
        <v>3967</v>
      </c>
      <c r="AA156" s="7">
        <v>34</v>
      </c>
      <c r="AB156" s="7">
        <v>3885</v>
      </c>
      <c r="AC156" s="7">
        <v>83</v>
      </c>
      <c r="AD156" s="7">
        <v>3992</v>
      </c>
      <c r="AE156" s="7">
        <v>36</v>
      </c>
      <c r="AF156" s="20">
        <f t="shared" si="2"/>
        <v>97.319639278557119</v>
      </c>
    </row>
    <row r="157" spans="1:32" x14ac:dyDescent="0.3">
      <c r="A157" s="134" t="s">
        <v>674</v>
      </c>
      <c r="B157" s="163">
        <v>0.69156249999999997</v>
      </c>
      <c r="F157">
        <v>38</v>
      </c>
      <c r="G157">
        <v>50</v>
      </c>
      <c r="H157">
        <v>12</v>
      </c>
      <c r="I157">
        <v>23</v>
      </c>
      <c r="J157">
        <v>250700</v>
      </c>
      <c r="K157">
        <v>4700</v>
      </c>
      <c r="L157">
        <v>118000</v>
      </c>
      <c r="M157">
        <v>2300</v>
      </c>
      <c r="N157">
        <v>37800</v>
      </c>
      <c r="O157">
        <v>1000</v>
      </c>
      <c r="P157">
        <v>131800</v>
      </c>
      <c r="Q157">
        <v>3300</v>
      </c>
      <c r="R157">
        <v>299200</v>
      </c>
      <c r="S157">
        <v>8400</v>
      </c>
      <c r="T157">
        <v>56</v>
      </c>
      <c r="U157">
        <v>1.3</v>
      </c>
      <c r="V157">
        <v>0.86299999999999999</v>
      </c>
      <c r="W157">
        <v>1.9E-2</v>
      </c>
      <c r="X157">
        <v>0.4672</v>
      </c>
      <c r="Y157">
        <v>8.8999999999999999E-3</v>
      </c>
      <c r="Z157" s="7">
        <v>4096</v>
      </c>
      <c r="AA157" s="7">
        <v>23</v>
      </c>
      <c r="AB157" s="7">
        <v>4000</v>
      </c>
      <c r="AC157" s="7">
        <v>66</v>
      </c>
      <c r="AD157" s="7">
        <v>4134</v>
      </c>
      <c r="AE157" s="7">
        <v>29</v>
      </c>
      <c r="AF157" s="20">
        <f t="shared" si="2"/>
        <v>96.758587324625054</v>
      </c>
    </row>
    <row r="158" spans="1:32" x14ac:dyDescent="0.3">
      <c r="A158" s="134" t="s">
        <v>677</v>
      </c>
      <c r="B158" s="163">
        <v>0.69723379629629623</v>
      </c>
      <c r="F158">
        <v>59</v>
      </c>
      <c r="G158">
        <v>50</v>
      </c>
      <c r="H158">
        <v>45</v>
      </c>
      <c r="I158">
        <v>25</v>
      </c>
      <c r="J158">
        <v>429000</v>
      </c>
      <c r="K158">
        <v>10000</v>
      </c>
      <c r="L158">
        <v>192100</v>
      </c>
      <c r="M158">
        <v>4600</v>
      </c>
      <c r="N158">
        <v>36200</v>
      </c>
      <c r="O158">
        <v>980</v>
      </c>
      <c r="P158">
        <v>124600</v>
      </c>
      <c r="Q158">
        <v>3000</v>
      </c>
      <c r="R158">
        <v>497000</v>
      </c>
      <c r="S158">
        <v>17000</v>
      </c>
      <c r="T158">
        <v>54.5</v>
      </c>
      <c r="U158">
        <v>1.7</v>
      </c>
      <c r="V158">
        <v>0.876</v>
      </c>
      <c r="W158">
        <v>2.1000000000000001E-2</v>
      </c>
      <c r="X158">
        <v>0.44800000000000001</v>
      </c>
      <c r="Y158">
        <v>0.01</v>
      </c>
      <c r="Z158" s="7">
        <v>4069</v>
      </c>
      <c r="AA158" s="7">
        <v>31</v>
      </c>
      <c r="AB158" s="7">
        <v>4045</v>
      </c>
      <c r="AC158" s="7">
        <v>72</v>
      </c>
      <c r="AD158" s="7">
        <v>4066</v>
      </c>
      <c r="AE158" s="7">
        <v>33</v>
      </c>
      <c r="AF158" s="20">
        <f t="shared" si="2"/>
        <v>99.483521888834233</v>
      </c>
    </row>
    <row r="159" spans="1:32" x14ac:dyDescent="0.3">
      <c r="A159" s="134" t="s">
        <v>678</v>
      </c>
      <c r="B159" s="163">
        <v>0.69803240740740735</v>
      </c>
      <c r="F159">
        <v>86</v>
      </c>
      <c r="G159">
        <v>50</v>
      </c>
      <c r="H159">
        <v>23</v>
      </c>
      <c r="I159">
        <v>23</v>
      </c>
      <c r="J159">
        <v>668000</v>
      </c>
      <c r="K159">
        <v>14000</v>
      </c>
      <c r="L159">
        <v>263400</v>
      </c>
      <c r="M159">
        <v>5700</v>
      </c>
      <c r="N159">
        <v>51000</v>
      </c>
      <c r="O159">
        <v>1200</v>
      </c>
      <c r="P159">
        <v>192200</v>
      </c>
      <c r="Q159">
        <v>5400</v>
      </c>
      <c r="R159">
        <v>831000</v>
      </c>
      <c r="S159">
        <v>29000</v>
      </c>
      <c r="T159">
        <v>45.1</v>
      </c>
      <c r="U159">
        <v>1.3</v>
      </c>
      <c r="V159">
        <v>0.82099999999999995</v>
      </c>
      <c r="W159">
        <v>1.9E-2</v>
      </c>
      <c r="X159">
        <v>0.3916</v>
      </c>
      <c r="Y159">
        <v>8.3000000000000001E-3</v>
      </c>
      <c r="Z159" s="7">
        <v>3878</v>
      </c>
      <c r="AA159" s="7">
        <v>29</v>
      </c>
      <c r="AB159" s="7">
        <v>3863</v>
      </c>
      <c r="AC159" s="7">
        <v>70</v>
      </c>
      <c r="AD159" s="7">
        <v>3870</v>
      </c>
      <c r="AE159" s="7">
        <v>32</v>
      </c>
      <c r="AF159" s="20">
        <f t="shared" si="2"/>
        <v>99.819121447028422</v>
      </c>
    </row>
    <row r="160" spans="1:32" x14ac:dyDescent="0.3">
      <c r="A160" s="134" t="s">
        <v>679</v>
      </c>
      <c r="B160" s="163">
        <v>0.69884259259259263</v>
      </c>
      <c r="F160">
        <v>114</v>
      </c>
      <c r="G160">
        <v>50</v>
      </c>
      <c r="H160">
        <v>11</v>
      </c>
      <c r="I160">
        <v>21</v>
      </c>
      <c r="J160">
        <v>101000</v>
      </c>
      <c r="K160">
        <v>2200</v>
      </c>
      <c r="L160">
        <v>38420</v>
      </c>
      <c r="M160">
        <v>900</v>
      </c>
      <c r="N160">
        <v>10000</v>
      </c>
      <c r="O160">
        <v>280</v>
      </c>
      <c r="P160">
        <v>38160</v>
      </c>
      <c r="Q160">
        <v>930</v>
      </c>
      <c r="R160">
        <v>132100</v>
      </c>
      <c r="S160">
        <v>4600</v>
      </c>
      <c r="T160">
        <v>41.5</v>
      </c>
      <c r="U160">
        <v>1.4</v>
      </c>
      <c r="V160">
        <v>0.79</v>
      </c>
      <c r="W160">
        <v>2.3E-2</v>
      </c>
      <c r="X160">
        <v>0.37919999999999998</v>
      </c>
      <c r="Y160">
        <v>9.4000000000000004E-3</v>
      </c>
      <c r="Z160" s="7">
        <v>3790</v>
      </c>
      <c r="AA160" s="7">
        <v>33</v>
      </c>
      <c r="AB160" s="7">
        <v>3738</v>
      </c>
      <c r="AC160" s="7">
        <v>83</v>
      </c>
      <c r="AD160" s="7">
        <v>3813</v>
      </c>
      <c r="AE160" s="7">
        <v>37</v>
      </c>
      <c r="AF160" s="20">
        <f t="shared" si="2"/>
        <v>98.033044846577496</v>
      </c>
    </row>
    <row r="161" spans="1:32" x14ac:dyDescent="0.3">
      <c r="A161" s="134" t="s">
        <v>680</v>
      </c>
      <c r="B161" s="163">
        <v>0.69972222222222225</v>
      </c>
      <c r="F161">
        <v>108</v>
      </c>
      <c r="G161">
        <v>50</v>
      </c>
      <c r="H161">
        <v>7</v>
      </c>
      <c r="I161">
        <v>22</v>
      </c>
      <c r="J161">
        <v>190000</v>
      </c>
      <c r="K161">
        <v>4100</v>
      </c>
      <c r="L161">
        <v>85500</v>
      </c>
      <c r="M161">
        <v>2000</v>
      </c>
      <c r="N161">
        <v>20870</v>
      </c>
      <c r="O161">
        <v>530</v>
      </c>
      <c r="P161">
        <v>71200</v>
      </c>
      <c r="Q161">
        <v>1800</v>
      </c>
      <c r="R161">
        <v>225100</v>
      </c>
      <c r="S161">
        <v>7900</v>
      </c>
      <c r="T161">
        <v>53.9</v>
      </c>
      <c r="U161">
        <v>1.8</v>
      </c>
      <c r="V161">
        <v>0.86199999999999999</v>
      </c>
      <c r="W161">
        <v>2.3E-2</v>
      </c>
      <c r="X161">
        <v>0.44700000000000001</v>
      </c>
      <c r="Y161">
        <v>0.01</v>
      </c>
      <c r="Z161" s="7">
        <v>4051</v>
      </c>
      <c r="AA161" s="7">
        <v>33</v>
      </c>
      <c r="AB161" s="7">
        <v>3991</v>
      </c>
      <c r="AC161" s="7">
        <v>80</v>
      </c>
      <c r="AD161" s="7">
        <v>4066</v>
      </c>
      <c r="AE161" s="7">
        <v>34</v>
      </c>
      <c r="AF161" s="20">
        <f t="shared" si="2"/>
        <v>98.15543531726513</v>
      </c>
    </row>
    <row r="162" spans="1:32" x14ac:dyDescent="0.3">
      <c r="A162" s="134" t="s">
        <v>681</v>
      </c>
      <c r="B162" s="163">
        <v>0.70046296296296295</v>
      </c>
      <c r="F162">
        <v>88</v>
      </c>
      <c r="G162">
        <v>47</v>
      </c>
      <c r="H162">
        <v>0</v>
      </c>
      <c r="I162">
        <v>21</v>
      </c>
      <c r="J162">
        <v>217200</v>
      </c>
      <c r="K162">
        <v>4600</v>
      </c>
      <c r="L162">
        <v>94500</v>
      </c>
      <c r="M162">
        <v>2100</v>
      </c>
      <c r="N162">
        <v>18980</v>
      </c>
      <c r="O162">
        <v>540</v>
      </c>
      <c r="P162">
        <v>65000</v>
      </c>
      <c r="Q162">
        <v>1700</v>
      </c>
      <c r="R162">
        <v>263300</v>
      </c>
      <c r="S162">
        <v>9000</v>
      </c>
      <c r="T162">
        <v>51.8</v>
      </c>
      <c r="U162">
        <v>1.7</v>
      </c>
      <c r="V162">
        <v>0.85199999999999998</v>
      </c>
      <c r="W162">
        <v>2.1999999999999999E-2</v>
      </c>
      <c r="X162">
        <v>0.434</v>
      </c>
      <c r="Y162">
        <v>0.01</v>
      </c>
      <c r="Z162" s="7">
        <v>4009</v>
      </c>
      <c r="AA162" s="7">
        <v>33</v>
      </c>
      <c r="AB162" s="7">
        <v>3957</v>
      </c>
      <c r="AC162" s="7">
        <v>76</v>
      </c>
      <c r="AD162" s="7">
        <v>4016</v>
      </c>
      <c r="AE162" s="7">
        <v>36</v>
      </c>
      <c r="AF162" s="20">
        <f t="shared" si="2"/>
        <v>98.5308764940239</v>
      </c>
    </row>
    <row r="163" spans="1:32" x14ac:dyDescent="0.3">
      <c r="A163" s="134" t="s">
        <v>682</v>
      </c>
      <c r="B163" s="163">
        <v>0.70130787037037035</v>
      </c>
      <c r="F163">
        <v>92</v>
      </c>
      <c r="G163">
        <v>45</v>
      </c>
      <c r="H163">
        <v>5</v>
      </c>
      <c r="I163">
        <v>24</v>
      </c>
      <c r="J163">
        <v>188200</v>
      </c>
      <c r="K163">
        <v>4700</v>
      </c>
      <c r="L163">
        <v>88200</v>
      </c>
      <c r="M163">
        <v>2200</v>
      </c>
      <c r="N163">
        <v>20090</v>
      </c>
      <c r="O163">
        <v>640</v>
      </c>
      <c r="P163">
        <v>66900</v>
      </c>
      <c r="Q163">
        <v>1900</v>
      </c>
      <c r="R163">
        <v>217400</v>
      </c>
      <c r="S163">
        <v>7900</v>
      </c>
      <c r="T163">
        <v>57.1</v>
      </c>
      <c r="U163">
        <v>2</v>
      </c>
      <c r="V163">
        <v>0.88200000000000001</v>
      </c>
      <c r="W163">
        <v>2.7E-2</v>
      </c>
      <c r="X163">
        <v>0.46800000000000003</v>
      </c>
      <c r="Y163">
        <v>1.2E-2</v>
      </c>
      <c r="Z163" s="7">
        <v>4112</v>
      </c>
      <c r="AA163" s="7">
        <v>36</v>
      </c>
      <c r="AB163" s="7">
        <v>4056</v>
      </c>
      <c r="AC163" s="7">
        <v>90</v>
      </c>
      <c r="AD163" s="7">
        <v>4126</v>
      </c>
      <c r="AE163" s="7">
        <v>38</v>
      </c>
      <c r="AF163" s="20">
        <f t="shared" si="2"/>
        <v>98.303441589917597</v>
      </c>
    </row>
    <row r="164" spans="1:32" x14ac:dyDescent="0.3">
      <c r="A164" s="134" t="s">
        <v>683</v>
      </c>
      <c r="B164" s="163">
        <v>0.70209490740740732</v>
      </c>
      <c r="F164">
        <v>138</v>
      </c>
      <c r="G164">
        <v>51</v>
      </c>
      <c r="H164">
        <v>45</v>
      </c>
      <c r="I164">
        <v>24</v>
      </c>
      <c r="J164">
        <v>390000</v>
      </c>
      <c r="K164">
        <v>13000</v>
      </c>
      <c r="L164">
        <v>197400</v>
      </c>
      <c r="M164">
        <v>6900</v>
      </c>
      <c r="N164">
        <v>68500</v>
      </c>
      <c r="O164">
        <v>2900</v>
      </c>
      <c r="P164">
        <v>535000</v>
      </c>
      <c r="Q164">
        <v>53000</v>
      </c>
      <c r="R164">
        <v>442000</v>
      </c>
      <c r="S164">
        <v>19000</v>
      </c>
      <c r="T164">
        <v>64.099999999999994</v>
      </c>
      <c r="U164">
        <v>1.9</v>
      </c>
      <c r="V164">
        <v>0.90500000000000003</v>
      </c>
      <c r="W164">
        <v>2.1999999999999999E-2</v>
      </c>
      <c r="X164">
        <v>0.504</v>
      </c>
      <c r="Y164">
        <v>1.2E-2</v>
      </c>
      <c r="Z164" s="7">
        <v>4226</v>
      </c>
      <c r="AA164" s="7">
        <v>30</v>
      </c>
      <c r="AB164" s="7">
        <v>4139</v>
      </c>
      <c r="AC164" s="7">
        <v>76</v>
      </c>
      <c r="AD164" s="7">
        <v>4242</v>
      </c>
      <c r="AE164" s="7">
        <v>36</v>
      </c>
      <c r="AF164" s="20">
        <f t="shared" si="2"/>
        <v>97.571900047147579</v>
      </c>
    </row>
    <row r="165" spans="1:32" x14ac:dyDescent="0.3">
      <c r="A165" s="134" t="s">
        <v>684</v>
      </c>
      <c r="B165" s="163">
        <v>0.70292824074074067</v>
      </c>
      <c r="F165">
        <v>83</v>
      </c>
      <c r="G165">
        <v>47</v>
      </c>
      <c r="H165">
        <v>24</v>
      </c>
      <c r="I165">
        <v>23</v>
      </c>
      <c r="J165">
        <v>219900</v>
      </c>
      <c r="K165">
        <v>6500</v>
      </c>
      <c r="L165">
        <v>95400</v>
      </c>
      <c r="M165">
        <v>2800</v>
      </c>
      <c r="N165">
        <v>10210</v>
      </c>
      <c r="O165">
        <v>430</v>
      </c>
      <c r="P165">
        <v>34100</v>
      </c>
      <c r="Q165">
        <v>1500</v>
      </c>
      <c r="R165">
        <v>255000</v>
      </c>
      <c r="S165">
        <v>12000</v>
      </c>
      <c r="T165">
        <v>54</v>
      </c>
      <c r="U165">
        <v>1.7</v>
      </c>
      <c r="V165">
        <v>0.89400000000000002</v>
      </c>
      <c r="W165">
        <v>2.5000000000000001E-2</v>
      </c>
      <c r="X165">
        <v>0.43109999999999998</v>
      </c>
      <c r="Y165">
        <v>9.7000000000000003E-3</v>
      </c>
      <c r="Z165" s="7">
        <v>4053</v>
      </c>
      <c r="AA165" s="7">
        <v>32</v>
      </c>
      <c r="AB165" s="7">
        <v>4102</v>
      </c>
      <c r="AC165" s="7">
        <v>86</v>
      </c>
      <c r="AD165" s="7">
        <v>4008</v>
      </c>
      <c r="AE165" s="7">
        <v>34</v>
      </c>
      <c r="AF165" s="20">
        <f t="shared" si="2"/>
        <v>102.34530938123751</v>
      </c>
    </row>
    <row r="166" spans="1:32" x14ac:dyDescent="0.3">
      <c r="A166" s="134" t="s">
        <v>685</v>
      </c>
      <c r="B166" s="163">
        <v>0.70378472222222221</v>
      </c>
      <c r="F166">
        <v>27</v>
      </c>
      <c r="G166">
        <v>46</v>
      </c>
      <c r="H166">
        <v>38</v>
      </c>
      <c r="I166">
        <v>23</v>
      </c>
      <c r="J166">
        <v>229600</v>
      </c>
      <c r="K166">
        <v>4200</v>
      </c>
      <c r="L166">
        <v>107000</v>
      </c>
      <c r="M166">
        <v>2100</v>
      </c>
      <c r="N166">
        <v>36580</v>
      </c>
      <c r="O166">
        <v>810</v>
      </c>
      <c r="P166">
        <v>571000</v>
      </c>
      <c r="Q166">
        <v>34000</v>
      </c>
      <c r="R166">
        <v>261700</v>
      </c>
      <c r="S166">
        <v>5400</v>
      </c>
      <c r="T166">
        <v>58</v>
      </c>
      <c r="U166">
        <v>1.9</v>
      </c>
      <c r="V166">
        <v>0.89200000000000002</v>
      </c>
      <c r="W166">
        <v>2.4E-2</v>
      </c>
      <c r="X166">
        <v>0.46400000000000002</v>
      </c>
      <c r="Y166">
        <v>1.0999999999999999E-2</v>
      </c>
      <c r="Z166" s="7">
        <v>4124</v>
      </c>
      <c r="AA166" s="7">
        <v>33</v>
      </c>
      <c r="AB166" s="7">
        <v>4093</v>
      </c>
      <c r="AC166" s="7">
        <v>80</v>
      </c>
      <c r="AD166" s="7">
        <v>4119</v>
      </c>
      <c r="AE166" s="7">
        <v>37</v>
      </c>
      <c r="AF166" s="20">
        <f t="shared" si="2"/>
        <v>99.368778829813067</v>
      </c>
    </row>
    <row r="167" spans="1:32" x14ac:dyDescent="0.3">
      <c r="A167" s="134" t="s">
        <v>686</v>
      </c>
      <c r="B167" s="163">
        <v>0.70453703703703707</v>
      </c>
      <c r="F167">
        <v>92</v>
      </c>
      <c r="G167">
        <v>50</v>
      </c>
      <c r="H167">
        <v>20</v>
      </c>
      <c r="I167">
        <v>23</v>
      </c>
      <c r="J167">
        <v>231600</v>
      </c>
      <c r="K167">
        <v>6600</v>
      </c>
      <c r="L167">
        <v>124300</v>
      </c>
      <c r="M167">
        <v>3700</v>
      </c>
      <c r="N167">
        <v>31400</v>
      </c>
      <c r="O167">
        <v>1100</v>
      </c>
      <c r="P167">
        <v>102100</v>
      </c>
      <c r="Q167">
        <v>3400</v>
      </c>
      <c r="R167">
        <v>255300</v>
      </c>
      <c r="S167">
        <v>6400</v>
      </c>
      <c r="T167">
        <v>68.8</v>
      </c>
      <c r="U167">
        <v>2.2999999999999998</v>
      </c>
      <c r="V167">
        <v>0.91900000000000004</v>
      </c>
      <c r="W167">
        <v>2.5000000000000001E-2</v>
      </c>
      <c r="X167">
        <v>0.53500000000000003</v>
      </c>
      <c r="Y167">
        <v>1.2E-2</v>
      </c>
      <c r="Z167" s="7">
        <v>4297</v>
      </c>
      <c r="AA167" s="7">
        <v>34</v>
      </c>
      <c r="AB167" s="7">
        <v>4182</v>
      </c>
      <c r="AC167" s="7">
        <v>83</v>
      </c>
      <c r="AD167" s="7">
        <v>4332</v>
      </c>
      <c r="AE167" s="7">
        <v>34</v>
      </c>
      <c r="AF167" s="20">
        <f t="shared" si="2"/>
        <v>96.53739612188366</v>
      </c>
    </row>
    <row r="168" spans="1:32" x14ac:dyDescent="0.3">
      <c r="A168" s="134" t="s">
        <v>687</v>
      </c>
      <c r="B168" s="163">
        <v>0.70534722222222224</v>
      </c>
      <c r="F168">
        <v>65</v>
      </c>
      <c r="G168">
        <v>49</v>
      </c>
      <c r="H168">
        <v>5</v>
      </c>
      <c r="I168">
        <v>21</v>
      </c>
      <c r="J168">
        <v>200900</v>
      </c>
      <c r="K168">
        <v>3600</v>
      </c>
      <c r="L168">
        <v>94400</v>
      </c>
      <c r="M168">
        <v>1800</v>
      </c>
      <c r="N168">
        <v>15000</v>
      </c>
      <c r="O168">
        <v>410</v>
      </c>
      <c r="P168">
        <v>51300</v>
      </c>
      <c r="Q168">
        <v>1300</v>
      </c>
      <c r="R168">
        <v>236200</v>
      </c>
      <c r="S168">
        <v>7300</v>
      </c>
      <c r="T168">
        <v>57.4</v>
      </c>
      <c r="U168">
        <v>1.6</v>
      </c>
      <c r="V168">
        <v>0.873</v>
      </c>
      <c r="W168">
        <v>2.1000000000000001E-2</v>
      </c>
      <c r="X168">
        <v>0.46779999999999999</v>
      </c>
      <c r="Y168">
        <v>9.7999999999999997E-3</v>
      </c>
      <c r="Z168" s="7">
        <v>4121</v>
      </c>
      <c r="AA168" s="7">
        <v>29</v>
      </c>
      <c r="AB168" s="7">
        <v>4034</v>
      </c>
      <c r="AC168" s="7">
        <v>71</v>
      </c>
      <c r="AD168" s="7">
        <v>4131</v>
      </c>
      <c r="AE168" s="7">
        <v>31</v>
      </c>
      <c r="AF168" s="20">
        <f t="shared" si="2"/>
        <v>97.651900266279355</v>
      </c>
    </row>
    <row r="169" spans="1:32" x14ac:dyDescent="0.3">
      <c r="A169" s="134" t="s">
        <v>688</v>
      </c>
      <c r="B169" s="163">
        <v>0.7061574074074074</v>
      </c>
      <c r="F169">
        <v>80</v>
      </c>
      <c r="G169">
        <v>48</v>
      </c>
      <c r="H169">
        <v>17</v>
      </c>
      <c r="I169">
        <v>21</v>
      </c>
      <c r="J169">
        <v>543000</v>
      </c>
      <c r="K169">
        <v>12000</v>
      </c>
      <c r="L169">
        <v>247300</v>
      </c>
      <c r="M169">
        <v>5400</v>
      </c>
      <c r="N169">
        <v>51900</v>
      </c>
      <c r="O169">
        <v>1300</v>
      </c>
      <c r="P169">
        <v>181400</v>
      </c>
      <c r="Q169">
        <v>4100</v>
      </c>
      <c r="R169">
        <v>628000</v>
      </c>
      <c r="S169">
        <v>20000</v>
      </c>
      <c r="T169">
        <v>56.5</v>
      </c>
      <c r="U169">
        <v>1.9</v>
      </c>
      <c r="V169">
        <v>0.88200000000000001</v>
      </c>
      <c r="W169">
        <v>2.1999999999999999E-2</v>
      </c>
      <c r="X169">
        <v>0.45600000000000002</v>
      </c>
      <c r="Y169">
        <v>1.2E-2</v>
      </c>
      <c r="Z169" s="7">
        <v>4102</v>
      </c>
      <c r="AA169" s="7">
        <v>32</v>
      </c>
      <c r="AB169" s="7">
        <v>4071</v>
      </c>
      <c r="AC169" s="7">
        <v>78</v>
      </c>
      <c r="AD169" s="7">
        <v>4087</v>
      </c>
      <c r="AE169" s="7">
        <v>38</v>
      </c>
      <c r="AF169" s="20">
        <f t="shared" si="2"/>
        <v>99.608514803034012</v>
      </c>
    </row>
    <row r="170" spans="1:32" x14ac:dyDescent="0.3">
      <c r="A170" s="134" t="s">
        <v>689</v>
      </c>
      <c r="B170" s="163">
        <v>0.70697916666666671</v>
      </c>
      <c r="F170">
        <v>63</v>
      </c>
      <c r="G170">
        <v>51</v>
      </c>
      <c r="H170">
        <v>2</v>
      </c>
      <c r="I170">
        <v>21</v>
      </c>
      <c r="J170">
        <v>390400</v>
      </c>
      <c r="K170">
        <v>7800</v>
      </c>
      <c r="L170">
        <v>168100</v>
      </c>
      <c r="M170">
        <v>3500</v>
      </c>
      <c r="N170">
        <v>43620</v>
      </c>
      <c r="O170">
        <v>990</v>
      </c>
      <c r="P170">
        <v>163600</v>
      </c>
      <c r="Q170">
        <v>3600</v>
      </c>
      <c r="R170">
        <v>485000</v>
      </c>
      <c r="S170">
        <v>15000</v>
      </c>
      <c r="T170">
        <v>49.6</v>
      </c>
      <c r="U170">
        <v>1.2</v>
      </c>
      <c r="V170">
        <v>0.82699999999999996</v>
      </c>
      <c r="W170">
        <v>1.6E-2</v>
      </c>
      <c r="X170">
        <v>0.42659999999999998</v>
      </c>
      <c r="Y170">
        <v>8.0000000000000002E-3</v>
      </c>
      <c r="Z170" s="7">
        <v>3978</v>
      </c>
      <c r="AA170" s="7">
        <v>24</v>
      </c>
      <c r="AB170" s="7">
        <v>3883</v>
      </c>
      <c r="AC170" s="7">
        <v>60</v>
      </c>
      <c r="AD170" s="7">
        <v>4000</v>
      </c>
      <c r="AE170" s="7">
        <v>29</v>
      </c>
      <c r="AF170" s="20">
        <f t="shared" si="2"/>
        <v>97.075000000000003</v>
      </c>
    </row>
    <row r="171" spans="1:32" x14ac:dyDescent="0.3">
      <c r="A171" s="134" t="s">
        <v>690</v>
      </c>
      <c r="B171" s="163">
        <v>0.70787037037037026</v>
      </c>
      <c r="F171">
        <v>61</v>
      </c>
      <c r="G171">
        <v>51</v>
      </c>
      <c r="H171">
        <v>10</v>
      </c>
      <c r="I171">
        <v>23</v>
      </c>
      <c r="J171">
        <v>93200</v>
      </c>
      <c r="K171">
        <v>7800</v>
      </c>
      <c r="L171">
        <v>39800</v>
      </c>
      <c r="M171">
        <v>3400</v>
      </c>
      <c r="N171">
        <v>10700</v>
      </c>
      <c r="O171">
        <v>1200</v>
      </c>
      <c r="P171">
        <v>36200</v>
      </c>
      <c r="Q171">
        <v>4300</v>
      </c>
      <c r="R171">
        <v>112000</v>
      </c>
      <c r="S171">
        <v>12000</v>
      </c>
      <c r="T171">
        <v>52.7</v>
      </c>
      <c r="U171">
        <v>1.4</v>
      </c>
      <c r="V171">
        <v>0.89</v>
      </c>
      <c r="W171">
        <v>2.1999999999999999E-2</v>
      </c>
      <c r="X171">
        <v>0.42070000000000002</v>
      </c>
      <c r="Y171">
        <v>7.4000000000000003E-3</v>
      </c>
      <c r="Z171" s="7">
        <v>4035</v>
      </c>
      <c r="AA171" s="7">
        <v>26</v>
      </c>
      <c r="AB171" s="7">
        <v>4111</v>
      </c>
      <c r="AC171" s="7">
        <v>81</v>
      </c>
      <c r="AD171" s="7">
        <v>3980</v>
      </c>
      <c r="AE171" s="7">
        <v>27</v>
      </c>
      <c r="AF171" s="20">
        <f t="shared" si="2"/>
        <v>103.29145728643216</v>
      </c>
    </row>
    <row r="172" spans="1:32" x14ac:dyDescent="0.3">
      <c r="A172" s="134" t="s">
        <v>691</v>
      </c>
      <c r="B172" s="163">
        <v>0.70862268518518512</v>
      </c>
      <c r="F172">
        <v>110</v>
      </c>
      <c r="G172">
        <v>47</v>
      </c>
      <c r="H172">
        <v>28</v>
      </c>
      <c r="I172">
        <v>23</v>
      </c>
      <c r="J172">
        <v>189500</v>
      </c>
      <c r="K172">
        <v>8600</v>
      </c>
      <c r="L172">
        <v>65900</v>
      </c>
      <c r="M172">
        <v>2100</v>
      </c>
      <c r="N172">
        <v>121000</v>
      </c>
      <c r="O172">
        <v>10000</v>
      </c>
      <c r="P172">
        <v>262000</v>
      </c>
      <c r="Q172">
        <v>31000</v>
      </c>
      <c r="R172">
        <v>198000</v>
      </c>
      <c r="S172">
        <v>13000</v>
      </c>
      <c r="T172">
        <v>50.2</v>
      </c>
      <c r="U172">
        <v>2</v>
      </c>
      <c r="V172">
        <v>1.0069999999999999</v>
      </c>
      <c r="W172">
        <v>3.4000000000000002E-2</v>
      </c>
      <c r="X172">
        <v>0.3533</v>
      </c>
      <c r="Y172">
        <v>9.7000000000000003E-3</v>
      </c>
      <c r="Z172" s="7">
        <v>3970</v>
      </c>
      <c r="AA172" s="7">
        <v>40</v>
      </c>
      <c r="AB172" s="7">
        <v>4460</v>
      </c>
      <c r="AC172" s="7">
        <v>110</v>
      </c>
      <c r="AD172" s="7">
        <v>3706</v>
      </c>
      <c r="AE172" s="7">
        <v>42</v>
      </c>
      <c r="AF172" s="20">
        <f t="shared" si="2"/>
        <v>120.34538586076633</v>
      </c>
    </row>
    <row r="173" spans="1:32" x14ac:dyDescent="0.3">
      <c r="A173" s="134" t="s">
        <v>692</v>
      </c>
      <c r="B173" s="163">
        <v>0.70943287037037039</v>
      </c>
      <c r="F173">
        <v>103</v>
      </c>
      <c r="G173">
        <v>43</v>
      </c>
      <c r="H173">
        <v>129</v>
      </c>
      <c r="I173">
        <v>31</v>
      </c>
      <c r="J173">
        <v>794000</v>
      </c>
      <c r="K173">
        <v>16000</v>
      </c>
      <c r="L173">
        <v>368100</v>
      </c>
      <c r="M173">
        <v>7700</v>
      </c>
      <c r="N173">
        <v>86100</v>
      </c>
      <c r="O173">
        <v>2200</v>
      </c>
      <c r="P173">
        <v>606000</v>
      </c>
      <c r="Q173">
        <v>33000</v>
      </c>
      <c r="R173">
        <v>934000</v>
      </c>
      <c r="S173">
        <v>29000</v>
      </c>
      <c r="T173">
        <v>56.1</v>
      </c>
      <c r="U173">
        <v>1.4</v>
      </c>
      <c r="V173">
        <v>0.86499999999999999</v>
      </c>
      <c r="W173">
        <v>1.7000000000000001E-2</v>
      </c>
      <c r="X173">
        <v>0.46239999999999998</v>
      </c>
      <c r="Y173">
        <v>9.1999999999999998E-3</v>
      </c>
      <c r="Z173" s="7">
        <v>4099</v>
      </c>
      <c r="AA173" s="7">
        <v>26</v>
      </c>
      <c r="AB173" s="7">
        <v>4007</v>
      </c>
      <c r="AC173" s="7">
        <v>60</v>
      </c>
      <c r="AD173" s="7">
        <v>4119</v>
      </c>
      <c r="AE173" s="7">
        <v>29</v>
      </c>
      <c r="AF173" s="20">
        <f t="shared" si="2"/>
        <v>97.280893420733179</v>
      </c>
    </row>
    <row r="174" spans="1:32" x14ac:dyDescent="0.3">
      <c r="A174" s="134" t="s">
        <v>693</v>
      </c>
      <c r="B174" s="163">
        <v>0.71267361111111116</v>
      </c>
      <c r="F174">
        <v>101</v>
      </c>
      <c r="G174">
        <v>51</v>
      </c>
      <c r="H174">
        <v>11</v>
      </c>
      <c r="I174">
        <v>20</v>
      </c>
      <c r="J174">
        <v>141700</v>
      </c>
      <c r="K174">
        <v>4500</v>
      </c>
      <c r="L174">
        <v>56600</v>
      </c>
      <c r="M174">
        <v>1700</v>
      </c>
      <c r="N174">
        <v>16960</v>
      </c>
      <c r="O174">
        <v>690</v>
      </c>
      <c r="P174">
        <v>59600</v>
      </c>
      <c r="Q174">
        <v>2300</v>
      </c>
      <c r="R174">
        <v>180400</v>
      </c>
      <c r="S174">
        <v>8500</v>
      </c>
      <c r="T174">
        <v>45.4</v>
      </c>
      <c r="U174">
        <v>1.2</v>
      </c>
      <c r="V174">
        <v>0.81799999999999995</v>
      </c>
      <c r="W174">
        <v>1.9E-2</v>
      </c>
      <c r="X174">
        <v>0.39750000000000002</v>
      </c>
      <c r="Y174">
        <v>8.3000000000000001E-3</v>
      </c>
      <c r="Z174" s="7">
        <v>3891</v>
      </c>
      <c r="AA174" s="7">
        <v>28</v>
      </c>
      <c r="AB174" s="7">
        <v>3841</v>
      </c>
      <c r="AC174" s="7">
        <v>67</v>
      </c>
      <c r="AD174" s="7">
        <v>3891</v>
      </c>
      <c r="AE174" s="7">
        <v>32</v>
      </c>
      <c r="AF174" s="20">
        <f t="shared" si="2"/>
        <v>98.714983294782826</v>
      </c>
    </row>
    <row r="175" spans="1:32" x14ac:dyDescent="0.3">
      <c r="A175" s="134" t="s">
        <v>694</v>
      </c>
      <c r="B175" s="163">
        <v>0.71348379629629621</v>
      </c>
      <c r="F175">
        <v>81</v>
      </c>
      <c r="G175">
        <v>48</v>
      </c>
      <c r="H175">
        <v>23</v>
      </c>
      <c r="I175">
        <v>21</v>
      </c>
      <c r="J175">
        <v>254700</v>
      </c>
      <c r="K175">
        <v>4600</v>
      </c>
      <c r="L175">
        <v>96300</v>
      </c>
      <c r="M175">
        <v>2200</v>
      </c>
      <c r="N175">
        <v>27780</v>
      </c>
      <c r="O175">
        <v>670</v>
      </c>
      <c r="P175">
        <v>102100</v>
      </c>
      <c r="Q175">
        <v>2400</v>
      </c>
      <c r="R175">
        <v>332700</v>
      </c>
      <c r="S175">
        <v>9600</v>
      </c>
      <c r="T175">
        <v>41.5</v>
      </c>
      <c r="U175">
        <v>1</v>
      </c>
      <c r="V175">
        <v>0.78500000000000003</v>
      </c>
      <c r="W175">
        <v>1.7000000000000001E-2</v>
      </c>
      <c r="X175">
        <v>0.37519999999999998</v>
      </c>
      <c r="Y175">
        <v>8.3000000000000001E-3</v>
      </c>
      <c r="Z175" s="7">
        <v>3797</v>
      </c>
      <c r="AA175" s="7">
        <v>24</v>
      </c>
      <c r="AB175" s="7">
        <v>3727</v>
      </c>
      <c r="AC175" s="7">
        <v>61</v>
      </c>
      <c r="AD175" s="7">
        <v>3799</v>
      </c>
      <c r="AE175" s="7">
        <v>34</v>
      </c>
      <c r="AF175" s="20">
        <f t="shared" si="2"/>
        <v>98.104764411687285</v>
      </c>
    </row>
    <row r="176" spans="1:32" x14ac:dyDescent="0.3">
      <c r="A176" s="134" t="s">
        <v>695</v>
      </c>
      <c r="B176" s="163">
        <v>0.71432870370370372</v>
      </c>
      <c r="F176">
        <v>66</v>
      </c>
      <c r="G176">
        <v>50</v>
      </c>
      <c r="H176">
        <v>56</v>
      </c>
      <c r="I176">
        <v>26</v>
      </c>
      <c r="J176">
        <v>796000</v>
      </c>
      <c r="K176">
        <v>16000</v>
      </c>
      <c r="L176">
        <v>306700</v>
      </c>
      <c r="M176">
        <v>5800</v>
      </c>
      <c r="N176">
        <v>148100</v>
      </c>
      <c r="O176">
        <v>3100</v>
      </c>
      <c r="P176">
        <v>930000</v>
      </c>
      <c r="Q176">
        <v>26000</v>
      </c>
      <c r="R176" s="139">
        <v>1030000</v>
      </c>
      <c r="S176">
        <v>23000</v>
      </c>
      <c r="T176">
        <v>41.83</v>
      </c>
      <c r="U176">
        <v>0.79</v>
      </c>
      <c r="V176">
        <v>0.78</v>
      </c>
      <c r="W176">
        <v>1.4999999999999999E-2</v>
      </c>
      <c r="X176">
        <v>0.38340000000000002</v>
      </c>
      <c r="Y176">
        <v>7.1000000000000004E-3</v>
      </c>
      <c r="Z176" s="7">
        <v>3809</v>
      </c>
      <c r="AA176" s="7">
        <v>19</v>
      </c>
      <c r="AB176" s="7">
        <v>3718</v>
      </c>
      <c r="AC176" s="7">
        <v>51</v>
      </c>
      <c r="AD176" s="7">
        <v>3840</v>
      </c>
      <c r="AE176" s="7">
        <v>27</v>
      </c>
      <c r="AF176" s="20">
        <f t="shared" si="2"/>
        <v>96.822916666666671</v>
      </c>
    </row>
    <row r="177" spans="1:32" x14ac:dyDescent="0.3">
      <c r="A177" s="134" t="s">
        <v>696</v>
      </c>
      <c r="B177" s="163">
        <v>0.71511574074074069</v>
      </c>
      <c r="F177">
        <v>63</v>
      </c>
      <c r="G177">
        <v>41</v>
      </c>
      <c r="H177">
        <v>24</v>
      </c>
      <c r="I177">
        <v>22</v>
      </c>
      <c r="J177">
        <v>462800</v>
      </c>
      <c r="K177">
        <v>6500</v>
      </c>
      <c r="L177">
        <v>228200</v>
      </c>
      <c r="M177">
        <v>3200</v>
      </c>
      <c r="N177">
        <v>95300</v>
      </c>
      <c r="O177">
        <v>1700</v>
      </c>
      <c r="P177">
        <v>326100</v>
      </c>
      <c r="Q177">
        <v>4700</v>
      </c>
      <c r="R177">
        <v>523000</v>
      </c>
      <c r="S177">
        <v>12000</v>
      </c>
      <c r="T177">
        <v>62</v>
      </c>
      <c r="U177">
        <v>1.3</v>
      </c>
      <c r="V177">
        <v>0.89800000000000002</v>
      </c>
      <c r="W177">
        <v>1.7000000000000001E-2</v>
      </c>
      <c r="X177">
        <v>0.4904</v>
      </c>
      <c r="Y177">
        <v>8.3999999999999995E-3</v>
      </c>
      <c r="Z177" s="7">
        <v>4202</v>
      </c>
      <c r="AA177" s="7">
        <v>21</v>
      </c>
      <c r="AB177" s="7">
        <v>4121</v>
      </c>
      <c r="AC177" s="7">
        <v>56</v>
      </c>
      <c r="AD177" s="7">
        <v>4204</v>
      </c>
      <c r="AE177" s="7">
        <v>25</v>
      </c>
      <c r="AF177" s="20">
        <f t="shared" si="2"/>
        <v>98.025689819219792</v>
      </c>
    </row>
    <row r="178" spans="1:32" x14ac:dyDescent="0.3">
      <c r="A178" s="134" t="s">
        <v>697</v>
      </c>
      <c r="B178" s="163">
        <v>0.71599537037037031</v>
      </c>
      <c r="F178">
        <v>82</v>
      </c>
      <c r="G178">
        <v>46</v>
      </c>
      <c r="H178">
        <v>-3</v>
      </c>
      <c r="I178">
        <v>22</v>
      </c>
      <c r="J178">
        <v>187500</v>
      </c>
      <c r="K178">
        <v>4700</v>
      </c>
      <c r="L178">
        <v>79500</v>
      </c>
      <c r="M178">
        <v>2400</v>
      </c>
      <c r="N178">
        <v>16410</v>
      </c>
      <c r="O178">
        <v>680</v>
      </c>
      <c r="P178">
        <v>56900</v>
      </c>
      <c r="Q178">
        <v>2000</v>
      </c>
      <c r="R178">
        <v>220100</v>
      </c>
      <c r="S178">
        <v>4900</v>
      </c>
      <c r="T178">
        <v>50.9</v>
      </c>
      <c r="U178">
        <v>1.4</v>
      </c>
      <c r="V178">
        <v>0.86</v>
      </c>
      <c r="W178">
        <v>1.9E-2</v>
      </c>
      <c r="X178">
        <v>0.41970000000000002</v>
      </c>
      <c r="Y178">
        <v>7.7000000000000002E-3</v>
      </c>
      <c r="Z178" s="7">
        <v>3996</v>
      </c>
      <c r="AA178" s="7">
        <v>29</v>
      </c>
      <c r="AB178" s="7">
        <v>3990</v>
      </c>
      <c r="AC178" s="7">
        <v>67</v>
      </c>
      <c r="AD178" s="7">
        <v>3971</v>
      </c>
      <c r="AE178" s="7">
        <v>27</v>
      </c>
      <c r="AF178" s="20">
        <f t="shared" si="2"/>
        <v>100.47846889952152</v>
      </c>
    </row>
    <row r="179" spans="1:32" x14ac:dyDescent="0.3">
      <c r="A179" s="134" t="s">
        <v>698</v>
      </c>
      <c r="B179" s="163">
        <v>0.71677083333333336</v>
      </c>
      <c r="F179">
        <v>81</v>
      </c>
      <c r="G179">
        <v>49</v>
      </c>
      <c r="H179">
        <v>12</v>
      </c>
      <c r="I179">
        <v>23</v>
      </c>
      <c r="J179">
        <v>233700</v>
      </c>
      <c r="K179">
        <v>6600</v>
      </c>
      <c r="L179">
        <v>98800</v>
      </c>
      <c r="M179">
        <v>2800</v>
      </c>
      <c r="N179">
        <v>22440</v>
      </c>
      <c r="O179">
        <v>740</v>
      </c>
      <c r="P179">
        <v>79300</v>
      </c>
      <c r="Q179">
        <v>3000</v>
      </c>
      <c r="R179">
        <v>284000</v>
      </c>
      <c r="S179">
        <v>13000</v>
      </c>
      <c r="T179">
        <v>49.8</v>
      </c>
      <c r="U179">
        <v>1.5</v>
      </c>
      <c r="V179">
        <v>0.84199999999999997</v>
      </c>
      <c r="W179">
        <v>2.1000000000000001E-2</v>
      </c>
      <c r="X179">
        <v>0.42059999999999997</v>
      </c>
      <c r="Y179">
        <v>8.6E-3</v>
      </c>
      <c r="Z179" s="7">
        <v>3976</v>
      </c>
      <c r="AA179" s="7">
        <v>31</v>
      </c>
      <c r="AB179" s="7">
        <v>3925</v>
      </c>
      <c r="AC179" s="7">
        <v>72</v>
      </c>
      <c r="AD179" s="7">
        <v>3974</v>
      </c>
      <c r="AE179" s="7">
        <v>30</v>
      </c>
      <c r="AF179" s="20">
        <f t="shared" si="2"/>
        <v>98.766985405133369</v>
      </c>
    </row>
    <row r="180" spans="1:32" x14ac:dyDescent="0.3">
      <c r="A180" s="134" t="s">
        <v>699</v>
      </c>
      <c r="B180" s="163">
        <v>0.71755787037037033</v>
      </c>
      <c r="F180">
        <v>47</v>
      </c>
      <c r="G180">
        <v>47</v>
      </c>
      <c r="H180">
        <v>3</v>
      </c>
      <c r="I180">
        <v>23</v>
      </c>
      <c r="J180">
        <v>490200</v>
      </c>
      <c r="K180">
        <v>9100</v>
      </c>
      <c r="L180">
        <v>229500</v>
      </c>
      <c r="M180">
        <v>3900</v>
      </c>
      <c r="N180">
        <v>91100</v>
      </c>
      <c r="O180">
        <v>1800</v>
      </c>
      <c r="P180">
        <v>306400</v>
      </c>
      <c r="Q180">
        <v>6700</v>
      </c>
      <c r="R180">
        <v>569000</v>
      </c>
      <c r="S180">
        <v>17000</v>
      </c>
      <c r="T180">
        <v>57.9</v>
      </c>
      <c r="U180">
        <v>1.4</v>
      </c>
      <c r="V180">
        <v>0.88500000000000001</v>
      </c>
      <c r="W180">
        <v>0.02</v>
      </c>
      <c r="X180">
        <v>0.4652</v>
      </c>
      <c r="Y180">
        <v>8.5000000000000006E-3</v>
      </c>
      <c r="Z180" s="7">
        <v>4134</v>
      </c>
      <c r="AA180" s="7">
        <v>23</v>
      </c>
      <c r="AB180" s="7">
        <v>4074</v>
      </c>
      <c r="AC180" s="7">
        <v>67</v>
      </c>
      <c r="AD180" s="7">
        <v>4125</v>
      </c>
      <c r="AE180" s="7">
        <v>27</v>
      </c>
      <c r="AF180" s="20">
        <f t="shared" si="2"/>
        <v>98.763636363636365</v>
      </c>
    </row>
    <row r="181" spans="1:32" x14ac:dyDescent="0.3">
      <c r="A181" s="134" t="s">
        <v>700</v>
      </c>
      <c r="B181" s="163">
        <v>0.71837962962962953</v>
      </c>
      <c r="F181">
        <v>65</v>
      </c>
      <c r="G181">
        <v>40</v>
      </c>
      <c r="H181">
        <v>-2</v>
      </c>
      <c r="I181">
        <v>20</v>
      </c>
      <c r="J181">
        <v>424900</v>
      </c>
      <c r="K181">
        <v>6800</v>
      </c>
      <c r="L181">
        <v>182900</v>
      </c>
      <c r="M181">
        <v>3200</v>
      </c>
      <c r="N181">
        <v>36960</v>
      </c>
      <c r="O181">
        <v>890</v>
      </c>
      <c r="P181">
        <v>127900</v>
      </c>
      <c r="Q181">
        <v>2900</v>
      </c>
      <c r="R181">
        <v>506900</v>
      </c>
      <c r="S181">
        <v>9000</v>
      </c>
      <c r="T181">
        <v>51</v>
      </c>
      <c r="U181">
        <v>1.4</v>
      </c>
      <c r="V181">
        <v>0.84599999999999997</v>
      </c>
      <c r="W181">
        <v>1.7999999999999999E-2</v>
      </c>
      <c r="X181">
        <v>0.42730000000000001</v>
      </c>
      <c r="Y181">
        <v>9.1999999999999998E-3</v>
      </c>
      <c r="Z181" s="7">
        <v>4000</v>
      </c>
      <c r="AA181" s="7">
        <v>28</v>
      </c>
      <c r="AB181" s="7">
        <v>3943</v>
      </c>
      <c r="AC181" s="7">
        <v>63</v>
      </c>
      <c r="AD181" s="7">
        <v>3995</v>
      </c>
      <c r="AE181" s="7">
        <v>33</v>
      </c>
      <c r="AF181" s="20">
        <f t="shared" si="2"/>
        <v>98.698372966207756</v>
      </c>
    </row>
    <row r="182" spans="1:32" x14ac:dyDescent="0.3">
      <c r="A182" s="134" t="s">
        <v>701</v>
      </c>
      <c r="B182" s="163">
        <v>0.719212962962963</v>
      </c>
      <c r="F182">
        <v>70</v>
      </c>
      <c r="G182">
        <v>43</v>
      </c>
      <c r="H182">
        <v>112</v>
      </c>
      <c r="I182">
        <v>29</v>
      </c>
      <c r="J182">
        <v>288000</v>
      </c>
      <c r="K182">
        <v>27000</v>
      </c>
      <c r="L182">
        <v>120000</v>
      </c>
      <c r="M182">
        <v>11000</v>
      </c>
      <c r="N182">
        <v>19960</v>
      </c>
      <c r="O182">
        <v>730</v>
      </c>
      <c r="P182">
        <v>76800</v>
      </c>
      <c r="Q182">
        <v>3200</v>
      </c>
      <c r="R182">
        <v>337000</v>
      </c>
      <c r="S182">
        <v>31000</v>
      </c>
      <c r="T182">
        <v>49.4</v>
      </c>
      <c r="U182">
        <v>1.4</v>
      </c>
      <c r="V182">
        <v>0.85099999999999998</v>
      </c>
      <c r="W182">
        <v>0.02</v>
      </c>
      <c r="X182">
        <v>0.4143</v>
      </c>
      <c r="Y182">
        <v>7.7999999999999996E-3</v>
      </c>
      <c r="Z182" s="7">
        <v>3975</v>
      </c>
      <c r="AA182" s="7">
        <v>27</v>
      </c>
      <c r="AB182" s="7">
        <v>3965</v>
      </c>
      <c r="AC182" s="7">
        <v>71</v>
      </c>
      <c r="AD182" s="7">
        <v>3952</v>
      </c>
      <c r="AE182" s="7">
        <v>27</v>
      </c>
      <c r="AF182" s="20">
        <f t="shared" si="2"/>
        <v>100.32894736842107</v>
      </c>
    </row>
    <row r="183" spans="1:32" x14ac:dyDescent="0.3">
      <c r="A183" s="134" t="s">
        <v>702</v>
      </c>
      <c r="B183" s="163">
        <v>0.72006944444444443</v>
      </c>
      <c r="F183">
        <v>26</v>
      </c>
      <c r="G183">
        <v>43</v>
      </c>
      <c r="H183">
        <v>44</v>
      </c>
      <c r="I183">
        <v>27</v>
      </c>
      <c r="J183">
        <v>102200</v>
      </c>
      <c r="K183">
        <v>1300</v>
      </c>
      <c r="L183">
        <v>45150</v>
      </c>
      <c r="M183">
        <v>570</v>
      </c>
      <c r="N183">
        <v>9840</v>
      </c>
      <c r="O183">
        <v>540</v>
      </c>
      <c r="P183">
        <v>260000</v>
      </c>
      <c r="Q183">
        <v>120000</v>
      </c>
      <c r="R183">
        <v>122200</v>
      </c>
      <c r="S183">
        <v>3600</v>
      </c>
      <c r="T183">
        <v>53</v>
      </c>
      <c r="U183">
        <v>1.4</v>
      </c>
      <c r="V183">
        <v>0.86799999999999999</v>
      </c>
      <c r="W183">
        <v>2.1999999999999999E-2</v>
      </c>
      <c r="X183">
        <v>0.43709999999999999</v>
      </c>
      <c r="Y183">
        <v>7.4999999999999997E-3</v>
      </c>
      <c r="Z183" s="7">
        <v>4042</v>
      </c>
      <c r="AA183" s="7">
        <v>27</v>
      </c>
      <c r="AB183" s="7">
        <v>4012</v>
      </c>
      <c r="AC183" s="7">
        <v>75</v>
      </c>
      <c r="AD183" s="7">
        <v>4034</v>
      </c>
      <c r="AE183" s="7">
        <v>25</v>
      </c>
      <c r="AF183" s="20">
        <f t="shared" si="2"/>
        <v>99.454635597421913</v>
      </c>
    </row>
    <row r="184" spans="1:32" x14ac:dyDescent="0.3">
      <c r="A184" s="134" t="s">
        <v>703</v>
      </c>
      <c r="B184" s="163">
        <v>0.72082175925925929</v>
      </c>
      <c r="F184">
        <v>106</v>
      </c>
      <c r="G184">
        <v>44</v>
      </c>
      <c r="H184">
        <v>30</v>
      </c>
      <c r="I184">
        <v>25</v>
      </c>
      <c r="J184">
        <v>348100</v>
      </c>
      <c r="K184">
        <v>6700</v>
      </c>
      <c r="L184">
        <v>148900</v>
      </c>
      <c r="M184">
        <v>2700</v>
      </c>
      <c r="N184">
        <v>79200</v>
      </c>
      <c r="O184">
        <v>2300</v>
      </c>
      <c r="P184">
        <v>301000</v>
      </c>
      <c r="Q184">
        <v>13000</v>
      </c>
      <c r="R184">
        <v>417500</v>
      </c>
      <c r="S184">
        <v>8600</v>
      </c>
      <c r="T184">
        <v>50.4</v>
      </c>
      <c r="U184">
        <v>1.2</v>
      </c>
      <c r="V184">
        <v>0.84799999999999998</v>
      </c>
      <c r="W184">
        <v>0.02</v>
      </c>
      <c r="X184">
        <v>0.42480000000000001</v>
      </c>
      <c r="Y184">
        <v>8.5000000000000006E-3</v>
      </c>
      <c r="Z184" s="7">
        <v>3995</v>
      </c>
      <c r="AA184" s="7">
        <v>24</v>
      </c>
      <c r="AB184" s="7">
        <v>3945</v>
      </c>
      <c r="AC184" s="7">
        <v>70</v>
      </c>
      <c r="AD184" s="7">
        <v>3988</v>
      </c>
      <c r="AE184" s="7">
        <v>30</v>
      </c>
      <c r="AF184" s="20">
        <f t="shared" si="2"/>
        <v>98.921765295887667</v>
      </c>
    </row>
    <row r="185" spans="1:32" x14ac:dyDescent="0.3">
      <c r="A185" s="134" t="s">
        <v>704</v>
      </c>
      <c r="B185" s="163">
        <v>0.72163194444444445</v>
      </c>
      <c r="F185">
        <v>23</v>
      </c>
      <c r="G185">
        <v>42</v>
      </c>
      <c r="H185">
        <v>15</v>
      </c>
      <c r="I185">
        <v>22</v>
      </c>
      <c r="J185">
        <v>164600</v>
      </c>
      <c r="K185">
        <v>5900</v>
      </c>
      <c r="L185">
        <v>75500</v>
      </c>
      <c r="M185">
        <v>2600</v>
      </c>
      <c r="N185">
        <v>14410</v>
      </c>
      <c r="O185">
        <v>620</v>
      </c>
      <c r="P185">
        <v>49400</v>
      </c>
      <c r="Q185">
        <v>2300</v>
      </c>
      <c r="R185">
        <v>184400</v>
      </c>
      <c r="S185">
        <v>8900</v>
      </c>
      <c r="T185">
        <v>59.2</v>
      </c>
      <c r="U185">
        <v>1.5</v>
      </c>
      <c r="V185">
        <v>0.91900000000000004</v>
      </c>
      <c r="W185">
        <v>2.1999999999999999E-2</v>
      </c>
      <c r="X185">
        <v>0.45800000000000002</v>
      </c>
      <c r="Y185">
        <v>1.0999999999999999E-2</v>
      </c>
      <c r="Z185" s="7">
        <v>4149</v>
      </c>
      <c r="AA185" s="7">
        <v>27</v>
      </c>
      <c r="AB185" s="7">
        <v>4200</v>
      </c>
      <c r="AC185" s="7">
        <v>74</v>
      </c>
      <c r="AD185" s="7">
        <v>4098</v>
      </c>
      <c r="AE185" s="7">
        <v>33</v>
      </c>
      <c r="AF185" s="20">
        <f t="shared" si="2"/>
        <v>102.48901903367495</v>
      </c>
    </row>
    <row r="186" spans="1:32" x14ac:dyDescent="0.3">
      <c r="A186" s="134" t="s">
        <v>705</v>
      </c>
      <c r="B186" s="163">
        <v>0.72245370370370365</v>
      </c>
      <c r="F186">
        <v>52</v>
      </c>
      <c r="G186">
        <v>44</v>
      </c>
      <c r="H186">
        <v>14</v>
      </c>
      <c r="I186">
        <v>22</v>
      </c>
      <c r="J186">
        <v>225500</v>
      </c>
      <c r="K186">
        <v>7800</v>
      </c>
      <c r="L186">
        <v>66300</v>
      </c>
      <c r="M186">
        <v>2500</v>
      </c>
      <c r="N186">
        <v>47700</v>
      </c>
      <c r="O186">
        <v>2500</v>
      </c>
      <c r="P186">
        <v>208000</v>
      </c>
      <c r="Q186">
        <v>11000</v>
      </c>
      <c r="R186">
        <v>331000</v>
      </c>
      <c r="S186">
        <v>17000</v>
      </c>
      <c r="T186">
        <v>29.07</v>
      </c>
      <c r="U186">
        <v>0.83</v>
      </c>
      <c r="V186">
        <v>0.70699999999999996</v>
      </c>
      <c r="W186">
        <v>1.7999999999999999E-2</v>
      </c>
      <c r="X186">
        <v>0.29099999999999998</v>
      </c>
      <c r="Y186">
        <v>5.7999999999999996E-3</v>
      </c>
      <c r="Z186" s="7">
        <v>3444</v>
      </c>
      <c r="AA186" s="7">
        <v>28</v>
      </c>
      <c r="AB186" s="7">
        <v>3445</v>
      </c>
      <c r="AC186" s="7">
        <v>67</v>
      </c>
      <c r="AD186" s="7">
        <v>3424</v>
      </c>
      <c r="AE186" s="7">
        <v>30</v>
      </c>
      <c r="AF186" s="20">
        <f t="shared" si="2"/>
        <v>100.61331775700934</v>
      </c>
    </row>
    <row r="187" spans="1:32" x14ac:dyDescent="0.3">
      <c r="A187" s="134" t="s">
        <v>706</v>
      </c>
      <c r="B187" s="163">
        <v>0.72328703703703701</v>
      </c>
      <c r="F187">
        <v>31</v>
      </c>
      <c r="G187">
        <v>49</v>
      </c>
      <c r="H187">
        <v>-5</v>
      </c>
      <c r="I187">
        <v>21</v>
      </c>
      <c r="J187">
        <v>278300</v>
      </c>
      <c r="K187">
        <v>4200</v>
      </c>
      <c r="L187">
        <v>126000</v>
      </c>
      <c r="M187">
        <v>2200</v>
      </c>
      <c r="N187">
        <v>35900</v>
      </c>
      <c r="O187">
        <v>830</v>
      </c>
      <c r="P187">
        <v>124700</v>
      </c>
      <c r="Q187">
        <v>2700</v>
      </c>
      <c r="R187">
        <v>333900</v>
      </c>
      <c r="S187">
        <v>8200</v>
      </c>
      <c r="T187">
        <v>53.3</v>
      </c>
      <c r="U187">
        <v>1.4</v>
      </c>
      <c r="V187">
        <v>0.84699999999999998</v>
      </c>
      <c r="W187">
        <v>0.02</v>
      </c>
      <c r="X187">
        <v>0.4481</v>
      </c>
      <c r="Y187">
        <v>8.8999999999999999E-3</v>
      </c>
      <c r="Z187" s="7">
        <v>4045</v>
      </c>
      <c r="AA187" s="7">
        <v>28</v>
      </c>
      <c r="AB187" s="7">
        <v>3942</v>
      </c>
      <c r="AC187" s="7">
        <v>69</v>
      </c>
      <c r="AD187" s="7">
        <v>4072</v>
      </c>
      <c r="AE187" s="7">
        <v>30</v>
      </c>
      <c r="AF187" s="20">
        <f t="shared" si="2"/>
        <v>96.807465618860505</v>
      </c>
    </row>
    <row r="188" spans="1:32" x14ac:dyDescent="0.3">
      <c r="A188" s="134" t="s">
        <v>707</v>
      </c>
      <c r="B188" s="163">
        <v>0.72414351851851855</v>
      </c>
      <c r="F188">
        <v>76</v>
      </c>
      <c r="G188">
        <v>47</v>
      </c>
      <c r="H188">
        <v>10</v>
      </c>
      <c r="I188">
        <v>22</v>
      </c>
      <c r="J188">
        <v>398700</v>
      </c>
      <c r="K188">
        <v>6800</v>
      </c>
      <c r="L188">
        <v>176500</v>
      </c>
      <c r="M188">
        <v>2400</v>
      </c>
      <c r="N188">
        <v>62800</v>
      </c>
      <c r="O188">
        <v>1300</v>
      </c>
      <c r="P188">
        <v>218000</v>
      </c>
      <c r="Q188">
        <v>4000</v>
      </c>
      <c r="R188">
        <v>476000</v>
      </c>
      <c r="S188">
        <v>13000</v>
      </c>
      <c r="T188">
        <v>52.9</v>
      </c>
      <c r="U188">
        <v>1.4</v>
      </c>
      <c r="V188">
        <v>0.85</v>
      </c>
      <c r="W188">
        <v>2.1000000000000001E-2</v>
      </c>
      <c r="X188">
        <v>0.44290000000000002</v>
      </c>
      <c r="Y188">
        <v>9.5999999999999992E-3</v>
      </c>
      <c r="Z188" s="7">
        <v>4040</v>
      </c>
      <c r="AA188" s="7">
        <v>27</v>
      </c>
      <c r="AB188" s="7">
        <v>3951</v>
      </c>
      <c r="AC188" s="7">
        <v>73</v>
      </c>
      <c r="AD188" s="7">
        <v>4053</v>
      </c>
      <c r="AE188" s="7">
        <v>31</v>
      </c>
      <c r="AF188" s="20">
        <f t="shared" si="2"/>
        <v>97.483345669874168</v>
      </c>
    </row>
    <row r="189" spans="1:32" x14ac:dyDescent="0.3">
      <c r="A189" s="134" t="s">
        <v>708</v>
      </c>
      <c r="B189" s="163">
        <v>0.72490740740740733</v>
      </c>
      <c r="F189">
        <v>56</v>
      </c>
      <c r="G189">
        <v>45</v>
      </c>
      <c r="H189">
        <v>17</v>
      </c>
      <c r="I189">
        <v>24</v>
      </c>
      <c r="J189">
        <v>122800</v>
      </c>
      <c r="K189">
        <v>2600</v>
      </c>
      <c r="L189">
        <v>46660</v>
      </c>
      <c r="M189">
        <v>920</v>
      </c>
      <c r="N189">
        <v>14870</v>
      </c>
      <c r="O189">
        <v>490</v>
      </c>
      <c r="P189">
        <v>55000</v>
      </c>
      <c r="Q189">
        <v>1500</v>
      </c>
      <c r="R189">
        <v>155600</v>
      </c>
      <c r="S189">
        <v>5100</v>
      </c>
      <c r="T189">
        <v>42.8</v>
      </c>
      <c r="U189">
        <v>1.1000000000000001</v>
      </c>
      <c r="V189">
        <v>0.80400000000000005</v>
      </c>
      <c r="W189">
        <v>1.7000000000000001E-2</v>
      </c>
      <c r="X189">
        <v>0.37840000000000001</v>
      </c>
      <c r="Y189">
        <v>7.0000000000000001E-3</v>
      </c>
      <c r="Z189" s="7">
        <v>3831</v>
      </c>
      <c r="AA189" s="7">
        <v>25</v>
      </c>
      <c r="AB189" s="7">
        <v>3792</v>
      </c>
      <c r="AC189" s="7">
        <v>62</v>
      </c>
      <c r="AD189" s="7">
        <v>3819</v>
      </c>
      <c r="AE189" s="7">
        <v>27</v>
      </c>
      <c r="AF189" s="20">
        <f t="shared" si="2"/>
        <v>99.2930086410055</v>
      </c>
    </row>
    <row r="190" spans="1:32" x14ac:dyDescent="0.3">
      <c r="A190" s="134" t="s">
        <v>709</v>
      </c>
      <c r="B190" s="163">
        <v>0.7289699074074073</v>
      </c>
      <c r="F190">
        <v>100</v>
      </c>
      <c r="G190">
        <v>50</v>
      </c>
      <c r="H190">
        <v>12</v>
      </c>
      <c r="I190">
        <v>21</v>
      </c>
      <c r="J190">
        <v>349500</v>
      </c>
      <c r="K190">
        <v>6900</v>
      </c>
      <c r="L190">
        <v>149500</v>
      </c>
      <c r="M190">
        <v>2900</v>
      </c>
      <c r="N190">
        <v>110500</v>
      </c>
      <c r="O190">
        <v>2700</v>
      </c>
      <c r="P190">
        <v>390500</v>
      </c>
      <c r="Q190">
        <v>8900</v>
      </c>
      <c r="R190">
        <v>417000</v>
      </c>
      <c r="S190">
        <v>13000</v>
      </c>
      <c r="T190">
        <v>50.9</v>
      </c>
      <c r="U190">
        <v>1.1000000000000001</v>
      </c>
      <c r="V190">
        <v>0.85599999999999998</v>
      </c>
      <c r="W190">
        <v>1.7999999999999999E-2</v>
      </c>
      <c r="X190">
        <v>0.42430000000000001</v>
      </c>
      <c r="Y190">
        <v>7.7999999999999996E-3</v>
      </c>
      <c r="Z190" s="7">
        <v>4001</v>
      </c>
      <c r="AA190" s="7">
        <v>22</v>
      </c>
      <c r="AB190" s="7">
        <v>3978</v>
      </c>
      <c r="AC190" s="7">
        <v>62</v>
      </c>
      <c r="AD190" s="7">
        <v>3992</v>
      </c>
      <c r="AE190" s="7">
        <v>26</v>
      </c>
      <c r="AF190" s="20">
        <f t="shared" si="2"/>
        <v>99.649298597194388</v>
      </c>
    </row>
    <row r="191" spans="1:32" x14ac:dyDescent="0.3">
      <c r="A191" s="134" t="s">
        <v>710</v>
      </c>
      <c r="B191" s="163">
        <v>0.72979166666666673</v>
      </c>
      <c r="F191">
        <v>97</v>
      </c>
      <c r="G191">
        <v>49</v>
      </c>
      <c r="H191">
        <v>36</v>
      </c>
      <c r="I191">
        <v>24</v>
      </c>
      <c r="J191">
        <v>78500</v>
      </c>
      <c r="K191">
        <v>1800</v>
      </c>
      <c r="L191">
        <v>30050</v>
      </c>
      <c r="M191">
        <v>760</v>
      </c>
      <c r="N191">
        <v>15920</v>
      </c>
      <c r="O191">
        <v>820</v>
      </c>
      <c r="P191">
        <v>56800</v>
      </c>
      <c r="Q191">
        <v>2600</v>
      </c>
      <c r="R191">
        <v>101400</v>
      </c>
      <c r="S191">
        <v>3000</v>
      </c>
      <c r="T191">
        <v>42.2</v>
      </c>
      <c r="U191">
        <v>1.1000000000000001</v>
      </c>
      <c r="V191">
        <v>0.78700000000000003</v>
      </c>
      <c r="W191">
        <v>1.7000000000000001E-2</v>
      </c>
      <c r="X191">
        <v>0.3795</v>
      </c>
      <c r="Y191">
        <v>7.6E-3</v>
      </c>
      <c r="Z191" s="7">
        <v>3812</v>
      </c>
      <c r="AA191" s="7">
        <v>26</v>
      </c>
      <c r="AB191" s="7">
        <v>3733</v>
      </c>
      <c r="AC191" s="7">
        <v>60</v>
      </c>
      <c r="AD191" s="7">
        <v>3823</v>
      </c>
      <c r="AE191" s="7">
        <v>31</v>
      </c>
      <c r="AF191" s="20">
        <f t="shared" si="2"/>
        <v>97.645827883860846</v>
      </c>
    </row>
    <row r="192" spans="1:32" x14ac:dyDescent="0.3">
      <c r="A192" s="134" t="s">
        <v>711</v>
      </c>
      <c r="B192" s="163">
        <v>0.73060185185185189</v>
      </c>
      <c r="F192">
        <v>55</v>
      </c>
      <c r="G192">
        <v>42</v>
      </c>
      <c r="H192">
        <v>11</v>
      </c>
      <c r="I192">
        <v>23</v>
      </c>
      <c r="J192">
        <v>138500</v>
      </c>
      <c r="K192">
        <v>2500</v>
      </c>
      <c r="L192">
        <v>58360</v>
      </c>
      <c r="M192">
        <v>960</v>
      </c>
      <c r="N192">
        <v>27440</v>
      </c>
      <c r="O192">
        <v>890</v>
      </c>
      <c r="P192">
        <v>97000</v>
      </c>
      <c r="Q192">
        <v>2800</v>
      </c>
      <c r="R192">
        <v>166300</v>
      </c>
      <c r="S192">
        <v>2900</v>
      </c>
      <c r="T192">
        <v>49.8</v>
      </c>
      <c r="U192">
        <v>1.1000000000000001</v>
      </c>
      <c r="V192">
        <v>0.84599999999999997</v>
      </c>
      <c r="W192">
        <v>1.9E-2</v>
      </c>
      <c r="X192">
        <v>0.4204</v>
      </c>
      <c r="Y192">
        <v>6.7000000000000002E-3</v>
      </c>
      <c r="Z192" s="7">
        <v>3980</v>
      </c>
      <c r="AA192" s="7">
        <v>22</v>
      </c>
      <c r="AB192" s="7">
        <v>3942</v>
      </c>
      <c r="AC192" s="7">
        <v>65</v>
      </c>
      <c r="AD192" s="7">
        <v>3976</v>
      </c>
      <c r="AE192" s="7">
        <v>24</v>
      </c>
      <c r="AF192" s="20">
        <f t="shared" si="2"/>
        <v>99.144869215291749</v>
      </c>
    </row>
    <row r="193" spans="1:32" x14ac:dyDescent="0.3">
      <c r="A193" s="134" t="s">
        <v>712</v>
      </c>
      <c r="B193" s="163">
        <v>0.73142361111111109</v>
      </c>
      <c r="F193">
        <v>31</v>
      </c>
      <c r="G193">
        <v>49</v>
      </c>
      <c r="H193">
        <v>12</v>
      </c>
      <c r="I193">
        <v>23</v>
      </c>
      <c r="J193">
        <v>253300</v>
      </c>
      <c r="K193">
        <v>4400</v>
      </c>
      <c r="L193">
        <v>117600</v>
      </c>
      <c r="M193">
        <v>2200</v>
      </c>
      <c r="N193">
        <v>36050</v>
      </c>
      <c r="O193">
        <v>800</v>
      </c>
      <c r="P193">
        <v>120100</v>
      </c>
      <c r="Q193">
        <v>2800</v>
      </c>
      <c r="R193">
        <v>287100</v>
      </c>
      <c r="S193">
        <v>8200</v>
      </c>
      <c r="T193">
        <v>58.4</v>
      </c>
      <c r="U193">
        <v>1.2</v>
      </c>
      <c r="V193">
        <v>0.90100000000000002</v>
      </c>
      <c r="W193">
        <v>1.7000000000000001E-2</v>
      </c>
      <c r="X193">
        <v>0.46050000000000002</v>
      </c>
      <c r="Y193">
        <v>8.0000000000000002E-3</v>
      </c>
      <c r="Z193" s="7">
        <v>4143</v>
      </c>
      <c r="AA193" s="7">
        <v>21</v>
      </c>
      <c r="AB193" s="7">
        <v>4131</v>
      </c>
      <c r="AC193" s="7">
        <v>59</v>
      </c>
      <c r="AD193" s="7">
        <v>4118</v>
      </c>
      <c r="AE193" s="7">
        <v>27</v>
      </c>
      <c r="AF193" s="20">
        <f t="shared" si="2"/>
        <v>100.31568722680913</v>
      </c>
    </row>
    <row r="194" spans="1:32" x14ac:dyDescent="0.3">
      <c r="A194" s="134" t="s">
        <v>713</v>
      </c>
      <c r="B194" s="163">
        <v>0.73230324074074071</v>
      </c>
      <c r="F194">
        <v>53</v>
      </c>
      <c r="G194">
        <v>44</v>
      </c>
      <c r="H194">
        <v>10</v>
      </c>
      <c r="I194">
        <v>20</v>
      </c>
      <c r="J194">
        <v>233000</v>
      </c>
      <c r="K194">
        <v>4800</v>
      </c>
      <c r="L194">
        <v>89000</v>
      </c>
      <c r="M194">
        <v>2000</v>
      </c>
      <c r="N194">
        <v>57300</v>
      </c>
      <c r="O194">
        <v>1700</v>
      </c>
      <c r="P194">
        <v>213100</v>
      </c>
      <c r="Q194">
        <v>6100</v>
      </c>
      <c r="R194">
        <v>294600</v>
      </c>
      <c r="S194">
        <v>9600</v>
      </c>
      <c r="T194">
        <v>43.1</v>
      </c>
      <c r="U194">
        <v>1.1000000000000001</v>
      </c>
      <c r="V194">
        <v>0.80400000000000005</v>
      </c>
      <c r="W194">
        <v>1.7999999999999999E-2</v>
      </c>
      <c r="X194">
        <v>0.3785</v>
      </c>
      <c r="Y194">
        <v>7.6E-3</v>
      </c>
      <c r="Z194" s="7">
        <v>3834</v>
      </c>
      <c r="AA194" s="7">
        <v>26</v>
      </c>
      <c r="AB194" s="7">
        <v>3801</v>
      </c>
      <c r="AC194" s="7">
        <v>60</v>
      </c>
      <c r="AD194" s="7">
        <v>3814</v>
      </c>
      <c r="AE194" s="7">
        <v>30</v>
      </c>
      <c r="AF194" s="20">
        <f t="shared" si="2"/>
        <v>99.659150498164664</v>
      </c>
    </row>
    <row r="195" spans="1:32" x14ac:dyDescent="0.3">
      <c r="A195" s="134" t="s">
        <v>714</v>
      </c>
      <c r="B195" s="163">
        <v>0.73304398148148142</v>
      </c>
      <c r="F195">
        <v>41</v>
      </c>
      <c r="G195">
        <v>45</v>
      </c>
      <c r="H195">
        <v>12</v>
      </c>
      <c r="I195">
        <v>20</v>
      </c>
      <c r="J195">
        <v>88400</v>
      </c>
      <c r="K195">
        <v>1500</v>
      </c>
      <c r="L195">
        <v>40070</v>
      </c>
      <c r="M195">
        <v>710</v>
      </c>
      <c r="N195">
        <v>10280</v>
      </c>
      <c r="O195">
        <v>260</v>
      </c>
      <c r="P195">
        <v>35110</v>
      </c>
      <c r="Q195">
        <v>840</v>
      </c>
      <c r="R195">
        <v>102300</v>
      </c>
      <c r="S195">
        <v>2700</v>
      </c>
      <c r="T195">
        <v>56.4</v>
      </c>
      <c r="U195">
        <v>1.7</v>
      </c>
      <c r="V195">
        <v>0.88700000000000001</v>
      </c>
      <c r="W195">
        <v>2.1000000000000001E-2</v>
      </c>
      <c r="X195">
        <v>0.45100000000000001</v>
      </c>
      <c r="Y195">
        <v>0.01</v>
      </c>
      <c r="Z195" s="7">
        <v>4102</v>
      </c>
      <c r="AA195" s="7">
        <v>30</v>
      </c>
      <c r="AB195" s="7">
        <v>4079</v>
      </c>
      <c r="AC195" s="7">
        <v>73</v>
      </c>
      <c r="AD195" s="7">
        <v>4078</v>
      </c>
      <c r="AE195" s="7">
        <v>34</v>
      </c>
      <c r="AF195" s="20">
        <f t="shared" si="2"/>
        <v>100.02452182442374</v>
      </c>
    </row>
    <row r="196" spans="1:32" x14ac:dyDescent="0.3">
      <c r="A196" s="134" t="s">
        <v>715</v>
      </c>
      <c r="B196" s="163">
        <v>0.73388888888888892</v>
      </c>
      <c r="F196">
        <v>44</v>
      </c>
      <c r="G196">
        <v>48</v>
      </c>
      <c r="H196">
        <v>7</v>
      </c>
      <c r="I196">
        <v>23</v>
      </c>
      <c r="J196">
        <v>230100</v>
      </c>
      <c r="K196">
        <v>5900</v>
      </c>
      <c r="L196">
        <v>96800</v>
      </c>
      <c r="M196">
        <v>2500</v>
      </c>
      <c r="N196">
        <v>44200</v>
      </c>
      <c r="O196">
        <v>1400</v>
      </c>
      <c r="P196">
        <v>157900</v>
      </c>
      <c r="Q196">
        <v>4200</v>
      </c>
      <c r="R196">
        <v>285000</v>
      </c>
      <c r="S196">
        <v>10000</v>
      </c>
      <c r="T196">
        <v>48.9</v>
      </c>
      <c r="U196">
        <v>1.6</v>
      </c>
      <c r="V196">
        <v>0.83399999999999996</v>
      </c>
      <c r="W196">
        <v>2.4E-2</v>
      </c>
      <c r="X196">
        <v>0.42099999999999999</v>
      </c>
      <c r="Y196">
        <v>1.2E-2</v>
      </c>
      <c r="Z196" s="7">
        <v>3953</v>
      </c>
      <c r="AA196" s="7">
        <v>33</v>
      </c>
      <c r="AB196" s="7">
        <v>3891</v>
      </c>
      <c r="AC196" s="7">
        <v>84</v>
      </c>
      <c r="AD196" s="7">
        <v>3966</v>
      </c>
      <c r="AE196" s="7">
        <v>41</v>
      </c>
      <c r="AF196" s="20">
        <f t="shared" si="2"/>
        <v>98.108925869894108</v>
      </c>
    </row>
    <row r="197" spans="1:32" x14ac:dyDescent="0.3">
      <c r="A197" s="134" t="s">
        <v>716</v>
      </c>
      <c r="B197" s="163">
        <v>0.73469907407407409</v>
      </c>
      <c r="F197">
        <v>62</v>
      </c>
      <c r="G197">
        <v>47</v>
      </c>
      <c r="H197">
        <v>-9</v>
      </c>
      <c r="I197">
        <v>23</v>
      </c>
      <c r="J197">
        <v>448000</v>
      </c>
      <c r="K197">
        <v>16000</v>
      </c>
      <c r="L197">
        <v>196500</v>
      </c>
      <c r="M197">
        <v>7300</v>
      </c>
      <c r="N197">
        <v>81300</v>
      </c>
      <c r="O197">
        <v>3600</v>
      </c>
      <c r="P197">
        <v>300000</v>
      </c>
      <c r="Q197">
        <v>13000</v>
      </c>
      <c r="R197">
        <v>555000</v>
      </c>
      <c r="S197">
        <v>26000</v>
      </c>
      <c r="T197">
        <v>51</v>
      </c>
      <c r="U197">
        <v>1.8</v>
      </c>
      <c r="V197">
        <v>0.83299999999999996</v>
      </c>
      <c r="W197">
        <v>2.4E-2</v>
      </c>
      <c r="X197">
        <v>0.438</v>
      </c>
      <c r="Y197">
        <v>1.0999999999999999E-2</v>
      </c>
      <c r="Z197" s="7">
        <v>3994</v>
      </c>
      <c r="AA197" s="7">
        <v>35</v>
      </c>
      <c r="AB197" s="7">
        <v>3891</v>
      </c>
      <c r="AC197" s="7">
        <v>83</v>
      </c>
      <c r="AD197" s="7">
        <v>4027</v>
      </c>
      <c r="AE197" s="7">
        <v>39</v>
      </c>
      <c r="AF197" s="20">
        <f t="shared" ref="AF197:AF260" si="3">AB197/AD197*100</f>
        <v>96.622796126148501</v>
      </c>
    </row>
    <row r="198" spans="1:32" x14ac:dyDescent="0.3">
      <c r="A198" s="134" t="s">
        <v>717</v>
      </c>
      <c r="B198" s="163">
        <v>0.73550925925925925</v>
      </c>
      <c r="F198">
        <v>36</v>
      </c>
      <c r="G198">
        <v>48</v>
      </c>
      <c r="H198">
        <v>22</v>
      </c>
      <c r="I198">
        <v>23</v>
      </c>
      <c r="J198">
        <v>345500</v>
      </c>
      <c r="K198">
        <v>9400</v>
      </c>
      <c r="L198">
        <v>100300</v>
      </c>
      <c r="M198">
        <v>2700</v>
      </c>
      <c r="N198">
        <v>49800</v>
      </c>
      <c r="O198">
        <v>1800</v>
      </c>
      <c r="P198">
        <v>200900</v>
      </c>
      <c r="Q198">
        <v>5900</v>
      </c>
      <c r="R198">
        <v>503000</v>
      </c>
      <c r="S198">
        <v>18000</v>
      </c>
      <c r="T198">
        <v>28.49</v>
      </c>
      <c r="U198">
        <v>0.99</v>
      </c>
      <c r="V198">
        <v>0.69799999999999995</v>
      </c>
      <c r="W198">
        <v>1.7999999999999999E-2</v>
      </c>
      <c r="X198">
        <v>0.28999999999999998</v>
      </c>
      <c r="Y198">
        <v>8.3999999999999995E-3</v>
      </c>
      <c r="Z198" s="7">
        <v>3419</v>
      </c>
      <c r="AA198" s="7">
        <v>34</v>
      </c>
      <c r="AB198" s="7">
        <v>3424</v>
      </c>
      <c r="AC198" s="7">
        <v>73</v>
      </c>
      <c r="AD198" s="7">
        <v>3395</v>
      </c>
      <c r="AE198" s="7">
        <v>45</v>
      </c>
      <c r="AF198" s="20">
        <f t="shared" si="3"/>
        <v>100.85419734904271</v>
      </c>
    </row>
    <row r="199" spans="1:32" x14ac:dyDescent="0.3">
      <c r="A199" s="134" t="s">
        <v>718</v>
      </c>
      <c r="B199" s="163">
        <v>0.73635416666666664</v>
      </c>
      <c r="F199">
        <v>119</v>
      </c>
      <c r="G199">
        <v>51</v>
      </c>
      <c r="H199">
        <v>-7</v>
      </c>
      <c r="I199">
        <v>19</v>
      </c>
      <c r="J199">
        <v>188000</v>
      </c>
      <c r="K199">
        <v>4000</v>
      </c>
      <c r="L199">
        <v>82100</v>
      </c>
      <c r="M199">
        <v>1700</v>
      </c>
      <c r="N199">
        <v>28040</v>
      </c>
      <c r="O199">
        <v>820</v>
      </c>
      <c r="P199">
        <v>102800</v>
      </c>
      <c r="Q199">
        <v>2600</v>
      </c>
      <c r="R199">
        <v>229200</v>
      </c>
      <c r="S199">
        <v>6800</v>
      </c>
      <c r="T199">
        <v>51.6</v>
      </c>
      <c r="U199">
        <v>1.7</v>
      </c>
      <c r="V199">
        <v>0.84499999999999997</v>
      </c>
      <c r="W199">
        <v>2.1000000000000001E-2</v>
      </c>
      <c r="X199">
        <v>0.435</v>
      </c>
      <c r="Y199">
        <v>0.01</v>
      </c>
      <c r="Z199" s="7">
        <v>4012</v>
      </c>
      <c r="AA199" s="7">
        <v>33</v>
      </c>
      <c r="AB199" s="7">
        <v>3934</v>
      </c>
      <c r="AC199" s="7">
        <v>74</v>
      </c>
      <c r="AD199" s="7">
        <v>4022</v>
      </c>
      <c r="AE199" s="7">
        <v>36</v>
      </c>
      <c r="AF199" s="20">
        <f t="shared" si="3"/>
        <v>97.812033814022868</v>
      </c>
    </row>
    <row r="200" spans="1:32" x14ac:dyDescent="0.3">
      <c r="A200" s="134" t="s">
        <v>719</v>
      </c>
      <c r="B200" s="163">
        <v>0.73711805555555554</v>
      </c>
      <c r="F200">
        <v>64</v>
      </c>
      <c r="G200">
        <v>38</v>
      </c>
      <c r="H200">
        <v>1</v>
      </c>
      <c r="I200">
        <v>23</v>
      </c>
      <c r="J200">
        <v>200600</v>
      </c>
      <c r="K200">
        <v>4400</v>
      </c>
      <c r="L200">
        <v>86100</v>
      </c>
      <c r="M200">
        <v>1900</v>
      </c>
      <c r="N200">
        <v>26370</v>
      </c>
      <c r="O200">
        <v>780</v>
      </c>
      <c r="P200">
        <v>91600</v>
      </c>
      <c r="Q200">
        <v>2400</v>
      </c>
      <c r="R200">
        <v>238900</v>
      </c>
      <c r="S200">
        <v>7800</v>
      </c>
      <c r="T200">
        <v>52.2</v>
      </c>
      <c r="U200">
        <v>1.6</v>
      </c>
      <c r="V200">
        <v>0.87</v>
      </c>
      <c r="W200">
        <v>2.5000000000000001E-2</v>
      </c>
      <c r="X200">
        <v>0.43</v>
      </c>
      <c r="Y200">
        <v>1.0999999999999999E-2</v>
      </c>
      <c r="Z200" s="7">
        <v>4019</v>
      </c>
      <c r="AA200" s="7">
        <v>32</v>
      </c>
      <c r="AB200" s="7">
        <v>4017</v>
      </c>
      <c r="AC200" s="7">
        <v>86</v>
      </c>
      <c r="AD200" s="7">
        <v>3999</v>
      </c>
      <c r="AE200" s="7">
        <v>38</v>
      </c>
      <c r="AF200" s="20">
        <f t="shared" si="3"/>
        <v>100.45011252813202</v>
      </c>
    </row>
    <row r="201" spans="1:32" x14ac:dyDescent="0.3">
      <c r="A201" s="134" t="s">
        <v>720</v>
      </c>
      <c r="B201" s="163">
        <v>0.73793981481481474</v>
      </c>
      <c r="F201">
        <v>39</v>
      </c>
      <c r="G201">
        <v>44</v>
      </c>
      <c r="H201">
        <v>101</v>
      </c>
      <c r="I201">
        <v>30</v>
      </c>
      <c r="J201">
        <v>817000</v>
      </c>
      <c r="K201">
        <v>41000</v>
      </c>
      <c r="L201">
        <v>363000</v>
      </c>
      <c r="M201">
        <v>19000</v>
      </c>
      <c r="N201">
        <v>148000</v>
      </c>
      <c r="O201">
        <v>10000</v>
      </c>
      <c r="P201" s="139">
        <v>1830000</v>
      </c>
      <c r="Q201">
        <v>190000</v>
      </c>
      <c r="R201" s="139">
        <v>1040000</v>
      </c>
      <c r="S201">
        <v>68000</v>
      </c>
      <c r="T201">
        <v>51.3</v>
      </c>
      <c r="U201">
        <v>1.6</v>
      </c>
      <c r="V201">
        <v>0.84</v>
      </c>
      <c r="W201">
        <v>2.5000000000000001E-2</v>
      </c>
      <c r="X201">
        <v>0.439</v>
      </c>
      <c r="Y201">
        <v>1.0999999999999999E-2</v>
      </c>
      <c r="Z201" s="7">
        <v>4008</v>
      </c>
      <c r="AA201" s="7">
        <v>32</v>
      </c>
      <c r="AB201" s="7">
        <v>3912</v>
      </c>
      <c r="AC201" s="7">
        <v>86</v>
      </c>
      <c r="AD201" s="7">
        <v>4037</v>
      </c>
      <c r="AE201" s="7">
        <v>38</v>
      </c>
      <c r="AF201" s="20">
        <f t="shared" si="3"/>
        <v>96.903641317810255</v>
      </c>
    </row>
    <row r="202" spans="1:32" x14ac:dyDescent="0.3">
      <c r="A202" s="134" t="s">
        <v>721</v>
      </c>
      <c r="B202" s="163">
        <v>0.73875000000000002</v>
      </c>
      <c r="F202">
        <v>25</v>
      </c>
      <c r="G202">
        <v>45</v>
      </c>
      <c r="H202">
        <v>-4</v>
      </c>
      <c r="I202">
        <v>19</v>
      </c>
      <c r="J202">
        <v>129300</v>
      </c>
      <c r="K202">
        <v>4400</v>
      </c>
      <c r="L202">
        <v>36200</v>
      </c>
      <c r="M202">
        <v>1100</v>
      </c>
      <c r="N202">
        <v>26300</v>
      </c>
      <c r="O202">
        <v>1100</v>
      </c>
      <c r="P202">
        <v>111600</v>
      </c>
      <c r="Q202">
        <v>4400</v>
      </c>
      <c r="R202">
        <v>196700</v>
      </c>
      <c r="S202">
        <v>9800</v>
      </c>
      <c r="T202">
        <v>27.26</v>
      </c>
      <c r="U202">
        <v>0.93</v>
      </c>
      <c r="V202">
        <v>0.69699999999999995</v>
      </c>
      <c r="W202">
        <v>0.02</v>
      </c>
      <c r="X202">
        <v>0.28139999999999998</v>
      </c>
      <c r="Y202">
        <v>7.4000000000000003E-3</v>
      </c>
      <c r="Z202" s="7">
        <v>3380</v>
      </c>
      <c r="AA202" s="7">
        <v>34</v>
      </c>
      <c r="AB202" s="7">
        <v>3393</v>
      </c>
      <c r="AC202" s="7">
        <v>76</v>
      </c>
      <c r="AD202" s="7">
        <v>3351</v>
      </c>
      <c r="AE202" s="7">
        <v>41</v>
      </c>
      <c r="AF202" s="20">
        <f t="shared" si="3"/>
        <v>101.25335720680393</v>
      </c>
    </row>
    <row r="203" spans="1:32" x14ac:dyDescent="0.3">
      <c r="A203" s="134" t="s">
        <v>722</v>
      </c>
      <c r="B203" s="163">
        <v>0.73958333333333337</v>
      </c>
      <c r="F203">
        <v>90</v>
      </c>
      <c r="G203">
        <v>45</v>
      </c>
      <c r="H203">
        <v>-4</v>
      </c>
      <c r="I203">
        <v>21</v>
      </c>
      <c r="J203">
        <v>130000</v>
      </c>
      <c r="K203">
        <v>3500</v>
      </c>
      <c r="L203">
        <v>55500</v>
      </c>
      <c r="M203">
        <v>1300</v>
      </c>
      <c r="N203">
        <v>22500</v>
      </c>
      <c r="O203">
        <v>690</v>
      </c>
      <c r="P203">
        <v>81000</v>
      </c>
      <c r="Q203">
        <v>2500</v>
      </c>
      <c r="R203">
        <v>155900</v>
      </c>
      <c r="S203">
        <v>6400</v>
      </c>
      <c r="T203">
        <v>51</v>
      </c>
      <c r="U203">
        <v>1.4</v>
      </c>
      <c r="V203">
        <v>0.85699999999999998</v>
      </c>
      <c r="W203">
        <v>2.1000000000000001E-2</v>
      </c>
      <c r="X203">
        <v>0.4284</v>
      </c>
      <c r="Y203">
        <v>9.5999999999999992E-3</v>
      </c>
      <c r="Z203" s="7">
        <v>4011</v>
      </c>
      <c r="AA203" s="7">
        <v>27</v>
      </c>
      <c r="AB203" s="7">
        <v>3975</v>
      </c>
      <c r="AC203" s="7">
        <v>74</v>
      </c>
      <c r="AD203" s="7">
        <v>3998</v>
      </c>
      <c r="AE203" s="7">
        <v>33</v>
      </c>
      <c r="AF203" s="20">
        <f t="shared" si="3"/>
        <v>99.424712356178091</v>
      </c>
    </row>
    <row r="204" spans="1:32" x14ac:dyDescent="0.3">
      <c r="A204" s="134" t="s">
        <v>723</v>
      </c>
      <c r="B204" s="163">
        <v>0.74043981481481491</v>
      </c>
      <c r="F204">
        <v>40</v>
      </c>
      <c r="G204">
        <v>50</v>
      </c>
      <c r="H204">
        <v>15</v>
      </c>
      <c r="I204">
        <v>22</v>
      </c>
      <c r="J204">
        <v>242000</v>
      </c>
      <c r="K204">
        <v>11000</v>
      </c>
      <c r="L204">
        <v>109500</v>
      </c>
      <c r="M204">
        <v>4700</v>
      </c>
      <c r="N204">
        <v>16400</v>
      </c>
      <c r="O204">
        <v>890</v>
      </c>
      <c r="P204">
        <v>58400</v>
      </c>
      <c r="Q204">
        <v>2500</v>
      </c>
      <c r="R204">
        <v>281000</v>
      </c>
      <c r="S204">
        <v>13000</v>
      </c>
      <c r="T204">
        <v>56.3</v>
      </c>
      <c r="U204">
        <v>1.8</v>
      </c>
      <c r="V204">
        <v>0.89900000000000002</v>
      </c>
      <c r="W204">
        <v>2.3E-2</v>
      </c>
      <c r="X204">
        <v>0.44900000000000001</v>
      </c>
      <c r="Y204">
        <v>1.2E-2</v>
      </c>
      <c r="Z204" s="7">
        <v>4094</v>
      </c>
      <c r="AA204" s="7">
        <v>32</v>
      </c>
      <c r="AB204" s="7">
        <v>4119</v>
      </c>
      <c r="AC204" s="7">
        <v>77</v>
      </c>
      <c r="AD204" s="7">
        <v>4061</v>
      </c>
      <c r="AE204" s="7">
        <v>40</v>
      </c>
      <c r="AF204" s="20">
        <f t="shared" si="3"/>
        <v>101.42821965033244</v>
      </c>
    </row>
    <row r="205" spans="1:32" x14ac:dyDescent="0.3">
      <c r="A205" s="134" t="s">
        <v>724</v>
      </c>
      <c r="B205" s="163">
        <v>0.7412037037037037</v>
      </c>
      <c r="F205">
        <v>57</v>
      </c>
      <c r="G205">
        <v>43</v>
      </c>
      <c r="H205">
        <v>38</v>
      </c>
      <c r="I205">
        <v>22</v>
      </c>
      <c r="J205">
        <v>317000</v>
      </c>
      <c r="K205">
        <v>17000</v>
      </c>
      <c r="L205">
        <v>100900</v>
      </c>
      <c r="M205">
        <v>5200</v>
      </c>
      <c r="N205">
        <v>35800</v>
      </c>
      <c r="O205">
        <v>1900</v>
      </c>
      <c r="P205">
        <v>140900</v>
      </c>
      <c r="Q205">
        <v>7400</v>
      </c>
      <c r="R205">
        <v>437000</v>
      </c>
      <c r="S205">
        <v>28000</v>
      </c>
      <c r="T205">
        <v>33.200000000000003</v>
      </c>
      <c r="U205">
        <v>1</v>
      </c>
      <c r="V205">
        <v>0.747</v>
      </c>
      <c r="W205">
        <v>1.7999999999999999E-2</v>
      </c>
      <c r="X205">
        <v>0.31840000000000002</v>
      </c>
      <c r="Y205">
        <v>7.4999999999999997E-3</v>
      </c>
      <c r="Z205" s="7">
        <v>3576</v>
      </c>
      <c r="AA205" s="7">
        <v>31</v>
      </c>
      <c r="AB205" s="7">
        <v>3585</v>
      </c>
      <c r="AC205" s="7">
        <v>68</v>
      </c>
      <c r="AD205" s="7">
        <v>3547</v>
      </c>
      <c r="AE205" s="7">
        <v>36</v>
      </c>
      <c r="AF205" s="20">
        <f t="shared" si="3"/>
        <v>101.0713278827178</v>
      </c>
    </row>
    <row r="206" spans="1:32" x14ac:dyDescent="0.3">
      <c r="A206" s="134" t="s">
        <v>725</v>
      </c>
      <c r="B206" s="163">
        <v>0.74528935185185186</v>
      </c>
      <c r="F206">
        <v>54</v>
      </c>
      <c r="G206">
        <v>48</v>
      </c>
      <c r="H206">
        <v>17</v>
      </c>
      <c r="I206">
        <v>23</v>
      </c>
      <c r="J206">
        <v>148100</v>
      </c>
      <c r="K206">
        <v>3400</v>
      </c>
      <c r="L206">
        <v>63200</v>
      </c>
      <c r="M206">
        <v>1400</v>
      </c>
      <c r="N206">
        <v>18140</v>
      </c>
      <c r="O206">
        <v>510</v>
      </c>
      <c r="P206">
        <v>63800</v>
      </c>
      <c r="Q206">
        <v>1700</v>
      </c>
      <c r="R206">
        <v>175900</v>
      </c>
      <c r="S206">
        <v>5700</v>
      </c>
      <c r="T206">
        <v>51.6</v>
      </c>
      <c r="U206">
        <v>1.4</v>
      </c>
      <c r="V206">
        <v>0.86699999999999999</v>
      </c>
      <c r="W206">
        <v>2.3E-2</v>
      </c>
      <c r="X206">
        <v>0.42559999999999998</v>
      </c>
      <c r="Y206">
        <v>9.5999999999999992E-3</v>
      </c>
      <c r="Z206" s="7">
        <v>4012</v>
      </c>
      <c r="AA206" s="7">
        <v>28</v>
      </c>
      <c r="AB206" s="7">
        <v>4020</v>
      </c>
      <c r="AC206" s="7">
        <v>80</v>
      </c>
      <c r="AD206" s="7">
        <v>3993</v>
      </c>
      <c r="AE206" s="7">
        <v>34</v>
      </c>
      <c r="AF206" s="20">
        <f t="shared" si="3"/>
        <v>100.67618332081143</v>
      </c>
    </row>
    <row r="207" spans="1:32" x14ac:dyDescent="0.3">
      <c r="A207" s="134" t="s">
        <v>726</v>
      </c>
      <c r="B207" s="163">
        <v>0.74607638888888894</v>
      </c>
      <c r="F207">
        <v>42</v>
      </c>
      <c r="G207">
        <v>46</v>
      </c>
      <c r="H207">
        <v>13</v>
      </c>
      <c r="I207">
        <v>22</v>
      </c>
      <c r="J207">
        <v>116800</v>
      </c>
      <c r="K207">
        <v>1900</v>
      </c>
      <c r="L207">
        <v>50870</v>
      </c>
      <c r="M207">
        <v>820</v>
      </c>
      <c r="N207">
        <v>12910</v>
      </c>
      <c r="O207">
        <v>320</v>
      </c>
      <c r="P207">
        <v>44980</v>
      </c>
      <c r="Q207">
        <v>990</v>
      </c>
      <c r="R207">
        <v>144200</v>
      </c>
      <c r="S207">
        <v>3800</v>
      </c>
      <c r="T207">
        <v>51.2</v>
      </c>
      <c r="U207">
        <v>1.4</v>
      </c>
      <c r="V207">
        <v>0.84899999999999998</v>
      </c>
      <c r="W207">
        <v>0.02</v>
      </c>
      <c r="X207">
        <v>0.43090000000000001</v>
      </c>
      <c r="Y207">
        <v>8.8000000000000005E-3</v>
      </c>
      <c r="Z207" s="7">
        <v>4007</v>
      </c>
      <c r="AA207" s="7">
        <v>27</v>
      </c>
      <c r="AB207" s="7">
        <v>3950</v>
      </c>
      <c r="AC207" s="7">
        <v>71</v>
      </c>
      <c r="AD207" s="7">
        <v>4013</v>
      </c>
      <c r="AE207" s="7">
        <v>31</v>
      </c>
      <c r="AF207" s="20">
        <f t="shared" si="3"/>
        <v>98.430102167954146</v>
      </c>
    </row>
    <row r="208" spans="1:32" x14ac:dyDescent="0.3">
      <c r="A208" s="134" t="s">
        <v>727</v>
      </c>
      <c r="B208" s="163">
        <v>0.74689814814814814</v>
      </c>
      <c r="F208">
        <v>64</v>
      </c>
      <c r="G208">
        <v>50</v>
      </c>
      <c r="H208">
        <v>-4</v>
      </c>
      <c r="I208">
        <v>21</v>
      </c>
      <c r="J208">
        <v>167300</v>
      </c>
      <c r="K208">
        <v>3300</v>
      </c>
      <c r="L208">
        <v>71300</v>
      </c>
      <c r="M208">
        <v>1500</v>
      </c>
      <c r="N208">
        <v>34360</v>
      </c>
      <c r="O208">
        <v>840</v>
      </c>
      <c r="P208">
        <v>121700</v>
      </c>
      <c r="Q208">
        <v>2700</v>
      </c>
      <c r="R208">
        <v>204700</v>
      </c>
      <c r="S208">
        <v>6100</v>
      </c>
      <c r="T208">
        <v>50.3</v>
      </c>
      <c r="U208">
        <v>1.5</v>
      </c>
      <c r="V208">
        <v>0.85</v>
      </c>
      <c r="W208">
        <v>2.1000000000000001E-2</v>
      </c>
      <c r="X208">
        <v>0.42499999999999999</v>
      </c>
      <c r="Y208">
        <v>0.01</v>
      </c>
      <c r="Z208" s="7">
        <v>3984</v>
      </c>
      <c r="AA208" s="7">
        <v>30</v>
      </c>
      <c r="AB208" s="7">
        <v>3951</v>
      </c>
      <c r="AC208" s="7">
        <v>75</v>
      </c>
      <c r="AD208" s="7">
        <v>3985</v>
      </c>
      <c r="AE208" s="7">
        <v>35</v>
      </c>
      <c r="AF208" s="20">
        <f t="shared" si="3"/>
        <v>99.146800501882055</v>
      </c>
    </row>
    <row r="209" spans="1:32" x14ac:dyDescent="0.3">
      <c r="A209" s="134" t="s">
        <v>728</v>
      </c>
      <c r="B209" s="163">
        <v>0.74773148148148139</v>
      </c>
      <c r="F209">
        <v>41</v>
      </c>
      <c r="G209">
        <v>46</v>
      </c>
      <c r="H209">
        <v>3</v>
      </c>
      <c r="I209">
        <v>23</v>
      </c>
      <c r="J209">
        <v>117600</v>
      </c>
      <c r="K209">
        <v>3400</v>
      </c>
      <c r="L209">
        <v>50200</v>
      </c>
      <c r="M209">
        <v>1400</v>
      </c>
      <c r="N209">
        <v>19470</v>
      </c>
      <c r="O209">
        <v>780</v>
      </c>
      <c r="P209">
        <v>69400</v>
      </c>
      <c r="Q209">
        <v>2900</v>
      </c>
      <c r="R209">
        <v>139000</v>
      </c>
      <c r="S209">
        <v>5800</v>
      </c>
      <c r="T209">
        <v>51.5</v>
      </c>
      <c r="U209">
        <v>1.6</v>
      </c>
      <c r="V209">
        <v>0.874</v>
      </c>
      <c r="W209">
        <v>2.3E-2</v>
      </c>
      <c r="X209">
        <v>0.42699999999999999</v>
      </c>
      <c r="Y209">
        <v>1.0999999999999999E-2</v>
      </c>
      <c r="Z209" s="7">
        <v>4013</v>
      </c>
      <c r="AA209" s="7">
        <v>30</v>
      </c>
      <c r="AB209" s="7">
        <v>4034</v>
      </c>
      <c r="AC209" s="7">
        <v>80</v>
      </c>
      <c r="AD209" s="7">
        <v>3990</v>
      </c>
      <c r="AE209" s="7">
        <v>40</v>
      </c>
      <c r="AF209" s="20">
        <f t="shared" si="3"/>
        <v>101.10275689223059</v>
      </c>
    </row>
    <row r="210" spans="1:32" x14ac:dyDescent="0.3">
      <c r="A210" s="134" t="s">
        <v>729</v>
      </c>
      <c r="B210" s="163">
        <v>0.74859953703703708</v>
      </c>
      <c r="F210">
        <v>72</v>
      </c>
      <c r="G210">
        <v>46</v>
      </c>
      <c r="H210">
        <v>21</v>
      </c>
      <c r="I210">
        <v>23</v>
      </c>
      <c r="J210">
        <v>121400</v>
      </c>
      <c r="K210">
        <v>2900</v>
      </c>
      <c r="L210">
        <v>50800</v>
      </c>
      <c r="M210">
        <v>1200</v>
      </c>
      <c r="N210">
        <v>27590</v>
      </c>
      <c r="O210">
        <v>830</v>
      </c>
      <c r="P210">
        <v>131900</v>
      </c>
      <c r="Q210">
        <v>3600</v>
      </c>
      <c r="R210">
        <v>146700</v>
      </c>
      <c r="S210">
        <v>5500</v>
      </c>
      <c r="T210">
        <v>50.1</v>
      </c>
      <c r="U210">
        <v>1.7</v>
      </c>
      <c r="V210">
        <v>0.85799999999999998</v>
      </c>
      <c r="W210">
        <v>2.5999999999999999E-2</v>
      </c>
      <c r="X210">
        <v>0.41610000000000003</v>
      </c>
      <c r="Y210">
        <v>9.4000000000000004E-3</v>
      </c>
      <c r="Z210" s="7">
        <v>3976</v>
      </c>
      <c r="AA210" s="7">
        <v>35</v>
      </c>
      <c r="AB210" s="7">
        <v>3985</v>
      </c>
      <c r="AC210" s="7">
        <v>93</v>
      </c>
      <c r="AD210" s="7">
        <v>3965</v>
      </c>
      <c r="AE210" s="7">
        <v>34</v>
      </c>
      <c r="AF210" s="20">
        <f t="shared" si="3"/>
        <v>100.50441361916771</v>
      </c>
    </row>
    <row r="211" spans="1:32" x14ac:dyDescent="0.3">
      <c r="A211" s="134" t="s">
        <v>730</v>
      </c>
      <c r="B211" s="163">
        <v>0.74936342592592586</v>
      </c>
      <c r="F211">
        <v>38</v>
      </c>
      <c r="G211">
        <v>50</v>
      </c>
      <c r="H211">
        <v>15</v>
      </c>
      <c r="I211">
        <v>23</v>
      </c>
      <c r="J211">
        <v>161900</v>
      </c>
      <c r="K211">
        <v>3900</v>
      </c>
      <c r="L211">
        <v>69200</v>
      </c>
      <c r="M211">
        <v>1900</v>
      </c>
      <c r="N211">
        <v>32300</v>
      </c>
      <c r="O211">
        <v>1000</v>
      </c>
      <c r="P211">
        <v>110100</v>
      </c>
      <c r="Q211">
        <v>3100</v>
      </c>
      <c r="R211">
        <v>187800</v>
      </c>
      <c r="S211">
        <v>6300</v>
      </c>
      <c r="T211">
        <v>52.3</v>
      </c>
      <c r="U211">
        <v>1.8</v>
      </c>
      <c r="V211">
        <v>0.88500000000000001</v>
      </c>
      <c r="W211">
        <v>2.1999999999999999E-2</v>
      </c>
      <c r="X211">
        <v>0.42299999999999999</v>
      </c>
      <c r="Y211">
        <v>1.2E-2</v>
      </c>
      <c r="Z211" s="7">
        <v>4026</v>
      </c>
      <c r="AA211" s="7">
        <v>33</v>
      </c>
      <c r="AB211" s="7">
        <v>4074</v>
      </c>
      <c r="AC211" s="7">
        <v>77</v>
      </c>
      <c r="AD211" s="7">
        <v>3979</v>
      </c>
      <c r="AE211" s="7">
        <v>42</v>
      </c>
      <c r="AF211" s="20">
        <f t="shared" si="3"/>
        <v>102.3875345564212</v>
      </c>
    </row>
    <row r="212" spans="1:32" x14ac:dyDescent="0.3">
      <c r="A212" s="134" t="s">
        <v>731</v>
      </c>
      <c r="B212" s="163">
        <v>0.75015046296296306</v>
      </c>
      <c r="F212">
        <v>70</v>
      </c>
      <c r="G212">
        <v>46</v>
      </c>
      <c r="H212">
        <v>11</v>
      </c>
      <c r="I212">
        <v>22</v>
      </c>
      <c r="J212">
        <v>233800</v>
      </c>
      <c r="K212">
        <v>4700</v>
      </c>
      <c r="L212">
        <v>103000</v>
      </c>
      <c r="M212">
        <v>1900</v>
      </c>
      <c r="N212">
        <v>39900</v>
      </c>
      <c r="O212">
        <v>1000</v>
      </c>
      <c r="P212">
        <v>137900</v>
      </c>
      <c r="Q212">
        <v>3100</v>
      </c>
      <c r="R212">
        <v>280500</v>
      </c>
      <c r="S212">
        <v>8200</v>
      </c>
      <c r="T212">
        <v>53.4</v>
      </c>
      <c r="U212">
        <v>1.6</v>
      </c>
      <c r="V212">
        <v>0.86499999999999999</v>
      </c>
      <c r="W212">
        <v>2.1000000000000001E-2</v>
      </c>
      <c r="X212">
        <v>0.439</v>
      </c>
      <c r="Y212">
        <v>1.0999999999999999E-2</v>
      </c>
      <c r="Z212" s="7">
        <v>4046</v>
      </c>
      <c r="AA212" s="7">
        <v>30</v>
      </c>
      <c r="AB212" s="7">
        <v>4004</v>
      </c>
      <c r="AC212" s="7">
        <v>72</v>
      </c>
      <c r="AD212" s="7">
        <v>4035</v>
      </c>
      <c r="AE212" s="7">
        <v>40</v>
      </c>
      <c r="AF212" s="20">
        <f t="shared" si="3"/>
        <v>99.231722428748441</v>
      </c>
    </row>
    <row r="213" spans="1:32" x14ac:dyDescent="0.3">
      <c r="A213" s="134" t="s">
        <v>732</v>
      </c>
      <c r="B213" s="163">
        <v>0.75097222222222226</v>
      </c>
      <c r="F213">
        <v>47</v>
      </c>
      <c r="G213">
        <v>44</v>
      </c>
      <c r="H213">
        <v>17</v>
      </c>
      <c r="I213">
        <v>21</v>
      </c>
      <c r="J213">
        <v>194400</v>
      </c>
      <c r="K213">
        <v>4900</v>
      </c>
      <c r="L213">
        <v>83400</v>
      </c>
      <c r="M213">
        <v>2100</v>
      </c>
      <c r="N213">
        <v>10610</v>
      </c>
      <c r="O213">
        <v>430</v>
      </c>
      <c r="P213">
        <v>37500</v>
      </c>
      <c r="Q213">
        <v>1400</v>
      </c>
      <c r="R213">
        <v>237000</v>
      </c>
      <c r="S213">
        <v>9000</v>
      </c>
      <c r="T213">
        <v>50.9</v>
      </c>
      <c r="U213">
        <v>1.5</v>
      </c>
      <c r="V213">
        <v>0.85799999999999998</v>
      </c>
      <c r="W213">
        <v>2.1999999999999999E-2</v>
      </c>
      <c r="X213">
        <v>0.42899999999999999</v>
      </c>
      <c r="Y213">
        <v>0.01</v>
      </c>
      <c r="Z213" s="7">
        <v>4000</v>
      </c>
      <c r="AA213" s="7">
        <v>30</v>
      </c>
      <c r="AB213" s="7">
        <v>3978</v>
      </c>
      <c r="AC213" s="7">
        <v>75</v>
      </c>
      <c r="AD213" s="7">
        <v>3998</v>
      </c>
      <c r="AE213" s="7">
        <v>35</v>
      </c>
      <c r="AF213" s="20">
        <f t="shared" si="3"/>
        <v>99.499749874937464</v>
      </c>
    </row>
    <row r="214" spans="1:32" x14ac:dyDescent="0.3">
      <c r="A214" s="134" t="s">
        <v>733</v>
      </c>
      <c r="B214" s="163">
        <v>0.7518055555555555</v>
      </c>
      <c r="F214">
        <v>33</v>
      </c>
      <c r="G214">
        <v>45</v>
      </c>
      <c r="H214">
        <v>22</v>
      </c>
      <c r="I214">
        <v>25</v>
      </c>
      <c r="J214">
        <v>154700</v>
      </c>
      <c r="K214">
        <v>3900</v>
      </c>
      <c r="L214">
        <v>64200</v>
      </c>
      <c r="M214">
        <v>1600</v>
      </c>
      <c r="N214">
        <v>11670</v>
      </c>
      <c r="O214">
        <v>410</v>
      </c>
      <c r="P214">
        <v>41400</v>
      </c>
      <c r="Q214">
        <v>1300</v>
      </c>
      <c r="R214">
        <v>187800</v>
      </c>
      <c r="S214">
        <v>7200</v>
      </c>
      <c r="T214">
        <v>48.9</v>
      </c>
      <c r="U214">
        <v>1.7</v>
      </c>
      <c r="V214">
        <v>0.85499999999999998</v>
      </c>
      <c r="W214">
        <v>2.5999999999999999E-2</v>
      </c>
      <c r="X214">
        <v>0.41499999999999998</v>
      </c>
      <c r="Y214">
        <v>1.0999999999999999E-2</v>
      </c>
      <c r="Z214" s="7">
        <v>3958</v>
      </c>
      <c r="AA214" s="7">
        <v>35</v>
      </c>
      <c r="AB214" s="7">
        <v>3966</v>
      </c>
      <c r="AC214" s="7">
        <v>90</v>
      </c>
      <c r="AD214" s="7">
        <v>3948</v>
      </c>
      <c r="AE214" s="7">
        <v>40</v>
      </c>
      <c r="AF214" s="20">
        <f t="shared" si="3"/>
        <v>100.45592705167172</v>
      </c>
    </row>
    <row r="215" spans="1:32" x14ac:dyDescent="0.3">
      <c r="A215" s="134" t="s">
        <v>734</v>
      </c>
      <c r="B215" s="163">
        <v>0.75265046296296301</v>
      </c>
      <c r="F215">
        <v>22</v>
      </c>
      <c r="G215">
        <v>44</v>
      </c>
      <c r="H215">
        <v>-15</v>
      </c>
      <c r="I215">
        <v>21</v>
      </c>
      <c r="J215">
        <v>213900</v>
      </c>
      <c r="K215">
        <v>4400</v>
      </c>
      <c r="L215">
        <v>91200</v>
      </c>
      <c r="M215">
        <v>2000</v>
      </c>
      <c r="N215">
        <v>30110</v>
      </c>
      <c r="O215">
        <v>830</v>
      </c>
      <c r="P215">
        <v>104400</v>
      </c>
      <c r="Q215">
        <v>3000</v>
      </c>
      <c r="R215">
        <v>262500</v>
      </c>
      <c r="S215">
        <v>8800</v>
      </c>
      <c r="T215">
        <v>50.5</v>
      </c>
      <c r="U215">
        <v>1.6</v>
      </c>
      <c r="V215">
        <v>0.85799999999999998</v>
      </c>
      <c r="W215">
        <v>2.3E-2</v>
      </c>
      <c r="X215">
        <v>0.42299999999999999</v>
      </c>
      <c r="Y215">
        <v>0.01</v>
      </c>
      <c r="Z215" s="7">
        <v>3987</v>
      </c>
      <c r="AA215" s="7">
        <v>30</v>
      </c>
      <c r="AB215" s="7">
        <v>3976</v>
      </c>
      <c r="AC215" s="7">
        <v>80</v>
      </c>
      <c r="AD215" s="7">
        <v>3978</v>
      </c>
      <c r="AE215" s="7">
        <v>35</v>
      </c>
      <c r="AF215" s="20">
        <f t="shared" si="3"/>
        <v>99.949723479135244</v>
      </c>
    </row>
    <row r="216" spans="1:32" x14ac:dyDescent="0.3">
      <c r="A216" s="134" t="s">
        <v>735</v>
      </c>
      <c r="B216" s="163">
        <v>0.75343749999999998</v>
      </c>
      <c r="F216">
        <v>24</v>
      </c>
      <c r="G216">
        <v>46</v>
      </c>
      <c r="H216">
        <v>34</v>
      </c>
      <c r="I216">
        <v>22</v>
      </c>
      <c r="J216">
        <v>210100</v>
      </c>
      <c r="K216">
        <v>4700</v>
      </c>
      <c r="L216">
        <v>99720</v>
      </c>
      <c r="M216">
        <v>2200</v>
      </c>
      <c r="N216">
        <v>24810</v>
      </c>
      <c r="O216">
        <v>690</v>
      </c>
      <c r="P216">
        <v>84600</v>
      </c>
      <c r="Q216">
        <v>2000</v>
      </c>
      <c r="R216">
        <v>239800</v>
      </c>
      <c r="S216">
        <v>7800</v>
      </c>
      <c r="T216">
        <v>59.6</v>
      </c>
      <c r="U216">
        <v>1.7</v>
      </c>
      <c r="V216">
        <v>0.90900000000000003</v>
      </c>
      <c r="W216">
        <v>2.3E-2</v>
      </c>
      <c r="X216">
        <v>0.47299999999999998</v>
      </c>
      <c r="Y216">
        <v>9.9000000000000008E-3</v>
      </c>
      <c r="Z216" s="7">
        <v>4154</v>
      </c>
      <c r="AA216" s="7">
        <v>29</v>
      </c>
      <c r="AB216" s="7">
        <v>4154</v>
      </c>
      <c r="AC216" s="7">
        <v>78</v>
      </c>
      <c r="AD216" s="7">
        <v>4148</v>
      </c>
      <c r="AE216" s="7">
        <v>31</v>
      </c>
      <c r="AF216" s="20">
        <f t="shared" si="3"/>
        <v>100.14464802314369</v>
      </c>
    </row>
    <row r="217" spans="1:32" x14ac:dyDescent="0.3">
      <c r="A217" s="134" t="s">
        <v>736</v>
      </c>
      <c r="B217" s="163">
        <v>0.75423611111111111</v>
      </c>
      <c r="F217">
        <v>69</v>
      </c>
      <c r="G217">
        <v>49</v>
      </c>
      <c r="H217">
        <v>4570</v>
      </c>
      <c r="I217">
        <v>500</v>
      </c>
      <c r="J217">
        <v>249000</v>
      </c>
      <c r="K217">
        <v>17000</v>
      </c>
      <c r="L217">
        <v>112000</v>
      </c>
      <c r="M217">
        <v>8400</v>
      </c>
      <c r="N217">
        <v>311000</v>
      </c>
      <c r="O217">
        <v>35000</v>
      </c>
      <c r="P217" s="139">
        <v>1520000</v>
      </c>
      <c r="Q217">
        <v>420000</v>
      </c>
      <c r="R217">
        <v>293000</v>
      </c>
      <c r="S217">
        <v>33000</v>
      </c>
      <c r="T217">
        <v>69.8</v>
      </c>
      <c r="U217">
        <v>8.1999999999999993</v>
      </c>
      <c r="V217">
        <v>1.0629999999999999</v>
      </c>
      <c r="W217">
        <v>9.2999999999999999E-2</v>
      </c>
      <c r="X217">
        <v>0.45100000000000001</v>
      </c>
      <c r="Y217">
        <v>1.9E-2</v>
      </c>
      <c r="Z217" s="7">
        <v>4190</v>
      </c>
      <c r="AA217" s="7">
        <v>110</v>
      </c>
      <c r="AB217" s="7">
        <v>4550</v>
      </c>
      <c r="AC217" s="7">
        <v>270</v>
      </c>
      <c r="AD217" s="7">
        <v>4054</v>
      </c>
      <c r="AE217" s="7">
        <v>61</v>
      </c>
      <c r="AF217" s="20">
        <f t="shared" si="3"/>
        <v>112.23482979773063</v>
      </c>
    </row>
    <row r="218" spans="1:32" x14ac:dyDescent="0.3">
      <c r="A218" s="134" t="s">
        <v>737</v>
      </c>
      <c r="B218" s="163">
        <v>0.75503472222222223</v>
      </c>
      <c r="F218">
        <v>52</v>
      </c>
      <c r="G218">
        <v>47</v>
      </c>
      <c r="H218">
        <v>42</v>
      </c>
      <c r="I218">
        <v>25</v>
      </c>
      <c r="J218">
        <v>280600</v>
      </c>
      <c r="K218">
        <v>4600</v>
      </c>
      <c r="L218">
        <v>83900</v>
      </c>
      <c r="M218">
        <v>1300</v>
      </c>
      <c r="N218">
        <v>61500</v>
      </c>
      <c r="O218">
        <v>1300</v>
      </c>
      <c r="P218">
        <v>249700</v>
      </c>
      <c r="Q218">
        <v>4700</v>
      </c>
      <c r="R218">
        <v>404000</v>
      </c>
      <c r="S218">
        <v>11000</v>
      </c>
      <c r="T218">
        <v>29.99</v>
      </c>
      <c r="U218">
        <v>0.82</v>
      </c>
      <c r="V218">
        <v>0.72699999999999998</v>
      </c>
      <c r="W218">
        <v>1.7000000000000001E-2</v>
      </c>
      <c r="X218">
        <v>0.29759999999999998</v>
      </c>
      <c r="Y218">
        <v>6.1999999999999998E-3</v>
      </c>
      <c r="Z218" s="7">
        <v>3479</v>
      </c>
      <c r="AA218" s="7">
        <v>28</v>
      </c>
      <c r="AB218" s="7">
        <v>3512</v>
      </c>
      <c r="AC218" s="7">
        <v>63</v>
      </c>
      <c r="AD218" s="7">
        <v>3449</v>
      </c>
      <c r="AE218" s="7">
        <v>33</v>
      </c>
      <c r="AF218" s="20">
        <f t="shared" si="3"/>
        <v>101.8266164105538</v>
      </c>
    </row>
    <row r="219" spans="1:32" x14ac:dyDescent="0.3">
      <c r="A219" s="134" t="s">
        <v>738</v>
      </c>
      <c r="B219" s="163">
        <v>0.75585648148148143</v>
      </c>
      <c r="F219">
        <v>43</v>
      </c>
      <c r="G219">
        <v>48</v>
      </c>
      <c r="H219">
        <v>-6</v>
      </c>
      <c r="I219">
        <v>19</v>
      </c>
      <c r="J219">
        <v>117700</v>
      </c>
      <c r="K219">
        <v>8500</v>
      </c>
      <c r="L219">
        <v>53000</v>
      </c>
      <c r="M219">
        <v>4000</v>
      </c>
      <c r="N219">
        <v>21000</v>
      </c>
      <c r="O219">
        <v>1900</v>
      </c>
      <c r="P219">
        <v>73900</v>
      </c>
      <c r="Q219">
        <v>6900</v>
      </c>
      <c r="R219">
        <v>143000</v>
      </c>
      <c r="S219">
        <v>13000</v>
      </c>
      <c r="T219">
        <v>54.7</v>
      </c>
      <c r="U219">
        <v>1.6</v>
      </c>
      <c r="V219">
        <v>0.89200000000000002</v>
      </c>
      <c r="W219">
        <v>2.1000000000000001E-2</v>
      </c>
      <c r="X219">
        <v>0.44269999999999998</v>
      </c>
      <c r="Y219">
        <v>9.7000000000000003E-3</v>
      </c>
      <c r="Z219" s="7">
        <v>4074</v>
      </c>
      <c r="AA219" s="7">
        <v>29</v>
      </c>
      <c r="AB219" s="7">
        <v>4098</v>
      </c>
      <c r="AC219" s="7">
        <v>72</v>
      </c>
      <c r="AD219" s="7">
        <v>4056</v>
      </c>
      <c r="AE219" s="7">
        <v>32</v>
      </c>
      <c r="AF219" s="20">
        <f t="shared" si="3"/>
        <v>101.03550295857988</v>
      </c>
    </row>
    <row r="220" spans="1:32" x14ac:dyDescent="0.3">
      <c r="A220" s="134" t="s">
        <v>739</v>
      </c>
      <c r="B220" s="163">
        <v>0.75673611111111105</v>
      </c>
      <c r="F220">
        <v>96</v>
      </c>
      <c r="G220">
        <v>50</v>
      </c>
      <c r="H220">
        <v>9</v>
      </c>
      <c r="I220">
        <v>24</v>
      </c>
      <c r="J220">
        <v>120500</v>
      </c>
      <c r="K220">
        <v>2500</v>
      </c>
      <c r="L220">
        <v>49500</v>
      </c>
      <c r="M220">
        <v>1100</v>
      </c>
      <c r="N220">
        <v>25950</v>
      </c>
      <c r="O220">
        <v>750</v>
      </c>
      <c r="P220">
        <v>94600</v>
      </c>
      <c r="Q220">
        <v>2400</v>
      </c>
      <c r="R220">
        <v>147000</v>
      </c>
      <c r="S220">
        <v>4300</v>
      </c>
      <c r="T220">
        <v>47.7</v>
      </c>
      <c r="U220">
        <v>1.1000000000000001</v>
      </c>
      <c r="V220">
        <v>0.84599999999999997</v>
      </c>
      <c r="W220">
        <v>1.9E-2</v>
      </c>
      <c r="X220">
        <v>0.40699999999999997</v>
      </c>
      <c r="Y220">
        <v>7.7000000000000002E-3</v>
      </c>
      <c r="Z220" s="7">
        <v>3938</v>
      </c>
      <c r="AA220" s="7">
        <v>23</v>
      </c>
      <c r="AB220" s="7">
        <v>3943</v>
      </c>
      <c r="AC220" s="7">
        <v>65</v>
      </c>
      <c r="AD220" s="7">
        <v>3930</v>
      </c>
      <c r="AE220" s="7">
        <v>28</v>
      </c>
      <c r="AF220" s="20">
        <f t="shared" si="3"/>
        <v>100.33078880407125</v>
      </c>
    </row>
    <row r="221" spans="1:32" x14ac:dyDescent="0.3">
      <c r="A221" s="134" t="s">
        <v>740</v>
      </c>
      <c r="B221" s="163">
        <v>0.76079861111111102</v>
      </c>
      <c r="F221">
        <v>73</v>
      </c>
      <c r="G221">
        <v>44</v>
      </c>
      <c r="H221">
        <v>36</v>
      </c>
      <c r="I221">
        <v>21</v>
      </c>
      <c r="J221">
        <v>355000</v>
      </c>
      <c r="K221">
        <v>12000</v>
      </c>
      <c r="L221">
        <v>148300</v>
      </c>
      <c r="M221">
        <v>5200</v>
      </c>
      <c r="N221">
        <v>57800</v>
      </c>
      <c r="O221">
        <v>2200</v>
      </c>
      <c r="P221">
        <v>205100</v>
      </c>
      <c r="Q221">
        <v>7400</v>
      </c>
      <c r="R221">
        <v>433000</v>
      </c>
      <c r="S221">
        <v>19000</v>
      </c>
      <c r="T221">
        <v>49.5</v>
      </c>
      <c r="U221">
        <v>1.4</v>
      </c>
      <c r="V221">
        <v>0.85899999999999999</v>
      </c>
      <c r="W221">
        <v>0.02</v>
      </c>
      <c r="X221">
        <v>0.41689999999999999</v>
      </c>
      <c r="Y221">
        <v>9.1000000000000004E-3</v>
      </c>
      <c r="Z221" s="7">
        <v>3968</v>
      </c>
      <c r="AA221" s="7">
        <v>28</v>
      </c>
      <c r="AB221" s="7">
        <v>3985</v>
      </c>
      <c r="AC221" s="7">
        <v>69</v>
      </c>
      <c r="AD221" s="7">
        <v>3958</v>
      </c>
      <c r="AE221" s="7">
        <v>32</v>
      </c>
      <c r="AF221" s="20">
        <f t="shared" si="3"/>
        <v>100.68216270843861</v>
      </c>
    </row>
    <row r="222" spans="1:32" x14ac:dyDescent="0.3">
      <c r="A222" s="134" t="s">
        <v>741</v>
      </c>
      <c r="B222" s="163">
        <v>0.76155092592592588</v>
      </c>
      <c r="F222">
        <v>56</v>
      </c>
      <c r="G222">
        <v>47</v>
      </c>
      <c r="H222">
        <v>15</v>
      </c>
      <c r="I222">
        <v>20</v>
      </c>
      <c r="J222">
        <v>215900</v>
      </c>
      <c r="K222">
        <v>6000</v>
      </c>
      <c r="L222">
        <v>101500</v>
      </c>
      <c r="M222">
        <v>2800</v>
      </c>
      <c r="N222">
        <v>32210</v>
      </c>
      <c r="O222">
        <v>910</v>
      </c>
      <c r="P222">
        <v>107900</v>
      </c>
      <c r="Q222">
        <v>2800</v>
      </c>
      <c r="R222">
        <v>257000</v>
      </c>
      <c r="S222">
        <v>12000</v>
      </c>
      <c r="T222">
        <v>58.4</v>
      </c>
      <c r="U222">
        <v>1.9</v>
      </c>
      <c r="V222">
        <v>0.90200000000000002</v>
      </c>
      <c r="W222">
        <v>2.7E-2</v>
      </c>
      <c r="X222">
        <v>0.46899999999999997</v>
      </c>
      <c r="Y222">
        <v>1.0999999999999999E-2</v>
      </c>
      <c r="Z222" s="7">
        <v>4133</v>
      </c>
      <c r="AA222" s="7">
        <v>32</v>
      </c>
      <c r="AB222" s="7">
        <v>4124</v>
      </c>
      <c r="AC222" s="7">
        <v>91</v>
      </c>
      <c r="AD222" s="7">
        <v>4132</v>
      </c>
      <c r="AE222" s="7">
        <v>36</v>
      </c>
      <c r="AF222" s="20">
        <f t="shared" si="3"/>
        <v>99.806389157792836</v>
      </c>
    </row>
    <row r="223" spans="1:32" x14ac:dyDescent="0.3">
      <c r="A223" s="134" t="s">
        <v>742</v>
      </c>
      <c r="B223" s="163">
        <v>0.76236111111111116</v>
      </c>
      <c r="F223">
        <v>55</v>
      </c>
      <c r="G223">
        <v>42</v>
      </c>
      <c r="H223">
        <v>13</v>
      </c>
      <c r="I223">
        <v>23</v>
      </c>
      <c r="J223">
        <v>186700</v>
      </c>
      <c r="K223">
        <v>3600</v>
      </c>
      <c r="L223">
        <v>72600</v>
      </c>
      <c r="M223">
        <v>1400</v>
      </c>
      <c r="N223">
        <v>11370</v>
      </c>
      <c r="O223">
        <v>320</v>
      </c>
      <c r="P223">
        <v>41900</v>
      </c>
      <c r="Q223">
        <v>1000</v>
      </c>
      <c r="R223">
        <v>239700</v>
      </c>
      <c r="S223">
        <v>6600</v>
      </c>
      <c r="T223">
        <v>44.2</v>
      </c>
      <c r="U223">
        <v>1.5</v>
      </c>
      <c r="V223">
        <v>0.81499999999999995</v>
      </c>
      <c r="W223">
        <v>0.02</v>
      </c>
      <c r="X223">
        <v>0.39</v>
      </c>
      <c r="Y223">
        <v>0.01</v>
      </c>
      <c r="Z223" s="7">
        <v>3852</v>
      </c>
      <c r="AA223" s="7">
        <v>33</v>
      </c>
      <c r="AB223" s="7">
        <v>3839</v>
      </c>
      <c r="AC223" s="7">
        <v>74</v>
      </c>
      <c r="AD223" s="7">
        <v>3852</v>
      </c>
      <c r="AE223" s="7">
        <v>38</v>
      </c>
      <c r="AF223" s="20">
        <f t="shared" si="3"/>
        <v>99.662512980269995</v>
      </c>
    </row>
    <row r="224" spans="1:32" x14ac:dyDescent="0.3">
      <c r="A224" s="134" t="s">
        <v>743</v>
      </c>
      <c r="B224" s="163">
        <v>0.7631944444444444</v>
      </c>
      <c r="F224">
        <v>114</v>
      </c>
      <c r="G224">
        <v>46</v>
      </c>
      <c r="H224">
        <v>44</v>
      </c>
      <c r="I224">
        <v>25</v>
      </c>
      <c r="J224">
        <v>597000</v>
      </c>
      <c r="K224">
        <v>13000</v>
      </c>
      <c r="L224">
        <v>227200</v>
      </c>
      <c r="M224">
        <v>4400</v>
      </c>
      <c r="N224">
        <v>25070</v>
      </c>
      <c r="O224">
        <v>620</v>
      </c>
      <c r="P224">
        <v>86700</v>
      </c>
      <c r="Q224">
        <v>2500</v>
      </c>
      <c r="R224">
        <v>750000</v>
      </c>
      <c r="S224">
        <v>24000</v>
      </c>
      <c r="T224">
        <v>44</v>
      </c>
      <c r="U224">
        <v>1.2</v>
      </c>
      <c r="V224">
        <v>0.83599999999999997</v>
      </c>
      <c r="W224">
        <v>0.02</v>
      </c>
      <c r="X224">
        <v>0.38019999999999998</v>
      </c>
      <c r="Y224">
        <v>8.6999999999999994E-3</v>
      </c>
      <c r="Z224" s="7">
        <v>3851</v>
      </c>
      <c r="AA224" s="7">
        <v>29</v>
      </c>
      <c r="AB224" s="7">
        <v>3914</v>
      </c>
      <c r="AC224" s="7">
        <v>71</v>
      </c>
      <c r="AD224" s="7">
        <v>3818</v>
      </c>
      <c r="AE224" s="7">
        <v>34</v>
      </c>
      <c r="AF224" s="20">
        <f t="shared" si="3"/>
        <v>102.51440544787846</v>
      </c>
    </row>
    <row r="225" spans="1:33" x14ac:dyDescent="0.3">
      <c r="A225" s="134" t="s">
        <v>744</v>
      </c>
      <c r="B225" s="163">
        <v>0.76399305555555552</v>
      </c>
      <c r="F225">
        <v>74</v>
      </c>
      <c r="G225">
        <v>47</v>
      </c>
      <c r="H225">
        <v>1</v>
      </c>
      <c r="I225">
        <v>20</v>
      </c>
      <c r="J225">
        <v>446600</v>
      </c>
      <c r="K225">
        <v>8300</v>
      </c>
      <c r="L225">
        <v>178900</v>
      </c>
      <c r="M225">
        <v>3500</v>
      </c>
      <c r="N225">
        <v>37600</v>
      </c>
      <c r="O225">
        <v>1100</v>
      </c>
      <c r="P225">
        <v>133400</v>
      </c>
      <c r="Q225">
        <v>4200</v>
      </c>
      <c r="R225">
        <v>554000</v>
      </c>
      <c r="S225">
        <v>13000</v>
      </c>
      <c r="T225">
        <v>47.1</v>
      </c>
      <c r="U225">
        <v>1.5</v>
      </c>
      <c r="V225">
        <v>0.85299999999999998</v>
      </c>
      <c r="W225">
        <v>2.1999999999999999E-2</v>
      </c>
      <c r="X225">
        <v>0.39929999999999999</v>
      </c>
      <c r="Y225">
        <v>9.1999999999999998E-3</v>
      </c>
      <c r="Z225" s="7">
        <v>3922</v>
      </c>
      <c r="AA225" s="7">
        <v>33</v>
      </c>
      <c r="AB225" s="7">
        <v>3984</v>
      </c>
      <c r="AC225" s="7">
        <v>80</v>
      </c>
      <c r="AD225" s="7">
        <v>3892</v>
      </c>
      <c r="AE225" s="7">
        <v>35</v>
      </c>
      <c r="AF225" s="20">
        <f t="shared" si="3"/>
        <v>102.36382322713257</v>
      </c>
    </row>
    <row r="226" spans="1:33" x14ac:dyDescent="0.3">
      <c r="A226" s="134" t="s">
        <v>745</v>
      </c>
      <c r="B226" s="163">
        <v>0.76487268518518514</v>
      </c>
      <c r="F226">
        <v>70</v>
      </c>
      <c r="G226">
        <v>43</v>
      </c>
      <c r="H226">
        <v>2</v>
      </c>
      <c r="I226">
        <v>21</v>
      </c>
      <c r="J226">
        <v>176400</v>
      </c>
      <c r="K226">
        <v>3800</v>
      </c>
      <c r="L226">
        <v>72900</v>
      </c>
      <c r="M226">
        <v>1900</v>
      </c>
      <c r="N226">
        <v>27320</v>
      </c>
      <c r="O226">
        <v>760</v>
      </c>
      <c r="P226">
        <v>118300</v>
      </c>
      <c r="Q226">
        <v>2800</v>
      </c>
      <c r="R226">
        <v>221000</v>
      </c>
      <c r="S226">
        <v>6100</v>
      </c>
      <c r="T226">
        <v>47.2</v>
      </c>
      <c r="U226">
        <v>1.5</v>
      </c>
      <c r="V226">
        <v>0.83599999999999997</v>
      </c>
      <c r="W226">
        <v>2.1000000000000001E-2</v>
      </c>
      <c r="X226">
        <v>0.41299999999999998</v>
      </c>
      <c r="Y226">
        <v>1.0999999999999999E-2</v>
      </c>
      <c r="Z226" s="7">
        <v>3923</v>
      </c>
      <c r="AA226" s="7">
        <v>32</v>
      </c>
      <c r="AB226" s="7">
        <v>3902</v>
      </c>
      <c r="AC226" s="7">
        <v>75</v>
      </c>
      <c r="AD226" s="7">
        <v>3938</v>
      </c>
      <c r="AE226" s="7">
        <v>39</v>
      </c>
      <c r="AF226" s="20">
        <f t="shared" si="3"/>
        <v>99.085830370746578</v>
      </c>
    </row>
    <row r="227" spans="1:33" x14ac:dyDescent="0.3">
      <c r="A227" s="134" t="s">
        <v>746</v>
      </c>
      <c r="B227" s="163">
        <v>0.765625</v>
      </c>
      <c r="F227">
        <v>101</v>
      </c>
      <c r="G227">
        <v>44</v>
      </c>
      <c r="H227">
        <v>10</v>
      </c>
      <c r="I227">
        <v>22</v>
      </c>
      <c r="J227">
        <v>133800</v>
      </c>
      <c r="K227">
        <v>2200</v>
      </c>
      <c r="L227">
        <v>60300</v>
      </c>
      <c r="M227">
        <v>1100</v>
      </c>
      <c r="N227">
        <v>22020</v>
      </c>
      <c r="O227">
        <v>560</v>
      </c>
      <c r="P227">
        <v>76200</v>
      </c>
      <c r="Q227">
        <v>1600</v>
      </c>
      <c r="R227">
        <v>156900</v>
      </c>
      <c r="S227">
        <v>3700</v>
      </c>
      <c r="T227">
        <v>55</v>
      </c>
      <c r="U227">
        <v>1.5</v>
      </c>
      <c r="V227">
        <v>0.89200000000000002</v>
      </c>
      <c r="W227">
        <v>1.7999999999999999E-2</v>
      </c>
      <c r="X227">
        <v>0.4461</v>
      </c>
      <c r="Y227">
        <v>8.5000000000000006E-3</v>
      </c>
      <c r="Z227" s="7">
        <v>4076</v>
      </c>
      <c r="AA227" s="7">
        <v>27</v>
      </c>
      <c r="AB227" s="7">
        <v>4102</v>
      </c>
      <c r="AC227" s="7">
        <v>63</v>
      </c>
      <c r="AD227" s="7">
        <v>4065</v>
      </c>
      <c r="AE227" s="7">
        <v>29</v>
      </c>
      <c r="AF227" s="20">
        <f t="shared" si="3"/>
        <v>100.91020910209103</v>
      </c>
    </row>
    <row r="228" spans="1:33" x14ac:dyDescent="0.3">
      <c r="A228" s="134" t="s">
        <v>747</v>
      </c>
      <c r="B228" s="163">
        <v>0.7664467592592592</v>
      </c>
      <c r="F228">
        <v>79</v>
      </c>
      <c r="G228">
        <v>45</v>
      </c>
      <c r="H228">
        <v>21</v>
      </c>
      <c r="I228">
        <v>21</v>
      </c>
      <c r="J228">
        <v>114900</v>
      </c>
      <c r="K228">
        <v>3900</v>
      </c>
      <c r="L228">
        <v>46800</v>
      </c>
      <c r="M228">
        <v>1500</v>
      </c>
      <c r="N228">
        <v>27200</v>
      </c>
      <c r="O228">
        <v>1100</v>
      </c>
      <c r="P228">
        <v>99860</v>
      </c>
      <c r="Q228">
        <v>4200</v>
      </c>
      <c r="R228">
        <v>144100</v>
      </c>
      <c r="S228">
        <v>6900</v>
      </c>
      <c r="T228">
        <v>47</v>
      </c>
      <c r="U228">
        <v>1.5</v>
      </c>
      <c r="V228">
        <v>0.83799999999999997</v>
      </c>
      <c r="W228">
        <v>2.1000000000000001E-2</v>
      </c>
      <c r="X228">
        <v>0.40450000000000003</v>
      </c>
      <c r="Y228">
        <v>9.4999999999999998E-3</v>
      </c>
      <c r="Z228" s="7">
        <v>3920</v>
      </c>
      <c r="AA228" s="7">
        <v>32</v>
      </c>
      <c r="AB228" s="7">
        <v>3922</v>
      </c>
      <c r="AC228" s="7">
        <v>76</v>
      </c>
      <c r="AD228" s="7">
        <v>3920</v>
      </c>
      <c r="AE228" s="7">
        <v>37</v>
      </c>
      <c r="AF228" s="20">
        <f t="shared" si="3"/>
        <v>100.05102040816327</v>
      </c>
    </row>
    <row r="229" spans="1:33" x14ac:dyDescent="0.3">
      <c r="A229" s="134" t="s">
        <v>748</v>
      </c>
      <c r="B229" s="163">
        <v>0.76725694444444448</v>
      </c>
      <c r="F229">
        <v>121</v>
      </c>
      <c r="G229">
        <v>45</v>
      </c>
      <c r="H229">
        <v>21</v>
      </c>
      <c r="I229">
        <v>23</v>
      </c>
      <c r="J229">
        <v>72800</v>
      </c>
      <c r="K229">
        <v>2100</v>
      </c>
      <c r="L229">
        <v>30960</v>
      </c>
      <c r="M229">
        <v>890</v>
      </c>
      <c r="N229">
        <v>7290</v>
      </c>
      <c r="O229">
        <v>340</v>
      </c>
      <c r="P229">
        <v>25500</v>
      </c>
      <c r="Q229">
        <v>1100</v>
      </c>
      <c r="R229">
        <v>87700</v>
      </c>
      <c r="S229">
        <v>3800</v>
      </c>
      <c r="T229">
        <v>51.2</v>
      </c>
      <c r="U229">
        <v>1.6</v>
      </c>
      <c r="V229">
        <v>0.878</v>
      </c>
      <c r="W229">
        <v>2.4E-2</v>
      </c>
      <c r="X229">
        <v>0.42399999999999999</v>
      </c>
      <c r="Y229">
        <v>1.0999999999999999E-2</v>
      </c>
      <c r="Z229" s="7">
        <v>3999</v>
      </c>
      <c r="AA229" s="7">
        <v>32</v>
      </c>
      <c r="AB229" s="7">
        <v>4047</v>
      </c>
      <c r="AC229" s="7">
        <v>80</v>
      </c>
      <c r="AD229" s="7">
        <v>3977</v>
      </c>
      <c r="AE229" s="7">
        <v>38</v>
      </c>
      <c r="AF229" s="20">
        <f t="shared" si="3"/>
        <v>101.76012069399046</v>
      </c>
    </row>
    <row r="230" spans="1:33" x14ac:dyDescent="0.3">
      <c r="A230" s="134" t="s">
        <v>749</v>
      </c>
      <c r="B230" s="163">
        <v>0.7680555555555556</v>
      </c>
      <c r="F230">
        <v>76</v>
      </c>
      <c r="G230">
        <v>49</v>
      </c>
      <c r="H230">
        <v>33</v>
      </c>
      <c r="I230">
        <v>24</v>
      </c>
      <c r="J230">
        <v>288700</v>
      </c>
      <c r="K230">
        <v>5400</v>
      </c>
      <c r="L230">
        <v>139800</v>
      </c>
      <c r="M230">
        <v>2900</v>
      </c>
      <c r="N230">
        <v>76800</v>
      </c>
      <c r="O230">
        <v>1800</v>
      </c>
      <c r="P230">
        <v>257200</v>
      </c>
      <c r="Q230">
        <v>6100</v>
      </c>
      <c r="R230">
        <v>331000</v>
      </c>
      <c r="S230">
        <v>10000</v>
      </c>
      <c r="T230">
        <v>61.5</v>
      </c>
      <c r="U230">
        <v>1.9</v>
      </c>
      <c r="V230">
        <v>0.92800000000000005</v>
      </c>
      <c r="W230">
        <v>2.1000000000000001E-2</v>
      </c>
      <c r="X230">
        <v>0.48099999999999998</v>
      </c>
      <c r="Y230">
        <v>1.0999999999999999E-2</v>
      </c>
      <c r="Z230" s="7">
        <v>4183</v>
      </c>
      <c r="AA230" s="7">
        <v>31</v>
      </c>
      <c r="AB230" s="7">
        <v>4220</v>
      </c>
      <c r="AC230" s="7">
        <v>71</v>
      </c>
      <c r="AD230" s="7">
        <v>4174</v>
      </c>
      <c r="AE230" s="7">
        <v>33</v>
      </c>
      <c r="AF230" s="20">
        <f t="shared" si="3"/>
        <v>101.10206037374221</v>
      </c>
    </row>
    <row r="231" spans="1:33" x14ac:dyDescent="0.3">
      <c r="A231" s="134" t="s">
        <v>750</v>
      </c>
      <c r="B231" s="163">
        <v>0.76893518518518522</v>
      </c>
      <c r="F231">
        <v>97</v>
      </c>
      <c r="G231">
        <v>45</v>
      </c>
      <c r="H231">
        <v>-2</v>
      </c>
      <c r="I231">
        <v>21</v>
      </c>
      <c r="J231">
        <v>128100</v>
      </c>
      <c r="K231">
        <v>2400</v>
      </c>
      <c r="L231">
        <v>54400</v>
      </c>
      <c r="M231">
        <v>1000</v>
      </c>
      <c r="N231">
        <v>21570</v>
      </c>
      <c r="O231">
        <v>690</v>
      </c>
      <c r="P231">
        <v>73200</v>
      </c>
      <c r="Q231">
        <v>2200</v>
      </c>
      <c r="R231">
        <v>151200</v>
      </c>
      <c r="S231">
        <v>3700</v>
      </c>
      <c r="T231">
        <v>52</v>
      </c>
      <c r="U231">
        <v>1.8</v>
      </c>
      <c r="V231">
        <v>0.88800000000000001</v>
      </c>
      <c r="W231">
        <v>2.5999999999999999E-2</v>
      </c>
      <c r="X231">
        <v>0.42599999999999999</v>
      </c>
      <c r="Y231">
        <v>1.0999999999999999E-2</v>
      </c>
      <c r="Z231" s="7">
        <v>4012</v>
      </c>
      <c r="AA231" s="7">
        <v>35</v>
      </c>
      <c r="AB231" s="7">
        <v>4089</v>
      </c>
      <c r="AC231" s="7">
        <v>91</v>
      </c>
      <c r="AD231" s="7">
        <v>3991</v>
      </c>
      <c r="AE231" s="7">
        <v>37</v>
      </c>
      <c r="AF231" s="20">
        <f t="shared" si="3"/>
        <v>102.45552493109496</v>
      </c>
    </row>
    <row r="232" spans="1:33" x14ac:dyDescent="0.3">
      <c r="A232" s="134" t="s">
        <v>751</v>
      </c>
      <c r="B232" s="163">
        <v>0.76971064814814805</v>
      </c>
      <c r="F232">
        <v>64</v>
      </c>
      <c r="G232">
        <v>48</v>
      </c>
      <c r="H232">
        <v>27</v>
      </c>
      <c r="I232">
        <v>24</v>
      </c>
      <c r="J232">
        <v>390000</v>
      </c>
      <c r="K232">
        <v>10000</v>
      </c>
      <c r="L232">
        <v>152700</v>
      </c>
      <c r="M232">
        <v>4100</v>
      </c>
      <c r="N232">
        <v>25150</v>
      </c>
      <c r="O232">
        <v>660</v>
      </c>
      <c r="P232">
        <v>184000</v>
      </c>
      <c r="Q232">
        <v>35000</v>
      </c>
      <c r="R232">
        <v>468000</v>
      </c>
      <c r="S232">
        <v>17000</v>
      </c>
      <c r="T232">
        <v>46.3</v>
      </c>
      <c r="U232">
        <v>1.4</v>
      </c>
      <c r="V232">
        <v>0.872</v>
      </c>
      <c r="W232">
        <v>2.1999999999999999E-2</v>
      </c>
      <c r="X232">
        <v>0.38950000000000001</v>
      </c>
      <c r="Y232">
        <v>8.8000000000000005E-3</v>
      </c>
      <c r="Z232" s="7">
        <v>3907</v>
      </c>
      <c r="AA232" s="7">
        <v>30</v>
      </c>
      <c r="AB232" s="7">
        <v>4030</v>
      </c>
      <c r="AC232" s="7">
        <v>76</v>
      </c>
      <c r="AD232" s="7">
        <v>3866</v>
      </c>
      <c r="AE232" s="7">
        <v>34</v>
      </c>
      <c r="AF232" s="20">
        <f t="shared" si="3"/>
        <v>104.2421107087429</v>
      </c>
    </row>
    <row r="233" spans="1:33" x14ac:dyDescent="0.3">
      <c r="A233" s="134" t="s">
        <v>752</v>
      </c>
      <c r="B233" s="163">
        <v>0.77050925925925917</v>
      </c>
      <c r="F233">
        <v>65</v>
      </c>
      <c r="G233">
        <v>46</v>
      </c>
      <c r="H233">
        <v>18</v>
      </c>
      <c r="I233">
        <v>23</v>
      </c>
      <c r="J233">
        <v>593000</v>
      </c>
      <c r="K233">
        <v>13000</v>
      </c>
      <c r="L233">
        <v>239300</v>
      </c>
      <c r="M233">
        <v>5700</v>
      </c>
      <c r="N233">
        <v>50100</v>
      </c>
      <c r="O233">
        <v>1500</v>
      </c>
      <c r="P233">
        <v>177000</v>
      </c>
      <c r="Q233">
        <v>4600</v>
      </c>
      <c r="R233">
        <v>737000</v>
      </c>
      <c r="S233">
        <v>25000</v>
      </c>
      <c r="T233">
        <v>47.2</v>
      </c>
      <c r="U233">
        <v>1.5</v>
      </c>
      <c r="V233">
        <v>0.84699999999999998</v>
      </c>
      <c r="W233">
        <v>0.02</v>
      </c>
      <c r="X233">
        <v>0.40300000000000002</v>
      </c>
      <c r="Y233">
        <v>0.01</v>
      </c>
      <c r="Z233" s="7">
        <v>3919</v>
      </c>
      <c r="AA233" s="7">
        <v>32</v>
      </c>
      <c r="AB233" s="7">
        <v>3943</v>
      </c>
      <c r="AC233" s="7">
        <v>70</v>
      </c>
      <c r="AD233" s="7">
        <v>3908</v>
      </c>
      <c r="AE233" s="7">
        <v>37</v>
      </c>
      <c r="AF233" s="20">
        <f t="shared" si="3"/>
        <v>100.89559877175024</v>
      </c>
    </row>
    <row r="234" spans="1:33" x14ac:dyDescent="0.3">
      <c r="A234" s="134" t="s">
        <v>753</v>
      </c>
      <c r="B234" s="163">
        <v>0.7713310185185186</v>
      </c>
      <c r="F234">
        <v>125</v>
      </c>
      <c r="G234">
        <v>57</v>
      </c>
      <c r="H234">
        <v>9</v>
      </c>
      <c r="I234">
        <v>20</v>
      </c>
      <c r="J234">
        <v>187000</v>
      </c>
      <c r="K234">
        <v>5300</v>
      </c>
      <c r="L234">
        <v>79600</v>
      </c>
      <c r="M234">
        <v>2300</v>
      </c>
      <c r="N234">
        <v>22080</v>
      </c>
      <c r="O234">
        <v>650</v>
      </c>
      <c r="P234">
        <v>79200</v>
      </c>
      <c r="Q234">
        <v>2400</v>
      </c>
      <c r="R234">
        <v>224100</v>
      </c>
      <c r="S234">
        <v>9700</v>
      </c>
      <c r="T234">
        <v>51.6</v>
      </c>
      <c r="U234">
        <v>1.7</v>
      </c>
      <c r="V234">
        <v>0.878</v>
      </c>
      <c r="W234">
        <v>2.1999999999999999E-2</v>
      </c>
      <c r="X234">
        <v>0.42599999999999999</v>
      </c>
      <c r="Y234">
        <v>1.0999999999999999E-2</v>
      </c>
      <c r="Z234" s="7">
        <v>4006</v>
      </c>
      <c r="AA234" s="7">
        <v>32</v>
      </c>
      <c r="AB234" s="7">
        <v>4058</v>
      </c>
      <c r="AC234" s="7">
        <v>77</v>
      </c>
      <c r="AD234" s="7">
        <v>3986</v>
      </c>
      <c r="AE234" s="7">
        <v>37</v>
      </c>
      <c r="AF234" s="20">
        <f t="shared" si="3"/>
        <v>101.80632212744607</v>
      </c>
    </row>
    <row r="235" spans="1:33" x14ac:dyDescent="0.3">
      <c r="A235" s="134" t="s">
        <v>754</v>
      </c>
      <c r="B235" s="163">
        <v>0.77214120370370365</v>
      </c>
      <c r="F235">
        <v>82</v>
      </c>
      <c r="G235">
        <v>49</v>
      </c>
      <c r="H235">
        <v>2</v>
      </c>
      <c r="I235">
        <v>22</v>
      </c>
      <c r="J235">
        <v>750000</v>
      </c>
      <c r="K235">
        <v>13000</v>
      </c>
      <c r="L235">
        <v>315000</v>
      </c>
      <c r="M235">
        <v>5500</v>
      </c>
      <c r="N235">
        <v>154600</v>
      </c>
      <c r="O235">
        <v>3300</v>
      </c>
      <c r="P235">
        <v>548000</v>
      </c>
      <c r="Q235">
        <v>11000</v>
      </c>
      <c r="R235">
        <v>894000</v>
      </c>
      <c r="S235">
        <v>25000</v>
      </c>
      <c r="T235">
        <v>50.3</v>
      </c>
      <c r="U235">
        <v>1.3</v>
      </c>
      <c r="V235">
        <v>0.88100000000000001</v>
      </c>
      <c r="W235">
        <v>0.02</v>
      </c>
      <c r="X235">
        <v>0.41909999999999997</v>
      </c>
      <c r="Y235">
        <v>7.7999999999999996E-3</v>
      </c>
      <c r="Z235" s="7">
        <v>3994</v>
      </c>
      <c r="AA235" s="7">
        <v>28</v>
      </c>
      <c r="AB235" s="7">
        <v>4062</v>
      </c>
      <c r="AC235" s="7">
        <v>69</v>
      </c>
      <c r="AD235" s="7">
        <v>3969</v>
      </c>
      <c r="AE235" s="7">
        <v>28</v>
      </c>
      <c r="AF235" s="20">
        <f t="shared" si="3"/>
        <v>102.34315948601662</v>
      </c>
    </row>
    <row r="236" spans="1:33" x14ac:dyDescent="0.3">
      <c r="A236" s="7"/>
      <c r="B236" s="163"/>
      <c r="AF236" s="20"/>
    </row>
    <row r="237" spans="1:33" x14ac:dyDescent="0.3">
      <c r="A237" s="166" t="s">
        <v>854</v>
      </c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AF237" s="20"/>
    </row>
    <row r="238" spans="1:33" x14ac:dyDescent="0.3">
      <c r="A238" s="7" t="s">
        <v>793</v>
      </c>
      <c r="B238" s="163">
        <v>0.54245370370370372</v>
      </c>
      <c r="F238">
        <v>134</v>
      </c>
      <c r="G238">
        <v>55</v>
      </c>
      <c r="H238">
        <v>13</v>
      </c>
      <c r="I238">
        <v>27</v>
      </c>
      <c r="J238">
        <v>53100</v>
      </c>
      <c r="K238">
        <v>1800</v>
      </c>
      <c r="L238">
        <v>4020</v>
      </c>
      <c r="M238">
        <v>170</v>
      </c>
      <c r="N238">
        <v>6490</v>
      </c>
      <c r="O238">
        <v>280</v>
      </c>
      <c r="P238">
        <v>89200</v>
      </c>
      <c r="Q238">
        <v>3200</v>
      </c>
      <c r="R238">
        <v>293000</v>
      </c>
      <c r="S238">
        <v>14000</v>
      </c>
      <c r="T238">
        <v>1.96</v>
      </c>
      <c r="U238">
        <v>0.12</v>
      </c>
      <c r="V238">
        <v>0.1817</v>
      </c>
      <c r="W238">
        <v>8.6999999999999994E-3</v>
      </c>
      <c r="X238">
        <v>7.6100000000000001E-2</v>
      </c>
      <c r="Y238">
        <v>3.5999999999999999E-3</v>
      </c>
      <c r="Z238" s="7">
        <v>1077</v>
      </c>
      <c r="AA238" s="7">
        <v>41</v>
      </c>
      <c r="AB238" s="7">
        <v>1071</v>
      </c>
      <c r="AC238" s="7">
        <v>47</v>
      </c>
      <c r="AD238" s="7">
        <v>1030</v>
      </c>
      <c r="AE238" s="7">
        <v>100</v>
      </c>
      <c r="AF238" s="20">
        <f t="shared" si="3"/>
        <v>103.98058252427185</v>
      </c>
      <c r="AG238" s="165"/>
    </row>
    <row r="239" spans="1:33" x14ac:dyDescent="0.3">
      <c r="A239" t="s">
        <v>794</v>
      </c>
      <c r="B239" s="163">
        <v>0.54328703703703707</v>
      </c>
      <c r="F239">
        <v>134</v>
      </c>
      <c r="G239">
        <v>51</v>
      </c>
      <c r="H239">
        <v>24</v>
      </c>
      <c r="I239">
        <v>25</v>
      </c>
      <c r="J239">
        <v>58400</v>
      </c>
      <c r="K239">
        <v>2100</v>
      </c>
      <c r="L239">
        <v>4240</v>
      </c>
      <c r="M239">
        <v>160</v>
      </c>
      <c r="N239">
        <v>7140</v>
      </c>
      <c r="O239">
        <v>380</v>
      </c>
      <c r="P239">
        <v>100300</v>
      </c>
      <c r="Q239">
        <v>4100</v>
      </c>
      <c r="R239">
        <v>324000</v>
      </c>
      <c r="S239">
        <v>14000</v>
      </c>
      <c r="T239">
        <v>1.81</v>
      </c>
      <c r="U239">
        <v>0.1</v>
      </c>
      <c r="V239">
        <v>0.1749</v>
      </c>
      <c r="W239">
        <v>8.3000000000000001E-3</v>
      </c>
      <c r="X239">
        <v>7.3499999999999996E-2</v>
      </c>
      <c r="Y239">
        <v>3.5000000000000001E-3</v>
      </c>
      <c r="Z239" s="7">
        <v>1045</v>
      </c>
      <c r="AA239" s="7">
        <v>39</v>
      </c>
      <c r="AB239" s="7">
        <v>1034</v>
      </c>
      <c r="AC239" s="7">
        <v>45</v>
      </c>
      <c r="AD239" s="7">
        <v>952</v>
      </c>
      <c r="AE239" s="7">
        <v>98</v>
      </c>
      <c r="AF239" s="20">
        <f t="shared" si="3"/>
        <v>108.61344537815125</v>
      </c>
    </row>
    <row r="240" spans="1:33" x14ac:dyDescent="0.3">
      <c r="A240" t="s">
        <v>795</v>
      </c>
      <c r="B240" s="163">
        <v>0.55629629629629629</v>
      </c>
      <c r="F240">
        <v>81</v>
      </c>
      <c r="G240">
        <v>45</v>
      </c>
      <c r="H240">
        <v>21</v>
      </c>
      <c r="I240">
        <v>21</v>
      </c>
      <c r="J240">
        <v>50500</v>
      </c>
      <c r="K240">
        <v>1900</v>
      </c>
      <c r="L240">
        <v>3760</v>
      </c>
      <c r="M240">
        <v>140</v>
      </c>
      <c r="N240">
        <v>5900</v>
      </c>
      <c r="O240">
        <v>270</v>
      </c>
      <c r="P240">
        <v>86000</v>
      </c>
      <c r="Q240">
        <v>3900</v>
      </c>
      <c r="R240">
        <v>277000</v>
      </c>
      <c r="S240">
        <v>13000</v>
      </c>
      <c r="T240">
        <v>1.96</v>
      </c>
      <c r="U240">
        <v>0.12</v>
      </c>
      <c r="V240">
        <v>0.18290000000000001</v>
      </c>
      <c r="W240">
        <v>8.8000000000000005E-3</v>
      </c>
      <c r="X240">
        <v>7.7600000000000002E-2</v>
      </c>
      <c r="Y240">
        <v>4.1999999999999997E-3</v>
      </c>
      <c r="Z240" s="7">
        <v>1080</v>
      </c>
      <c r="AA240" s="7">
        <v>43</v>
      </c>
      <c r="AB240" s="7">
        <v>1077</v>
      </c>
      <c r="AC240" s="7">
        <v>47</v>
      </c>
      <c r="AD240" s="7">
        <v>1020</v>
      </c>
      <c r="AE240" s="7">
        <v>110</v>
      </c>
      <c r="AF240" s="20">
        <f t="shared" si="3"/>
        <v>105.58823529411765</v>
      </c>
    </row>
    <row r="241" spans="1:32" x14ac:dyDescent="0.3">
      <c r="A241" t="s">
        <v>796</v>
      </c>
      <c r="B241" s="163">
        <v>0.57256944444444446</v>
      </c>
      <c r="F241">
        <v>99</v>
      </c>
      <c r="G241">
        <v>53</v>
      </c>
      <c r="H241">
        <v>19</v>
      </c>
      <c r="I241">
        <v>28</v>
      </c>
      <c r="J241">
        <v>49800</v>
      </c>
      <c r="K241">
        <v>1500</v>
      </c>
      <c r="L241">
        <v>3690</v>
      </c>
      <c r="M241">
        <v>140</v>
      </c>
      <c r="N241">
        <v>6250</v>
      </c>
      <c r="O241">
        <v>310</v>
      </c>
      <c r="P241">
        <v>87400</v>
      </c>
      <c r="Q241">
        <v>4000</v>
      </c>
      <c r="R241">
        <v>286000</v>
      </c>
      <c r="S241">
        <v>13000</v>
      </c>
      <c r="T241">
        <v>1.85</v>
      </c>
      <c r="U241">
        <v>0.12</v>
      </c>
      <c r="V241">
        <v>0.1787</v>
      </c>
      <c r="W241">
        <v>8.6999999999999994E-3</v>
      </c>
      <c r="X241">
        <v>7.4200000000000002E-2</v>
      </c>
      <c r="Y241">
        <v>3.7000000000000002E-3</v>
      </c>
      <c r="Z241" s="7">
        <v>1038</v>
      </c>
      <c r="AA241" s="7">
        <v>42</v>
      </c>
      <c r="AB241" s="7">
        <v>1055</v>
      </c>
      <c r="AC241" s="7">
        <v>47</v>
      </c>
      <c r="AD241" s="7">
        <v>970</v>
      </c>
      <c r="AE241" s="7">
        <v>100</v>
      </c>
      <c r="AF241" s="20">
        <f t="shared" si="3"/>
        <v>108.76288659793813</v>
      </c>
    </row>
    <row r="242" spans="1:32" x14ac:dyDescent="0.3">
      <c r="A242" t="s">
        <v>797</v>
      </c>
      <c r="B242" s="163">
        <v>0.58723379629629624</v>
      </c>
      <c r="F242">
        <v>42</v>
      </c>
      <c r="G242">
        <v>49</v>
      </c>
      <c r="H242">
        <v>26</v>
      </c>
      <c r="I242">
        <v>24</v>
      </c>
      <c r="J242">
        <v>51000</v>
      </c>
      <c r="K242">
        <v>1900</v>
      </c>
      <c r="L242">
        <v>3670</v>
      </c>
      <c r="M242">
        <v>140</v>
      </c>
      <c r="N242">
        <v>6160</v>
      </c>
      <c r="O242">
        <v>310</v>
      </c>
      <c r="P242">
        <v>87700</v>
      </c>
      <c r="Q242">
        <v>4100</v>
      </c>
      <c r="R242">
        <v>291000</v>
      </c>
      <c r="S242">
        <v>14000</v>
      </c>
      <c r="T242">
        <v>1.82</v>
      </c>
      <c r="U242">
        <v>0.11</v>
      </c>
      <c r="V242">
        <v>0.1832</v>
      </c>
      <c r="W242">
        <v>9.7999999999999997E-3</v>
      </c>
      <c r="X242">
        <v>7.3700000000000002E-2</v>
      </c>
      <c r="Y242">
        <v>4.0000000000000001E-3</v>
      </c>
      <c r="Z242" s="7">
        <v>1030</v>
      </c>
      <c r="AA242" s="7">
        <v>40</v>
      </c>
      <c r="AB242" s="7">
        <v>1086</v>
      </c>
      <c r="AC242" s="7">
        <v>54</v>
      </c>
      <c r="AD242" s="7">
        <v>940</v>
      </c>
      <c r="AE242" s="7">
        <v>110</v>
      </c>
      <c r="AF242" s="20">
        <f t="shared" si="3"/>
        <v>115.53191489361703</v>
      </c>
    </row>
    <row r="243" spans="1:32" x14ac:dyDescent="0.3">
      <c r="A243" t="s">
        <v>798</v>
      </c>
      <c r="B243" s="163">
        <v>0.61739583333333337</v>
      </c>
      <c r="F243">
        <v>87</v>
      </c>
      <c r="G243">
        <v>48</v>
      </c>
      <c r="H243">
        <v>27</v>
      </c>
      <c r="I243">
        <v>25</v>
      </c>
      <c r="J243">
        <v>50200</v>
      </c>
      <c r="K243">
        <v>1900</v>
      </c>
      <c r="L243">
        <v>3870</v>
      </c>
      <c r="M243">
        <v>200</v>
      </c>
      <c r="N243">
        <v>6390</v>
      </c>
      <c r="O243">
        <v>300</v>
      </c>
      <c r="P243">
        <v>88700</v>
      </c>
      <c r="Q243">
        <v>3800</v>
      </c>
      <c r="R243">
        <v>289000</v>
      </c>
      <c r="S243">
        <v>17000</v>
      </c>
      <c r="T243">
        <v>1.94</v>
      </c>
      <c r="U243">
        <v>0.14000000000000001</v>
      </c>
      <c r="V243">
        <v>0.184</v>
      </c>
      <c r="W243">
        <v>0.01</v>
      </c>
      <c r="X243">
        <v>7.8E-2</v>
      </c>
      <c r="Y243">
        <v>4.7999999999999996E-3</v>
      </c>
      <c r="Z243" s="7">
        <v>1061</v>
      </c>
      <c r="AA243" s="7">
        <v>50</v>
      </c>
      <c r="AB243" s="7">
        <v>1082</v>
      </c>
      <c r="AC243" s="7">
        <v>55</v>
      </c>
      <c r="AD243" s="7">
        <v>1040</v>
      </c>
      <c r="AE243" s="7">
        <v>130</v>
      </c>
      <c r="AF243" s="20">
        <f t="shared" si="3"/>
        <v>104.03846153846155</v>
      </c>
    </row>
    <row r="244" spans="1:32" x14ac:dyDescent="0.3">
      <c r="A244" t="s">
        <v>799</v>
      </c>
      <c r="B244" s="163">
        <v>0.63285879629629627</v>
      </c>
      <c r="F244">
        <v>-18</v>
      </c>
      <c r="G244">
        <v>53</v>
      </c>
      <c r="H244">
        <v>9</v>
      </c>
      <c r="I244">
        <v>26</v>
      </c>
      <c r="J244">
        <v>50200</v>
      </c>
      <c r="K244">
        <v>2000</v>
      </c>
      <c r="L244">
        <v>3760</v>
      </c>
      <c r="M244">
        <v>160</v>
      </c>
      <c r="N244">
        <v>6340</v>
      </c>
      <c r="O244">
        <v>330</v>
      </c>
      <c r="P244">
        <v>86400</v>
      </c>
      <c r="Q244">
        <v>3600</v>
      </c>
      <c r="R244">
        <v>283000</v>
      </c>
      <c r="S244">
        <v>14000</v>
      </c>
      <c r="T244">
        <v>1.91</v>
      </c>
      <c r="U244">
        <v>0.13</v>
      </c>
      <c r="V244">
        <v>0.1837</v>
      </c>
      <c r="W244">
        <v>8.6999999999999994E-3</v>
      </c>
      <c r="X244">
        <v>7.7399999999999997E-2</v>
      </c>
      <c r="Y244">
        <v>4.4000000000000003E-3</v>
      </c>
      <c r="Z244" s="7">
        <v>1067</v>
      </c>
      <c r="AA244" s="7">
        <v>45</v>
      </c>
      <c r="AB244" s="7">
        <v>1083</v>
      </c>
      <c r="AC244" s="7">
        <v>47</v>
      </c>
      <c r="AD244" s="7">
        <v>1040</v>
      </c>
      <c r="AE244" s="7">
        <v>120</v>
      </c>
      <c r="AF244" s="20">
        <f t="shared" si="3"/>
        <v>104.13461538461539</v>
      </c>
    </row>
    <row r="245" spans="1:32" x14ac:dyDescent="0.3">
      <c r="A245" t="s">
        <v>800</v>
      </c>
      <c r="B245" s="163">
        <v>0.64835648148148151</v>
      </c>
      <c r="F245">
        <v>69</v>
      </c>
      <c r="G245">
        <v>47</v>
      </c>
      <c r="H245">
        <v>10</v>
      </c>
      <c r="I245">
        <v>20</v>
      </c>
      <c r="J245">
        <v>46400</v>
      </c>
      <c r="K245">
        <v>1500</v>
      </c>
      <c r="L245">
        <v>3450</v>
      </c>
      <c r="M245">
        <v>130</v>
      </c>
      <c r="N245">
        <v>5880</v>
      </c>
      <c r="O245">
        <v>290</v>
      </c>
      <c r="P245">
        <v>81600</v>
      </c>
      <c r="Q245">
        <v>2900</v>
      </c>
      <c r="R245">
        <v>271000</v>
      </c>
      <c r="S245">
        <v>11000</v>
      </c>
      <c r="T245">
        <v>1.831</v>
      </c>
      <c r="U245">
        <v>9.8000000000000004E-2</v>
      </c>
      <c r="V245">
        <v>0.17949999999999999</v>
      </c>
      <c r="W245">
        <v>7.7000000000000002E-3</v>
      </c>
      <c r="X245">
        <v>7.6799999999999993E-2</v>
      </c>
      <c r="Y245">
        <v>3.8999999999999998E-3</v>
      </c>
      <c r="Z245" s="7">
        <v>1043</v>
      </c>
      <c r="AA245" s="7">
        <v>37</v>
      </c>
      <c r="AB245" s="7">
        <v>1060</v>
      </c>
      <c r="AC245" s="7">
        <v>42</v>
      </c>
      <c r="AD245" s="7">
        <v>1017</v>
      </c>
      <c r="AE245" s="7">
        <v>99</v>
      </c>
      <c r="AF245" s="20">
        <f t="shared" si="3"/>
        <v>104.22812192723696</v>
      </c>
    </row>
    <row r="246" spans="1:32" x14ac:dyDescent="0.3">
      <c r="A246" t="s">
        <v>801</v>
      </c>
      <c r="B246" s="163">
        <v>0.6630787037037037</v>
      </c>
      <c r="F246">
        <v>23</v>
      </c>
      <c r="G246">
        <v>48</v>
      </c>
      <c r="H246">
        <v>9</v>
      </c>
      <c r="I246">
        <v>24</v>
      </c>
      <c r="J246">
        <v>48600</v>
      </c>
      <c r="K246">
        <v>1500</v>
      </c>
      <c r="L246">
        <v>3510</v>
      </c>
      <c r="M246">
        <v>120</v>
      </c>
      <c r="N246">
        <v>6050</v>
      </c>
      <c r="O246">
        <v>300</v>
      </c>
      <c r="P246">
        <v>82600</v>
      </c>
      <c r="Q246">
        <v>2900</v>
      </c>
      <c r="R246">
        <v>275000</v>
      </c>
      <c r="S246">
        <v>13000</v>
      </c>
      <c r="T246">
        <v>1.87</v>
      </c>
      <c r="U246">
        <v>0.11</v>
      </c>
      <c r="V246">
        <v>0.1857</v>
      </c>
      <c r="W246">
        <v>8.3999999999999995E-3</v>
      </c>
      <c r="X246">
        <v>7.4200000000000002E-2</v>
      </c>
      <c r="Y246">
        <v>3.5000000000000001E-3</v>
      </c>
      <c r="Z246" s="7">
        <v>1050</v>
      </c>
      <c r="AA246" s="7">
        <v>38</v>
      </c>
      <c r="AB246" s="7">
        <v>1093</v>
      </c>
      <c r="AC246" s="7">
        <v>45</v>
      </c>
      <c r="AD246" s="7">
        <v>959</v>
      </c>
      <c r="AE246" s="7">
        <v>97</v>
      </c>
      <c r="AF246" s="20">
        <f t="shared" si="3"/>
        <v>113.97288842544317</v>
      </c>
    </row>
    <row r="247" spans="1:32" x14ac:dyDescent="0.3">
      <c r="A247" t="s">
        <v>802</v>
      </c>
      <c r="B247" s="163">
        <v>0.67766203703703709</v>
      </c>
      <c r="F247">
        <v>55</v>
      </c>
      <c r="G247">
        <v>52</v>
      </c>
      <c r="H247">
        <v>20</v>
      </c>
      <c r="I247">
        <v>22</v>
      </c>
      <c r="J247">
        <v>49800</v>
      </c>
      <c r="K247">
        <v>1700</v>
      </c>
      <c r="L247">
        <v>3760</v>
      </c>
      <c r="M247">
        <v>130</v>
      </c>
      <c r="N247">
        <v>6200</v>
      </c>
      <c r="O247">
        <v>290</v>
      </c>
      <c r="P247">
        <v>86700</v>
      </c>
      <c r="Q247">
        <v>2900</v>
      </c>
      <c r="R247">
        <v>288000</v>
      </c>
      <c r="S247">
        <v>13000</v>
      </c>
      <c r="T247">
        <v>1.8260000000000001</v>
      </c>
      <c r="U247">
        <v>0.09</v>
      </c>
      <c r="V247">
        <v>0.1764</v>
      </c>
      <c r="W247">
        <v>7.4000000000000003E-3</v>
      </c>
      <c r="X247">
        <v>7.5399999999999995E-2</v>
      </c>
      <c r="Y247">
        <v>3.2000000000000002E-3</v>
      </c>
      <c r="Z247" s="7">
        <v>1054</v>
      </c>
      <c r="AA247" s="7">
        <v>36</v>
      </c>
      <c r="AB247" s="7">
        <v>1043</v>
      </c>
      <c r="AC247" s="7">
        <v>40</v>
      </c>
      <c r="AD247" s="7">
        <v>1021</v>
      </c>
      <c r="AE247" s="7">
        <v>85</v>
      </c>
      <c r="AF247" s="20">
        <f t="shared" si="3"/>
        <v>102.15475024485798</v>
      </c>
    </row>
    <row r="248" spans="1:32" x14ac:dyDescent="0.3">
      <c r="A248" t="s">
        <v>803</v>
      </c>
      <c r="B248" s="163">
        <v>0.69476851851851851</v>
      </c>
      <c r="F248">
        <v>54</v>
      </c>
      <c r="G248">
        <v>43</v>
      </c>
      <c r="H248">
        <v>29</v>
      </c>
      <c r="I248">
        <v>25</v>
      </c>
      <c r="J248">
        <v>39400</v>
      </c>
      <c r="K248">
        <v>1100</v>
      </c>
      <c r="L248">
        <v>2920</v>
      </c>
      <c r="M248">
        <v>100</v>
      </c>
      <c r="N248">
        <v>4610</v>
      </c>
      <c r="O248">
        <v>210</v>
      </c>
      <c r="P248">
        <v>65000</v>
      </c>
      <c r="Q248">
        <v>2000</v>
      </c>
      <c r="R248">
        <v>226300</v>
      </c>
      <c r="S248">
        <v>7900</v>
      </c>
      <c r="T248">
        <v>1.8280000000000001</v>
      </c>
      <c r="U248">
        <v>7.5999999999999998E-2</v>
      </c>
      <c r="V248">
        <v>0.17649999999999999</v>
      </c>
      <c r="W248">
        <v>5.4999999999999997E-3</v>
      </c>
      <c r="X248">
        <v>7.3999999999999996E-2</v>
      </c>
      <c r="Y248">
        <v>2.7000000000000001E-3</v>
      </c>
      <c r="Z248" s="7">
        <v>1044</v>
      </c>
      <c r="AA248" s="7">
        <v>28</v>
      </c>
      <c r="AB248" s="7">
        <v>1046</v>
      </c>
      <c r="AC248" s="7">
        <v>30</v>
      </c>
      <c r="AD248" s="7">
        <v>1004</v>
      </c>
      <c r="AE248" s="7">
        <v>80</v>
      </c>
      <c r="AF248" s="20">
        <f t="shared" si="3"/>
        <v>104.18326693227091</v>
      </c>
    </row>
    <row r="249" spans="1:32" x14ac:dyDescent="0.3">
      <c r="A249" t="s">
        <v>804</v>
      </c>
      <c r="B249" s="163">
        <v>0.71023148148148152</v>
      </c>
      <c r="F249">
        <v>62</v>
      </c>
      <c r="G249">
        <v>49</v>
      </c>
      <c r="H249">
        <v>5</v>
      </c>
      <c r="I249">
        <v>20</v>
      </c>
      <c r="J249">
        <v>40400</v>
      </c>
      <c r="K249">
        <v>1200</v>
      </c>
      <c r="L249">
        <v>2970</v>
      </c>
      <c r="M249">
        <v>110</v>
      </c>
      <c r="N249">
        <v>4780</v>
      </c>
      <c r="O249">
        <v>220</v>
      </c>
      <c r="P249">
        <v>66200</v>
      </c>
      <c r="Q249">
        <v>2300</v>
      </c>
      <c r="R249">
        <v>230100</v>
      </c>
      <c r="S249">
        <v>8600</v>
      </c>
      <c r="T249">
        <v>1.8420000000000001</v>
      </c>
      <c r="U249">
        <v>0.09</v>
      </c>
      <c r="V249">
        <v>0.1807</v>
      </c>
      <c r="W249">
        <v>7.4000000000000003E-3</v>
      </c>
      <c r="X249">
        <v>7.3899999999999993E-2</v>
      </c>
      <c r="Y249">
        <v>3.5999999999999999E-3</v>
      </c>
      <c r="Z249" s="7">
        <v>1053</v>
      </c>
      <c r="AA249" s="7">
        <v>34</v>
      </c>
      <c r="AB249" s="7">
        <v>1067</v>
      </c>
      <c r="AC249" s="7">
        <v>40</v>
      </c>
      <c r="AD249" s="7">
        <v>960</v>
      </c>
      <c r="AE249" s="7">
        <v>98</v>
      </c>
      <c r="AF249" s="20">
        <f t="shared" si="3"/>
        <v>111.14583333333334</v>
      </c>
    </row>
    <row r="250" spans="1:32" x14ac:dyDescent="0.3">
      <c r="A250" t="s">
        <v>805</v>
      </c>
      <c r="B250" s="163">
        <v>0.72652777777777777</v>
      </c>
      <c r="F250">
        <v>58</v>
      </c>
      <c r="G250">
        <v>46</v>
      </c>
      <c r="H250">
        <v>2</v>
      </c>
      <c r="I250">
        <v>20</v>
      </c>
      <c r="J250">
        <v>45700</v>
      </c>
      <c r="K250">
        <v>1400</v>
      </c>
      <c r="L250">
        <v>3380</v>
      </c>
      <c r="M250">
        <v>100</v>
      </c>
      <c r="N250">
        <v>5330</v>
      </c>
      <c r="O250">
        <v>240</v>
      </c>
      <c r="P250">
        <v>77100</v>
      </c>
      <c r="Q250">
        <v>2400</v>
      </c>
      <c r="R250">
        <v>260200</v>
      </c>
      <c r="S250">
        <v>9200</v>
      </c>
      <c r="T250">
        <v>1.8819999999999999</v>
      </c>
      <c r="U250">
        <v>8.2000000000000003E-2</v>
      </c>
      <c r="V250">
        <v>0.17960000000000001</v>
      </c>
      <c r="W250">
        <v>6.8999999999999999E-3</v>
      </c>
      <c r="X250">
        <v>7.51E-2</v>
      </c>
      <c r="Y250">
        <v>3.2000000000000002E-3</v>
      </c>
      <c r="Z250" s="7">
        <v>1065</v>
      </c>
      <c r="AA250" s="7">
        <v>30</v>
      </c>
      <c r="AB250" s="7">
        <v>1061</v>
      </c>
      <c r="AC250" s="7">
        <v>37</v>
      </c>
      <c r="AD250" s="7">
        <v>1003</v>
      </c>
      <c r="AE250" s="7">
        <v>89</v>
      </c>
      <c r="AF250" s="20">
        <f t="shared" si="3"/>
        <v>105.78265204386838</v>
      </c>
    </row>
    <row r="251" spans="1:32" x14ac:dyDescent="0.3">
      <c r="A251" t="s">
        <v>806</v>
      </c>
      <c r="B251" s="163">
        <v>0.74201388888888886</v>
      </c>
      <c r="F251">
        <v>-4</v>
      </c>
      <c r="G251">
        <v>45</v>
      </c>
      <c r="H251">
        <v>-6</v>
      </c>
      <c r="I251">
        <v>22</v>
      </c>
      <c r="J251">
        <v>47000</v>
      </c>
      <c r="K251">
        <v>1300</v>
      </c>
      <c r="L251">
        <v>3450</v>
      </c>
      <c r="M251">
        <v>120</v>
      </c>
      <c r="N251">
        <v>5740</v>
      </c>
      <c r="O251">
        <v>240</v>
      </c>
      <c r="P251">
        <v>79500</v>
      </c>
      <c r="Q251">
        <v>2600</v>
      </c>
      <c r="R251">
        <v>278000</v>
      </c>
      <c r="S251">
        <v>12000</v>
      </c>
      <c r="T251">
        <v>1.8120000000000001</v>
      </c>
      <c r="U251">
        <v>9.5000000000000001E-2</v>
      </c>
      <c r="V251">
        <v>0.17610000000000001</v>
      </c>
      <c r="W251">
        <v>6.8999999999999999E-3</v>
      </c>
      <c r="X251">
        <v>7.3400000000000007E-2</v>
      </c>
      <c r="Y251">
        <v>3.2000000000000002E-3</v>
      </c>
      <c r="Z251" s="7">
        <v>1038</v>
      </c>
      <c r="AA251" s="7">
        <v>35</v>
      </c>
      <c r="AB251" s="7">
        <v>1049</v>
      </c>
      <c r="AC251" s="7">
        <v>39</v>
      </c>
      <c r="AD251" s="7">
        <v>963</v>
      </c>
      <c r="AE251" s="7">
        <v>90</v>
      </c>
      <c r="AF251" s="20">
        <f t="shared" si="3"/>
        <v>108.93042575285565</v>
      </c>
    </row>
    <row r="252" spans="1:32" x14ac:dyDescent="0.3">
      <c r="A252" t="s">
        <v>807</v>
      </c>
      <c r="B252" s="163">
        <v>0.75832175925925915</v>
      </c>
      <c r="F252">
        <v>41</v>
      </c>
      <c r="G252">
        <v>49</v>
      </c>
      <c r="H252">
        <v>15</v>
      </c>
      <c r="I252">
        <v>24</v>
      </c>
      <c r="J252">
        <v>42560</v>
      </c>
      <c r="K252">
        <v>900</v>
      </c>
      <c r="L252">
        <v>3197</v>
      </c>
      <c r="M252">
        <v>85</v>
      </c>
      <c r="N252">
        <v>5300</v>
      </c>
      <c r="O252">
        <v>180</v>
      </c>
      <c r="P252">
        <v>71200</v>
      </c>
      <c r="Q252">
        <v>1600</v>
      </c>
      <c r="R252">
        <v>240200</v>
      </c>
      <c r="S252">
        <v>7200</v>
      </c>
      <c r="T252">
        <v>1.8979999999999999</v>
      </c>
      <c r="U252">
        <v>7.2999999999999995E-2</v>
      </c>
      <c r="V252">
        <v>0.18360000000000001</v>
      </c>
      <c r="W252">
        <v>5.7999999999999996E-3</v>
      </c>
      <c r="X252">
        <v>7.4999999999999997E-2</v>
      </c>
      <c r="Y252">
        <v>2.5000000000000001E-3</v>
      </c>
      <c r="Z252" s="7">
        <v>1071</v>
      </c>
      <c r="AA252" s="7">
        <v>25</v>
      </c>
      <c r="AB252" s="7">
        <v>1084</v>
      </c>
      <c r="AC252" s="7">
        <v>31</v>
      </c>
      <c r="AD252" s="7">
        <v>1027</v>
      </c>
      <c r="AE252" s="7">
        <v>66</v>
      </c>
      <c r="AF252" s="20">
        <f t="shared" si="3"/>
        <v>105.55014605647517</v>
      </c>
    </row>
    <row r="253" spans="1:32" x14ac:dyDescent="0.3">
      <c r="A253" t="s">
        <v>808</v>
      </c>
      <c r="B253" s="163">
        <v>0.77459490740740744</v>
      </c>
      <c r="F253">
        <v>56</v>
      </c>
      <c r="G253">
        <v>44</v>
      </c>
      <c r="H253">
        <v>1</v>
      </c>
      <c r="I253">
        <v>23</v>
      </c>
      <c r="J253">
        <v>51100</v>
      </c>
      <c r="K253">
        <v>1300</v>
      </c>
      <c r="L253">
        <v>3860</v>
      </c>
      <c r="M253">
        <v>130</v>
      </c>
      <c r="N253">
        <v>6360</v>
      </c>
      <c r="O253">
        <v>270</v>
      </c>
      <c r="P253">
        <v>90000</v>
      </c>
      <c r="Q253">
        <v>2600</v>
      </c>
      <c r="R253">
        <v>306000</v>
      </c>
      <c r="S253">
        <v>13000</v>
      </c>
      <c r="T253">
        <v>1.8660000000000001</v>
      </c>
      <c r="U253">
        <v>0.08</v>
      </c>
      <c r="V253">
        <v>0.18129999999999999</v>
      </c>
      <c r="W253">
        <v>6.3E-3</v>
      </c>
      <c r="X253">
        <v>7.46E-2</v>
      </c>
      <c r="Y253">
        <v>2.3999999999999998E-3</v>
      </c>
      <c r="Z253" s="7">
        <v>1057</v>
      </c>
      <c r="AA253" s="7">
        <v>28</v>
      </c>
      <c r="AB253" s="7">
        <v>1071</v>
      </c>
      <c r="AC253" s="7">
        <v>34</v>
      </c>
      <c r="AD253" s="7">
        <v>1041</v>
      </c>
      <c r="AE253" s="7">
        <v>63</v>
      </c>
      <c r="AF253" s="20">
        <f t="shared" si="3"/>
        <v>102.88184438040346</v>
      </c>
    </row>
    <row r="254" spans="1:32" x14ac:dyDescent="0.3">
      <c r="A254" t="s">
        <v>809</v>
      </c>
      <c r="B254" s="163">
        <v>0.77540509259259249</v>
      </c>
      <c r="F254">
        <v>47</v>
      </c>
      <c r="G254">
        <v>46</v>
      </c>
      <c r="H254">
        <v>21</v>
      </c>
      <c r="I254">
        <v>20</v>
      </c>
      <c r="J254">
        <v>46500</v>
      </c>
      <c r="K254">
        <v>1400</v>
      </c>
      <c r="L254">
        <v>3440</v>
      </c>
      <c r="M254">
        <v>110</v>
      </c>
      <c r="N254">
        <v>5490</v>
      </c>
      <c r="O254">
        <v>220</v>
      </c>
      <c r="P254">
        <v>77300</v>
      </c>
      <c r="Q254">
        <v>2300</v>
      </c>
      <c r="R254">
        <v>259400</v>
      </c>
      <c r="S254">
        <v>9700</v>
      </c>
      <c r="T254">
        <v>1.9370000000000001</v>
      </c>
      <c r="U254">
        <v>8.5999999999999993E-2</v>
      </c>
      <c r="V254">
        <v>0.18790000000000001</v>
      </c>
      <c r="W254">
        <v>6.3E-3</v>
      </c>
      <c r="X254">
        <v>7.4300000000000005E-2</v>
      </c>
      <c r="Y254">
        <v>2.7000000000000001E-3</v>
      </c>
      <c r="Z254" s="7">
        <v>1080</v>
      </c>
      <c r="AA254" s="7">
        <v>29</v>
      </c>
      <c r="AB254" s="7">
        <v>1112</v>
      </c>
      <c r="AC254" s="7">
        <v>35</v>
      </c>
      <c r="AD254" s="7">
        <v>1012</v>
      </c>
      <c r="AE254" s="7">
        <v>75</v>
      </c>
      <c r="AF254" s="20">
        <f t="shared" si="3"/>
        <v>109.8814229249012</v>
      </c>
    </row>
    <row r="255" spans="1:32" x14ac:dyDescent="0.3">
      <c r="AF255" s="20"/>
    </row>
    <row r="256" spans="1:32" x14ac:dyDescent="0.3">
      <c r="A256" t="s">
        <v>810</v>
      </c>
      <c r="B256" s="163">
        <v>0.54409722222222223</v>
      </c>
      <c r="F256">
        <v>122</v>
      </c>
      <c r="G256">
        <v>50</v>
      </c>
      <c r="H256">
        <v>19</v>
      </c>
      <c r="I256">
        <v>22</v>
      </c>
      <c r="J256">
        <v>326400</v>
      </c>
      <c r="K256">
        <v>5900</v>
      </c>
      <c r="L256">
        <v>25020</v>
      </c>
      <c r="M256">
        <v>480</v>
      </c>
      <c r="N256">
        <v>88400</v>
      </c>
      <c r="O256">
        <v>2200</v>
      </c>
      <c r="P256" s="139">
        <v>1178000</v>
      </c>
      <c r="Q256">
        <v>29000</v>
      </c>
      <c r="R256" s="139">
        <v>1716000</v>
      </c>
      <c r="S256">
        <v>52000</v>
      </c>
      <c r="T256">
        <v>2.0129999999999999</v>
      </c>
      <c r="U256">
        <v>5.6000000000000001E-2</v>
      </c>
      <c r="V256">
        <v>0.18659999999999999</v>
      </c>
      <c r="W256">
        <v>4.3E-3</v>
      </c>
      <c r="X256">
        <v>7.5899999999999995E-2</v>
      </c>
      <c r="Y256">
        <v>1.5E-3</v>
      </c>
      <c r="Z256" s="7">
        <v>1114</v>
      </c>
      <c r="AA256" s="7">
        <v>19</v>
      </c>
      <c r="AB256" s="7">
        <v>1101</v>
      </c>
      <c r="AC256" s="7">
        <v>23</v>
      </c>
      <c r="AD256" s="7">
        <v>1081</v>
      </c>
      <c r="AE256" s="7">
        <v>39</v>
      </c>
      <c r="AF256" s="20">
        <f t="shared" si="3"/>
        <v>101.85013876040702</v>
      </c>
    </row>
    <row r="257" spans="1:32" x14ac:dyDescent="0.3">
      <c r="A257" t="s">
        <v>811</v>
      </c>
      <c r="B257" s="163">
        <v>0.54494212962962962</v>
      </c>
      <c r="F257">
        <v>230</v>
      </c>
      <c r="G257">
        <v>51</v>
      </c>
      <c r="H257">
        <v>82</v>
      </c>
      <c r="I257">
        <v>28</v>
      </c>
      <c r="J257">
        <v>289000</v>
      </c>
      <c r="K257">
        <v>21000</v>
      </c>
      <c r="L257">
        <v>22200</v>
      </c>
      <c r="M257">
        <v>1600</v>
      </c>
      <c r="N257">
        <v>150600</v>
      </c>
      <c r="O257">
        <v>8300</v>
      </c>
      <c r="P257" s="139">
        <v>2090000</v>
      </c>
      <c r="Q257">
        <v>120000</v>
      </c>
      <c r="R257" s="139">
        <v>1580000</v>
      </c>
      <c r="S257">
        <v>130000</v>
      </c>
      <c r="T257">
        <v>1.9950000000000001</v>
      </c>
      <c r="U257">
        <v>5.3999999999999999E-2</v>
      </c>
      <c r="V257">
        <v>0.1842</v>
      </c>
      <c r="W257">
        <v>4.3E-3</v>
      </c>
      <c r="X257">
        <v>7.6600000000000001E-2</v>
      </c>
      <c r="Y257">
        <v>1.2999999999999999E-3</v>
      </c>
      <c r="Z257" s="7">
        <v>1113</v>
      </c>
      <c r="AA257" s="7">
        <v>17</v>
      </c>
      <c r="AB257" s="7">
        <v>1088</v>
      </c>
      <c r="AC257" s="7">
        <v>23</v>
      </c>
      <c r="AD257" s="7">
        <v>1097</v>
      </c>
      <c r="AE257" s="7">
        <v>34</v>
      </c>
      <c r="AF257" s="20">
        <f t="shared" si="3"/>
        <v>99.179580674567006</v>
      </c>
    </row>
    <row r="258" spans="1:32" x14ac:dyDescent="0.3">
      <c r="A258" t="s">
        <v>812</v>
      </c>
      <c r="B258" s="163">
        <v>0.55715277777777772</v>
      </c>
      <c r="F258">
        <v>157</v>
      </c>
      <c r="G258">
        <v>53</v>
      </c>
      <c r="H258">
        <v>44</v>
      </c>
      <c r="I258">
        <v>22</v>
      </c>
      <c r="J258">
        <v>246000</v>
      </c>
      <c r="K258">
        <v>20000</v>
      </c>
      <c r="L258">
        <v>18800</v>
      </c>
      <c r="M258">
        <v>1500</v>
      </c>
      <c r="N258">
        <v>117300</v>
      </c>
      <c r="O258">
        <v>5900</v>
      </c>
      <c r="P258" s="139">
        <v>1634000</v>
      </c>
      <c r="Q258">
        <v>92000</v>
      </c>
      <c r="R258" s="139">
        <v>1380000</v>
      </c>
      <c r="S258">
        <v>130000</v>
      </c>
      <c r="T258">
        <v>1.986</v>
      </c>
      <c r="U258">
        <v>5.6000000000000001E-2</v>
      </c>
      <c r="V258">
        <v>0.18759999999999999</v>
      </c>
      <c r="W258">
        <v>4.8999999999999998E-3</v>
      </c>
      <c r="X258">
        <v>7.5200000000000003E-2</v>
      </c>
      <c r="Y258">
        <v>1.2999999999999999E-3</v>
      </c>
      <c r="Z258" s="7">
        <v>1105</v>
      </c>
      <c r="AA258" s="7">
        <v>19</v>
      </c>
      <c r="AB258" s="7">
        <v>1107</v>
      </c>
      <c r="AC258" s="7">
        <v>27</v>
      </c>
      <c r="AD258" s="7">
        <v>1066</v>
      </c>
      <c r="AE258" s="7">
        <v>34</v>
      </c>
      <c r="AF258" s="20">
        <f t="shared" si="3"/>
        <v>103.84615384615385</v>
      </c>
    </row>
    <row r="259" spans="1:32" x14ac:dyDescent="0.3">
      <c r="A259" t="s">
        <v>813</v>
      </c>
      <c r="B259" s="163">
        <v>0.55791666666666673</v>
      </c>
      <c r="F259">
        <v>97</v>
      </c>
      <c r="G259">
        <v>50</v>
      </c>
      <c r="H259">
        <v>18</v>
      </c>
      <c r="I259">
        <v>20</v>
      </c>
      <c r="J259">
        <v>251100</v>
      </c>
      <c r="K259">
        <v>4700</v>
      </c>
      <c r="L259">
        <v>18800</v>
      </c>
      <c r="M259">
        <v>340</v>
      </c>
      <c r="N259">
        <v>63200</v>
      </c>
      <c r="O259">
        <v>1400</v>
      </c>
      <c r="P259">
        <v>852000</v>
      </c>
      <c r="Q259">
        <v>20000</v>
      </c>
      <c r="R259" s="139">
        <v>1337000</v>
      </c>
      <c r="S259">
        <v>37000</v>
      </c>
      <c r="T259">
        <v>1.929</v>
      </c>
      <c r="U259">
        <v>5.6000000000000001E-2</v>
      </c>
      <c r="V259">
        <v>0.18390000000000001</v>
      </c>
      <c r="W259">
        <v>4.4999999999999997E-3</v>
      </c>
      <c r="X259">
        <v>7.4499999999999997E-2</v>
      </c>
      <c r="Y259">
        <v>1.6000000000000001E-3</v>
      </c>
      <c r="Z259" s="7">
        <v>1088</v>
      </c>
      <c r="AA259" s="7">
        <v>20</v>
      </c>
      <c r="AB259" s="7">
        <v>1087</v>
      </c>
      <c r="AC259" s="7">
        <v>24</v>
      </c>
      <c r="AD259" s="7">
        <v>1046</v>
      </c>
      <c r="AE259" s="7">
        <v>46</v>
      </c>
      <c r="AF259" s="20">
        <f t="shared" si="3"/>
        <v>103.91969407265775</v>
      </c>
    </row>
    <row r="260" spans="1:32" x14ac:dyDescent="0.3">
      <c r="A260" t="s">
        <v>814</v>
      </c>
      <c r="B260" s="163">
        <v>0.57346064814814812</v>
      </c>
      <c r="F260">
        <v>111</v>
      </c>
      <c r="G260">
        <v>50</v>
      </c>
      <c r="H260">
        <v>24</v>
      </c>
      <c r="I260">
        <v>24</v>
      </c>
      <c r="J260">
        <v>219600</v>
      </c>
      <c r="K260">
        <v>5200</v>
      </c>
      <c r="L260">
        <v>16390</v>
      </c>
      <c r="M260">
        <v>420</v>
      </c>
      <c r="N260">
        <v>57400</v>
      </c>
      <c r="O260">
        <v>1600</v>
      </c>
      <c r="P260">
        <v>763000</v>
      </c>
      <c r="Q260">
        <v>19000</v>
      </c>
      <c r="R260" s="139">
        <v>1210000</v>
      </c>
      <c r="S260">
        <v>43000</v>
      </c>
      <c r="T260">
        <v>1.8959999999999999</v>
      </c>
      <c r="U260">
        <v>6.0999999999999999E-2</v>
      </c>
      <c r="V260">
        <v>0.18490000000000001</v>
      </c>
      <c r="W260">
        <v>5.3E-3</v>
      </c>
      <c r="X260">
        <v>7.4499999999999997E-2</v>
      </c>
      <c r="Y260">
        <v>2E-3</v>
      </c>
      <c r="Z260" s="7">
        <v>1072</v>
      </c>
      <c r="AA260" s="7">
        <v>21</v>
      </c>
      <c r="AB260" s="7">
        <v>1092</v>
      </c>
      <c r="AC260" s="7">
        <v>29</v>
      </c>
      <c r="AD260" s="7">
        <v>1022</v>
      </c>
      <c r="AE260" s="7">
        <v>56</v>
      </c>
      <c r="AF260" s="20">
        <f t="shared" si="3"/>
        <v>106.84931506849315</v>
      </c>
    </row>
    <row r="261" spans="1:32" x14ac:dyDescent="0.3">
      <c r="A261" t="s">
        <v>815</v>
      </c>
      <c r="B261" s="163">
        <v>0.57420138888888894</v>
      </c>
      <c r="F261">
        <v>127</v>
      </c>
      <c r="G261">
        <v>53</v>
      </c>
      <c r="H261">
        <v>79</v>
      </c>
      <c r="I261">
        <v>32</v>
      </c>
      <c r="J261">
        <v>189000</v>
      </c>
      <c r="K261">
        <v>16000</v>
      </c>
      <c r="L261">
        <v>15000</v>
      </c>
      <c r="M261">
        <v>1300</v>
      </c>
      <c r="N261">
        <v>85000</v>
      </c>
      <c r="O261">
        <v>4200</v>
      </c>
      <c r="P261" s="139">
        <v>1169000</v>
      </c>
      <c r="Q261">
        <v>67000</v>
      </c>
      <c r="R261" s="139">
        <v>1054000</v>
      </c>
      <c r="S261">
        <v>96000</v>
      </c>
      <c r="T261">
        <v>2.0459999999999998</v>
      </c>
      <c r="U261">
        <v>6.6000000000000003E-2</v>
      </c>
      <c r="V261">
        <v>0.186</v>
      </c>
      <c r="W261">
        <v>4.3E-3</v>
      </c>
      <c r="X261">
        <v>7.9299999999999995E-2</v>
      </c>
      <c r="Y261">
        <v>1.6999999999999999E-3</v>
      </c>
      <c r="Z261" s="7">
        <v>1130</v>
      </c>
      <c r="AA261" s="7">
        <v>23</v>
      </c>
      <c r="AB261" s="7">
        <v>1099</v>
      </c>
      <c r="AC261" s="7">
        <v>23</v>
      </c>
      <c r="AD261" s="7">
        <v>1160</v>
      </c>
      <c r="AE261" s="7">
        <v>42</v>
      </c>
      <c r="AF261" s="20">
        <f t="shared" ref="AF261:AF277" si="4">AB261/AD261*100</f>
        <v>94.741379310344826</v>
      </c>
    </row>
    <row r="262" spans="1:32" x14ac:dyDescent="0.3">
      <c r="A262" t="s">
        <v>816</v>
      </c>
      <c r="B262" s="163">
        <v>0.5880671296296297</v>
      </c>
      <c r="F262">
        <v>97</v>
      </c>
      <c r="G262">
        <v>48</v>
      </c>
      <c r="H262">
        <v>44</v>
      </c>
      <c r="I262">
        <v>25</v>
      </c>
      <c r="J262">
        <v>64800</v>
      </c>
      <c r="K262">
        <v>1700</v>
      </c>
      <c r="L262">
        <v>4980</v>
      </c>
      <c r="M262">
        <v>160</v>
      </c>
      <c r="N262">
        <v>10350</v>
      </c>
      <c r="O262">
        <v>420</v>
      </c>
      <c r="P262">
        <v>140000</v>
      </c>
      <c r="Q262">
        <v>4800</v>
      </c>
      <c r="R262">
        <v>358000</v>
      </c>
      <c r="S262">
        <v>14000</v>
      </c>
      <c r="T262">
        <v>1.8959999999999999</v>
      </c>
      <c r="U262">
        <v>4.4999999999999998E-2</v>
      </c>
      <c r="V262">
        <v>0.18329999999999999</v>
      </c>
      <c r="W262">
        <v>4.0000000000000001E-3</v>
      </c>
      <c r="X262">
        <v>7.6200000000000004E-2</v>
      </c>
      <c r="Y262">
        <v>1.6999999999999999E-3</v>
      </c>
      <c r="Z262" s="7">
        <v>1078</v>
      </c>
      <c r="AA262" s="7">
        <v>16</v>
      </c>
      <c r="AB262" s="7">
        <v>1087</v>
      </c>
      <c r="AC262" s="7">
        <v>22</v>
      </c>
      <c r="AD262" s="7">
        <v>1079</v>
      </c>
      <c r="AE262" s="7">
        <v>46</v>
      </c>
      <c r="AF262" s="20">
        <f t="shared" si="4"/>
        <v>100.74142724745134</v>
      </c>
    </row>
    <row r="263" spans="1:32" x14ac:dyDescent="0.3">
      <c r="A263" t="s">
        <v>817</v>
      </c>
      <c r="B263" s="163">
        <v>0.60273148148148148</v>
      </c>
      <c r="F263">
        <v>100</v>
      </c>
      <c r="G263">
        <v>57</v>
      </c>
      <c r="H263">
        <v>39</v>
      </c>
      <c r="I263">
        <v>26</v>
      </c>
      <c r="J263">
        <v>232500</v>
      </c>
      <c r="K263">
        <v>6500</v>
      </c>
      <c r="L263">
        <v>17740</v>
      </c>
      <c r="M263">
        <v>550</v>
      </c>
      <c r="N263">
        <v>58900</v>
      </c>
      <c r="O263">
        <v>2500</v>
      </c>
      <c r="P263">
        <v>793000</v>
      </c>
      <c r="Q263">
        <v>29000</v>
      </c>
      <c r="R263" s="139">
        <v>1262000</v>
      </c>
      <c r="S263">
        <v>38000</v>
      </c>
      <c r="T263">
        <v>1.944</v>
      </c>
      <c r="U263">
        <v>6.6000000000000003E-2</v>
      </c>
      <c r="V263">
        <v>0.1895</v>
      </c>
      <c r="W263">
        <v>5.7999999999999996E-3</v>
      </c>
      <c r="X263">
        <v>7.6200000000000004E-2</v>
      </c>
      <c r="Y263">
        <v>2.0999999999999999E-3</v>
      </c>
      <c r="Z263" s="7">
        <v>1089</v>
      </c>
      <c r="AA263" s="7">
        <v>22</v>
      </c>
      <c r="AB263" s="7">
        <v>1116</v>
      </c>
      <c r="AC263" s="7">
        <v>31</v>
      </c>
      <c r="AD263" s="7">
        <v>1071</v>
      </c>
      <c r="AE263" s="7">
        <v>55</v>
      </c>
      <c r="AF263" s="20">
        <f t="shared" si="4"/>
        <v>104.20168067226892</v>
      </c>
    </row>
    <row r="264" spans="1:32" x14ac:dyDescent="0.3">
      <c r="A264" t="s">
        <v>818</v>
      </c>
      <c r="B264" s="163">
        <v>0.61828703703703702</v>
      </c>
      <c r="F264">
        <v>137</v>
      </c>
      <c r="G264">
        <v>49</v>
      </c>
      <c r="H264">
        <v>22</v>
      </c>
      <c r="I264">
        <v>26</v>
      </c>
      <c r="J264">
        <v>117000</v>
      </c>
      <c r="K264">
        <v>2200</v>
      </c>
      <c r="L264">
        <v>8960</v>
      </c>
      <c r="M264">
        <v>190</v>
      </c>
      <c r="N264">
        <v>23820</v>
      </c>
      <c r="O264">
        <v>580</v>
      </c>
      <c r="P264">
        <v>346400</v>
      </c>
      <c r="Q264">
        <v>9100</v>
      </c>
      <c r="R264">
        <v>663000</v>
      </c>
      <c r="S264">
        <v>18000</v>
      </c>
      <c r="T264">
        <v>1.851</v>
      </c>
      <c r="U264">
        <v>4.3999999999999997E-2</v>
      </c>
      <c r="V264">
        <v>0.1822</v>
      </c>
      <c r="W264">
        <v>4.1000000000000003E-3</v>
      </c>
      <c r="X264">
        <v>7.5700000000000003E-2</v>
      </c>
      <c r="Y264">
        <v>1.5E-3</v>
      </c>
      <c r="Z264" s="7">
        <v>1063</v>
      </c>
      <c r="AA264" s="7">
        <v>16</v>
      </c>
      <c r="AB264" s="7">
        <v>1078</v>
      </c>
      <c r="AC264" s="7">
        <v>23</v>
      </c>
      <c r="AD264" s="7">
        <v>1080</v>
      </c>
      <c r="AE264" s="7">
        <v>38</v>
      </c>
      <c r="AF264" s="20">
        <f t="shared" si="4"/>
        <v>99.81481481481481</v>
      </c>
    </row>
    <row r="265" spans="1:32" x14ac:dyDescent="0.3">
      <c r="A265" t="s">
        <v>819</v>
      </c>
      <c r="B265" s="163">
        <v>0.63371527777777781</v>
      </c>
      <c r="F265">
        <v>101</v>
      </c>
      <c r="G265">
        <v>47</v>
      </c>
      <c r="H265">
        <v>30</v>
      </c>
      <c r="I265">
        <v>25</v>
      </c>
      <c r="J265">
        <v>106600</v>
      </c>
      <c r="K265">
        <v>2000</v>
      </c>
      <c r="L265">
        <v>8060</v>
      </c>
      <c r="M265">
        <v>170</v>
      </c>
      <c r="N265">
        <v>21020</v>
      </c>
      <c r="O265">
        <v>510</v>
      </c>
      <c r="P265">
        <v>294700</v>
      </c>
      <c r="Q265">
        <v>6800</v>
      </c>
      <c r="R265">
        <v>594000</v>
      </c>
      <c r="S265">
        <v>18000</v>
      </c>
      <c r="T265">
        <v>1.8759999999999999</v>
      </c>
      <c r="U265">
        <v>4.1000000000000002E-2</v>
      </c>
      <c r="V265">
        <v>0.1855</v>
      </c>
      <c r="W265">
        <v>3.5000000000000001E-3</v>
      </c>
      <c r="X265">
        <v>7.4999999999999997E-2</v>
      </c>
      <c r="Y265">
        <v>1.5E-3</v>
      </c>
      <c r="Z265" s="7">
        <v>1070</v>
      </c>
      <c r="AA265" s="7">
        <v>15</v>
      </c>
      <c r="AB265" s="7">
        <v>1096</v>
      </c>
      <c r="AC265" s="7">
        <v>19</v>
      </c>
      <c r="AD265" s="7">
        <v>1058</v>
      </c>
      <c r="AE265" s="7">
        <v>39</v>
      </c>
      <c r="AF265" s="20">
        <f t="shared" si="4"/>
        <v>103.59168241965972</v>
      </c>
    </row>
    <row r="266" spans="1:32" x14ac:dyDescent="0.3">
      <c r="A266" t="s">
        <v>820</v>
      </c>
      <c r="B266" s="163">
        <v>0.64916666666666667</v>
      </c>
      <c r="F266">
        <v>132</v>
      </c>
      <c r="G266">
        <v>56</v>
      </c>
      <c r="H266">
        <v>14</v>
      </c>
      <c r="I266">
        <v>24</v>
      </c>
      <c r="J266">
        <v>151000</v>
      </c>
      <c r="K266">
        <v>5600</v>
      </c>
      <c r="L266">
        <v>11560</v>
      </c>
      <c r="M266">
        <v>420</v>
      </c>
      <c r="N266">
        <v>23000</v>
      </c>
      <c r="O266">
        <v>1200</v>
      </c>
      <c r="P266">
        <v>324000</v>
      </c>
      <c r="Q266">
        <v>16000</v>
      </c>
      <c r="R266">
        <v>863000</v>
      </c>
      <c r="S266">
        <v>26000</v>
      </c>
      <c r="T266">
        <v>1.84</v>
      </c>
      <c r="U266">
        <v>5.0999999999999997E-2</v>
      </c>
      <c r="V266">
        <v>0.17849999999999999</v>
      </c>
      <c r="W266">
        <v>4.3E-3</v>
      </c>
      <c r="X266">
        <v>7.6200000000000004E-2</v>
      </c>
      <c r="Y266">
        <v>1.5E-3</v>
      </c>
      <c r="Z266" s="7">
        <v>1057</v>
      </c>
      <c r="AA266" s="7">
        <v>19</v>
      </c>
      <c r="AB266" s="7">
        <v>1057</v>
      </c>
      <c r="AC266" s="7">
        <v>24</v>
      </c>
      <c r="AD266" s="7">
        <v>1086</v>
      </c>
      <c r="AE266" s="7">
        <v>39</v>
      </c>
      <c r="AF266" s="20">
        <f t="shared" si="4"/>
        <v>97.329650092081039</v>
      </c>
    </row>
    <row r="267" spans="1:32" x14ac:dyDescent="0.3">
      <c r="A267" t="s">
        <v>821</v>
      </c>
      <c r="B267" s="163">
        <v>0.66462962962962957</v>
      </c>
      <c r="F267">
        <v>122</v>
      </c>
      <c r="G267">
        <v>49</v>
      </c>
      <c r="H267">
        <v>100</v>
      </c>
      <c r="I267">
        <v>31</v>
      </c>
      <c r="J267">
        <v>146500</v>
      </c>
      <c r="K267">
        <v>3500</v>
      </c>
      <c r="L267">
        <v>12240</v>
      </c>
      <c r="M267">
        <v>300</v>
      </c>
      <c r="N267">
        <v>27980</v>
      </c>
      <c r="O267">
        <v>840</v>
      </c>
      <c r="P267">
        <v>321000</v>
      </c>
      <c r="Q267">
        <v>10000</v>
      </c>
      <c r="R267">
        <v>818000</v>
      </c>
      <c r="S267">
        <v>32000</v>
      </c>
      <c r="T267">
        <v>2.1160000000000001</v>
      </c>
      <c r="U267">
        <v>6.0999999999999999E-2</v>
      </c>
      <c r="V267">
        <v>0.18679999999999999</v>
      </c>
      <c r="W267">
        <v>4.0000000000000001E-3</v>
      </c>
      <c r="X267">
        <v>8.2400000000000001E-2</v>
      </c>
      <c r="Y267">
        <v>1.6000000000000001E-3</v>
      </c>
      <c r="Z267" s="7">
        <v>1148</v>
      </c>
      <c r="AA267" s="7">
        <v>20</v>
      </c>
      <c r="AB267" s="7">
        <v>1103</v>
      </c>
      <c r="AC267" s="7">
        <v>22</v>
      </c>
      <c r="AD267" s="7">
        <v>1239</v>
      </c>
      <c r="AE267" s="7">
        <v>39</v>
      </c>
      <c r="AF267" s="20">
        <f t="shared" si="4"/>
        <v>89.023405972558507</v>
      </c>
    </row>
    <row r="268" spans="1:32" x14ac:dyDescent="0.3">
      <c r="A268" t="s">
        <v>822</v>
      </c>
      <c r="B268" s="163">
        <v>0.67935185185185187</v>
      </c>
      <c r="F268">
        <v>76</v>
      </c>
      <c r="G268">
        <v>41</v>
      </c>
      <c r="H268">
        <v>18</v>
      </c>
      <c r="I268">
        <v>22</v>
      </c>
      <c r="J268" s="139">
        <v>1241000</v>
      </c>
      <c r="K268">
        <v>33000</v>
      </c>
      <c r="L268">
        <v>93800</v>
      </c>
      <c r="M268">
        <v>2600</v>
      </c>
      <c r="N268">
        <v>369000</v>
      </c>
      <c r="O268">
        <v>11000</v>
      </c>
      <c r="P268" s="139">
        <v>5230000</v>
      </c>
      <c r="Q268">
        <v>170000</v>
      </c>
      <c r="R268" s="139">
        <v>6960000</v>
      </c>
      <c r="S268">
        <v>290000</v>
      </c>
      <c r="T268">
        <v>1.923</v>
      </c>
      <c r="U268">
        <v>4.3999999999999997E-2</v>
      </c>
      <c r="V268">
        <v>0.1855</v>
      </c>
      <c r="W268">
        <v>3.5999999999999999E-3</v>
      </c>
      <c r="X268">
        <v>7.4800000000000005E-2</v>
      </c>
      <c r="Y268">
        <v>1.1000000000000001E-3</v>
      </c>
      <c r="Z268" s="7">
        <v>1085</v>
      </c>
      <c r="AA268" s="7">
        <v>15</v>
      </c>
      <c r="AB268" s="7">
        <v>1096</v>
      </c>
      <c r="AC268" s="7">
        <v>19</v>
      </c>
      <c r="AD268" s="7">
        <v>1057</v>
      </c>
      <c r="AE268" s="7">
        <v>30</v>
      </c>
      <c r="AF268" s="20">
        <f t="shared" si="4"/>
        <v>103.68968779564807</v>
      </c>
    </row>
    <row r="269" spans="1:32" x14ac:dyDescent="0.3">
      <c r="A269" t="s">
        <v>823</v>
      </c>
      <c r="B269" s="163">
        <v>0.69638888888888895</v>
      </c>
      <c r="F269">
        <v>112</v>
      </c>
      <c r="G269">
        <v>44</v>
      </c>
      <c r="H269">
        <v>213</v>
      </c>
      <c r="I269">
        <v>59</v>
      </c>
      <c r="J269">
        <v>246900</v>
      </c>
      <c r="K269">
        <v>7000</v>
      </c>
      <c r="L269">
        <v>21040</v>
      </c>
      <c r="M269">
        <v>960</v>
      </c>
      <c r="N269">
        <v>56600</v>
      </c>
      <c r="O269">
        <v>2900</v>
      </c>
      <c r="P269">
        <v>696000</v>
      </c>
      <c r="Q269">
        <v>28000</v>
      </c>
      <c r="R269" s="139">
        <v>1385000</v>
      </c>
      <c r="S269">
        <v>59000</v>
      </c>
      <c r="T269">
        <v>2.19</v>
      </c>
      <c r="U269">
        <v>0.12</v>
      </c>
      <c r="V269">
        <v>0.1837</v>
      </c>
      <c r="W269">
        <v>4.3E-3</v>
      </c>
      <c r="X269">
        <v>8.3500000000000005E-2</v>
      </c>
      <c r="Y269">
        <v>2.8E-3</v>
      </c>
      <c r="Z269" s="7">
        <v>1161</v>
      </c>
      <c r="AA269" s="7">
        <v>32</v>
      </c>
      <c r="AB269" s="7">
        <v>1086</v>
      </c>
      <c r="AC269" s="7">
        <v>24</v>
      </c>
      <c r="AD269" s="7">
        <v>1241</v>
      </c>
      <c r="AE269" s="7">
        <v>60</v>
      </c>
      <c r="AF269" s="20">
        <f t="shared" si="4"/>
        <v>87.510072522159547</v>
      </c>
    </row>
    <row r="270" spans="1:32" x14ac:dyDescent="0.3">
      <c r="A270" t="s">
        <v>824</v>
      </c>
      <c r="B270" s="163">
        <v>0.7119212962962963</v>
      </c>
      <c r="F270">
        <v>54</v>
      </c>
      <c r="G270">
        <v>43</v>
      </c>
      <c r="H270">
        <v>35</v>
      </c>
      <c r="I270">
        <v>24</v>
      </c>
      <c r="J270">
        <v>267000</v>
      </c>
      <c r="K270">
        <v>10000</v>
      </c>
      <c r="L270">
        <v>20210</v>
      </c>
      <c r="M270">
        <v>810</v>
      </c>
      <c r="N270">
        <v>55400</v>
      </c>
      <c r="O270">
        <v>2600</v>
      </c>
      <c r="P270">
        <v>740000</v>
      </c>
      <c r="Q270">
        <v>35000</v>
      </c>
      <c r="R270" s="139">
        <v>1445000</v>
      </c>
      <c r="S270">
        <v>76000</v>
      </c>
      <c r="T270">
        <v>1.99</v>
      </c>
      <c r="U270">
        <v>4.1000000000000002E-2</v>
      </c>
      <c r="V270">
        <v>0.18870000000000001</v>
      </c>
      <c r="W270">
        <v>3.7000000000000002E-3</v>
      </c>
      <c r="X270">
        <v>7.5300000000000006E-2</v>
      </c>
      <c r="Y270">
        <v>1.4E-3</v>
      </c>
      <c r="Z270" s="7">
        <v>1111</v>
      </c>
      <c r="AA270" s="7">
        <v>14</v>
      </c>
      <c r="AB270" s="7">
        <v>1113</v>
      </c>
      <c r="AC270" s="7">
        <v>20</v>
      </c>
      <c r="AD270" s="7">
        <v>1061</v>
      </c>
      <c r="AE270" s="7">
        <v>37</v>
      </c>
      <c r="AF270" s="20">
        <f t="shared" si="4"/>
        <v>104.90103675777569</v>
      </c>
    </row>
    <row r="271" spans="1:32" x14ac:dyDescent="0.3">
      <c r="A271" t="s">
        <v>825</v>
      </c>
      <c r="B271" s="163">
        <v>0.72733796296296294</v>
      </c>
      <c r="F271">
        <v>15</v>
      </c>
      <c r="G271">
        <v>44</v>
      </c>
      <c r="H271">
        <v>5</v>
      </c>
      <c r="I271">
        <v>22</v>
      </c>
      <c r="J271">
        <v>269800</v>
      </c>
      <c r="K271">
        <v>4000</v>
      </c>
      <c r="L271">
        <v>20260</v>
      </c>
      <c r="M271">
        <v>380</v>
      </c>
      <c r="N271">
        <v>54600</v>
      </c>
      <c r="O271">
        <v>1200</v>
      </c>
      <c r="P271">
        <v>758000</v>
      </c>
      <c r="Q271">
        <v>17000</v>
      </c>
      <c r="R271" s="139">
        <v>1489000</v>
      </c>
      <c r="S271">
        <v>39000</v>
      </c>
      <c r="T271">
        <v>1.9279999999999999</v>
      </c>
      <c r="U271">
        <v>4.3999999999999997E-2</v>
      </c>
      <c r="V271">
        <v>0.18479999999999999</v>
      </c>
      <c r="W271">
        <v>3.8E-3</v>
      </c>
      <c r="X271">
        <v>7.4099999999999999E-2</v>
      </c>
      <c r="Y271">
        <v>1.2999999999999999E-3</v>
      </c>
      <c r="Z271" s="7">
        <v>1089</v>
      </c>
      <c r="AA271" s="7">
        <v>16</v>
      </c>
      <c r="AB271" s="7">
        <v>1092</v>
      </c>
      <c r="AC271" s="7">
        <v>20</v>
      </c>
      <c r="AD271" s="7">
        <v>1030</v>
      </c>
      <c r="AE271" s="7">
        <v>36</v>
      </c>
      <c r="AF271" s="20">
        <f t="shared" si="4"/>
        <v>106.01941747572816</v>
      </c>
    </row>
    <row r="272" spans="1:32" x14ac:dyDescent="0.3">
      <c r="A272" t="s">
        <v>826</v>
      </c>
      <c r="B272" s="163">
        <v>0.74284722222222221</v>
      </c>
      <c r="F272">
        <v>48</v>
      </c>
      <c r="G272">
        <v>51</v>
      </c>
      <c r="H272">
        <v>16</v>
      </c>
      <c r="I272">
        <v>24</v>
      </c>
      <c r="J272">
        <v>121600</v>
      </c>
      <c r="K272">
        <v>2400</v>
      </c>
      <c r="L272">
        <v>9240</v>
      </c>
      <c r="M272">
        <v>220</v>
      </c>
      <c r="N272">
        <v>24650</v>
      </c>
      <c r="O272">
        <v>650</v>
      </c>
      <c r="P272">
        <v>331000</v>
      </c>
      <c r="Q272">
        <v>7100</v>
      </c>
      <c r="R272">
        <v>636000</v>
      </c>
      <c r="S272">
        <v>13000</v>
      </c>
      <c r="T272">
        <v>2.0449999999999999</v>
      </c>
      <c r="U272">
        <v>6.7000000000000004E-2</v>
      </c>
      <c r="V272">
        <v>0.1946</v>
      </c>
      <c r="W272">
        <v>5.3E-3</v>
      </c>
      <c r="X272">
        <v>7.5700000000000003E-2</v>
      </c>
      <c r="Y272">
        <v>2.3E-3</v>
      </c>
      <c r="Z272" s="7">
        <v>1130</v>
      </c>
      <c r="AA272" s="7">
        <v>23</v>
      </c>
      <c r="AB272" s="7">
        <v>1144</v>
      </c>
      <c r="AC272" s="7">
        <v>28</v>
      </c>
      <c r="AD272" s="7">
        <v>1070</v>
      </c>
      <c r="AE272" s="7">
        <v>56</v>
      </c>
      <c r="AF272" s="20">
        <f t="shared" si="4"/>
        <v>106.91588785046729</v>
      </c>
    </row>
    <row r="273" spans="1:32" x14ac:dyDescent="0.3">
      <c r="A273" t="s">
        <v>827</v>
      </c>
      <c r="B273" s="163">
        <v>0.74453703703703711</v>
      </c>
      <c r="F273">
        <v>62</v>
      </c>
      <c r="G273">
        <v>47</v>
      </c>
      <c r="H273">
        <v>189</v>
      </c>
      <c r="I273">
        <v>49</v>
      </c>
      <c r="J273">
        <v>224200</v>
      </c>
      <c r="K273">
        <v>8000</v>
      </c>
      <c r="L273">
        <v>20000</v>
      </c>
      <c r="M273">
        <v>1100</v>
      </c>
      <c r="N273">
        <v>51100</v>
      </c>
      <c r="O273">
        <v>2800</v>
      </c>
      <c r="P273">
        <v>609000</v>
      </c>
      <c r="Q273">
        <v>23000</v>
      </c>
      <c r="R273" s="139">
        <v>1241000</v>
      </c>
      <c r="S273">
        <v>62000</v>
      </c>
      <c r="T273">
        <v>2.2959999999999998</v>
      </c>
      <c r="U273">
        <v>8.3000000000000004E-2</v>
      </c>
      <c r="V273">
        <v>0.18740000000000001</v>
      </c>
      <c r="W273">
        <v>4.7000000000000002E-3</v>
      </c>
      <c r="X273">
        <v>8.7900000000000006E-2</v>
      </c>
      <c r="Y273">
        <v>2.8999999999999998E-3</v>
      </c>
      <c r="Z273" s="7">
        <v>1201</v>
      </c>
      <c r="AA273" s="7">
        <v>25</v>
      </c>
      <c r="AB273" s="7">
        <v>1106</v>
      </c>
      <c r="AC273" s="7">
        <v>26</v>
      </c>
      <c r="AD273" s="7">
        <v>1338</v>
      </c>
      <c r="AE273" s="7">
        <v>64</v>
      </c>
      <c r="AF273" s="20">
        <f t="shared" si="4"/>
        <v>82.66068759342302</v>
      </c>
    </row>
    <row r="274" spans="1:32" x14ac:dyDescent="0.3">
      <c r="A274" t="s">
        <v>828</v>
      </c>
      <c r="B274" s="163">
        <v>0.75910879629629635</v>
      </c>
      <c r="F274">
        <v>92</v>
      </c>
      <c r="G274">
        <v>48</v>
      </c>
      <c r="H274">
        <v>-2</v>
      </c>
      <c r="I274">
        <v>21</v>
      </c>
      <c r="J274">
        <v>60900</v>
      </c>
      <c r="K274">
        <v>3400</v>
      </c>
      <c r="L274">
        <v>4580</v>
      </c>
      <c r="M274">
        <v>270</v>
      </c>
      <c r="N274">
        <v>9570</v>
      </c>
      <c r="O274">
        <v>790</v>
      </c>
      <c r="P274">
        <v>130000</v>
      </c>
      <c r="Q274">
        <v>10000</v>
      </c>
      <c r="R274">
        <v>347000</v>
      </c>
      <c r="S274">
        <v>25000</v>
      </c>
      <c r="T274">
        <v>1.944</v>
      </c>
      <c r="U274">
        <v>0.06</v>
      </c>
      <c r="V274">
        <v>0.18809999999999999</v>
      </c>
      <c r="W274">
        <v>4.4999999999999997E-3</v>
      </c>
      <c r="X274">
        <v>7.46E-2</v>
      </c>
      <c r="Y274">
        <v>2E-3</v>
      </c>
      <c r="Z274" s="7">
        <v>1090</v>
      </c>
      <c r="AA274" s="7">
        <v>21</v>
      </c>
      <c r="AB274" s="7">
        <v>1109</v>
      </c>
      <c r="AC274" s="7">
        <v>24</v>
      </c>
      <c r="AD274" s="7">
        <v>1027</v>
      </c>
      <c r="AE274" s="7">
        <v>54</v>
      </c>
      <c r="AF274" s="20">
        <f t="shared" si="4"/>
        <v>107.98442064264849</v>
      </c>
    </row>
    <row r="275" spans="1:32" x14ac:dyDescent="0.3">
      <c r="A275" t="s">
        <v>829</v>
      </c>
      <c r="B275" s="163">
        <v>0.7599189814814814</v>
      </c>
      <c r="F275">
        <v>74</v>
      </c>
      <c r="G275">
        <v>47</v>
      </c>
      <c r="H275">
        <v>26</v>
      </c>
      <c r="I275">
        <v>20</v>
      </c>
      <c r="J275">
        <v>155200</v>
      </c>
      <c r="K275">
        <v>3200</v>
      </c>
      <c r="L275">
        <v>11840</v>
      </c>
      <c r="M275">
        <v>270</v>
      </c>
      <c r="N275">
        <v>35220</v>
      </c>
      <c r="O275">
        <v>950</v>
      </c>
      <c r="P275">
        <v>502000</v>
      </c>
      <c r="Q275">
        <v>13000</v>
      </c>
      <c r="R275">
        <v>908000</v>
      </c>
      <c r="S275">
        <v>32000</v>
      </c>
      <c r="T275">
        <v>1.8879999999999999</v>
      </c>
      <c r="U275">
        <v>3.9E-2</v>
      </c>
      <c r="V275">
        <v>0.1789</v>
      </c>
      <c r="W275">
        <v>3.0999999999999999E-3</v>
      </c>
      <c r="X275">
        <v>7.5700000000000003E-2</v>
      </c>
      <c r="Y275">
        <v>1.4E-3</v>
      </c>
      <c r="Z275" s="7">
        <v>1074</v>
      </c>
      <c r="AA275" s="7">
        <v>14</v>
      </c>
      <c r="AB275" s="7">
        <v>1061</v>
      </c>
      <c r="AC275" s="7">
        <v>17</v>
      </c>
      <c r="AD275" s="7">
        <v>1073</v>
      </c>
      <c r="AE275" s="7">
        <v>36</v>
      </c>
      <c r="AF275" s="20">
        <f t="shared" si="4"/>
        <v>98.881640260950604</v>
      </c>
    </row>
    <row r="276" spans="1:32" x14ac:dyDescent="0.3">
      <c r="A276" t="s">
        <v>830</v>
      </c>
      <c r="B276" s="163">
        <v>0.77623842592592596</v>
      </c>
      <c r="F276">
        <v>28</v>
      </c>
      <c r="G276">
        <v>51</v>
      </c>
      <c r="H276">
        <v>18</v>
      </c>
      <c r="I276">
        <v>25</v>
      </c>
      <c r="J276">
        <v>326800</v>
      </c>
      <c r="K276">
        <v>7000</v>
      </c>
      <c r="L276">
        <v>24920</v>
      </c>
      <c r="M276">
        <v>580</v>
      </c>
      <c r="N276">
        <v>78600</v>
      </c>
      <c r="O276">
        <v>2000</v>
      </c>
      <c r="P276" s="139">
        <v>1097000</v>
      </c>
      <c r="Q276">
        <v>29000</v>
      </c>
      <c r="R276" s="139">
        <v>1813000</v>
      </c>
      <c r="S276">
        <v>49000</v>
      </c>
      <c r="T276">
        <v>1.964</v>
      </c>
      <c r="U276">
        <v>7.0000000000000007E-2</v>
      </c>
      <c r="V276">
        <v>0.18970000000000001</v>
      </c>
      <c r="W276">
        <v>5.7000000000000002E-3</v>
      </c>
      <c r="X276">
        <v>7.6399999999999996E-2</v>
      </c>
      <c r="Y276">
        <v>2.3999999999999998E-3</v>
      </c>
      <c r="Z276" s="7">
        <v>1096</v>
      </c>
      <c r="AA276" s="7">
        <v>24</v>
      </c>
      <c r="AB276" s="7">
        <v>1117</v>
      </c>
      <c r="AC276" s="7">
        <v>31</v>
      </c>
      <c r="AD276" s="7">
        <v>1071</v>
      </c>
      <c r="AE276" s="7">
        <v>62</v>
      </c>
      <c r="AF276" s="20">
        <f t="shared" si="4"/>
        <v>104.2950513538749</v>
      </c>
    </row>
    <row r="277" spans="1:32" x14ac:dyDescent="0.3">
      <c r="A277" t="s">
        <v>831</v>
      </c>
      <c r="B277" s="163">
        <v>0.77709490740740739</v>
      </c>
      <c r="F277">
        <v>114</v>
      </c>
      <c r="G277">
        <v>48</v>
      </c>
      <c r="H277">
        <v>16</v>
      </c>
      <c r="I277">
        <v>22</v>
      </c>
      <c r="J277">
        <v>122500</v>
      </c>
      <c r="K277">
        <v>1500</v>
      </c>
      <c r="L277">
        <v>9290</v>
      </c>
      <c r="M277">
        <v>140</v>
      </c>
      <c r="N277">
        <v>24550</v>
      </c>
      <c r="O277">
        <v>500</v>
      </c>
      <c r="P277">
        <v>351500</v>
      </c>
      <c r="Q277">
        <v>6600</v>
      </c>
      <c r="R277">
        <v>688000</v>
      </c>
      <c r="S277">
        <v>13000</v>
      </c>
      <c r="T277">
        <v>1.8959999999999999</v>
      </c>
      <c r="U277">
        <v>0.04</v>
      </c>
      <c r="V277">
        <v>0.18379999999999999</v>
      </c>
      <c r="W277">
        <v>3.3999999999999998E-3</v>
      </c>
      <c r="X277">
        <v>7.5499999999999998E-2</v>
      </c>
      <c r="Y277">
        <v>1.4E-3</v>
      </c>
      <c r="Z277" s="7">
        <v>1077</v>
      </c>
      <c r="AA277" s="7">
        <v>14</v>
      </c>
      <c r="AB277" s="7">
        <v>1087</v>
      </c>
      <c r="AC277" s="7">
        <v>18</v>
      </c>
      <c r="AD277" s="7">
        <v>1068</v>
      </c>
      <c r="AE277" s="7">
        <v>37</v>
      </c>
      <c r="AF277" s="20">
        <f t="shared" si="4"/>
        <v>101.77902621722848</v>
      </c>
    </row>
    <row r="279" spans="1:32" x14ac:dyDescent="0.3">
      <c r="B279" s="163"/>
      <c r="T279" s="139"/>
      <c r="U279" s="139"/>
      <c r="V279" s="139"/>
      <c r="W279" s="139"/>
    </row>
    <row r="280" spans="1:32" x14ac:dyDescent="0.3">
      <c r="B280" s="163"/>
      <c r="T280" s="139"/>
      <c r="U280" s="139"/>
      <c r="V280" s="139"/>
      <c r="W280" s="139"/>
      <c r="Z280" s="164"/>
      <c r="AA280" s="164"/>
      <c r="AB280" s="164"/>
      <c r="AC280" s="164"/>
    </row>
    <row r="281" spans="1:32" x14ac:dyDescent="0.3">
      <c r="B281" s="163"/>
    </row>
    <row r="282" spans="1:32" x14ac:dyDescent="0.3">
      <c r="B282" s="163"/>
    </row>
    <row r="283" spans="1:32" x14ac:dyDescent="0.3">
      <c r="B283" s="163"/>
    </row>
    <row r="284" spans="1:32" x14ac:dyDescent="0.3">
      <c r="B284" s="163"/>
    </row>
    <row r="285" spans="1:32" x14ac:dyDescent="0.3">
      <c r="B285" s="163"/>
    </row>
    <row r="286" spans="1:32" x14ac:dyDescent="0.3">
      <c r="B286" s="163"/>
    </row>
    <row r="287" spans="1:32" x14ac:dyDescent="0.3">
      <c r="B287" s="163"/>
    </row>
    <row r="288" spans="1:32" x14ac:dyDescent="0.3">
      <c r="B288" s="163"/>
    </row>
    <row r="289" spans="2:2" x14ac:dyDescent="0.3">
      <c r="B289" s="1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wriju chowdhury</dc:creator>
  <cp:lastModifiedBy>wriju chowdhury</cp:lastModifiedBy>
  <dcterms:created xsi:type="dcterms:W3CDTF">2015-06-05T18:17:20Z</dcterms:created>
  <dcterms:modified xsi:type="dcterms:W3CDTF">2023-02-03T20:31:16Z</dcterms:modified>
</cp:coreProperties>
</file>