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C:\Users\VIPASSI\Desktop\返修文件\上传文件\"/>
    </mc:Choice>
  </mc:AlternateContent>
  <xr:revisionPtr revIDLastSave="0" documentId="13_ncr:1_{08572A81-0AC6-43EE-AD69-0DF9C828B3D1}" xr6:coauthVersionLast="47" xr6:coauthVersionMax="47" xr10:uidLastSave="{00000000-0000-0000-0000-000000000000}"/>
  <bookViews>
    <workbookView xWindow="-110" yWindow="-110" windowWidth="19420" windowHeight="10300" tabRatio="640" firstSheet="5" activeTab="11" xr2:uid="{00000000-000D-0000-FFFF-FFFF00000000}"/>
  </bookViews>
  <sheets>
    <sheet name="Fig1" sheetId="1" r:id="rId1"/>
    <sheet name="Fig2" sheetId="7" r:id="rId2"/>
    <sheet name="Fig3" sheetId="15" r:id="rId3"/>
    <sheet name="Fig4" sheetId="34" r:id="rId4"/>
    <sheet name="Fig5" sheetId="37" r:id="rId5"/>
    <sheet name="Fig6" sheetId="40" r:id="rId6"/>
    <sheet name="Fig7" sheetId="32" r:id="rId7"/>
    <sheet name="Fig8" sheetId="49" r:id="rId8"/>
    <sheet name="Fig S1" sheetId="59" r:id="rId9"/>
    <sheet name="FigS2" sheetId="23" r:id="rId10"/>
    <sheet name="Fig S3" sheetId="68" r:id="rId11"/>
    <sheet name="FigS4" sheetId="69" r:id="rId12"/>
    <sheet name="FigS5" sheetId="62" r:id="rId13"/>
    <sheet name="FigS6" sheetId="31" r:id="rId14"/>
    <sheet name="FigS7" sheetId="54" r:id="rId15"/>
    <sheet name="FigS8" sheetId="63" r:id="rId16"/>
    <sheet name="FigS9" sheetId="64" r:id="rId17"/>
    <sheet name="S Table1" sheetId="66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P58" i="69" l="1"/>
  <c r="AO58" i="69"/>
  <c r="AN58" i="69"/>
  <c r="AM58" i="69"/>
  <c r="AL58" i="69"/>
  <c r="AK58" i="69"/>
  <c r="AJ58" i="69"/>
  <c r="AI58" i="69"/>
  <c r="AH58" i="69"/>
  <c r="AG58" i="69"/>
  <c r="AP57" i="69"/>
  <c r="AO57" i="69"/>
  <c r="AN57" i="69"/>
  <c r="AM57" i="69"/>
  <c r="AL57" i="69"/>
  <c r="AK57" i="69"/>
  <c r="AJ57" i="69"/>
  <c r="AI57" i="69"/>
  <c r="AH57" i="69"/>
  <c r="AG57" i="69"/>
  <c r="AP56" i="69"/>
  <c r="AO56" i="69"/>
  <c r="AN56" i="69"/>
  <c r="AM56" i="69"/>
  <c r="AL56" i="69"/>
  <c r="AK56" i="69"/>
  <c r="AJ56" i="69"/>
  <c r="AI56" i="69"/>
  <c r="AH56" i="69"/>
  <c r="AG56" i="69"/>
  <c r="AP55" i="69"/>
  <c r="AO55" i="69"/>
  <c r="AN55" i="69"/>
  <c r="AM55" i="69"/>
  <c r="AL55" i="69"/>
  <c r="AK55" i="69"/>
  <c r="AJ55" i="69"/>
  <c r="AI55" i="69"/>
  <c r="AH55" i="69"/>
  <c r="AG55" i="69"/>
  <c r="AP54" i="69"/>
  <c r="AO54" i="69"/>
  <c r="AN54" i="69"/>
  <c r="AM54" i="69"/>
  <c r="AL54" i="69"/>
  <c r="AK54" i="69"/>
  <c r="AJ54" i="69"/>
  <c r="AI54" i="69"/>
  <c r="AH54" i="69"/>
  <c r="AG54" i="69"/>
  <c r="AP53" i="69"/>
  <c r="AO53" i="69"/>
  <c r="AN53" i="69"/>
  <c r="AM53" i="69"/>
  <c r="AL53" i="69"/>
  <c r="AK53" i="69"/>
  <c r="AJ53" i="69"/>
  <c r="AI53" i="69"/>
  <c r="AH53" i="69"/>
  <c r="AG53" i="69"/>
  <c r="AP52" i="69"/>
  <c r="AO52" i="69"/>
  <c r="AN52" i="69"/>
  <c r="AM52" i="69"/>
  <c r="AL52" i="69"/>
  <c r="AK52" i="69"/>
  <c r="AJ52" i="69"/>
  <c r="AI52" i="69"/>
  <c r="AH52" i="69"/>
  <c r="AG52" i="69"/>
  <c r="AP51" i="69"/>
  <c r="AO51" i="69"/>
  <c r="AN51" i="69"/>
  <c r="AM51" i="69"/>
  <c r="AL51" i="69"/>
  <c r="AK51" i="69"/>
  <c r="AJ51" i="69"/>
  <c r="AI51" i="69"/>
  <c r="AH51" i="69"/>
  <c r="AG51" i="69"/>
  <c r="AP50" i="69"/>
  <c r="AO50" i="69"/>
  <c r="AN50" i="69"/>
  <c r="AM50" i="69"/>
  <c r="AL50" i="69"/>
  <c r="AK50" i="69"/>
  <c r="AJ50" i="69"/>
  <c r="AI50" i="69"/>
  <c r="AH50" i="69"/>
  <c r="AG50" i="69"/>
  <c r="N41" i="69"/>
  <c r="M41" i="69"/>
  <c r="L41" i="69"/>
  <c r="K41" i="69"/>
  <c r="J41" i="69"/>
  <c r="G41" i="69"/>
  <c r="F41" i="69"/>
  <c r="E41" i="69"/>
  <c r="D41" i="69"/>
  <c r="C41" i="69"/>
  <c r="N40" i="69"/>
  <c r="M40" i="69"/>
  <c r="L40" i="69"/>
  <c r="K40" i="69"/>
  <c r="J40" i="69"/>
  <c r="G40" i="69"/>
  <c r="F40" i="69"/>
  <c r="E40" i="69"/>
  <c r="D40" i="69"/>
  <c r="C40" i="69"/>
  <c r="U23" i="69"/>
  <c r="T23" i="69"/>
  <c r="S23" i="69"/>
  <c r="R23" i="69"/>
  <c r="Q23" i="69"/>
  <c r="N23" i="69"/>
  <c r="M23" i="69"/>
  <c r="L23" i="69"/>
  <c r="K23" i="69"/>
  <c r="J23" i="69"/>
  <c r="G23" i="69"/>
  <c r="F23" i="69"/>
  <c r="E23" i="69"/>
  <c r="D23" i="69"/>
  <c r="C23" i="69"/>
  <c r="U22" i="69"/>
  <c r="T22" i="69"/>
  <c r="S22" i="69"/>
  <c r="R22" i="69"/>
  <c r="Q22" i="69"/>
  <c r="N22" i="69"/>
  <c r="M22" i="69"/>
  <c r="L22" i="69"/>
  <c r="K22" i="69"/>
  <c r="J22" i="69"/>
  <c r="G22" i="69"/>
  <c r="F22" i="69"/>
  <c r="E22" i="69"/>
  <c r="D22" i="69"/>
  <c r="C22" i="69"/>
  <c r="C10" i="69"/>
  <c r="B10" i="69"/>
  <c r="C9" i="69"/>
  <c r="B9" i="69"/>
  <c r="R77" i="68"/>
  <c r="R78" i="68"/>
  <c r="R79" i="68"/>
  <c r="R80" i="68"/>
  <c r="R81" i="68"/>
  <c r="R82" i="68"/>
  <c r="R83" i="68"/>
  <c r="R84" i="68"/>
  <c r="R85" i="68"/>
  <c r="R76" i="68"/>
  <c r="W85" i="68"/>
  <c r="V85" i="68"/>
  <c r="U85" i="68"/>
  <c r="T85" i="68"/>
  <c r="S85" i="68"/>
  <c r="W84" i="68"/>
  <c r="V84" i="68"/>
  <c r="U84" i="68"/>
  <c r="T84" i="68"/>
  <c r="S84" i="68"/>
  <c r="W83" i="68"/>
  <c r="V83" i="68"/>
  <c r="U83" i="68"/>
  <c r="T83" i="68"/>
  <c r="S83" i="68"/>
  <c r="W82" i="68"/>
  <c r="V82" i="68"/>
  <c r="U82" i="68"/>
  <c r="T82" i="68"/>
  <c r="S82" i="68"/>
  <c r="W81" i="68"/>
  <c r="V81" i="68"/>
  <c r="U81" i="68"/>
  <c r="T81" i="68"/>
  <c r="S81" i="68"/>
  <c r="W80" i="68"/>
  <c r="V80" i="68"/>
  <c r="U80" i="68"/>
  <c r="T80" i="68"/>
  <c r="S80" i="68"/>
  <c r="W79" i="68"/>
  <c r="V79" i="68"/>
  <c r="U79" i="68"/>
  <c r="T79" i="68"/>
  <c r="S79" i="68"/>
  <c r="W78" i="68"/>
  <c r="V78" i="68"/>
  <c r="U78" i="68"/>
  <c r="T78" i="68"/>
  <c r="S78" i="68"/>
  <c r="W77" i="68"/>
  <c r="V77" i="68"/>
  <c r="U77" i="68"/>
  <c r="T77" i="68"/>
  <c r="S77" i="68"/>
  <c r="W76" i="68"/>
  <c r="V76" i="68"/>
  <c r="U76" i="68"/>
  <c r="T76" i="68"/>
  <c r="S76" i="68"/>
  <c r="O68" i="68"/>
  <c r="N68" i="68"/>
  <c r="M68" i="68"/>
  <c r="O67" i="68"/>
  <c r="N67" i="68"/>
  <c r="M67" i="68"/>
  <c r="J68" i="68"/>
  <c r="I68" i="68"/>
  <c r="H68" i="68"/>
  <c r="J67" i="68"/>
  <c r="I67" i="68"/>
  <c r="H67" i="68"/>
  <c r="E68" i="68"/>
  <c r="D68" i="68"/>
  <c r="C68" i="68"/>
  <c r="E67" i="68"/>
  <c r="D67" i="68"/>
  <c r="C67" i="68"/>
  <c r="O55" i="68"/>
  <c r="N55" i="68"/>
  <c r="M55" i="68"/>
  <c r="O54" i="68"/>
  <c r="N54" i="68"/>
  <c r="M54" i="68"/>
  <c r="J55" i="68"/>
  <c r="I55" i="68"/>
  <c r="H55" i="68"/>
  <c r="J54" i="68"/>
  <c r="I54" i="68"/>
  <c r="H54" i="68"/>
  <c r="E55" i="68"/>
  <c r="D55" i="68"/>
  <c r="C55" i="68"/>
  <c r="E54" i="68"/>
  <c r="D54" i="68"/>
  <c r="C54" i="68"/>
  <c r="T42" i="68"/>
  <c r="U42" i="68"/>
  <c r="T41" i="68"/>
  <c r="U41" i="68"/>
  <c r="S42" i="68"/>
  <c r="S41" i="68"/>
  <c r="N42" i="68"/>
  <c r="O42" i="68"/>
  <c r="N41" i="68"/>
  <c r="O41" i="68"/>
  <c r="M42" i="68"/>
  <c r="M41" i="68"/>
  <c r="J42" i="68"/>
  <c r="I42" i="68"/>
  <c r="H42" i="68"/>
  <c r="J41" i="68"/>
  <c r="I41" i="68"/>
  <c r="H41" i="68"/>
  <c r="E42" i="68"/>
  <c r="D42" i="68"/>
  <c r="C42" i="68"/>
  <c r="E41" i="68"/>
  <c r="D41" i="68"/>
  <c r="C41" i="68"/>
  <c r="E29" i="68"/>
  <c r="E28" i="68"/>
  <c r="D29" i="68"/>
  <c r="C29" i="68"/>
  <c r="D28" i="68"/>
  <c r="C28" i="68"/>
  <c r="D44" i="59"/>
  <c r="C44" i="59"/>
  <c r="D43" i="59"/>
  <c r="C43" i="59"/>
  <c r="D36" i="59"/>
  <c r="C36" i="59"/>
  <c r="D35" i="59"/>
  <c r="C35" i="59"/>
  <c r="D56" i="66"/>
  <c r="I55" i="66"/>
  <c r="I56" i="66" s="1"/>
  <c r="H55" i="66"/>
  <c r="H56" i="66" s="1"/>
  <c r="G55" i="66"/>
  <c r="G56" i="66" s="1"/>
  <c r="F55" i="66"/>
  <c r="F56" i="66" s="1"/>
  <c r="E55" i="66"/>
  <c r="E56" i="66" s="1"/>
  <c r="D55" i="66"/>
  <c r="C55" i="66"/>
  <c r="C56" i="66" s="1"/>
  <c r="I54" i="66"/>
  <c r="H54" i="66"/>
  <c r="G54" i="66"/>
  <c r="F54" i="66"/>
  <c r="E54" i="66"/>
  <c r="D54" i="66"/>
  <c r="C54" i="66"/>
  <c r="L53" i="66"/>
  <c r="L52" i="66"/>
  <c r="L51" i="66"/>
  <c r="L50" i="66"/>
  <c r="L49" i="66"/>
  <c r="L48" i="66"/>
  <c r="L47" i="66"/>
  <c r="L46" i="66"/>
  <c r="L45" i="66"/>
  <c r="L54" i="66" s="1"/>
  <c r="L44" i="66"/>
  <c r="L55" i="66" s="1"/>
  <c r="L56" i="66" s="1"/>
  <c r="I40" i="66"/>
  <c r="I41" i="66" s="1"/>
  <c r="H40" i="66"/>
  <c r="H41" i="66" s="1"/>
  <c r="G40" i="66"/>
  <c r="G41" i="66" s="1"/>
  <c r="F40" i="66"/>
  <c r="F41" i="66" s="1"/>
  <c r="E40" i="66"/>
  <c r="E41" i="66" s="1"/>
  <c r="D40" i="66"/>
  <c r="D41" i="66" s="1"/>
  <c r="C40" i="66"/>
  <c r="C41" i="66" s="1"/>
  <c r="I39" i="66"/>
  <c r="H39" i="66"/>
  <c r="G39" i="66"/>
  <c r="F39" i="66"/>
  <c r="E39" i="66"/>
  <c r="D39" i="66"/>
  <c r="C39" i="66"/>
  <c r="L38" i="66"/>
  <c r="L36" i="66"/>
  <c r="L35" i="66"/>
  <c r="L34" i="66"/>
  <c r="L32" i="66"/>
  <c r="L31" i="66"/>
  <c r="L29" i="66"/>
  <c r="L28" i="66"/>
  <c r="L27" i="66"/>
  <c r="L26" i="66"/>
  <c r="L25" i="66"/>
  <c r="L24" i="66"/>
  <c r="L23" i="66"/>
  <c r="L22" i="66"/>
  <c r="L21" i="66"/>
  <c r="L20" i="66"/>
  <c r="L19" i="66"/>
  <c r="L18" i="66"/>
  <c r="L17" i="66"/>
  <c r="L16" i="66"/>
  <c r="L15" i="66"/>
  <c r="L14" i="66"/>
  <c r="L13" i="66"/>
  <c r="L12" i="66"/>
  <c r="L11" i="66"/>
  <c r="L10" i="66"/>
  <c r="L9" i="66"/>
  <c r="L8" i="66"/>
  <c r="L7" i="66"/>
  <c r="L6" i="66"/>
  <c r="L5" i="66"/>
  <c r="L4" i="66"/>
  <c r="L3" i="66"/>
  <c r="L39" i="66" s="1"/>
  <c r="T25" i="49"/>
  <c r="S25" i="49"/>
  <c r="R25" i="49"/>
  <c r="T24" i="49"/>
  <c r="S24" i="49"/>
  <c r="R24" i="49"/>
  <c r="O25" i="49"/>
  <c r="N25" i="49"/>
  <c r="M25" i="49"/>
  <c r="O24" i="49"/>
  <c r="N24" i="49"/>
  <c r="M24" i="49"/>
  <c r="P75" i="23"/>
  <c r="O75" i="23"/>
  <c r="L75" i="23"/>
  <c r="K75" i="23"/>
  <c r="H75" i="23"/>
  <c r="G75" i="23"/>
  <c r="D75" i="23"/>
  <c r="C75" i="23"/>
  <c r="P74" i="23"/>
  <c r="O74" i="23"/>
  <c r="L74" i="23"/>
  <c r="K74" i="23"/>
  <c r="H74" i="23"/>
  <c r="G74" i="23"/>
  <c r="D74" i="23"/>
  <c r="C74" i="23"/>
  <c r="J40" i="49"/>
  <c r="I40" i="49"/>
  <c r="H40" i="49"/>
  <c r="E40" i="49"/>
  <c r="D40" i="49"/>
  <c r="C40" i="49"/>
  <c r="C25" i="49"/>
  <c r="S41" i="40"/>
  <c r="Q65" i="37"/>
  <c r="Q66" i="37"/>
  <c r="P65" i="37"/>
  <c r="P66" i="37"/>
  <c r="O65" i="37"/>
  <c r="O66" i="37"/>
  <c r="N65" i="37"/>
  <c r="N66" i="37"/>
  <c r="M65" i="37"/>
  <c r="M66" i="37"/>
  <c r="L65" i="37"/>
  <c r="L66" i="37"/>
  <c r="Q51" i="37"/>
  <c r="Q52" i="37"/>
  <c r="P51" i="37"/>
  <c r="P52" i="37"/>
  <c r="O51" i="37"/>
  <c r="O52" i="37"/>
  <c r="N51" i="37"/>
  <c r="N52" i="37"/>
  <c r="M51" i="37"/>
  <c r="M52" i="37"/>
  <c r="L51" i="37"/>
  <c r="L52" i="37"/>
  <c r="L50" i="37"/>
  <c r="D91" i="1"/>
  <c r="F91" i="1"/>
  <c r="E91" i="1"/>
  <c r="C91" i="1"/>
  <c r="C50" i="1"/>
  <c r="J69" i="1"/>
  <c r="I69" i="1"/>
  <c r="I65" i="1"/>
  <c r="J65" i="1"/>
  <c r="K65" i="1"/>
  <c r="D18" i="1"/>
  <c r="F18" i="1"/>
  <c r="E18" i="1"/>
  <c r="C18" i="1"/>
  <c r="C31" i="1"/>
  <c r="Z43" i="64"/>
  <c r="Y43" i="64"/>
  <c r="X43" i="64"/>
  <c r="W43" i="64"/>
  <c r="V43" i="64"/>
  <c r="U43" i="64"/>
  <c r="Z42" i="64"/>
  <c r="Y42" i="64"/>
  <c r="X42" i="64"/>
  <c r="W42" i="64"/>
  <c r="V42" i="64"/>
  <c r="U42" i="64"/>
  <c r="Z41" i="64"/>
  <c r="Y41" i="64"/>
  <c r="X41" i="64"/>
  <c r="W41" i="64"/>
  <c r="V41" i="64"/>
  <c r="U41" i="64"/>
  <c r="Z40" i="64"/>
  <c r="Y40" i="64"/>
  <c r="X40" i="64"/>
  <c r="W40" i="64"/>
  <c r="V40" i="64"/>
  <c r="U40" i="64"/>
  <c r="Z39" i="64"/>
  <c r="Y39" i="64"/>
  <c r="X39" i="64"/>
  <c r="W39" i="64"/>
  <c r="V39" i="64"/>
  <c r="U39" i="64"/>
  <c r="Z38" i="64"/>
  <c r="Y38" i="64"/>
  <c r="X38" i="64"/>
  <c r="W38" i="64"/>
  <c r="V38" i="64"/>
  <c r="U38" i="64"/>
  <c r="Z37" i="64"/>
  <c r="Y37" i="64"/>
  <c r="X37" i="64"/>
  <c r="W37" i="64"/>
  <c r="V37" i="64"/>
  <c r="U37" i="64"/>
  <c r="Z36" i="64"/>
  <c r="Y36" i="64"/>
  <c r="X36" i="64"/>
  <c r="W36" i="64"/>
  <c r="V36" i="64"/>
  <c r="U36" i="64"/>
  <c r="O28" i="64"/>
  <c r="N28" i="64"/>
  <c r="M28" i="64"/>
  <c r="J28" i="64"/>
  <c r="I28" i="64"/>
  <c r="H28" i="64"/>
  <c r="E28" i="64"/>
  <c r="D28" i="64"/>
  <c r="C28" i="64"/>
  <c r="O27" i="64"/>
  <c r="N27" i="64"/>
  <c r="M27" i="64"/>
  <c r="J27" i="64"/>
  <c r="I27" i="64"/>
  <c r="H27" i="64"/>
  <c r="E27" i="64"/>
  <c r="D27" i="64"/>
  <c r="C27" i="64"/>
  <c r="J11" i="64"/>
  <c r="I11" i="64"/>
  <c r="H11" i="64"/>
  <c r="E11" i="64"/>
  <c r="D11" i="64"/>
  <c r="C11" i="64"/>
  <c r="J10" i="64"/>
  <c r="I10" i="64"/>
  <c r="H10" i="64"/>
  <c r="E10" i="64"/>
  <c r="D10" i="64"/>
  <c r="C10" i="64"/>
  <c r="Y118" i="63"/>
  <c r="X118" i="63"/>
  <c r="W118" i="63"/>
  <c r="V118" i="63"/>
  <c r="U118" i="63"/>
  <c r="T118" i="63"/>
  <c r="Y117" i="63"/>
  <c r="X117" i="63"/>
  <c r="W117" i="63"/>
  <c r="V117" i="63"/>
  <c r="U117" i="63"/>
  <c r="T117" i="63"/>
  <c r="Y116" i="63"/>
  <c r="X116" i="63"/>
  <c r="W116" i="63"/>
  <c r="V116" i="63"/>
  <c r="U116" i="63"/>
  <c r="T116" i="63"/>
  <c r="Y115" i="63"/>
  <c r="X115" i="63"/>
  <c r="W115" i="63"/>
  <c r="V115" i="63"/>
  <c r="U115" i="63"/>
  <c r="T115" i="63"/>
  <c r="Y114" i="63"/>
  <c r="X114" i="63"/>
  <c r="W114" i="63"/>
  <c r="V114" i="63"/>
  <c r="U114" i="63"/>
  <c r="T114" i="63"/>
  <c r="Y113" i="63"/>
  <c r="X113" i="63"/>
  <c r="W113" i="63"/>
  <c r="V113" i="63"/>
  <c r="U113" i="63"/>
  <c r="T113" i="63"/>
  <c r="Y112" i="63"/>
  <c r="X112" i="63"/>
  <c r="W112" i="63"/>
  <c r="V112" i="63"/>
  <c r="U112" i="63"/>
  <c r="T112" i="63"/>
  <c r="Y111" i="63"/>
  <c r="X111" i="63"/>
  <c r="W111" i="63"/>
  <c r="V111" i="63"/>
  <c r="U111" i="63"/>
  <c r="T111" i="63"/>
  <c r="Y110" i="63"/>
  <c r="X110" i="63"/>
  <c r="W110" i="63"/>
  <c r="V110" i="63"/>
  <c r="U110" i="63"/>
  <c r="T110" i="63"/>
  <c r="Y109" i="63"/>
  <c r="X109" i="63"/>
  <c r="W109" i="63"/>
  <c r="V109" i="63"/>
  <c r="U109" i="63"/>
  <c r="T109" i="63"/>
  <c r="F88" i="63"/>
  <c r="E88" i="63"/>
  <c r="D88" i="63"/>
  <c r="F87" i="63"/>
  <c r="E87" i="63"/>
  <c r="D87" i="63"/>
  <c r="AD75" i="63"/>
  <c r="AC75" i="63"/>
  <c r="AB75" i="63"/>
  <c r="X75" i="63"/>
  <c r="W75" i="63"/>
  <c r="V75" i="63"/>
  <c r="R75" i="63"/>
  <c r="Q75" i="63"/>
  <c r="P75" i="63"/>
  <c r="L75" i="63"/>
  <c r="K75" i="63"/>
  <c r="J75" i="63"/>
  <c r="F75" i="63"/>
  <c r="E75" i="63"/>
  <c r="D75" i="63"/>
  <c r="AD74" i="63"/>
  <c r="AC74" i="63"/>
  <c r="AB74" i="63"/>
  <c r="X74" i="63"/>
  <c r="W74" i="63"/>
  <c r="V74" i="63"/>
  <c r="R74" i="63"/>
  <c r="Q74" i="63"/>
  <c r="P74" i="63"/>
  <c r="L74" i="63"/>
  <c r="K74" i="63"/>
  <c r="J74" i="63"/>
  <c r="F74" i="63"/>
  <c r="E74" i="63"/>
  <c r="D74" i="63"/>
  <c r="O59" i="63"/>
  <c r="N59" i="63"/>
  <c r="M59" i="63"/>
  <c r="J59" i="63"/>
  <c r="I59" i="63"/>
  <c r="H59" i="63"/>
  <c r="E59" i="63"/>
  <c r="D59" i="63"/>
  <c r="C59" i="63"/>
  <c r="O58" i="63"/>
  <c r="N58" i="63"/>
  <c r="M58" i="63"/>
  <c r="J58" i="63"/>
  <c r="I58" i="63"/>
  <c r="H58" i="63"/>
  <c r="E58" i="63"/>
  <c r="D58" i="63"/>
  <c r="C58" i="63"/>
  <c r="O44" i="63"/>
  <c r="N44" i="63"/>
  <c r="M44" i="63"/>
  <c r="J44" i="63"/>
  <c r="I44" i="63"/>
  <c r="H44" i="63"/>
  <c r="E44" i="63"/>
  <c r="D44" i="63"/>
  <c r="C44" i="63"/>
  <c r="O43" i="63"/>
  <c r="N43" i="63"/>
  <c r="M43" i="63"/>
  <c r="J43" i="63"/>
  <c r="I43" i="63"/>
  <c r="H43" i="63"/>
  <c r="E43" i="63"/>
  <c r="D43" i="63"/>
  <c r="C43" i="63"/>
  <c r="E29" i="63"/>
  <c r="D29" i="63"/>
  <c r="C29" i="63"/>
  <c r="E28" i="63"/>
  <c r="D28" i="63"/>
  <c r="C28" i="63"/>
  <c r="Z18" i="63"/>
  <c r="Y18" i="63"/>
  <c r="X18" i="63"/>
  <c r="W18" i="63"/>
  <c r="V18" i="63"/>
  <c r="U18" i="63"/>
  <c r="Z17" i="63"/>
  <c r="Y17" i="63"/>
  <c r="X17" i="63"/>
  <c r="W17" i="63"/>
  <c r="V17" i="63"/>
  <c r="U17" i="63"/>
  <c r="Z16" i="63"/>
  <c r="Y16" i="63"/>
  <c r="X16" i="63"/>
  <c r="W16" i="63"/>
  <c r="V16" i="63"/>
  <c r="U16" i="63"/>
  <c r="Z15" i="63"/>
  <c r="Y15" i="63"/>
  <c r="X15" i="63"/>
  <c r="W15" i="63"/>
  <c r="V15" i="63"/>
  <c r="U15" i="63"/>
  <c r="Z14" i="63"/>
  <c r="Y14" i="63"/>
  <c r="X14" i="63"/>
  <c r="W14" i="63"/>
  <c r="V14" i="63"/>
  <c r="U14" i="63"/>
  <c r="Z9" i="63"/>
  <c r="Y9" i="63"/>
  <c r="X9" i="63"/>
  <c r="W9" i="63"/>
  <c r="V9" i="63"/>
  <c r="U9" i="63"/>
  <c r="Z8" i="63"/>
  <c r="Y8" i="63"/>
  <c r="X8" i="63"/>
  <c r="W8" i="63"/>
  <c r="V8" i="63"/>
  <c r="U8" i="63"/>
  <c r="Z7" i="63"/>
  <c r="Y7" i="63"/>
  <c r="X7" i="63"/>
  <c r="W7" i="63"/>
  <c r="V7" i="63"/>
  <c r="U7" i="63"/>
  <c r="Z6" i="63"/>
  <c r="Y6" i="63"/>
  <c r="X6" i="63"/>
  <c r="W6" i="63"/>
  <c r="V6" i="63"/>
  <c r="U6" i="63"/>
  <c r="Z5" i="63"/>
  <c r="Y5" i="63"/>
  <c r="X5" i="63"/>
  <c r="W5" i="63"/>
  <c r="V5" i="63"/>
  <c r="U5" i="63"/>
  <c r="Q67" i="54"/>
  <c r="P67" i="54"/>
  <c r="O67" i="54"/>
  <c r="N67" i="54"/>
  <c r="M67" i="54"/>
  <c r="L67" i="54"/>
  <c r="Q66" i="54"/>
  <c r="P66" i="54"/>
  <c r="O66" i="54"/>
  <c r="N66" i="54"/>
  <c r="M66" i="54"/>
  <c r="L66" i="54"/>
  <c r="Q65" i="54"/>
  <c r="P65" i="54"/>
  <c r="O65" i="54"/>
  <c r="N65" i="54"/>
  <c r="M65" i="54"/>
  <c r="L65" i="54"/>
  <c r="I56" i="54"/>
  <c r="F56" i="54"/>
  <c r="C56" i="54"/>
  <c r="I55" i="54"/>
  <c r="F55" i="54"/>
  <c r="C55" i="54"/>
  <c r="I14" i="54"/>
  <c r="F14" i="54"/>
  <c r="C14" i="54"/>
  <c r="I13" i="54"/>
  <c r="F13" i="54"/>
  <c r="C13" i="54"/>
  <c r="I6" i="54"/>
  <c r="F6" i="54"/>
  <c r="C6" i="54"/>
  <c r="I5" i="54"/>
  <c r="F5" i="54"/>
  <c r="C5" i="54"/>
  <c r="V14" i="31"/>
  <c r="U14" i="31"/>
  <c r="T14" i="31"/>
  <c r="S14" i="31"/>
  <c r="V13" i="31"/>
  <c r="U13" i="31"/>
  <c r="T13" i="31"/>
  <c r="S13" i="31"/>
  <c r="V12" i="31"/>
  <c r="U12" i="31"/>
  <c r="T12" i="31"/>
  <c r="S12" i="31"/>
  <c r="V11" i="31"/>
  <c r="U11" i="31"/>
  <c r="T11" i="31"/>
  <c r="S11" i="31"/>
  <c r="V10" i="31"/>
  <c r="U10" i="31"/>
  <c r="T10" i="31"/>
  <c r="S10" i="31"/>
  <c r="V9" i="31"/>
  <c r="U9" i="31"/>
  <c r="T9" i="31"/>
  <c r="S9" i="31"/>
  <c r="V8" i="31"/>
  <c r="U8" i="31"/>
  <c r="T8" i="31"/>
  <c r="S8" i="31"/>
  <c r="V7" i="31"/>
  <c r="U7" i="31"/>
  <c r="T7" i="31"/>
  <c r="S7" i="31"/>
  <c r="V6" i="31"/>
  <c r="U6" i="31"/>
  <c r="T6" i="31"/>
  <c r="S6" i="31"/>
  <c r="V5" i="31"/>
  <c r="U5" i="31"/>
  <c r="T5" i="31"/>
  <c r="S5" i="31"/>
  <c r="V113" i="23"/>
  <c r="U113" i="23"/>
  <c r="T113" i="23"/>
  <c r="S113" i="23"/>
  <c r="V112" i="23"/>
  <c r="U112" i="23"/>
  <c r="T112" i="23"/>
  <c r="S112" i="23"/>
  <c r="V111" i="23"/>
  <c r="U111" i="23"/>
  <c r="T111" i="23"/>
  <c r="S111" i="23"/>
  <c r="V110" i="23"/>
  <c r="U110" i="23"/>
  <c r="T110" i="23"/>
  <c r="S110" i="23"/>
  <c r="V104" i="23"/>
  <c r="U104" i="23"/>
  <c r="T104" i="23"/>
  <c r="S104" i="23"/>
  <c r="V103" i="23"/>
  <c r="U103" i="23"/>
  <c r="T103" i="23"/>
  <c r="S103" i="23"/>
  <c r="V102" i="23"/>
  <c r="U102" i="23"/>
  <c r="T102" i="23"/>
  <c r="S102" i="23"/>
  <c r="V101" i="23"/>
  <c r="U101" i="23"/>
  <c r="T101" i="23"/>
  <c r="S101" i="23"/>
  <c r="V100" i="23"/>
  <c r="U100" i="23"/>
  <c r="T100" i="23"/>
  <c r="S100" i="23"/>
  <c r="V99" i="23"/>
  <c r="U99" i="23"/>
  <c r="T99" i="23"/>
  <c r="S99" i="23"/>
  <c r="V98" i="23"/>
  <c r="U98" i="23"/>
  <c r="T98" i="23"/>
  <c r="S98" i="23"/>
  <c r="V92" i="23"/>
  <c r="U92" i="23"/>
  <c r="T92" i="23"/>
  <c r="S92" i="23"/>
  <c r="V91" i="23"/>
  <c r="U91" i="23"/>
  <c r="T91" i="23"/>
  <c r="S91" i="23"/>
  <c r="V90" i="23"/>
  <c r="U90" i="23"/>
  <c r="T90" i="23"/>
  <c r="S90" i="23"/>
  <c r="V89" i="23"/>
  <c r="U89" i="23"/>
  <c r="T89" i="23"/>
  <c r="S89" i="23"/>
  <c r="V88" i="23"/>
  <c r="U88" i="23"/>
  <c r="T88" i="23"/>
  <c r="S88" i="23"/>
  <c r="L61" i="23"/>
  <c r="K61" i="23"/>
  <c r="H61" i="23"/>
  <c r="G61" i="23"/>
  <c r="D61" i="23"/>
  <c r="C61" i="23"/>
  <c r="L60" i="23"/>
  <c r="K60" i="23"/>
  <c r="H60" i="23"/>
  <c r="G60" i="23"/>
  <c r="D60" i="23"/>
  <c r="C60" i="23"/>
  <c r="L46" i="23"/>
  <c r="K46" i="23"/>
  <c r="H46" i="23"/>
  <c r="G46" i="23"/>
  <c r="D46" i="23"/>
  <c r="C46" i="23"/>
  <c r="L45" i="23"/>
  <c r="K45" i="23"/>
  <c r="H45" i="23"/>
  <c r="G45" i="23"/>
  <c r="D45" i="23"/>
  <c r="C45" i="23"/>
  <c r="D31" i="23"/>
  <c r="C31" i="23"/>
  <c r="D30" i="23"/>
  <c r="C30" i="23"/>
  <c r="AB18" i="23"/>
  <c r="AA18" i="23"/>
  <c r="Z18" i="23"/>
  <c r="Y18" i="23"/>
  <c r="AB17" i="23"/>
  <c r="AA17" i="23"/>
  <c r="Z17" i="23"/>
  <c r="Y17" i="23"/>
  <c r="AB16" i="23"/>
  <c r="AA16" i="23"/>
  <c r="Z16" i="23"/>
  <c r="Y16" i="23"/>
  <c r="AB15" i="23"/>
  <c r="AA15" i="23"/>
  <c r="Z15" i="23"/>
  <c r="Y15" i="23"/>
  <c r="AB14" i="23"/>
  <c r="AA14" i="23"/>
  <c r="Z14" i="23"/>
  <c r="Y14" i="23"/>
  <c r="AB9" i="23"/>
  <c r="AA9" i="23"/>
  <c r="Z9" i="23"/>
  <c r="Y9" i="23"/>
  <c r="AB8" i="23"/>
  <c r="AA8" i="23"/>
  <c r="Z8" i="23"/>
  <c r="Y8" i="23"/>
  <c r="AB7" i="23"/>
  <c r="AA7" i="23"/>
  <c r="Z7" i="23"/>
  <c r="Y7" i="23"/>
  <c r="AB6" i="23"/>
  <c r="AA6" i="23"/>
  <c r="Z6" i="23"/>
  <c r="Y6" i="23"/>
  <c r="AB5" i="23"/>
  <c r="AA5" i="23"/>
  <c r="Z5" i="23"/>
  <c r="Y5" i="23"/>
  <c r="D19" i="59"/>
  <c r="C19" i="59"/>
  <c r="H8" i="59"/>
  <c r="G8" i="59"/>
  <c r="F8" i="59"/>
  <c r="E8" i="59"/>
  <c r="D8" i="59"/>
  <c r="C8" i="59"/>
  <c r="H7" i="59"/>
  <c r="G7" i="59"/>
  <c r="F7" i="59"/>
  <c r="E7" i="59"/>
  <c r="D7" i="59"/>
  <c r="C7" i="59"/>
  <c r="E73" i="49"/>
  <c r="D73" i="49"/>
  <c r="C73" i="49"/>
  <c r="E72" i="49"/>
  <c r="D72" i="49"/>
  <c r="C72" i="49"/>
  <c r="O57" i="49"/>
  <c r="N57" i="49"/>
  <c r="M57" i="49"/>
  <c r="J57" i="49"/>
  <c r="I57" i="49"/>
  <c r="H57" i="49"/>
  <c r="E57" i="49"/>
  <c r="D57" i="49"/>
  <c r="C57" i="49"/>
  <c r="O56" i="49"/>
  <c r="N56" i="49"/>
  <c r="M56" i="49"/>
  <c r="J56" i="49"/>
  <c r="I56" i="49"/>
  <c r="H56" i="49"/>
  <c r="E56" i="49"/>
  <c r="D56" i="49"/>
  <c r="C56" i="49"/>
  <c r="J39" i="49"/>
  <c r="I39" i="49"/>
  <c r="H39" i="49"/>
  <c r="J25" i="49"/>
  <c r="I25" i="49"/>
  <c r="H25" i="49"/>
  <c r="E25" i="49"/>
  <c r="D25" i="49"/>
  <c r="J24" i="49"/>
  <c r="I24" i="49"/>
  <c r="H24" i="49"/>
  <c r="E24" i="49"/>
  <c r="D24" i="49"/>
  <c r="C24" i="49"/>
  <c r="E10" i="49"/>
  <c r="D10" i="49"/>
  <c r="C10" i="49"/>
  <c r="E9" i="49"/>
  <c r="D9" i="49"/>
  <c r="C9" i="49"/>
  <c r="L101" i="32"/>
  <c r="K101" i="32"/>
  <c r="H101" i="32"/>
  <c r="G101" i="32"/>
  <c r="D101" i="32"/>
  <c r="C101" i="32"/>
  <c r="L100" i="32"/>
  <c r="K100" i="32"/>
  <c r="H100" i="32"/>
  <c r="G100" i="32"/>
  <c r="D100" i="32"/>
  <c r="C100" i="32"/>
  <c r="Q85" i="32"/>
  <c r="P85" i="32"/>
  <c r="O85" i="32"/>
  <c r="N85" i="32"/>
  <c r="M85" i="32"/>
  <c r="L85" i="32"/>
  <c r="Q84" i="32"/>
  <c r="P84" i="32"/>
  <c r="O84" i="32"/>
  <c r="N84" i="32"/>
  <c r="M84" i="32"/>
  <c r="L84" i="32"/>
  <c r="Q83" i="32"/>
  <c r="P83" i="32"/>
  <c r="O83" i="32"/>
  <c r="N83" i="32"/>
  <c r="M83" i="32"/>
  <c r="L83" i="32"/>
  <c r="P78" i="32"/>
  <c r="O78" i="32"/>
  <c r="N78" i="32"/>
  <c r="M78" i="32"/>
  <c r="L78" i="32"/>
  <c r="K78" i="32"/>
  <c r="E43" i="32"/>
  <c r="D43" i="32"/>
  <c r="C43" i="32"/>
  <c r="E42" i="32"/>
  <c r="D42" i="32"/>
  <c r="C42" i="32"/>
  <c r="E33" i="32"/>
  <c r="D33" i="32"/>
  <c r="C33" i="32"/>
  <c r="E32" i="32"/>
  <c r="D32" i="32"/>
  <c r="C32" i="32"/>
  <c r="D23" i="32"/>
  <c r="C23" i="32"/>
  <c r="D22" i="32"/>
  <c r="C22" i="32"/>
  <c r="E95" i="40"/>
  <c r="D95" i="40"/>
  <c r="C95" i="40"/>
  <c r="E94" i="40"/>
  <c r="D94" i="40"/>
  <c r="C94" i="40"/>
  <c r="P87" i="40"/>
  <c r="O87" i="40"/>
  <c r="N87" i="40"/>
  <c r="M87" i="40"/>
  <c r="L87" i="40"/>
  <c r="K87" i="40"/>
  <c r="E69" i="40"/>
  <c r="D69" i="40"/>
  <c r="C69" i="40"/>
  <c r="E68" i="40"/>
  <c r="D68" i="40"/>
  <c r="C68" i="40"/>
  <c r="E58" i="40"/>
  <c r="D58" i="40"/>
  <c r="C58" i="40"/>
  <c r="E57" i="40"/>
  <c r="D57" i="40"/>
  <c r="C57" i="40"/>
  <c r="Q49" i="40"/>
  <c r="P49" i="40"/>
  <c r="O49" i="40"/>
  <c r="N49" i="40"/>
  <c r="M49" i="40"/>
  <c r="L49" i="40"/>
  <c r="Q45" i="40"/>
  <c r="P45" i="40"/>
  <c r="O45" i="40"/>
  <c r="N45" i="40"/>
  <c r="M45" i="40"/>
  <c r="L45" i="40"/>
  <c r="V41" i="40"/>
  <c r="U41" i="40"/>
  <c r="T41" i="40"/>
  <c r="V36" i="40"/>
  <c r="U36" i="40"/>
  <c r="T36" i="40"/>
  <c r="S36" i="40"/>
  <c r="V11" i="40"/>
  <c r="U11" i="40"/>
  <c r="T11" i="40"/>
  <c r="S11" i="40"/>
  <c r="V10" i="40"/>
  <c r="U10" i="40"/>
  <c r="T10" i="40"/>
  <c r="S10" i="40"/>
  <c r="V9" i="40"/>
  <c r="U9" i="40"/>
  <c r="T9" i="40"/>
  <c r="S9" i="40"/>
  <c r="V8" i="40"/>
  <c r="U8" i="40"/>
  <c r="T8" i="40"/>
  <c r="S8" i="40"/>
  <c r="V7" i="40"/>
  <c r="U7" i="40"/>
  <c r="T7" i="40"/>
  <c r="S7" i="40"/>
  <c r="V6" i="40"/>
  <c r="U6" i="40"/>
  <c r="T6" i="40"/>
  <c r="S6" i="40"/>
  <c r="V5" i="40"/>
  <c r="U5" i="40"/>
  <c r="T5" i="40"/>
  <c r="S5" i="40"/>
  <c r="Q93" i="37"/>
  <c r="P93" i="37"/>
  <c r="O93" i="37"/>
  <c r="N93" i="37"/>
  <c r="M93" i="37"/>
  <c r="L93" i="37"/>
  <c r="Q92" i="37"/>
  <c r="P92" i="37"/>
  <c r="O92" i="37"/>
  <c r="N92" i="37"/>
  <c r="M92" i="37"/>
  <c r="L92" i="37"/>
  <c r="Q91" i="37"/>
  <c r="P91" i="37"/>
  <c r="O91" i="37"/>
  <c r="N91" i="37"/>
  <c r="M91" i="37"/>
  <c r="L91" i="37"/>
  <c r="Q64" i="37"/>
  <c r="P64" i="37"/>
  <c r="O64" i="37"/>
  <c r="N64" i="37"/>
  <c r="M64" i="37"/>
  <c r="L64" i="37"/>
  <c r="Q63" i="37"/>
  <c r="P63" i="37"/>
  <c r="O63" i="37"/>
  <c r="N63" i="37"/>
  <c r="M63" i="37"/>
  <c r="L63" i="37"/>
  <c r="Q62" i="37"/>
  <c r="P62" i="37"/>
  <c r="O62" i="37"/>
  <c r="N62" i="37"/>
  <c r="M62" i="37"/>
  <c r="L62" i="37"/>
  <c r="Q61" i="37"/>
  <c r="P61" i="37"/>
  <c r="O61" i="37"/>
  <c r="N61" i="37"/>
  <c r="M61" i="37"/>
  <c r="L61" i="37"/>
  <c r="Q60" i="37"/>
  <c r="P60" i="37"/>
  <c r="O60" i="37"/>
  <c r="N60" i="37"/>
  <c r="M60" i="37"/>
  <c r="L60" i="37"/>
  <c r="Q59" i="37"/>
  <c r="P59" i="37"/>
  <c r="O59" i="37"/>
  <c r="N59" i="37"/>
  <c r="M59" i="37"/>
  <c r="L59" i="37"/>
  <c r="Q58" i="37"/>
  <c r="P58" i="37"/>
  <c r="O58" i="37"/>
  <c r="N58" i="37"/>
  <c r="M58" i="37"/>
  <c r="L58" i="37"/>
  <c r="Q57" i="37"/>
  <c r="P57" i="37"/>
  <c r="O57" i="37"/>
  <c r="N57" i="37"/>
  <c r="M57" i="37"/>
  <c r="L57" i="37"/>
  <c r="Q50" i="37"/>
  <c r="P50" i="37"/>
  <c r="O50" i="37"/>
  <c r="N50" i="37"/>
  <c r="M50" i="37"/>
  <c r="Q49" i="37"/>
  <c r="P49" i="37"/>
  <c r="O49" i="37"/>
  <c r="N49" i="37"/>
  <c r="M49" i="37"/>
  <c r="L49" i="37"/>
  <c r="Q48" i="37"/>
  <c r="P48" i="37"/>
  <c r="O48" i="37"/>
  <c r="N48" i="37"/>
  <c r="M48" i="37"/>
  <c r="L48" i="37"/>
  <c r="Q47" i="37"/>
  <c r="P47" i="37"/>
  <c r="O47" i="37"/>
  <c r="N47" i="37"/>
  <c r="M47" i="37"/>
  <c r="L47" i="37"/>
  <c r="Q46" i="37"/>
  <c r="P46" i="37"/>
  <c r="O46" i="37"/>
  <c r="N46" i="37"/>
  <c r="M46" i="37"/>
  <c r="L46" i="37"/>
  <c r="Q45" i="37"/>
  <c r="P45" i="37"/>
  <c r="O45" i="37"/>
  <c r="N45" i="37"/>
  <c r="M45" i="37"/>
  <c r="L45" i="37"/>
  <c r="Q44" i="37"/>
  <c r="P44" i="37"/>
  <c r="O44" i="37"/>
  <c r="N44" i="37"/>
  <c r="M44" i="37"/>
  <c r="L44" i="37"/>
  <c r="Q43" i="37"/>
  <c r="P43" i="37"/>
  <c r="O43" i="37"/>
  <c r="N43" i="37"/>
  <c r="M43" i="37"/>
  <c r="L43" i="37"/>
  <c r="H43" i="34"/>
  <c r="G43" i="34"/>
  <c r="D43" i="34"/>
  <c r="C43" i="34"/>
  <c r="H42" i="34"/>
  <c r="G42" i="34"/>
  <c r="D42" i="34"/>
  <c r="C42" i="34"/>
  <c r="V32" i="34"/>
  <c r="U32" i="34"/>
  <c r="T32" i="34"/>
  <c r="S32" i="34"/>
  <c r="V31" i="34"/>
  <c r="U31" i="34"/>
  <c r="T31" i="34"/>
  <c r="S31" i="34"/>
  <c r="V30" i="34"/>
  <c r="U30" i="34"/>
  <c r="T30" i="34"/>
  <c r="S30" i="34"/>
  <c r="V29" i="34"/>
  <c r="U29" i="34"/>
  <c r="T29" i="34"/>
  <c r="S29" i="34"/>
  <c r="V28" i="34"/>
  <c r="U28" i="34"/>
  <c r="T28" i="34"/>
  <c r="S28" i="34"/>
  <c r="V27" i="34"/>
  <c r="U27" i="34"/>
  <c r="T27" i="34"/>
  <c r="S27" i="34"/>
  <c r="V26" i="34"/>
  <c r="U26" i="34"/>
  <c r="T26" i="34"/>
  <c r="S26" i="34"/>
  <c r="V25" i="34"/>
  <c r="U25" i="34"/>
  <c r="T25" i="34"/>
  <c r="S25" i="34"/>
  <c r="V24" i="34"/>
  <c r="U24" i="34"/>
  <c r="T24" i="34"/>
  <c r="S24" i="34"/>
  <c r="V9" i="34"/>
  <c r="U9" i="34"/>
  <c r="T9" i="34"/>
  <c r="S9" i="34"/>
  <c r="V8" i="34"/>
  <c r="U8" i="34"/>
  <c r="T8" i="34"/>
  <c r="S8" i="34"/>
  <c r="V7" i="34"/>
  <c r="U7" i="34"/>
  <c r="T7" i="34"/>
  <c r="S7" i="34"/>
  <c r="V6" i="34"/>
  <c r="U6" i="34"/>
  <c r="T6" i="34"/>
  <c r="S6" i="34"/>
  <c r="V5" i="34"/>
  <c r="U5" i="34"/>
  <c r="T5" i="34"/>
  <c r="S5" i="34"/>
  <c r="U99" i="15"/>
  <c r="T99" i="15"/>
  <c r="S99" i="15"/>
  <c r="R99" i="15"/>
  <c r="Q99" i="15"/>
  <c r="N99" i="15"/>
  <c r="M99" i="15"/>
  <c r="L99" i="15"/>
  <c r="K99" i="15"/>
  <c r="J99" i="15"/>
  <c r="G99" i="15"/>
  <c r="F99" i="15"/>
  <c r="E99" i="15"/>
  <c r="D99" i="15"/>
  <c r="C99" i="15"/>
  <c r="U98" i="15"/>
  <c r="T98" i="15"/>
  <c r="S98" i="15"/>
  <c r="R98" i="15"/>
  <c r="Q98" i="15"/>
  <c r="N98" i="15"/>
  <c r="M98" i="15"/>
  <c r="L98" i="15"/>
  <c r="K98" i="15"/>
  <c r="J98" i="15"/>
  <c r="G98" i="15"/>
  <c r="F98" i="15"/>
  <c r="E98" i="15"/>
  <c r="D98" i="15"/>
  <c r="C98" i="15"/>
  <c r="N84" i="15"/>
  <c r="M84" i="15"/>
  <c r="L84" i="15"/>
  <c r="K84" i="15"/>
  <c r="J84" i="15"/>
  <c r="G84" i="15"/>
  <c r="F84" i="15"/>
  <c r="E84" i="15"/>
  <c r="D84" i="15"/>
  <c r="C84" i="15"/>
  <c r="N83" i="15"/>
  <c r="M83" i="15"/>
  <c r="L83" i="15"/>
  <c r="K83" i="15"/>
  <c r="J83" i="15"/>
  <c r="G83" i="15"/>
  <c r="F83" i="15"/>
  <c r="E83" i="15"/>
  <c r="D83" i="15"/>
  <c r="C83" i="15"/>
  <c r="H69" i="15"/>
  <c r="G69" i="15"/>
  <c r="D69" i="15"/>
  <c r="C69" i="15"/>
  <c r="H68" i="15"/>
  <c r="G68" i="15"/>
  <c r="D68" i="15"/>
  <c r="C68" i="15"/>
  <c r="L54" i="15"/>
  <c r="K54" i="15"/>
  <c r="H54" i="15"/>
  <c r="G54" i="15"/>
  <c r="D54" i="15"/>
  <c r="C54" i="15"/>
  <c r="L53" i="15"/>
  <c r="K53" i="15"/>
  <c r="H53" i="15"/>
  <c r="G53" i="15"/>
  <c r="D53" i="15"/>
  <c r="C53" i="15"/>
  <c r="P52" i="15"/>
  <c r="O52" i="15"/>
  <c r="P51" i="15"/>
  <c r="O51" i="15"/>
  <c r="P50" i="15"/>
  <c r="O50" i="15"/>
  <c r="P49" i="15"/>
  <c r="O49" i="15"/>
  <c r="P48" i="15"/>
  <c r="O48" i="15"/>
  <c r="P47" i="15"/>
  <c r="O47" i="15"/>
  <c r="P46" i="15"/>
  <c r="O46" i="15"/>
  <c r="P45" i="15"/>
  <c r="O45" i="15"/>
  <c r="L39" i="15"/>
  <c r="K39" i="15"/>
  <c r="H39" i="15"/>
  <c r="G39" i="15"/>
  <c r="D39" i="15"/>
  <c r="C39" i="15"/>
  <c r="L38" i="15"/>
  <c r="K38" i="15"/>
  <c r="H38" i="15"/>
  <c r="G38" i="15"/>
  <c r="D38" i="15"/>
  <c r="C38" i="15"/>
  <c r="D24" i="15"/>
  <c r="C24" i="15"/>
  <c r="D23" i="15"/>
  <c r="C23" i="15"/>
  <c r="AB11" i="15"/>
  <c r="AA11" i="15"/>
  <c r="Z11" i="15"/>
  <c r="Y11" i="15"/>
  <c r="AB10" i="15"/>
  <c r="AA10" i="15"/>
  <c r="Z10" i="15"/>
  <c r="Y10" i="15"/>
  <c r="AB9" i="15"/>
  <c r="AA9" i="15"/>
  <c r="Z9" i="15"/>
  <c r="Y9" i="15"/>
  <c r="AB8" i="15"/>
  <c r="AA8" i="15"/>
  <c r="Z8" i="15"/>
  <c r="Y8" i="15"/>
  <c r="AB7" i="15"/>
  <c r="AA7" i="15"/>
  <c r="Z7" i="15"/>
  <c r="Y7" i="15"/>
  <c r="AB6" i="15"/>
  <c r="AA6" i="15"/>
  <c r="Z6" i="15"/>
  <c r="Y6" i="15"/>
  <c r="AB5" i="15"/>
  <c r="AA5" i="15"/>
  <c r="Z5" i="15"/>
  <c r="Y5" i="15"/>
  <c r="Z168" i="7"/>
  <c r="Y168" i="7"/>
  <c r="X168" i="7"/>
  <c r="W168" i="7"/>
  <c r="Z167" i="7"/>
  <c r="Y167" i="7"/>
  <c r="X167" i="7"/>
  <c r="W167" i="7"/>
  <c r="Z166" i="7"/>
  <c r="Y166" i="7"/>
  <c r="X166" i="7"/>
  <c r="W166" i="7"/>
  <c r="Z165" i="7"/>
  <c r="Y165" i="7"/>
  <c r="X165" i="7"/>
  <c r="W165" i="7"/>
  <c r="Z164" i="7"/>
  <c r="Y164" i="7"/>
  <c r="X164" i="7"/>
  <c r="W164" i="7"/>
  <c r="Z163" i="7"/>
  <c r="Y163" i="7"/>
  <c r="X163" i="7"/>
  <c r="W163" i="7"/>
  <c r="Z162" i="7"/>
  <c r="Y162" i="7"/>
  <c r="X162" i="7"/>
  <c r="W162" i="7"/>
  <c r="Z161" i="7"/>
  <c r="Y161" i="7"/>
  <c r="X161" i="7"/>
  <c r="W161" i="7"/>
  <c r="Z160" i="7"/>
  <c r="Y160" i="7"/>
  <c r="X160" i="7"/>
  <c r="W160" i="7"/>
  <c r="Z159" i="7"/>
  <c r="Y159" i="7"/>
  <c r="X159" i="7"/>
  <c r="W159" i="7"/>
  <c r="Z158" i="7"/>
  <c r="Y158" i="7"/>
  <c r="X158" i="7"/>
  <c r="W158" i="7"/>
  <c r="Z157" i="7"/>
  <c r="Y157" i="7"/>
  <c r="X157" i="7"/>
  <c r="W157" i="7"/>
  <c r="Z156" i="7"/>
  <c r="Y156" i="7"/>
  <c r="X156" i="7"/>
  <c r="W156" i="7"/>
  <c r="Z155" i="7"/>
  <c r="Y155" i="7"/>
  <c r="X155" i="7"/>
  <c r="W155" i="7"/>
  <c r="Z154" i="7"/>
  <c r="Y154" i="7"/>
  <c r="X154" i="7"/>
  <c r="W154" i="7"/>
  <c r="Z153" i="7"/>
  <c r="Y153" i="7"/>
  <c r="X153" i="7"/>
  <c r="W153" i="7"/>
  <c r="Z152" i="7"/>
  <c r="Y152" i="7"/>
  <c r="X152" i="7"/>
  <c r="W152" i="7"/>
  <c r="Z151" i="7"/>
  <c r="Y151" i="7"/>
  <c r="X151" i="7"/>
  <c r="W151" i="7"/>
  <c r="Z150" i="7"/>
  <c r="Y150" i="7"/>
  <c r="X150" i="7"/>
  <c r="W150" i="7"/>
  <c r="H143" i="7"/>
  <c r="G143" i="7"/>
  <c r="D143" i="7"/>
  <c r="C143" i="7"/>
  <c r="H142" i="7"/>
  <c r="G142" i="7"/>
  <c r="D142" i="7"/>
  <c r="C142" i="7"/>
  <c r="L126" i="7"/>
  <c r="K126" i="7"/>
  <c r="H126" i="7"/>
  <c r="G126" i="7"/>
  <c r="D126" i="7"/>
  <c r="C126" i="7"/>
  <c r="L125" i="7"/>
  <c r="K125" i="7"/>
  <c r="H125" i="7"/>
  <c r="G125" i="7"/>
  <c r="D125" i="7"/>
  <c r="C125" i="7"/>
  <c r="L106" i="7"/>
  <c r="K106" i="7"/>
  <c r="H106" i="7"/>
  <c r="G106" i="7"/>
  <c r="D106" i="7"/>
  <c r="C106" i="7"/>
  <c r="L105" i="7"/>
  <c r="K105" i="7"/>
  <c r="H105" i="7"/>
  <c r="G105" i="7"/>
  <c r="D105" i="7"/>
  <c r="C105" i="7"/>
  <c r="L90" i="7"/>
  <c r="K90" i="7"/>
  <c r="H90" i="7"/>
  <c r="G90" i="7"/>
  <c r="D90" i="7"/>
  <c r="C90" i="7"/>
  <c r="L89" i="7"/>
  <c r="K89" i="7"/>
  <c r="H89" i="7"/>
  <c r="G89" i="7"/>
  <c r="D89" i="7"/>
  <c r="C89" i="7"/>
  <c r="H73" i="7"/>
  <c r="G73" i="7"/>
  <c r="D73" i="7"/>
  <c r="C73" i="7"/>
  <c r="H72" i="7"/>
  <c r="G72" i="7"/>
  <c r="D72" i="7"/>
  <c r="C72" i="7"/>
  <c r="I56" i="7"/>
  <c r="H56" i="7"/>
  <c r="I55" i="7"/>
  <c r="H55" i="7"/>
  <c r="Z41" i="7"/>
  <c r="Y41" i="7"/>
  <c r="X41" i="7"/>
  <c r="W41" i="7"/>
  <c r="Z40" i="7"/>
  <c r="Y40" i="7"/>
  <c r="X40" i="7"/>
  <c r="W40" i="7"/>
  <c r="Z39" i="7"/>
  <c r="Y39" i="7"/>
  <c r="X39" i="7"/>
  <c r="W39" i="7"/>
  <c r="Z38" i="7"/>
  <c r="Y38" i="7"/>
  <c r="X38" i="7"/>
  <c r="W38" i="7"/>
  <c r="Z37" i="7"/>
  <c r="Y37" i="7"/>
  <c r="X37" i="7"/>
  <c r="W37" i="7"/>
  <c r="Z32" i="7"/>
  <c r="Y32" i="7"/>
  <c r="X32" i="7"/>
  <c r="W32" i="7"/>
  <c r="Z31" i="7"/>
  <c r="Y31" i="7"/>
  <c r="X31" i="7"/>
  <c r="W31" i="7"/>
  <c r="Z30" i="7"/>
  <c r="Y30" i="7"/>
  <c r="X30" i="7"/>
  <c r="W30" i="7"/>
  <c r="Z29" i="7"/>
  <c r="Y29" i="7"/>
  <c r="X29" i="7"/>
  <c r="W29" i="7"/>
  <c r="Z28" i="7"/>
  <c r="Y28" i="7"/>
  <c r="X28" i="7"/>
  <c r="W28" i="7"/>
  <c r="Z23" i="7"/>
  <c r="Y23" i="7"/>
  <c r="X23" i="7"/>
  <c r="W23" i="7"/>
  <c r="Z22" i="7"/>
  <c r="Y22" i="7"/>
  <c r="X22" i="7"/>
  <c r="W22" i="7"/>
  <c r="Z21" i="7"/>
  <c r="Y21" i="7"/>
  <c r="X21" i="7"/>
  <c r="W21" i="7"/>
  <c r="Z20" i="7"/>
  <c r="Y20" i="7"/>
  <c r="X20" i="7"/>
  <c r="W20" i="7"/>
  <c r="Z19" i="7"/>
  <c r="Y19" i="7"/>
  <c r="X19" i="7"/>
  <c r="W19" i="7"/>
  <c r="Z18" i="7"/>
  <c r="Y18" i="7"/>
  <c r="X18" i="7"/>
  <c r="W18" i="7"/>
  <c r="Z17" i="7"/>
  <c r="Y17" i="7"/>
  <c r="X17" i="7"/>
  <c r="W17" i="7"/>
  <c r="H103" i="1"/>
  <c r="G103" i="1"/>
  <c r="F103" i="1"/>
  <c r="E103" i="1"/>
  <c r="D103" i="1"/>
  <c r="C103" i="1"/>
  <c r="H102" i="1"/>
  <c r="G102" i="1"/>
  <c r="F102" i="1"/>
  <c r="E102" i="1"/>
  <c r="D102" i="1"/>
  <c r="C102" i="1"/>
  <c r="L74" i="1"/>
  <c r="K74" i="1"/>
  <c r="J74" i="1"/>
  <c r="I74" i="1"/>
  <c r="L73" i="1"/>
  <c r="K73" i="1"/>
  <c r="J73" i="1"/>
  <c r="I73" i="1"/>
  <c r="L72" i="1"/>
  <c r="K72" i="1"/>
  <c r="J72" i="1"/>
  <c r="I72" i="1"/>
  <c r="L71" i="1"/>
  <c r="K71" i="1"/>
  <c r="J71" i="1"/>
  <c r="I71" i="1"/>
  <c r="L70" i="1"/>
  <c r="K70" i="1"/>
  <c r="J70" i="1"/>
  <c r="I70" i="1"/>
  <c r="L69" i="1"/>
  <c r="K69" i="1"/>
  <c r="L68" i="1"/>
  <c r="K68" i="1"/>
  <c r="J68" i="1"/>
  <c r="I68" i="1"/>
  <c r="L67" i="1"/>
  <c r="K67" i="1"/>
  <c r="J67" i="1"/>
  <c r="I67" i="1"/>
  <c r="L66" i="1"/>
  <c r="K66" i="1"/>
  <c r="J66" i="1"/>
  <c r="I66" i="1"/>
  <c r="L65" i="1"/>
  <c r="H50" i="1"/>
  <c r="G50" i="1"/>
  <c r="F50" i="1"/>
  <c r="E50" i="1"/>
  <c r="D50" i="1"/>
  <c r="D31" i="1"/>
  <c r="O53" i="15" l="1"/>
  <c r="L40" i="66"/>
  <c r="L41" i="66" s="1"/>
  <c r="P54" i="15"/>
  <c r="O54" i="15"/>
  <c r="P53" i="15"/>
</calcChain>
</file>

<file path=xl/sharedStrings.xml><?xml version="1.0" encoding="utf-8"?>
<sst xmlns="http://schemas.openxmlformats.org/spreadsheetml/2006/main" count="1931" uniqueCount="463">
  <si>
    <t>Fig1c</t>
  </si>
  <si>
    <t>Healthy</t>
  </si>
  <si>
    <t>PCK1 staining scores</t>
  </si>
  <si>
    <t>Mean</t>
  </si>
  <si>
    <t>SEM</t>
  </si>
  <si>
    <t>P value</t>
  </si>
  <si>
    <t>&lt;0.0001</t>
  </si>
  <si>
    <t>Fig1d</t>
  </si>
  <si>
    <t>Chow Diet</t>
  </si>
  <si>
    <t>Relative Pck1 mRNA level</t>
  </si>
  <si>
    <t>Fig1e</t>
  </si>
  <si>
    <t>Fig1f</t>
  </si>
  <si>
    <t>PA (mM)</t>
  </si>
  <si>
    <t>0</t>
  </si>
  <si>
    <t>0.05</t>
  </si>
  <si>
    <t>0.1</t>
  </si>
  <si>
    <t>0.2</t>
  </si>
  <si>
    <t>0.3</t>
  </si>
  <si>
    <t>0.4</t>
  </si>
  <si>
    <t>Relative PCK1 mRNA level</t>
  </si>
  <si>
    <t>Fig1g</t>
  </si>
  <si>
    <t>Fig1h</t>
  </si>
  <si>
    <t>Relative mRNA Expression</t>
  </si>
  <si>
    <t>BSA</t>
  </si>
  <si>
    <t>PGC1α</t>
  </si>
  <si>
    <t>FOXO1</t>
  </si>
  <si>
    <t>ATF3</t>
  </si>
  <si>
    <t>HNF4A</t>
  </si>
  <si>
    <t>CEBPB</t>
  </si>
  <si>
    <t>SREBF1</t>
  </si>
  <si>
    <t>NR1H3</t>
  </si>
  <si>
    <t>MLXIPL</t>
  </si>
  <si>
    <t>NR1H4</t>
  </si>
  <si>
    <t>PCK1</t>
  </si>
  <si>
    <t>Fig1j</t>
  </si>
  <si>
    <t>ATF3 staining scores</t>
  </si>
  <si>
    <t>Fig1k</t>
  </si>
  <si>
    <t>anti-ATF3</t>
  </si>
  <si>
    <t>anti-IgG</t>
  </si>
  <si>
    <t>anti-H3</t>
  </si>
  <si>
    <t>-</t>
  </si>
  <si>
    <t>+</t>
  </si>
  <si>
    <t>% Input</t>
  </si>
  <si>
    <t>Fig1l</t>
  </si>
  <si>
    <t>Fig2b</t>
  </si>
  <si>
    <t>Fig2c</t>
  </si>
  <si>
    <t>Body Weight (g)    Chow diet</t>
  </si>
  <si>
    <t>weeks</t>
  </si>
  <si>
    <t>WT</t>
  </si>
  <si>
    <t>L-KO</t>
  </si>
  <si>
    <t>No.1</t>
  </si>
  <si>
    <t>GTT    Chow diet</t>
  </si>
  <si>
    <t>time (min)</t>
  </si>
  <si>
    <t>ITT    Chow diet</t>
  </si>
  <si>
    <t>Fig2d</t>
  </si>
  <si>
    <t>Chow diet</t>
  </si>
  <si>
    <t>liver weight (g)</t>
  </si>
  <si>
    <t>Fig2e</t>
  </si>
  <si>
    <t>ALT(U/L)</t>
  </si>
  <si>
    <t>AST(U/L)</t>
  </si>
  <si>
    <t>Fig2f</t>
  </si>
  <si>
    <t>Serum TG (mmol/L)</t>
  </si>
  <si>
    <t>Serum TC (mmol/L)</t>
  </si>
  <si>
    <t xml:space="preserve"> Serum FFA (mmol/L)</t>
  </si>
  <si>
    <t>Fig2g</t>
  </si>
  <si>
    <t>Liver TG (mg/g)</t>
  </si>
  <si>
    <t>Liver TC(μmol/g)</t>
  </si>
  <si>
    <t xml:space="preserve"> Liver FFA (μmol/g)</t>
  </si>
  <si>
    <t>Fig2i</t>
  </si>
  <si>
    <t>Lipid droplet area (%)</t>
  </si>
  <si>
    <t>Sirius red+ area  (%)</t>
  </si>
  <si>
    <t>Fig2J</t>
  </si>
  <si>
    <t>liver TNF-α (pg/mg protein)</t>
  </si>
  <si>
    <t>liver IL-6 (pg/mg protein)</t>
  </si>
  <si>
    <t>Fig2k</t>
  </si>
  <si>
    <t>Relative mRNA  Levels</t>
  </si>
  <si>
    <t>NASH diet</t>
  </si>
  <si>
    <t>Acly</t>
  </si>
  <si>
    <t>Fasn</t>
  </si>
  <si>
    <t>Acaca</t>
  </si>
  <si>
    <t>Scd1</t>
  </si>
  <si>
    <t>Elovl6</t>
  </si>
  <si>
    <t>Mlxipl</t>
  </si>
  <si>
    <t>Srebf1</t>
  </si>
  <si>
    <t>Fabp1</t>
  </si>
  <si>
    <t>Cd36</t>
  </si>
  <si>
    <t>Slc27a1</t>
  </si>
  <si>
    <t>Acta2</t>
  </si>
  <si>
    <t>Col1a1</t>
  </si>
  <si>
    <t>Col3a1</t>
  </si>
  <si>
    <t>Ccl2</t>
  </si>
  <si>
    <t>Fig3b</t>
  </si>
  <si>
    <t>Fig3c</t>
  </si>
  <si>
    <t>Fig3d</t>
  </si>
  <si>
    <t>serum insulin (mIU/L)</t>
  </si>
  <si>
    <t>Steatosis (score 0-3)</t>
  </si>
  <si>
    <t>Lobular Inflammation (score 0-3)</t>
  </si>
  <si>
    <t>Group</t>
  </si>
  <si>
    <t>WT+AAV-Control</t>
  </si>
  <si>
    <t>L-KO+AAV-Control</t>
  </si>
  <si>
    <r>
      <rPr>
        <sz val="11"/>
        <rFont val="Arial"/>
        <family val="2"/>
      </rPr>
      <t>L-KO+AAV-</t>
    </r>
    <r>
      <rPr>
        <i/>
        <sz val="11"/>
        <rFont val="Arial"/>
        <family val="2"/>
      </rPr>
      <t>Pck1</t>
    </r>
  </si>
  <si>
    <t>body weight (g)</t>
  </si>
  <si>
    <r>
      <t>L-KO+AAV-</t>
    </r>
    <r>
      <rPr>
        <i/>
        <sz val="11"/>
        <rFont val="Arial"/>
        <family val="2"/>
      </rPr>
      <t>Pck1</t>
    </r>
  </si>
  <si>
    <t>NAS  scores</t>
  </si>
  <si>
    <t>P value(chow  diet)</t>
  </si>
  <si>
    <t xml:space="preserve">WT+AAV-Control vs. L-KO+AAV-Control
</t>
  </si>
  <si>
    <t xml:space="preserve">WT+AAV-Control vs. L-KO+AAV-Pck1
</t>
  </si>
  <si>
    <t>L-KO+AAV-Control vs. L-KO+AAV-Pck1</t>
  </si>
  <si>
    <t xml:space="preserve">L-KO+AAV-Pck1 vs. L-KO+AAV-Pck1
</t>
  </si>
  <si>
    <t>Fig4d</t>
  </si>
  <si>
    <t>Pparα</t>
  </si>
  <si>
    <t>Cidea</t>
  </si>
  <si>
    <t>Cidec</t>
  </si>
  <si>
    <t>Fig4e</t>
  </si>
  <si>
    <t>Fig4f</t>
  </si>
  <si>
    <t>Gpat3</t>
  </si>
  <si>
    <t>Gpat4</t>
  </si>
  <si>
    <t>Agpat3</t>
  </si>
  <si>
    <t>Agpat2</t>
  </si>
  <si>
    <t>Lpin1</t>
  </si>
  <si>
    <t>Lpin2</t>
  </si>
  <si>
    <t>Lpin3</t>
  </si>
  <si>
    <t>Dgat1</t>
  </si>
  <si>
    <t>Dgat2</t>
  </si>
  <si>
    <t>Fig4h</t>
  </si>
  <si>
    <t>Relative Palmitic acid level</t>
  </si>
  <si>
    <t>Relative Glycerol 3-phosphate level</t>
  </si>
  <si>
    <t>Fig5c</t>
  </si>
  <si>
    <t>Fig5d</t>
  </si>
  <si>
    <t>Fig5e</t>
  </si>
  <si>
    <t>Fig5f</t>
  </si>
  <si>
    <t>Fig5h</t>
  </si>
  <si>
    <t>LX-2 (Co-culture with MIHA)</t>
  </si>
  <si>
    <t>Parental</t>
  </si>
  <si>
    <t>KO1</t>
  </si>
  <si>
    <t>KO2</t>
  </si>
  <si>
    <t>Parental VS. KO1</t>
  </si>
  <si>
    <t>Parental VS. KO2</t>
  </si>
  <si>
    <t>ACTA2</t>
  </si>
  <si>
    <t>COL1A1</t>
  </si>
  <si>
    <t>TIMP1</t>
  </si>
  <si>
    <t>MMP2</t>
  </si>
  <si>
    <t>COL3A1</t>
  </si>
  <si>
    <t>SERPINH1</t>
  </si>
  <si>
    <t>VIM</t>
  </si>
  <si>
    <t>GFAP</t>
  </si>
  <si>
    <t>Fig5I</t>
  </si>
  <si>
    <t>Mock</t>
  </si>
  <si>
    <t>AdGFP</t>
  </si>
  <si>
    <t>AdPCK1</t>
  </si>
  <si>
    <t>MOCK</t>
  </si>
  <si>
    <t>AdPCK1 vs. MOCK</t>
  </si>
  <si>
    <t>AdPCK1 vs. AdGFP</t>
  </si>
  <si>
    <t>Fig5j</t>
  </si>
  <si>
    <t>Fig5k</t>
  </si>
  <si>
    <t>Fig5l</t>
  </si>
  <si>
    <t>KO</t>
  </si>
  <si>
    <t>KO+MK2206</t>
  </si>
  <si>
    <t xml:space="preserve">KO vs. Parental </t>
  </si>
  <si>
    <t xml:space="preserve">KO vs. KO+MK2206 </t>
  </si>
  <si>
    <t>Fig6a</t>
  </si>
  <si>
    <t>Yap1</t>
  </si>
  <si>
    <t>Ctgf</t>
  </si>
  <si>
    <t>Gli1</t>
  </si>
  <si>
    <t>Tgf-β</t>
  </si>
  <si>
    <t>Pdgfa</t>
  </si>
  <si>
    <t>Igf1</t>
  </si>
  <si>
    <t>Vegfa</t>
  </si>
  <si>
    <t>Fig6c</t>
  </si>
  <si>
    <t>Fig6d</t>
  </si>
  <si>
    <t>Fig6e</t>
  </si>
  <si>
    <t>Relative PDGF-AA levels</t>
  </si>
  <si>
    <t>PDGF-AA</t>
  </si>
  <si>
    <t>Fig6f</t>
  </si>
  <si>
    <t>Fig6g</t>
  </si>
  <si>
    <t>Reletive Level of PDGF-AA from Supernatant</t>
  </si>
  <si>
    <t>Fig6h</t>
  </si>
  <si>
    <t>Fig6i</t>
  </si>
  <si>
    <t xml:space="preserve">Relative PDGF-AA mRNA level
</t>
  </si>
  <si>
    <t>Fig6j</t>
  </si>
  <si>
    <t>Relative PDGFRA mRNA level</t>
  </si>
  <si>
    <t>Fig6k</t>
  </si>
  <si>
    <t>Fig6m</t>
  </si>
  <si>
    <t>Reletive Level of PDGF-AA  from Supernatant</t>
  </si>
  <si>
    <t>Fig6n</t>
  </si>
  <si>
    <t>Relative PDGFA mRNA  Levels</t>
  </si>
  <si>
    <t>Fig6o</t>
  </si>
  <si>
    <t>Fig7a</t>
  </si>
  <si>
    <t>Fig7c</t>
  </si>
  <si>
    <t xml:space="preserve">Relative RhoA Activity
</t>
  </si>
  <si>
    <t>Fig7d</t>
  </si>
  <si>
    <t>Relative RhoA Activity</t>
  </si>
  <si>
    <t>Fig7e</t>
  </si>
  <si>
    <t>Fig7f</t>
  </si>
  <si>
    <t>Fig7g</t>
  </si>
  <si>
    <t>Fig7h</t>
  </si>
  <si>
    <t>Fig7i</t>
  </si>
  <si>
    <t>MIHA</t>
  </si>
  <si>
    <t>KO+Rhosin</t>
  </si>
  <si>
    <t xml:space="preserve">KO vs. KO+Rhosin </t>
  </si>
  <si>
    <t>Fig7j</t>
  </si>
  <si>
    <t>LX-2</t>
  </si>
  <si>
    <t>KO1+Rhosin</t>
  </si>
  <si>
    <t>Fig7l</t>
  </si>
  <si>
    <t>p-RhoA(S188) staining scores</t>
  </si>
  <si>
    <t xml:space="preserve"> p-AKT(S473)staining scores</t>
  </si>
  <si>
    <t>PDGF-AA staining scores</t>
  </si>
  <si>
    <t>Fig8b</t>
  </si>
  <si>
    <t>DMSO</t>
  </si>
  <si>
    <t>Rhosin</t>
  </si>
  <si>
    <t>MK-2206</t>
  </si>
  <si>
    <r>
      <rPr>
        <sz val="11"/>
        <color theme="1"/>
        <rFont val="Arial"/>
        <family val="2"/>
      </rPr>
      <t>liver weight</t>
    </r>
    <r>
      <rPr>
        <sz val="11"/>
        <color theme="1"/>
        <rFont val="Arial Unicode MS"/>
        <family val="2"/>
      </rPr>
      <t>（</t>
    </r>
    <r>
      <rPr>
        <sz val="11"/>
        <color theme="1"/>
        <rFont val="Arial"/>
        <family val="2"/>
      </rPr>
      <t>g</t>
    </r>
    <r>
      <rPr>
        <sz val="11"/>
        <color theme="1"/>
        <rFont val="Arial Unicode MS"/>
        <family val="2"/>
      </rPr>
      <t>）</t>
    </r>
  </si>
  <si>
    <t>DMSO vs. Rhosin</t>
  </si>
  <si>
    <t>DMSO vs. MK2206</t>
  </si>
  <si>
    <t>Rhosin vs. MK2206</t>
  </si>
  <si>
    <t>Fig8c</t>
  </si>
  <si>
    <t>MK2206</t>
  </si>
  <si>
    <t>Serum ALT (U/L)</t>
  </si>
  <si>
    <t>Serum AST (U/L)</t>
  </si>
  <si>
    <t>pSECC-sgRhoA</t>
  </si>
  <si>
    <t>pSECC-sgAKT1</t>
  </si>
  <si>
    <r>
      <rPr>
        <sz val="11"/>
        <color theme="1"/>
        <rFont val="Arial"/>
        <family val="2"/>
      </rPr>
      <t xml:space="preserve">Body weight </t>
    </r>
    <r>
      <rPr>
        <sz val="11"/>
        <color theme="1"/>
        <rFont val="等线"/>
        <family val="3"/>
        <charset val="134"/>
      </rPr>
      <t>（</t>
    </r>
    <r>
      <rPr>
        <sz val="11"/>
        <color theme="1"/>
        <rFont val="Arial"/>
        <family val="2"/>
      </rPr>
      <t>g</t>
    </r>
    <r>
      <rPr>
        <sz val="11"/>
        <color theme="1"/>
        <rFont val="等线"/>
        <family val="3"/>
        <charset val="134"/>
      </rPr>
      <t>）</t>
    </r>
  </si>
  <si>
    <t>pSECC-sgRhoA vs.pSECC-sgAKT1</t>
  </si>
  <si>
    <t>SerumTG(mmol/L)</t>
  </si>
  <si>
    <t>Serum FFA (mmol/L)</t>
  </si>
  <si>
    <t>pSECC-sgCtrl</t>
  </si>
  <si>
    <t>pSECC-sgAkt1</t>
  </si>
  <si>
    <t>sgCtrl vs. sgRhoA</t>
  </si>
  <si>
    <t>sgCtrl vs. sgAkt1</t>
  </si>
  <si>
    <t>sgRhoA vs. sgAkt1</t>
  </si>
  <si>
    <t>MTT assay</t>
  </si>
  <si>
    <r>
      <rPr>
        <sz val="10"/>
        <color rgb="FF000000"/>
        <rFont val="Arial"/>
        <family val="2"/>
      </rPr>
      <t>PA</t>
    </r>
    <r>
      <rPr>
        <sz val="10"/>
        <color rgb="FF000000"/>
        <rFont val="宋体"/>
        <family val="3"/>
        <charset val="134"/>
      </rPr>
      <t>（</t>
    </r>
    <r>
      <rPr>
        <sz val="10"/>
        <color rgb="FF000000"/>
        <rFont val="Arial"/>
        <family val="2"/>
      </rPr>
      <t>mM</t>
    </r>
    <r>
      <rPr>
        <sz val="10"/>
        <color rgb="FF000000"/>
        <rFont val="宋体"/>
        <family val="3"/>
        <charset val="134"/>
      </rPr>
      <t>）</t>
    </r>
  </si>
  <si>
    <t>OD 450nm</t>
  </si>
  <si>
    <t>FigS1g</t>
  </si>
  <si>
    <t>Relative Atf3 mRNA  Levels</t>
  </si>
  <si>
    <t>FigS1h</t>
  </si>
  <si>
    <t>FigS2a</t>
  </si>
  <si>
    <t>FigS2b</t>
  </si>
  <si>
    <t>FigS2c</t>
  </si>
  <si>
    <t>LW/BW ratio (%)</t>
  </si>
  <si>
    <t>FigS2d</t>
  </si>
  <si>
    <t>FigS2e</t>
  </si>
  <si>
    <t>Liver TC (μmol/g)</t>
  </si>
  <si>
    <t>Liver FFA (μmol/g)</t>
  </si>
  <si>
    <t>Sirius red-positive area (%)</t>
  </si>
  <si>
    <t>α-SMA area (%)</t>
  </si>
  <si>
    <t>F4/80 area (%)</t>
  </si>
  <si>
    <t>FigS2g</t>
  </si>
  <si>
    <t>Inflammatory Factor</t>
  </si>
  <si>
    <r>
      <rPr>
        <i/>
        <sz val="11"/>
        <color theme="1"/>
        <rFont val="Arial"/>
        <family val="2"/>
      </rPr>
      <t>De novo</t>
    </r>
    <r>
      <rPr>
        <sz val="11"/>
        <color theme="1"/>
        <rFont val="Arial"/>
        <family val="2"/>
      </rPr>
      <t xml:space="preserve"> lipogenesis</t>
    </r>
  </si>
  <si>
    <t>Fibrosis</t>
  </si>
  <si>
    <r>
      <rPr>
        <sz val="11"/>
        <color theme="1"/>
        <rFont val="Arial"/>
        <family val="2"/>
      </rPr>
      <t>L-KO+AAV-</t>
    </r>
    <r>
      <rPr>
        <i/>
        <sz val="11"/>
        <color theme="1"/>
        <rFont val="Arial"/>
        <family val="2"/>
      </rPr>
      <t>Pck1</t>
    </r>
  </si>
  <si>
    <t>WT mice + AAV-control, Chow diet</t>
  </si>
  <si>
    <t>L-KO mice + AAV-control, Chow diet</t>
  </si>
  <si>
    <t>L-KO mice + AAV-Pck1, Chow diet</t>
  </si>
  <si>
    <t>Column B vs. Column A</t>
  </si>
  <si>
    <t>Column B vs. Column C</t>
  </si>
  <si>
    <t>Column E vs. Column D</t>
  </si>
  <si>
    <t>Fgf21</t>
  </si>
  <si>
    <t>Fgfr1</t>
  </si>
  <si>
    <t>Myc</t>
  </si>
  <si>
    <t>Col5a2</t>
  </si>
  <si>
    <t>Col6a1</t>
  </si>
  <si>
    <t>Lpar1</t>
  </si>
  <si>
    <t>Lpar3</t>
  </si>
  <si>
    <t>LAMA2</t>
  </si>
  <si>
    <t>LAMA3</t>
  </si>
  <si>
    <t>LAMA5</t>
  </si>
  <si>
    <t>GTP, % of control</t>
  </si>
  <si>
    <t>KO+shRhoA</t>
  </si>
  <si>
    <t>KO vs. Parental</t>
  </si>
  <si>
    <t>KO vs. KO+shRhoA</t>
  </si>
  <si>
    <t xml:space="preserve">DMSO </t>
  </si>
  <si>
    <t>Time (min)</t>
  </si>
  <si>
    <t>No.</t>
  </si>
  <si>
    <t>liver TG(mg/g)</t>
  </si>
  <si>
    <t>liver TC (umol/g)</t>
  </si>
  <si>
    <t>liver FFA (umol/g)</t>
  </si>
  <si>
    <t>F4/80 positive Staining</t>
  </si>
  <si>
    <t>COL3A1 positive Staining</t>
  </si>
  <si>
    <t>a-SMA positive Staining</t>
  </si>
  <si>
    <t>Sirius Red Staining</t>
  </si>
  <si>
    <t>%Area</t>
  </si>
  <si>
    <t>NO.</t>
  </si>
  <si>
    <t>Lama2</t>
  </si>
  <si>
    <t>&lt;0.0001</t>
    <phoneticPr fontId="34" type="noConversion"/>
  </si>
  <si>
    <t>F4/80+ area (%)</t>
    <phoneticPr fontId="34" type="noConversion"/>
  </si>
  <si>
    <t>NAS score (0-8)</t>
    <phoneticPr fontId="34" type="noConversion"/>
  </si>
  <si>
    <t>Hepatocyte Balloning (score 0-2)</t>
    <phoneticPr fontId="34" type="noConversion"/>
  </si>
  <si>
    <t>MMP1</t>
    <phoneticPr fontId="34" type="noConversion"/>
  </si>
  <si>
    <t>MMP9</t>
    <phoneticPr fontId="34" type="noConversion"/>
  </si>
  <si>
    <t>Parental</t>
    <phoneticPr fontId="34" type="noConversion"/>
  </si>
  <si>
    <r>
      <t>Sirius red</t>
    </r>
    <r>
      <rPr>
        <vertAlign val="superscript"/>
        <sz val="11"/>
        <color theme="1"/>
        <rFont val="Arial Unicode MS"/>
        <family val="2"/>
      </rPr>
      <t>+</t>
    </r>
    <r>
      <rPr>
        <sz val="11"/>
        <color theme="1"/>
        <rFont val="Arial Unicode MS"/>
        <family val="2"/>
      </rPr>
      <t xml:space="preserve"> area  (%)</t>
    </r>
    <phoneticPr fontId="34" type="noConversion"/>
  </si>
  <si>
    <r>
      <t>L-KO+AAV-</t>
    </r>
    <r>
      <rPr>
        <b/>
        <i/>
        <sz val="11"/>
        <rFont val="Arial"/>
        <family val="2"/>
      </rPr>
      <t>Pck1</t>
    </r>
  </si>
  <si>
    <t>L-KO+AAV-Control</t>
    <phoneticPr fontId="34" type="noConversion"/>
  </si>
  <si>
    <t>WT+AAV-Control VS L-KO+AAV-Control</t>
    <phoneticPr fontId="34" type="noConversion"/>
  </si>
  <si>
    <r>
      <t>L-KO+AAV-</t>
    </r>
    <r>
      <rPr>
        <i/>
        <sz val="11"/>
        <color theme="1"/>
        <rFont val="Arial"/>
        <family val="2"/>
      </rPr>
      <t>Pck1</t>
    </r>
    <phoneticPr fontId="34" type="noConversion"/>
  </si>
  <si>
    <t>WT+AAV-Control VS L-KO+AAV-Pck1</t>
    <phoneticPr fontId="34" type="noConversion"/>
  </si>
  <si>
    <t>L-KO+AAV-Control VS L-KO+AAV-Pck1</t>
    <phoneticPr fontId="34" type="noConversion"/>
  </si>
  <si>
    <t>chow diet</t>
    <phoneticPr fontId="34" type="noConversion"/>
  </si>
  <si>
    <t>figs2f</t>
    <phoneticPr fontId="34" type="noConversion"/>
  </si>
  <si>
    <t>pSECC-SgCtrl</t>
  </si>
  <si>
    <t>pSECC-SgCtrl vs. pSECC-sgRhoA</t>
  </si>
  <si>
    <t>pSECC-SgAkt1</t>
  </si>
  <si>
    <t>pSECC-SgCtrl vs.pSECC-SgAkt1</t>
  </si>
  <si>
    <t>pSECC-sgRhoA vs.pSECC-SgAkt1</t>
  </si>
  <si>
    <t>pSECC-SgCtrl vs. pSECC-SgAkt1</t>
  </si>
  <si>
    <t>BSA+PA (0.2 mM)</t>
    <phoneticPr fontId="34" type="noConversion"/>
  </si>
  <si>
    <t>0.2 mM PA</t>
    <phoneticPr fontId="34" type="noConversion"/>
  </si>
  <si>
    <t>pSECC-sgCtrl vs. pSECC-sgRhoA</t>
  </si>
  <si>
    <t>pSECC-sgCtrl vs.pSECC-sgAKT1</t>
  </si>
  <si>
    <t>pSECC-sgCtrl vs. pSECC-sgRhoA</t>
    <phoneticPr fontId="34" type="noConversion"/>
  </si>
  <si>
    <t>FigS1d</t>
    <phoneticPr fontId="34" type="noConversion"/>
  </si>
  <si>
    <t>Serum IL-6 (pg/ml)</t>
    <phoneticPr fontId="34" type="noConversion"/>
  </si>
  <si>
    <t>Serum TNF-α (pg/ml)</t>
    <phoneticPr fontId="34" type="noConversion"/>
  </si>
  <si>
    <t>AAV-control</t>
  </si>
  <si>
    <t>AVV-PCK1</t>
  </si>
  <si>
    <t>Relative mRNA  Levels</t>
    <phoneticPr fontId="34" type="noConversion"/>
  </si>
  <si>
    <t>Name</t>
    <phoneticPr fontId="34" type="noConversion"/>
  </si>
  <si>
    <t>Sex</t>
    <phoneticPr fontId="34" type="noConversion"/>
  </si>
  <si>
    <t>Age</t>
    <phoneticPr fontId="34" type="noConversion"/>
  </si>
  <si>
    <t>ALT</t>
  </si>
  <si>
    <t>AST</t>
  </si>
  <si>
    <t>γ-GT</t>
  </si>
  <si>
    <t>TG</t>
    <phoneticPr fontId="34" type="noConversion"/>
  </si>
  <si>
    <t>TC</t>
    <phoneticPr fontId="34" type="noConversion"/>
  </si>
  <si>
    <t>Glucose</t>
  </si>
  <si>
    <t>Height</t>
    <phoneticPr fontId="34" type="noConversion"/>
  </si>
  <si>
    <t>Weight</t>
    <phoneticPr fontId="34" type="noConversion"/>
  </si>
  <si>
    <t>BMI</t>
    <phoneticPr fontId="34" type="noConversion"/>
  </si>
  <si>
    <t>Patient 1#</t>
    <phoneticPr fontId="34" type="noConversion"/>
  </si>
  <si>
    <t>female</t>
  </si>
  <si>
    <t>Patient 2#</t>
  </si>
  <si>
    <t>male</t>
  </si>
  <si>
    <t>Patient 3#</t>
  </si>
  <si>
    <t>Patient 4#</t>
  </si>
  <si>
    <t>Patient 5#</t>
  </si>
  <si>
    <t>Patient 6#</t>
  </si>
  <si>
    <t>Patient 7#</t>
  </si>
  <si>
    <t>Patient 8#</t>
  </si>
  <si>
    <t>Patient 9#</t>
  </si>
  <si>
    <t>Patient 10#</t>
  </si>
  <si>
    <t>Patient 11#</t>
  </si>
  <si>
    <t>Patient 12#</t>
  </si>
  <si>
    <t>Patient 13#</t>
  </si>
  <si>
    <t>Patient 14#</t>
  </si>
  <si>
    <t>Patient 15#</t>
  </si>
  <si>
    <t>Patient 16#</t>
  </si>
  <si>
    <t>Patient 17#</t>
  </si>
  <si>
    <t>Patient 18#</t>
  </si>
  <si>
    <t>Patient 19#</t>
  </si>
  <si>
    <t>Patient 20#</t>
  </si>
  <si>
    <t>Patient 21#</t>
  </si>
  <si>
    <t>Patient 22#</t>
  </si>
  <si>
    <t>Patient 23#</t>
  </si>
  <si>
    <t>NA</t>
    <phoneticPr fontId="34" type="noConversion"/>
  </si>
  <si>
    <t>Patient 24#</t>
  </si>
  <si>
    <t>Patient 25#</t>
  </si>
  <si>
    <t>Patient 26#</t>
  </si>
  <si>
    <t>Patient 27#</t>
  </si>
  <si>
    <t>Patient 28#</t>
  </si>
  <si>
    <t>Patient 29#</t>
  </si>
  <si>
    <t>Patient 30#</t>
  </si>
  <si>
    <t>Patient 31#</t>
  </si>
  <si>
    <t>Patient 32#</t>
  </si>
  <si>
    <t>Patient 33#</t>
  </si>
  <si>
    <t>Patient 34#</t>
  </si>
  <si>
    <t>Patient 35#</t>
  </si>
  <si>
    <t xml:space="preserve">NA </t>
    <phoneticPr fontId="34" type="noConversion"/>
  </si>
  <si>
    <t>Patient 36#</t>
  </si>
  <si>
    <t>AVERAGE</t>
    <phoneticPr fontId="34" type="noConversion"/>
  </si>
  <si>
    <t>SD</t>
    <phoneticPr fontId="34" type="noConversion"/>
  </si>
  <si>
    <t>SEM</t>
    <phoneticPr fontId="34" type="noConversion"/>
  </si>
  <si>
    <t>Control</t>
    <phoneticPr fontId="34" type="noConversion"/>
  </si>
  <si>
    <t>Patient 1#</t>
  </si>
  <si>
    <t>Fig8e</t>
    <phoneticPr fontId="34" type="noConversion"/>
  </si>
  <si>
    <t>Fig8f</t>
    <phoneticPr fontId="34" type="noConversion"/>
  </si>
  <si>
    <t>Fig8g</t>
    <phoneticPr fontId="34" type="noConversion"/>
  </si>
  <si>
    <t>Timp1</t>
    <phoneticPr fontId="34" type="noConversion"/>
  </si>
  <si>
    <t>Il6</t>
    <phoneticPr fontId="34" type="noConversion"/>
  </si>
  <si>
    <t>Tnfa</t>
    <phoneticPr fontId="34" type="noConversion"/>
  </si>
  <si>
    <t>Il10</t>
    <phoneticPr fontId="34" type="noConversion"/>
  </si>
  <si>
    <t>Il1b</t>
    <phoneticPr fontId="34" type="noConversion"/>
  </si>
  <si>
    <t>Tnfα</t>
    <phoneticPr fontId="34" type="noConversion"/>
  </si>
  <si>
    <t>FigS1i</t>
    <phoneticPr fontId="34" type="noConversion"/>
  </si>
  <si>
    <t>shControl</t>
  </si>
  <si>
    <t>shATF3</t>
  </si>
  <si>
    <t>Relative Luciferase Activity</t>
  </si>
  <si>
    <t>FigS1j</t>
    <phoneticPr fontId="34" type="noConversion"/>
  </si>
  <si>
    <t>Vector</t>
    <phoneticPr fontId="34" type="noConversion"/>
  </si>
  <si>
    <t>ATF3</t>
    <phoneticPr fontId="34" type="noConversion"/>
  </si>
  <si>
    <t>Fig3i</t>
    <phoneticPr fontId="34" type="noConversion"/>
  </si>
  <si>
    <t>FigS7a</t>
    <phoneticPr fontId="34" type="noConversion"/>
  </si>
  <si>
    <t>FigS8a</t>
    <phoneticPr fontId="34" type="noConversion"/>
  </si>
  <si>
    <t>FigS8c</t>
    <phoneticPr fontId="34" type="noConversion"/>
  </si>
  <si>
    <t>FigS8e</t>
    <phoneticPr fontId="34" type="noConversion"/>
  </si>
  <si>
    <t>FigS7b</t>
    <phoneticPr fontId="34" type="noConversion"/>
  </si>
  <si>
    <t>FigS7c</t>
    <phoneticPr fontId="34" type="noConversion"/>
  </si>
  <si>
    <t>FigS7d</t>
    <phoneticPr fontId="34" type="noConversion"/>
  </si>
  <si>
    <t>FigS7e</t>
    <phoneticPr fontId="34" type="noConversion"/>
  </si>
  <si>
    <t>FigS7g</t>
    <phoneticPr fontId="34" type="noConversion"/>
  </si>
  <si>
    <t>FigS7h</t>
    <phoneticPr fontId="34" type="noConversion"/>
  </si>
  <si>
    <t>FigS7i</t>
    <phoneticPr fontId="34" type="noConversion"/>
  </si>
  <si>
    <t>FigS6a</t>
    <phoneticPr fontId="34" type="noConversion"/>
  </si>
  <si>
    <t>FigS4c</t>
    <phoneticPr fontId="34" type="noConversion"/>
  </si>
  <si>
    <t>FigS4d</t>
    <phoneticPr fontId="34" type="noConversion"/>
  </si>
  <si>
    <t>Fig S3a</t>
    <phoneticPr fontId="34" type="noConversion"/>
  </si>
  <si>
    <t>Fig S3b</t>
    <phoneticPr fontId="34" type="noConversion"/>
  </si>
  <si>
    <t>Fig S3c</t>
    <phoneticPr fontId="34" type="noConversion"/>
  </si>
  <si>
    <r>
      <rPr>
        <i/>
        <sz val="11"/>
        <rFont val="Arial Unicode MS"/>
        <family val="2"/>
      </rPr>
      <t>cPten</t>
    </r>
    <r>
      <rPr>
        <i/>
        <vertAlign val="superscript"/>
        <sz val="11"/>
        <rFont val="Arial Unicode MS"/>
        <family val="2"/>
      </rPr>
      <t>f/f</t>
    </r>
    <phoneticPr fontId="34" type="noConversion"/>
  </si>
  <si>
    <r>
      <t>cPten</t>
    </r>
    <r>
      <rPr>
        <i/>
        <vertAlign val="superscript"/>
        <sz val="11"/>
        <rFont val="Arial Unicode MS"/>
        <family val="2"/>
      </rPr>
      <t>f/f</t>
    </r>
    <r>
      <rPr>
        <i/>
        <sz val="11"/>
        <rFont val="Arial Unicode MS"/>
        <family val="2"/>
      </rPr>
      <t>Pck1</t>
    </r>
    <r>
      <rPr>
        <i/>
        <vertAlign val="superscript"/>
        <sz val="11"/>
        <rFont val="Arial Unicode MS"/>
        <family val="2"/>
      </rPr>
      <t>f/f</t>
    </r>
    <phoneticPr fontId="34" type="noConversion"/>
  </si>
  <si>
    <r>
      <rPr>
        <sz val="11"/>
        <rFont val="Arial Unicode MS"/>
        <family val="2"/>
      </rPr>
      <t>WT</t>
    </r>
    <r>
      <rPr>
        <i/>
        <sz val="11"/>
        <rFont val="Arial Unicode MS"/>
        <family val="2"/>
      </rPr>
      <t xml:space="preserve"> </t>
    </r>
    <r>
      <rPr>
        <sz val="11"/>
        <rFont val="Arial Unicode MS"/>
        <family val="2"/>
      </rPr>
      <t>vs</t>
    </r>
    <r>
      <rPr>
        <i/>
        <sz val="11"/>
        <rFont val="Arial Unicode MS"/>
        <family val="2"/>
      </rPr>
      <t>. cPten</t>
    </r>
    <r>
      <rPr>
        <i/>
        <vertAlign val="superscript"/>
        <sz val="11"/>
        <rFont val="Arial Unicode MS"/>
        <family val="2"/>
      </rPr>
      <t>f/f</t>
    </r>
    <phoneticPr fontId="34" type="noConversion"/>
  </si>
  <si>
    <r>
      <rPr>
        <sz val="11"/>
        <rFont val="Arial Unicode MS"/>
        <family val="2"/>
      </rPr>
      <t>WT</t>
    </r>
    <r>
      <rPr>
        <i/>
        <sz val="11"/>
        <rFont val="Arial Unicode MS"/>
        <family val="2"/>
      </rPr>
      <t xml:space="preserve"> </t>
    </r>
    <r>
      <rPr>
        <sz val="11"/>
        <rFont val="Arial Unicode MS"/>
        <family val="2"/>
      </rPr>
      <t>vs</t>
    </r>
    <r>
      <rPr>
        <i/>
        <sz val="11"/>
        <rFont val="Arial Unicode MS"/>
        <family val="2"/>
      </rPr>
      <t>. cPten</t>
    </r>
    <r>
      <rPr>
        <i/>
        <vertAlign val="superscript"/>
        <sz val="11"/>
        <rFont val="Arial Unicode MS"/>
        <family val="2"/>
      </rPr>
      <t>f/f</t>
    </r>
    <r>
      <rPr>
        <i/>
        <sz val="11"/>
        <rFont val="Arial Unicode MS"/>
        <family val="2"/>
      </rPr>
      <t>Pck1</t>
    </r>
    <r>
      <rPr>
        <i/>
        <vertAlign val="superscript"/>
        <sz val="11"/>
        <rFont val="Arial Unicode MS"/>
        <family val="2"/>
      </rPr>
      <t>f/f</t>
    </r>
    <phoneticPr fontId="34" type="noConversion"/>
  </si>
  <si>
    <r>
      <t xml:space="preserve">  cPten</t>
    </r>
    <r>
      <rPr>
        <i/>
        <vertAlign val="superscript"/>
        <sz val="11"/>
        <rFont val="Arial Unicode MS"/>
        <family val="2"/>
      </rPr>
      <t>f/f</t>
    </r>
    <r>
      <rPr>
        <vertAlign val="superscript"/>
        <sz val="11"/>
        <rFont val="Arial Unicode MS"/>
        <family val="2"/>
      </rPr>
      <t xml:space="preserve">  </t>
    </r>
    <r>
      <rPr>
        <sz val="11"/>
        <rFont val="Arial Unicode MS"/>
        <family val="2"/>
      </rPr>
      <t>vs.</t>
    </r>
    <r>
      <rPr>
        <i/>
        <sz val="11"/>
        <rFont val="Arial Unicode MS"/>
        <family val="2"/>
      </rPr>
      <t xml:space="preserve"> cPten</t>
    </r>
    <r>
      <rPr>
        <i/>
        <vertAlign val="superscript"/>
        <sz val="11"/>
        <rFont val="Arial Unicode MS"/>
        <family val="2"/>
      </rPr>
      <t>f/f</t>
    </r>
    <r>
      <rPr>
        <i/>
        <sz val="11"/>
        <rFont val="Arial Unicode MS"/>
        <family val="2"/>
      </rPr>
      <t>Pck1</t>
    </r>
    <r>
      <rPr>
        <i/>
        <vertAlign val="superscript"/>
        <sz val="11"/>
        <rFont val="Arial Unicode MS"/>
        <family val="2"/>
      </rPr>
      <t>f/f</t>
    </r>
    <phoneticPr fontId="34" type="noConversion"/>
  </si>
  <si>
    <t>Fig S3d</t>
    <phoneticPr fontId="34" type="noConversion"/>
  </si>
  <si>
    <t>Serum AST (U/L)</t>
    <phoneticPr fontId="34" type="noConversion"/>
  </si>
  <si>
    <t>Serum  IL-6 (pg/ml)</t>
    <phoneticPr fontId="34" type="noConversion"/>
  </si>
  <si>
    <t>Serum  TNF-a (pg/ml)</t>
    <phoneticPr fontId="34" type="noConversion"/>
  </si>
  <si>
    <t>Fig S3e</t>
    <phoneticPr fontId="34" type="noConversion"/>
  </si>
  <si>
    <t>liver TC (μmol/g)</t>
    <phoneticPr fontId="34" type="noConversion"/>
  </si>
  <si>
    <t xml:space="preserve"> Liver FFA (μmol/g)</t>
    <phoneticPr fontId="34" type="noConversion"/>
  </si>
  <si>
    <t>Fig S3g</t>
    <phoneticPr fontId="34" type="noConversion"/>
  </si>
  <si>
    <t>Lipid droplet area (%)</t>
    <phoneticPr fontId="34" type="noConversion"/>
  </si>
  <si>
    <t>Sirius red+ area (%)</t>
    <phoneticPr fontId="34" type="noConversion"/>
  </si>
  <si>
    <t>Fig S3h</t>
    <phoneticPr fontId="34" type="noConversion"/>
  </si>
  <si>
    <r>
      <t>cPten</t>
    </r>
    <r>
      <rPr>
        <vertAlign val="superscript"/>
        <sz val="11"/>
        <color theme="1"/>
        <rFont val="Arial Unicode MS"/>
        <family val="2"/>
      </rPr>
      <t>f/f</t>
    </r>
    <phoneticPr fontId="34" type="noConversion"/>
  </si>
  <si>
    <r>
      <t>cPten</t>
    </r>
    <r>
      <rPr>
        <vertAlign val="superscript"/>
        <sz val="11"/>
        <color theme="1"/>
        <rFont val="Arial Unicode MS"/>
        <family val="2"/>
      </rPr>
      <t>f/f</t>
    </r>
    <r>
      <rPr>
        <sz val="11"/>
        <color theme="1"/>
        <rFont val="Arial Unicode MS"/>
        <family val="2"/>
      </rPr>
      <t>Pck1</t>
    </r>
    <r>
      <rPr>
        <vertAlign val="superscript"/>
        <sz val="11"/>
        <color theme="1"/>
        <rFont val="Arial Unicode MS"/>
        <family val="2"/>
      </rPr>
      <t>f/f</t>
    </r>
    <phoneticPr fontId="34" type="noConversion"/>
  </si>
  <si>
    <t>HCFD-HF/G</t>
  </si>
  <si>
    <t>Body Weight (g) ,   HCFD-HF/G</t>
  </si>
  <si>
    <t>P value(HFCD-HF/G)</t>
    <phoneticPr fontId="34" type="noConversion"/>
  </si>
  <si>
    <t>HFCD-HF/G</t>
  </si>
  <si>
    <t>G3P pathway (HFCD-HF/G)</t>
  </si>
  <si>
    <t>Mice (HFCD-HF/G)</t>
  </si>
  <si>
    <t>Mice  (HFCD-HF/G)</t>
  </si>
  <si>
    <t>GTT L-KO, HFCD-HF/G</t>
  </si>
  <si>
    <t>ITT L-KO, HFCD-HF/G</t>
  </si>
  <si>
    <t>HFCD-HF/G，L-KO mice</t>
  </si>
  <si>
    <t>NASH</t>
  </si>
  <si>
    <t>GTT ,   HFCD-HF/G</t>
  </si>
  <si>
    <t>ITT ,   HFCD-HF/G</t>
  </si>
  <si>
    <t>L-KO mice + AAV-control, HFCD-HF/G</t>
  </si>
  <si>
    <t>L-KO mice + AAV-Pck1, HFCD-HF/G</t>
  </si>
  <si>
    <t>NASH diet，L-KO mice</t>
  </si>
  <si>
    <t>FigS9a</t>
    <phoneticPr fontId="34" type="noConversion"/>
  </si>
  <si>
    <t>FigS9c</t>
    <phoneticPr fontId="34" type="noConversion"/>
  </si>
  <si>
    <t>FigS9d</t>
    <phoneticPr fontId="34" type="noConversion"/>
  </si>
  <si>
    <t>FigS9e</t>
    <phoneticPr fontId="34" type="noConversion"/>
  </si>
  <si>
    <t>FigS8b</t>
    <phoneticPr fontId="34" type="noConversion"/>
  </si>
  <si>
    <t>FigS8f</t>
    <phoneticPr fontId="34" type="noConversion"/>
  </si>
  <si>
    <t>FigS8g</t>
    <phoneticPr fontId="34" type="noConversion"/>
  </si>
  <si>
    <t>FigS8h</t>
    <phoneticPr fontId="34" type="noConversion"/>
  </si>
  <si>
    <t>FigS8i</t>
    <phoneticPr fontId="34" type="noConversion"/>
  </si>
  <si>
    <t>FigS5d</t>
    <phoneticPr fontId="34" type="noConversion"/>
  </si>
  <si>
    <t>FigS5c</t>
    <phoneticPr fontId="34" type="noConversion"/>
  </si>
  <si>
    <t>FigS4a</t>
    <phoneticPr fontId="34" type="noConversion"/>
  </si>
  <si>
    <t>FigS4b</t>
    <phoneticPr fontId="34" type="noConversion"/>
  </si>
  <si>
    <t>FigS4e</t>
    <phoneticPr fontId="34" type="noConversion"/>
  </si>
  <si>
    <t>Fig3e</t>
    <phoneticPr fontId="34" type="noConversion"/>
  </si>
  <si>
    <t>Fig3h</t>
    <phoneticPr fontId="34" type="noConversion"/>
  </si>
  <si>
    <t>Fig3j</t>
    <phoneticPr fontId="34" type="noConversion"/>
  </si>
  <si>
    <t>Fig3l</t>
    <phoneticPr fontId="34" type="noConversion"/>
  </si>
  <si>
    <t>FigS8d</t>
    <phoneticPr fontId="34" type="noConversion"/>
  </si>
  <si>
    <t>FigS7f</t>
    <phoneticPr fontId="3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</si>
</sst>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000_);[Red]\(0.0000\)"/>
    <numFmt numFmtId="177" formatCode="0.000_ "/>
    <numFmt numFmtId="178" formatCode="0.00_ "/>
    <numFmt numFmtId="179" formatCode="0.0000_ "/>
    <numFmt numFmtId="180" formatCode="0.000_);[Red]\(0.000\)"/>
    <numFmt numFmtId="181" formatCode="0_ "/>
    <numFmt numFmtId="182" formatCode="0.000000_ "/>
    <numFmt numFmtId="183" formatCode="0.0_ "/>
  </numFmts>
  <fonts count="45">
    <font>
      <sz val="11"/>
      <color theme="1"/>
      <name val="等线"/>
      <charset val="134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1"/>
      <name val="Arial Unicode MS"/>
      <family val="2"/>
    </font>
    <font>
      <sz val="11"/>
      <color theme="1"/>
      <name val="Arial Unicode MS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theme="1"/>
      <name val="Arial"/>
      <family val="2"/>
    </font>
    <font>
      <sz val="11"/>
      <color theme="1"/>
      <name val="等线"/>
      <family val="3"/>
      <charset val="134"/>
      <scheme val="minor"/>
    </font>
    <font>
      <i/>
      <sz val="11"/>
      <name val="Arial"/>
      <family val="2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Arial Unicode MS"/>
      <family val="2"/>
    </font>
    <font>
      <sz val="10"/>
      <name val="Arial"/>
      <family val="2"/>
    </font>
    <font>
      <i/>
      <sz val="11"/>
      <color theme="1"/>
      <name val="Arial"/>
      <family val="2"/>
    </font>
    <font>
      <b/>
      <sz val="11"/>
      <name val="Arial"/>
      <family val="2"/>
    </font>
    <font>
      <sz val="11"/>
      <color rgb="FFFF0000"/>
      <name val="等线"/>
      <family val="3"/>
      <charset val="134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i/>
      <sz val="11"/>
      <name val="Arial Unicode MS"/>
      <family val="2"/>
    </font>
    <font>
      <i/>
      <sz val="1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sz val="11"/>
      <name val="Arial"/>
      <family val="2"/>
    </font>
    <font>
      <sz val="11"/>
      <color theme="1"/>
      <name val="Arial Unicode MS"/>
      <family val="2"/>
    </font>
    <font>
      <sz val="11"/>
      <name val="Arial Unicode MS"/>
      <family val="2"/>
    </font>
    <font>
      <b/>
      <sz val="11"/>
      <color rgb="FFFF0000"/>
      <name val="宋体"/>
      <family val="3"/>
      <charset val="134"/>
    </font>
    <font>
      <sz val="8"/>
      <name val="Arial"/>
      <family val="2"/>
    </font>
    <font>
      <b/>
      <sz val="10"/>
      <color rgb="FFFF0000"/>
      <name val="宋体"/>
      <family val="3"/>
      <charset val="134"/>
    </font>
    <font>
      <sz val="10"/>
      <color rgb="FFFF0000"/>
      <name val="Arial"/>
      <family val="2"/>
    </font>
    <font>
      <sz val="8.25"/>
      <name val="Microsoft Sans Serif"/>
      <family val="2"/>
    </font>
    <font>
      <sz val="11"/>
      <color theme="1"/>
      <name val="等线"/>
      <family val="3"/>
      <charset val="134"/>
    </font>
    <font>
      <sz val="10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vertAlign val="superscript"/>
      <sz val="11"/>
      <color theme="1"/>
      <name val="Arial Unicode MS"/>
      <family val="2"/>
    </font>
    <font>
      <b/>
      <sz val="11"/>
      <name val="Arial Unicode MS"/>
      <family val="2"/>
    </font>
    <font>
      <b/>
      <i/>
      <sz val="11"/>
      <name val="Arial"/>
      <family val="2"/>
    </font>
    <font>
      <b/>
      <sz val="10"/>
      <name val="Arial"/>
      <family val="2"/>
    </font>
    <font>
      <b/>
      <i/>
      <sz val="11"/>
      <color theme="1"/>
      <name val="等线"/>
      <family val="3"/>
      <charset val="134"/>
      <scheme val="minor"/>
    </font>
    <font>
      <b/>
      <sz val="11"/>
      <color rgb="FFFF0000"/>
      <name val="Arial"/>
      <family val="2"/>
    </font>
    <font>
      <sz val="11"/>
      <color rgb="FFFF0000"/>
      <name val="Arial Unicode MS"/>
      <family val="2"/>
    </font>
    <font>
      <vertAlign val="superscript"/>
      <sz val="11"/>
      <name val="Arial Unicode MS"/>
      <family val="2"/>
    </font>
    <font>
      <i/>
      <vertAlign val="superscript"/>
      <sz val="11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31" fillId="0" borderId="0">
      <alignment vertical="top"/>
      <protection locked="0"/>
    </xf>
  </cellStyleXfs>
  <cellXfs count="56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 vertical="center"/>
    </xf>
    <xf numFmtId="177" fontId="2" fillId="0" borderId="2" xfId="0" applyNumberFormat="1" applyFont="1" applyBorder="1" applyAlignment="1"/>
    <xf numFmtId="178" fontId="2" fillId="0" borderId="5" xfId="0" applyNumberFormat="1" applyFont="1" applyBorder="1" applyAlignment="1">
      <alignment horizontal="center" vertical="center"/>
    </xf>
    <xf numFmtId="178" fontId="2" fillId="0" borderId="6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/>
    <xf numFmtId="177" fontId="2" fillId="0" borderId="4" xfId="0" applyNumberFormat="1" applyFont="1" applyBorder="1" applyAlignme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178" fontId="0" fillId="0" borderId="0" xfId="0" applyNumberFormat="1" applyAlignment="1">
      <alignment horizontal="right" vertical="center"/>
    </xf>
    <xf numFmtId="177" fontId="3" fillId="0" borderId="1" xfId="0" applyNumberFormat="1" applyFont="1" applyBorder="1" applyAlignment="1">
      <alignment horizontal="center"/>
    </xf>
    <xf numFmtId="177" fontId="3" fillId="0" borderId="2" xfId="0" applyNumberFormat="1" applyFont="1" applyBorder="1" applyAlignment="1">
      <alignment horizontal="center"/>
    </xf>
    <xf numFmtId="177" fontId="3" fillId="0" borderId="2" xfId="0" applyNumberFormat="1" applyFont="1" applyBorder="1" applyAlignment="1"/>
    <xf numFmtId="177" fontId="3" fillId="0" borderId="1" xfId="0" applyNumberFormat="1" applyFont="1" applyBorder="1" applyAlignment="1"/>
    <xf numFmtId="179" fontId="4" fillId="0" borderId="1" xfId="0" applyNumberFormat="1" applyFont="1" applyBorder="1" applyAlignment="1">
      <alignment horizontal="center" vertical="center"/>
    </xf>
    <xf numFmtId="180" fontId="1" fillId="0" borderId="0" xfId="0" applyNumberFormat="1" applyFont="1">
      <alignment vertical="center"/>
    </xf>
    <xf numFmtId="0" fontId="1" fillId="0" borderId="0" xfId="0" applyFont="1" applyProtection="1">
      <alignment vertical="center"/>
      <protection locked="0"/>
    </xf>
    <xf numFmtId="0" fontId="5" fillId="0" borderId="0" xfId="0" applyFont="1">
      <alignment vertical="center"/>
    </xf>
    <xf numFmtId="0" fontId="1" fillId="0" borderId="2" xfId="0" applyFont="1" applyFill="1" applyBorder="1" applyAlignment="1" applyProtection="1">
      <alignment vertical="center"/>
      <protection locked="0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 applyProtection="1">
      <alignment vertical="center"/>
      <protection locked="0"/>
    </xf>
    <xf numFmtId="0" fontId="7" fillId="0" borderId="1" xfId="0" applyFont="1" applyFill="1" applyBorder="1" applyAlignment="1">
      <alignment horizontal="center" vertical="center"/>
    </xf>
    <xf numFmtId="177" fontId="2" fillId="0" borderId="1" xfId="0" applyNumberFormat="1" applyFont="1" applyBorder="1" applyAlignment="1" applyProtection="1">
      <protection locked="0"/>
    </xf>
    <xf numFmtId="177" fontId="7" fillId="0" borderId="1" xfId="0" applyNumberFormat="1" applyFont="1" applyFill="1" applyBorder="1" applyAlignment="1">
      <alignment horizontal="center" vertical="center"/>
    </xf>
    <xf numFmtId="177" fontId="1" fillId="0" borderId="0" xfId="0" applyNumberFormat="1" applyFont="1">
      <alignment vertical="center"/>
    </xf>
    <xf numFmtId="177" fontId="2" fillId="0" borderId="1" xfId="0" applyNumberFormat="1" applyFont="1" applyBorder="1" applyAlignment="1" applyProtection="1">
      <alignment vertical="center" wrapText="1"/>
      <protection locked="0"/>
    </xf>
    <xf numFmtId="177" fontId="2" fillId="0" borderId="1" xfId="0" applyNumberFormat="1" applyFont="1" applyBorder="1" applyAlignment="1">
      <alignment vertical="center" wrapText="1"/>
    </xf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7" fontId="2" fillId="0" borderId="0" xfId="0" applyNumberFormat="1" applyFont="1" applyBorder="1" applyAlignment="1"/>
    <xf numFmtId="178" fontId="2" fillId="0" borderId="0" xfId="0" applyNumberFormat="1" applyFont="1" applyBorder="1" applyAlignment="1">
      <alignment horizontal="center" vertical="center"/>
    </xf>
    <xf numFmtId="177" fontId="2" fillId="0" borderId="0" xfId="0" applyNumberFormat="1" applyFont="1" applyBorder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Protection="1">
      <alignment vertical="center"/>
      <protection locked="0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7" fontId="2" fillId="0" borderId="1" xfId="0" applyNumberFormat="1" applyFont="1" applyBorder="1" applyAlignment="1" applyProtection="1">
      <alignment horizontal="center"/>
      <protection locked="0"/>
    </xf>
    <xf numFmtId="177" fontId="2" fillId="0" borderId="2" xfId="0" applyNumberFormat="1" applyFont="1" applyBorder="1" applyAlignment="1" applyProtection="1">
      <alignment horizontal="center"/>
      <protection locked="0"/>
    </xf>
    <xf numFmtId="177" fontId="2" fillId="0" borderId="2" xfId="0" applyNumberFormat="1" applyFont="1" applyBorder="1" applyAlignment="1" applyProtection="1">
      <protection locked="0"/>
    </xf>
    <xf numFmtId="177" fontId="2" fillId="0" borderId="4" xfId="0" applyNumberFormat="1" applyFont="1" applyBorder="1" applyAlignment="1" applyProtection="1">
      <protection locked="0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/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>
      <alignment horizontal="center" vertical="center"/>
    </xf>
    <xf numFmtId="177" fontId="9" fillId="0" borderId="1" xfId="0" applyNumberFormat="1" applyFont="1" applyBorder="1" applyAlignment="1" applyProtection="1">
      <alignment horizontal="center"/>
      <protection locked="0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178" fontId="2" fillId="0" borderId="8" xfId="0" applyNumberFormat="1" applyFont="1" applyBorder="1" applyAlignment="1">
      <alignment horizontal="center" vertical="center"/>
    </xf>
    <xf numFmtId="177" fontId="2" fillId="0" borderId="0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177" fontId="2" fillId="0" borderId="4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77" fontId="1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77" fontId="3" fillId="0" borderId="0" xfId="0" applyNumberFormat="1" applyFont="1" applyBorder="1" applyAlignment="1">
      <alignment horizontal="center" vertical="center"/>
    </xf>
    <xf numFmtId="177" fontId="1" fillId="0" borderId="0" xfId="0" applyNumberFormat="1" applyFont="1" applyBorder="1" applyAlignment="1">
      <alignment horizontal="center" vertical="center"/>
    </xf>
    <xf numFmtId="177" fontId="1" fillId="0" borderId="0" xfId="0" applyNumberFormat="1" applyFont="1" applyBorder="1" applyAlignment="1">
      <alignment vertical="center"/>
    </xf>
    <xf numFmtId="0" fontId="10" fillId="0" borderId="0" xfId="0" applyFo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/>
    <xf numFmtId="0" fontId="2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11" fillId="0" borderId="0" xfId="0" applyFont="1">
      <alignment vertical="center"/>
    </xf>
    <xf numFmtId="177" fontId="3" fillId="0" borderId="0" xfId="0" applyNumberFormat="1" applyFont="1" applyBorder="1" applyAlignment="1"/>
    <xf numFmtId="0" fontId="0" fillId="0" borderId="0" xfId="0" applyBorder="1">
      <alignment vertical="center"/>
    </xf>
    <xf numFmtId="0" fontId="4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80" fontId="11" fillId="0" borderId="0" xfId="0" applyNumberFormat="1" applyFont="1">
      <alignment vertical="center"/>
    </xf>
    <xf numFmtId="180" fontId="4" fillId="0" borderId="0" xfId="0" applyNumberFormat="1" applyFont="1" applyBorder="1" applyAlignment="1">
      <alignment vertical="center"/>
    </xf>
    <xf numFmtId="180" fontId="0" fillId="0" borderId="0" xfId="0" applyNumberFormat="1" applyBorder="1">
      <alignment vertical="center"/>
    </xf>
    <xf numFmtId="180" fontId="0" fillId="0" borderId="0" xfId="0" applyNumberFormat="1">
      <alignment vertical="center"/>
    </xf>
    <xf numFmtId="180" fontId="4" fillId="0" borderId="1" xfId="0" applyNumberFormat="1" applyFont="1" applyBorder="1" applyAlignment="1">
      <alignment horizontal="center" vertical="center"/>
    </xf>
    <xf numFmtId="180" fontId="3" fillId="0" borderId="1" xfId="0" applyNumberFormat="1" applyFont="1" applyBorder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7" fontId="0" fillId="0" borderId="0" xfId="0" applyNumberFormat="1">
      <alignment vertical="center"/>
    </xf>
    <xf numFmtId="181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81" fontId="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182" fontId="11" fillId="0" borderId="0" xfId="0" applyNumberFormat="1" applyFont="1">
      <alignment vertical="center"/>
    </xf>
    <xf numFmtId="182" fontId="10" fillId="0" borderId="0" xfId="0" applyNumberFormat="1" applyFont="1">
      <alignment vertical="center"/>
    </xf>
    <xf numFmtId="177" fontId="9" fillId="0" borderId="1" xfId="0" applyNumberFormat="1" applyFont="1" applyBorder="1" applyAlignment="1">
      <alignment horizontal="center"/>
    </xf>
    <xf numFmtId="177" fontId="9" fillId="0" borderId="0" xfId="0" applyNumberFormat="1" applyFont="1" applyAlignment="1">
      <alignment horizontal="center"/>
    </xf>
    <xf numFmtId="177" fontId="2" fillId="0" borderId="0" xfId="0" applyNumberFormat="1" applyFont="1" applyAlignment="1">
      <alignment horizontal="center"/>
    </xf>
    <xf numFmtId="177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2" fillId="0" borderId="0" xfId="0" applyFont="1" applyAlignment="1">
      <alignment horizont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Border="1">
      <alignment vertical="center"/>
    </xf>
    <xf numFmtId="0" fontId="2" fillId="0" borderId="0" xfId="0" applyFont="1" applyBorder="1" applyAlignment="1">
      <alignment horizontal="left"/>
    </xf>
    <xf numFmtId="0" fontId="12" fillId="0" borderId="0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177" fontId="0" fillId="0" borderId="2" xfId="0" applyNumberFormat="1" applyFont="1" applyBorder="1" applyAlignment="1">
      <alignment horizontal="center" vertical="center"/>
    </xf>
    <xf numFmtId="177" fontId="13" fillId="0" borderId="1" xfId="0" applyNumberFormat="1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5" fillId="0" borderId="0" xfId="0" applyFont="1" applyFill="1">
      <alignment vertical="center"/>
    </xf>
    <xf numFmtId="177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78" fontId="3" fillId="0" borderId="1" xfId="0" applyNumberFormat="1" applyFont="1" applyFill="1" applyBorder="1" applyAlignment="1" applyProtection="1">
      <alignment horizontal="center"/>
    </xf>
    <xf numFmtId="0" fontId="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  <xf numFmtId="10" fontId="3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77" fontId="0" fillId="0" borderId="0" xfId="0" applyNumberFormat="1" applyAlignment="1">
      <alignment horizontal="center" vertical="center"/>
    </xf>
    <xf numFmtId="177" fontId="3" fillId="0" borderId="0" xfId="0" applyNumberFormat="1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177" fontId="0" fillId="0" borderId="0" xfId="0" applyNumberFormat="1" applyFont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5" fillId="0" borderId="0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178" fontId="2" fillId="0" borderId="2" xfId="0" applyNumberFormat="1" applyFont="1" applyBorder="1" applyAlignment="1">
      <alignment horizontal="center"/>
    </xf>
    <xf numFmtId="177" fontId="5" fillId="0" borderId="0" xfId="0" applyNumberFormat="1" applyFont="1" applyFill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/>
    </xf>
    <xf numFmtId="177" fontId="3" fillId="0" borderId="0" xfId="0" applyNumberFormat="1" applyFont="1" applyFill="1" applyBorder="1" applyAlignment="1">
      <alignment horizontal="center"/>
    </xf>
    <xf numFmtId="177" fontId="4" fillId="0" borderId="4" xfId="0" applyNumberFormat="1" applyFont="1" applyBorder="1" applyAlignment="1" applyProtection="1">
      <alignment horizontal="center" vertical="center"/>
      <protection locked="0"/>
    </xf>
    <xf numFmtId="177" fontId="1" fillId="0" borderId="4" xfId="0" applyNumberFormat="1" applyFont="1" applyBorder="1" applyAlignment="1">
      <alignment horizontal="center" vertical="center"/>
    </xf>
    <xf numFmtId="177" fontId="2" fillId="0" borderId="4" xfId="0" applyNumberFormat="1" applyFont="1" applyFill="1" applyBorder="1" applyAlignment="1">
      <alignment horizontal="center"/>
    </xf>
    <xf numFmtId="177" fontId="2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77" fontId="1" fillId="0" borderId="10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6" fillId="0" borderId="1" xfId="0" applyFont="1" applyFill="1" applyBorder="1" applyAlignment="1">
      <alignment horizontal="center" vertical="center" wrapText="1"/>
    </xf>
    <xf numFmtId="177" fontId="16" fillId="0" borderId="1" xfId="0" applyNumberFormat="1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16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12" fillId="0" borderId="0" xfId="0" applyFont="1" applyFill="1" applyAlignment="1">
      <alignment horizontal="left"/>
    </xf>
    <xf numFmtId="0" fontId="12" fillId="0" borderId="0" xfId="0" applyFont="1" applyFill="1" applyAlignment="1"/>
    <xf numFmtId="0" fontId="12" fillId="0" borderId="0" xfId="0" applyFont="1" applyFill="1" applyBorder="1" applyAlignment="1"/>
    <xf numFmtId="0" fontId="9" fillId="0" borderId="0" xfId="0" applyFont="1" applyBorder="1" applyAlignment="1">
      <alignment horizontal="center"/>
    </xf>
    <xf numFmtId="179" fontId="1" fillId="0" borderId="0" xfId="0" applyNumberFormat="1" applyFont="1" applyBorder="1">
      <alignment vertical="center"/>
    </xf>
    <xf numFmtId="179" fontId="1" fillId="0" borderId="0" xfId="0" applyNumberFormat="1" applyFont="1">
      <alignment vertical="center"/>
    </xf>
    <xf numFmtId="0" fontId="1" fillId="0" borderId="0" xfId="0" applyFont="1" applyAlignment="1">
      <alignment vertical="center"/>
    </xf>
    <xf numFmtId="177" fontId="1" fillId="0" borderId="0" xfId="0" applyNumberFormat="1" applyFont="1" applyAlignment="1">
      <alignment horizontal="center" vertical="center"/>
    </xf>
    <xf numFmtId="177" fontId="4" fillId="0" borderId="0" xfId="0" applyNumberFormat="1" applyFont="1" applyBorder="1" applyAlignment="1">
      <alignment vertical="center"/>
    </xf>
    <xf numFmtId="179" fontId="2" fillId="0" borderId="1" xfId="0" applyNumberFormat="1" applyFont="1" applyBorder="1" applyAlignment="1">
      <alignment horizontal="center" vertical="center"/>
    </xf>
    <xf numFmtId="177" fontId="4" fillId="0" borderId="0" xfId="0" applyNumberFormat="1" applyFont="1">
      <alignment vertical="center"/>
    </xf>
    <xf numFmtId="177" fontId="4" fillId="0" borderId="1" xfId="0" applyNumberFormat="1" applyFont="1" applyBorder="1">
      <alignment vertical="center"/>
    </xf>
    <xf numFmtId="177" fontId="18" fillId="0" borderId="1" xfId="0" applyNumberFormat="1" applyFont="1" applyBorder="1" applyAlignment="1">
      <alignment horizontal="left"/>
    </xf>
    <xf numFmtId="0" fontId="19" fillId="0" borderId="1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0" fontId="20" fillId="0" borderId="1" xfId="0" applyFont="1" applyFill="1" applyBorder="1" applyAlignment="1"/>
    <xf numFmtId="0" fontId="1" fillId="0" borderId="0" xfId="0" applyFont="1" applyFill="1">
      <alignment vertical="center"/>
    </xf>
    <xf numFmtId="0" fontId="21" fillId="0" borderId="1" xfId="0" applyFont="1" applyFill="1" applyBorder="1" applyAlignment="1">
      <alignment horizontal="center" vertical="center"/>
    </xf>
    <xf numFmtId="177" fontId="20" fillId="0" borderId="1" xfId="0" applyNumberFormat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9" fillId="0" borderId="0" xfId="0" applyFont="1" applyAlignment="1">
      <alignment horizontal="center"/>
    </xf>
    <xf numFmtId="178" fontId="2" fillId="0" borderId="0" xfId="0" applyNumberFormat="1" applyFont="1" applyAlignment="1">
      <alignment horizontal="center" vertical="center"/>
    </xf>
    <xf numFmtId="0" fontId="4" fillId="0" borderId="1" xfId="0" applyFont="1" applyBorder="1">
      <alignment vertical="center"/>
    </xf>
    <xf numFmtId="178" fontId="2" fillId="0" borderId="1" xfId="0" applyNumberFormat="1" applyFont="1" applyBorder="1" applyAlignment="1">
      <alignment horizontal="center"/>
    </xf>
    <xf numFmtId="178" fontId="2" fillId="0" borderId="0" xfId="0" applyNumberFormat="1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79" fontId="2" fillId="0" borderId="0" xfId="0" applyNumberFormat="1" applyFont="1" applyAlignment="1">
      <alignment horizontal="center"/>
    </xf>
    <xf numFmtId="0" fontId="22" fillId="0" borderId="0" xfId="0" applyFont="1" applyFill="1">
      <alignment vertical="center"/>
    </xf>
    <xf numFmtId="0" fontId="10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/>
    <xf numFmtId="0" fontId="22" fillId="0" borderId="1" xfId="0" applyFont="1" applyFill="1" applyBorder="1">
      <alignment vertical="center"/>
    </xf>
    <xf numFmtId="0" fontId="8" fillId="0" borderId="1" xfId="0" applyFont="1" applyFill="1" applyBorder="1" applyAlignment="1">
      <alignment vertical="center"/>
    </xf>
    <xf numFmtId="0" fontId="24" fillId="0" borderId="1" xfId="0" applyFont="1" applyFill="1" applyBorder="1" applyAlignment="1">
      <alignment vertical="center"/>
    </xf>
    <xf numFmtId="0" fontId="26" fillId="0" borderId="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vertical="center"/>
    </xf>
    <xf numFmtId="177" fontId="7" fillId="0" borderId="1" xfId="0" applyNumberFormat="1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177" fontId="2" fillId="0" borderId="0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78" fontId="2" fillId="0" borderId="2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 wrapText="1"/>
    </xf>
    <xf numFmtId="0" fontId="2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27" fillId="0" borderId="0" xfId="0" applyFont="1" applyAlignment="1">
      <alignment horizontal="center" vertical="center"/>
    </xf>
    <xf numFmtId="0" fontId="28" fillId="0" borderId="0" xfId="0" applyFont="1" applyAlignment="1"/>
    <xf numFmtId="0" fontId="3" fillId="0" borderId="4" xfId="0" applyFont="1" applyBorder="1" applyAlignment="1">
      <alignment horizontal="center"/>
    </xf>
    <xf numFmtId="177" fontId="26" fillId="0" borderId="1" xfId="0" applyNumberFormat="1" applyFont="1" applyFill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28" fillId="0" borderId="0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8" fillId="0" borderId="0" xfId="0" applyFont="1" applyFill="1" applyBorder="1" applyAlignment="1"/>
    <xf numFmtId="0" fontId="8" fillId="0" borderId="0" xfId="0" applyFont="1" applyFill="1" applyBorder="1" applyAlignment="1"/>
    <xf numFmtId="0" fontId="8" fillId="0" borderId="0" xfId="0" applyFont="1" applyFill="1" applyBorder="1" applyAlignment="1"/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/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9" fillId="0" borderId="4" xfId="0" applyFont="1" applyBorder="1" applyAlignment="1">
      <alignment horizontal="center"/>
    </xf>
    <xf numFmtId="179" fontId="2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177" fontId="2" fillId="0" borderId="0" xfId="0" applyNumberFormat="1" applyFont="1" applyFill="1" applyAlignment="1">
      <alignment horizontal="center"/>
    </xf>
    <xf numFmtId="177" fontId="2" fillId="0" borderId="0" xfId="0" applyNumberFormat="1" applyFont="1" applyAlignment="1">
      <alignment horizontal="center" vertical="center"/>
    </xf>
    <xf numFmtId="177" fontId="1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7" fontId="2" fillId="0" borderId="1" xfId="0" applyNumberFormat="1" applyFont="1" applyBorder="1" applyAlignment="1">
      <alignment horizontal="center"/>
    </xf>
    <xf numFmtId="177" fontId="3" fillId="0" borderId="1" xfId="0" applyNumberFormat="1" applyFont="1" applyBorder="1" applyAlignment="1">
      <alignment horizontal="center"/>
    </xf>
    <xf numFmtId="177" fontId="4" fillId="0" borderId="1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/>
    </xf>
    <xf numFmtId="177" fontId="2" fillId="0" borderId="0" xfId="0" applyNumberFormat="1" applyFont="1" applyBorder="1" applyAlignment="1">
      <alignment horizontal="center"/>
    </xf>
    <xf numFmtId="17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5" fillId="0" borderId="1" xfId="0" applyFont="1" applyBorder="1">
      <alignment vertical="center"/>
    </xf>
    <xf numFmtId="0" fontId="12" fillId="0" borderId="1" xfId="0" applyFont="1" applyBorder="1" applyAlignment="1">
      <alignment horizontal="center"/>
    </xf>
    <xf numFmtId="0" fontId="0" fillId="2" borderId="0" xfId="0" applyFill="1">
      <alignment vertical="center"/>
    </xf>
    <xf numFmtId="0" fontId="17" fillId="0" borderId="0" xfId="0" applyFont="1" applyBorder="1" applyAlignment="1">
      <alignment horizontal="center" vertical="center"/>
    </xf>
    <xf numFmtId="179" fontId="12" fillId="0" borderId="0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177" fontId="1" fillId="2" borderId="1" xfId="0" applyNumberFormat="1" applyFont="1" applyFill="1" applyBorder="1" applyAlignment="1">
      <alignment horizontal="center" vertical="center"/>
    </xf>
    <xf numFmtId="177" fontId="17" fillId="0" borderId="1" xfId="0" applyNumberFormat="1" applyFont="1" applyFill="1" applyBorder="1" applyAlignment="1">
      <alignment horizontal="center" vertical="center"/>
    </xf>
    <xf numFmtId="0" fontId="12" fillId="0" borderId="0" xfId="0" applyFont="1" applyAlignment="1"/>
    <xf numFmtId="0" fontId="1" fillId="0" borderId="1" xfId="0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177" fontId="1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4" fillId="2" borderId="0" xfId="0" applyFont="1" applyFill="1" applyAlignment="1">
      <alignment horizontal="left"/>
    </xf>
    <xf numFmtId="0" fontId="5" fillId="2" borderId="0" xfId="0" applyFont="1" applyFill="1" applyAlignment="1">
      <alignment horizontal="left" vertical="center"/>
    </xf>
    <xf numFmtId="0" fontId="23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37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vertical="center"/>
    </xf>
    <xf numFmtId="177" fontId="10" fillId="0" borderId="1" xfId="0" applyNumberFormat="1" applyFont="1" applyFill="1" applyBorder="1" applyAlignment="1"/>
    <xf numFmtId="0" fontId="10" fillId="0" borderId="2" xfId="0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11" fillId="2" borderId="0" xfId="0" applyFont="1" applyFill="1">
      <alignment vertical="center"/>
    </xf>
    <xf numFmtId="0" fontId="11" fillId="2" borderId="1" xfId="0" applyFont="1" applyFill="1" applyBorder="1">
      <alignment vertical="center"/>
    </xf>
    <xf numFmtId="0" fontId="10" fillId="2" borderId="1" xfId="0" applyFont="1" applyFill="1" applyBorder="1">
      <alignment vertical="center"/>
    </xf>
    <xf numFmtId="177" fontId="3" fillId="2" borderId="1" xfId="0" applyNumberFormat="1" applyFont="1" applyFill="1" applyBorder="1" applyAlignment="1">
      <alignment horizontal="center"/>
    </xf>
    <xf numFmtId="177" fontId="2" fillId="2" borderId="2" xfId="0" applyNumberFormat="1" applyFont="1" applyFill="1" applyBorder="1" applyAlignment="1">
      <alignment horizontal="center"/>
    </xf>
    <xf numFmtId="177" fontId="2" fillId="2" borderId="2" xfId="0" applyNumberFormat="1" applyFont="1" applyFill="1" applyBorder="1" applyAlignment="1"/>
    <xf numFmtId="177" fontId="2" fillId="2" borderId="1" xfId="0" applyNumberFormat="1" applyFont="1" applyFill="1" applyBorder="1" applyAlignment="1">
      <alignment vertical="center" wrapText="1"/>
    </xf>
    <xf numFmtId="0" fontId="1" fillId="2" borderId="0" xfId="0" applyFont="1" applyFill="1">
      <alignment vertical="center"/>
    </xf>
    <xf numFmtId="0" fontId="10" fillId="2" borderId="1" xfId="0" applyFont="1" applyFill="1" applyBorder="1" applyAlignment="1"/>
    <xf numFmtId="0" fontId="39" fillId="0" borderId="0" xfId="0" applyFont="1" applyAlignment="1"/>
    <xf numFmtId="0" fontId="0" fillId="2" borderId="4" xfId="0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77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37" fillId="0" borderId="0" xfId="0" applyFont="1">
      <alignment vertical="center"/>
    </xf>
    <xf numFmtId="0" fontId="37" fillId="2" borderId="0" xfId="0" applyFont="1" applyFill="1">
      <alignment vertical="center"/>
    </xf>
    <xf numFmtId="0" fontId="2" fillId="0" borderId="1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77" fontId="10" fillId="0" borderId="1" xfId="0" applyNumberFormat="1" applyFont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179" fontId="2" fillId="2" borderId="1" xfId="0" applyNumberFormat="1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/>
    </xf>
    <xf numFmtId="177" fontId="2" fillId="0" borderId="8" xfId="0" applyNumberFormat="1" applyFont="1" applyBorder="1" applyAlignment="1">
      <alignment horizontal="center"/>
    </xf>
    <xf numFmtId="0" fontId="23" fillId="0" borderId="1" xfId="0" applyFont="1" applyBorder="1">
      <alignment vertical="center"/>
    </xf>
    <xf numFmtId="0" fontId="5" fillId="2" borderId="0" xfId="0" applyFont="1" applyFill="1" applyAlignment="1">
      <alignment horizontal="center" vertical="center"/>
    </xf>
    <xf numFmtId="177" fontId="1" fillId="2" borderId="4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177" fontId="5" fillId="2" borderId="0" xfId="0" applyNumberFormat="1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77" fontId="1" fillId="2" borderId="0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/>
    </xf>
    <xf numFmtId="177" fontId="4" fillId="2" borderId="0" xfId="0" applyNumberFormat="1" applyFont="1" applyFill="1" applyAlignment="1">
      <alignment horizontal="center" vertical="center"/>
    </xf>
    <xf numFmtId="177" fontId="4" fillId="2" borderId="1" xfId="0" applyNumberFormat="1" applyFont="1" applyFill="1" applyBorder="1" applyAlignment="1">
      <alignment horizontal="center" vertical="center"/>
    </xf>
    <xf numFmtId="0" fontId="40" fillId="0" borderId="1" xfId="0" applyFont="1" applyBorder="1" applyAlignment="1">
      <alignment vertical="center"/>
    </xf>
    <xf numFmtId="0" fontId="37" fillId="0" borderId="4" xfId="0" applyFont="1" applyBorder="1" applyAlignment="1">
      <alignment horizontal="center"/>
    </xf>
    <xf numFmtId="0" fontId="10" fillId="0" borderId="1" xfId="0" applyFont="1" applyFill="1" applyBorder="1" applyAlignment="1"/>
    <xf numFmtId="0" fontId="5" fillId="0" borderId="4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41" fillId="2" borderId="1" xfId="0" applyFont="1" applyFill="1" applyBorder="1">
      <alignment vertical="center"/>
    </xf>
    <xf numFmtId="0" fontId="42" fillId="0" borderId="0" xfId="0" applyFont="1">
      <alignment vertical="center"/>
    </xf>
    <xf numFmtId="177" fontId="42" fillId="0" borderId="0" xfId="0" applyNumberFormat="1" applyFont="1" applyBorder="1" applyAlignment="1">
      <alignment horizontal="center" vertical="center"/>
    </xf>
    <xf numFmtId="0" fontId="42" fillId="0" borderId="0" xfId="0" applyFont="1" applyBorder="1" applyAlignment="1">
      <alignment horizontal="center" vertical="center"/>
    </xf>
    <xf numFmtId="177" fontId="1" fillId="0" borderId="4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/>
    <xf numFmtId="0" fontId="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2" fillId="0" borderId="1" xfId="0" applyFont="1" applyBorder="1" applyAlignment="1"/>
    <xf numFmtId="0" fontId="10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center"/>
    </xf>
    <xf numFmtId="177" fontId="3" fillId="0" borderId="1" xfId="0" applyNumberFormat="1" applyFont="1" applyBorder="1" applyAlignment="1">
      <alignment horizontal="center"/>
    </xf>
    <xf numFmtId="177" fontId="1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77" fontId="2" fillId="0" borderId="11" xfId="0" applyNumberFormat="1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2" fillId="0" borderId="0" xfId="0" applyFont="1" applyBorder="1" applyAlignment="1"/>
    <xf numFmtId="177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9" fillId="0" borderId="0" xfId="0" applyFont="1" applyFill="1" applyAlignment="1">
      <alignment horizontal="center"/>
    </xf>
    <xf numFmtId="0" fontId="30" fillId="0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183" fontId="1" fillId="2" borderId="1" xfId="0" applyNumberFormat="1" applyFont="1" applyFill="1" applyBorder="1" applyAlignment="1">
      <alignment horizontal="center"/>
    </xf>
    <xf numFmtId="177" fontId="1" fillId="2" borderId="1" xfId="0" applyNumberFormat="1" applyFont="1" applyFill="1" applyBorder="1" applyAlignment="1">
      <alignment horizontal="center"/>
    </xf>
    <xf numFmtId="177" fontId="5" fillId="2" borderId="1" xfId="0" applyNumberFormat="1" applyFont="1" applyFill="1" applyBorder="1" applyAlignment="1">
      <alignment horizontal="center" vertical="center"/>
    </xf>
    <xf numFmtId="177" fontId="10" fillId="2" borderId="1" xfId="0" applyNumberFormat="1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12" fillId="0" borderId="1" xfId="0" applyFont="1" applyBorder="1" applyAlignment="1">
      <alignment horizontal="center"/>
    </xf>
    <xf numFmtId="177" fontId="17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4" fillId="0" borderId="11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9" fontId="17" fillId="0" borderId="1" xfId="0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7" fontId="1" fillId="0" borderId="11" xfId="0" applyNumberFormat="1" applyFont="1" applyBorder="1" applyAlignment="1">
      <alignment horizontal="center" vertical="center"/>
    </xf>
    <xf numFmtId="177" fontId="1" fillId="0" borderId="8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79" fontId="1" fillId="0" borderId="11" xfId="0" applyNumberFormat="1" applyFont="1" applyBorder="1" applyAlignment="1">
      <alignment horizontal="center" vertical="center"/>
    </xf>
    <xf numFmtId="179" fontId="1" fillId="0" borderId="8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7" fontId="2" fillId="0" borderId="1" xfId="0" applyNumberFormat="1" applyFont="1" applyBorder="1" applyAlignment="1">
      <alignment horizontal="center"/>
    </xf>
    <xf numFmtId="177" fontId="3" fillId="0" borderId="1" xfId="0" applyNumberFormat="1" applyFont="1" applyBorder="1" applyAlignment="1">
      <alignment horizontal="center"/>
    </xf>
    <xf numFmtId="177" fontId="3" fillId="0" borderId="11" xfId="0" applyNumberFormat="1" applyFont="1" applyBorder="1" applyAlignment="1">
      <alignment horizontal="center"/>
    </xf>
    <xf numFmtId="177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 wrapText="1"/>
    </xf>
    <xf numFmtId="177" fontId="4" fillId="0" borderId="3" xfId="0" applyNumberFormat="1" applyFont="1" applyBorder="1" applyAlignment="1">
      <alignment horizontal="center" vertical="center" wrapText="1"/>
    </xf>
    <xf numFmtId="177" fontId="4" fillId="0" borderId="4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4" fillId="0" borderId="1" xfId="0" applyFont="1" applyFill="1" applyBorder="1" applyAlignment="1">
      <alignment horizontal="center"/>
    </xf>
    <xf numFmtId="177" fontId="5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/>
    </xf>
    <xf numFmtId="177" fontId="5" fillId="0" borderId="13" xfId="0" applyNumberFormat="1" applyFont="1" applyFill="1" applyBorder="1" applyAlignment="1">
      <alignment horizontal="left" vertical="center"/>
    </xf>
    <xf numFmtId="177" fontId="5" fillId="0" borderId="9" xfId="0" applyNumberFormat="1" applyFont="1" applyFill="1" applyBorder="1" applyAlignment="1">
      <alignment horizontal="left" vertical="center"/>
    </xf>
    <xf numFmtId="177" fontId="5" fillId="0" borderId="10" xfId="0" applyNumberFormat="1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center"/>
    </xf>
    <xf numFmtId="177" fontId="5" fillId="0" borderId="11" xfId="0" applyNumberFormat="1" applyFont="1" applyFill="1" applyBorder="1" applyAlignment="1">
      <alignment horizontal="left" vertical="center"/>
    </xf>
    <xf numFmtId="177" fontId="5" fillId="0" borderId="7" xfId="0" applyNumberFormat="1" applyFont="1" applyFill="1" applyBorder="1" applyAlignment="1">
      <alignment horizontal="left" vertical="center"/>
    </xf>
    <xf numFmtId="177" fontId="5" fillId="0" borderId="8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79" fontId="2" fillId="0" borderId="11" xfId="0" applyNumberFormat="1" applyFont="1" applyBorder="1" applyAlignment="1">
      <alignment horizontal="center" vertical="center"/>
    </xf>
    <xf numFmtId="179" fontId="2" fillId="0" borderId="8" xfId="0" applyNumberFormat="1" applyFont="1" applyBorder="1" applyAlignment="1">
      <alignment horizontal="center" vertical="center"/>
    </xf>
    <xf numFmtId="177" fontId="3" fillId="2" borderId="1" xfId="0" applyNumberFormat="1" applyFont="1" applyFill="1" applyBorder="1" applyAlignment="1">
      <alignment horizontal="center"/>
    </xf>
    <xf numFmtId="177" fontId="1" fillId="0" borderId="1" xfId="0" applyNumberFormat="1" applyFont="1" applyBorder="1" applyAlignment="1">
      <alignment horizontal="center" vertical="center" wrapText="1"/>
    </xf>
    <xf numFmtId="179" fontId="20" fillId="0" borderId="11" xfId="0" applyNumberFormat="1" applyFont="1" applyFill="1" applyBorder="1" applyAlignment="1">
      <alignment horizontal="center" vertical="center"/>
    </xf>
    <xf numFmtId="179" fontId="20" fillId="0" borderId="8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179" fontId="4" fillId="0" borderId="5" xfId="0" applyNumberFormat="1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/>
    </xf>
    <xf numFmtId="179" fontId="1" fillId="0" borderId="1" xfId="0" applyNumberFormat="1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179" fontId="1" fillId="0" borderId="7" xfId="0" applyNumberFormat="1" applyFont="1" applyBorder="1" applyAlignment="1">
      <alignment horizontal="center" vertical="center"/>
    </xf>
    <xf numFmtId="179" fontId="1" fillId="0" borderId="9" xfId="0" applyNumberFormat="1" applyFont="1" applyBorder="1" applyAlignment="1">
      <alignment horizontal="center" vertical="center"/>
    </xf>
    <xf numFmtId="179" fontId="1" fillId="0" borderId="10" xfId="0" applyNumberFormat="1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>
      <alignment horizontal="center"/>
    </xf>
    <xf numFmtId="177" fontId="4" fillId="2" borderId="1" xfId="0" applyNumberFormat="1" applyFont="1" applyFill="1" applyBorder="1" applyAlignment="1">
      <alignment horizontal="center" vertical="center"/>
    </xf>
    <xf numFmtId="177" fontId="1" fillId="2" borderId="12" xfId="0" applyNumberFormat="1" applyFont="1" applyFill="1" applyBorder="1" applyAlignment="1">
      <alignment horizontal="center" vertical="center"/>
    </xf>
    <xf numFmtId="177" fontId="1" fillId="2" borderId="7" xfId="0" applyNumberFormat="1" applyFont="1" applyFill="1" applyBorder="1" applyAlignment="1">
      <alignment horizontal="center" vertical="center"/>
    </xf>
    <xf numFmtId="177" fontId="1" fillId="2" borderId="8" xfId="0" applyNumberFormat="1" applyFont="1" applyFill="1" applyBorder="1" applyAlignment="1">
      <alignment horizontal="center" vertical="center"/>
    </xf>
    <xf numFmtId="177" fontId="4" fillId="2" borderId="11" xfId="0" applyNumberFormat="1" applyFont="1" applyFill="1" applyBorder="1" applyAlignment="1">
      <alignment horizontal="center" vertical="center"/>
    </xf>
    <xf numFmtId="177" fontId="4" fillId="2" borderId="7" xfId="0" applyNumberFormat="1" applyFont="1" applyFill="1" applyBorder="1" applyAlignment="1">
      <alignment horizontal="center" vertical="center"/>
    </xf>
    <xf numFmtId="177" fontId="4" fillId="0" borderId="11" xfId="0" applyNumberFormat="1" applyFont="1" applyBorder="1" applyAlignment="1">
      <alignment horizontal="center" vertical="center"/>
    </xf>
    <xf numFmtId="177" fontId="4" fillId="0" borderId="7" xfId="0" applyNumberFormat="1" applyFont="1" applyBorder="1" applyAlignment="1">
      <alignment horizontal="center" vertical="center"/>
    </xf>
    <xf numFmtId="177" fontId="4" fillId="0" borderId="12" xfId="0" applyNumberFormat="1" applyFont="1" applyBorder="1" applyAlignment="1">
      <alignment horizontal="center" vertical="center"/>
    </xf>
    <xf numFmtId="177" fontId="4" fillId="0" borderId="5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177" fontId="1" fillId="0" borderId="12" xfId="0" applyNumberFormat="1" applyFont="1" applyBorder="1" applyAlignment="1">
      <alignment horizontal="center" vertical="center"/>
    </xf>
    <xf numFmtId="177" fontId="1" fillId="0" borderId="7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4" xfId="0" applyNumberFormat="1" applyFont="1" applyBorder="1" applyAlignment="1">
      <alignment horizontal="center" vertical="center"/>
    </xf>
    <xf numFmtId="177" fontId="4" fillId="0" borderId="13" xfId="0" applyNumberFormat="1" applyFont="1" applyBorder="1" applyAlignment="1">
      <alignment horizontal="center" vertical="center"/>
    </xf>
    <xf numFmtId="177" fontId="4" fillId="0" borderId="9" xfId="0" applyNumberFormat="1" applyFont="1" applyBorder="1" applyAlignment="1">
      <alignment horizontal="center" vertical="center"/>
    </xf>
    <xf numFmtId="177" fontId="4" fillId="0" borderId="10" xfId="0" applyNumberFormat="1" applyFont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horizontal="center"/>
    </xf>
    <xf numFmtId="177" fontId="2" fillId="0" borderId="5" xfId="0" applyNumberFormat="1" applyFont="1" applyBorder="1" applyAlignment="1">
      <alignment horizontal="center"/>
    </xf>
    <xf numFmtId="177" fontId="2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177" fontId="2" fillId="0" borderId="0" xfId="0" applyNumberFormat="1" applyFont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9" fontId="4" fillId="0" borderId="0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77" fontId="3" fillId="0" borderId="1" xfId="0" applyNumberFormat="1" applyFont="1" applyBorder="1" applyAlignment="1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79" fontId="1" fillId="0" borderId="0" xfId="0" applyNumberFormat="1" applyFont="1" applyBorder="1" applyAlignment="1">
      <alignment horizontal="center" vertical="center"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77" fontId="1" fillId="0" borderId="0" xfId="0" applyNumberFormat="1" applyFont="1" applyBorder="1" applyAlignment="1">
      <alignment horizontal="center" vertical="center"/>
    </xf>
    <xf numFmtId="177" fontId="4" fillId="0" borderId="8" xfId="0" applyNumberFormat="1" applyFont="1" applyBorder="1" applyAlignment="1">
      <alignment horizontal="center" vertical="center"/>
    </xf>
    <xf numFmtId="177" fontId="4" fillId="0" borderId="11" xfId="0" applyNumberFormat="1" applyFont="1" applyBorder="1" applyAlignment="1" applyProtection="1">
      <alignment horizontal="center" vertical="center"/>
      <protection locked="0"/>
    </xf>
  </cellXfs>
  <cellStyles count="2">
    <cellStyle name="Normal" xfId="1" xr:uid="{00000000-0005-0000-0000-000031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tif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1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png"/><Relationship Id="rId1" Type="http://schemas.openxmlformats.org/officeDocument/2006/relationships/image" Target="../media/image17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.png"/><Relationship Id="rId13" Type="http://schemas.openxmlformats.org/officeDocument/2006/relationships/image" Target="../media/image33.png"/><Relationship Id="rId18" Type="http://schemas.openxmlformats.org/officeDocument/2006/relationships/image" Target="../media/image38.png"/><Relationship Id="rId3" Type="http://schemas.openxmlformats.org/officeDocument/2006/relationships/image" Target="../media/image23.png"/><Relationship Id="rId7" Type="http://schemas.openxmlformats.org/officeDocument/2006/relationships/image" Target="../media/image27.png"/><Relationship Id="rId12" Type="http://schemas.openxmlformats.org/officeDocument/2006/relationships/image" Target="../media/image32.png"/><Relationship Id="rId17" Type="http://schemas.openxmlformats.org/officeDocument/2006/relationships/image" Target="../media/image37.png"/><Relationship Id="rId2" Type="http://schemas.openxmlformats.org/officeDocument/2006/relationships/image" Target="../media/image22.png"/><Relationship Id="rId16" Type="http://schemas.openxmlformats.org/officeDocument/2006/relationships/image" Target="../media/image36.png"/><Relationship Id="rId1" Type="http://schemas.openxmlformats.org/officeDocument/2006/relationships/image" Target="../media/image21.png"/><Relationship Id="rId6" Type="http://schemas.openxmlformats.org/officeDocument/2006/relationships/image" Target="../media/image26.png"/><Relationship Id="rId11" Type="http://schemas.openxmlformats.org/officeDocument/2006/relationships/image" Target="../media/image31.png"/><Relationship Id="rId5" Type="http://schemas.openxmlformats.org/officeDocument/2006/relationships/image" Target="../media/image25.png"/><Relationship Id="rId15" Type="http://schemas.openxmlformats.org/officeDocument/2006/relationships/image" Target="../media/image35.png"/><Relationship Id="rId10" Type="http://schemas.openxmlformats.org/officeDocument/2006/relationships/image" Target="../media/image30.png"/><Relationship Id="rId4" Type="http://schemas.openxmlformats.org/officeDocument/2006/relationships/image" Target="../media/image24.png"/><Relationship Id="rId9" Type="http://schemas.openxmlformats.org/officeDocument/2006/relationships/image" Target="../media/image29.png"/><Relationship Id="rId14" Type="http://schemas.openxmlformats.org/officeDocument/2006/relationships/image" Target="../media/image34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9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524510</xdr:colOff>
      <xdr:row>104</xdr:row>
      <xdr:rowOff>85725</xdr:rowOff>
    </xdr:from>
    <xdr:to>
      <xdr:col>4</xdr:col>
      <xdr:colOff>447675</xdr:colOff>
      <xdr:row>117</xdr:row>
      <xdr:rowOff>24764</xdr:rowOff>
    </xdr:to>
    <xdr:pic>
      <xdr:nvPicPr>
        <xdr:cNvPr id="2" name="图片 1" descr="Fig 1I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8638" t="20822" r="23136" b="14949"/>
        <a:stretch>
          <a:fillRect/>
        </a:stretch>
      </xdr:blipFill>
      <xdr:spPr>
        <a:xfrm>
          <a:off x="1337310" y="20116800"/>
          <a:ext cx="2583815" cy="2291715"/>
        </a:xfrm>
        <a:prstGeom prst="rect">
          <a:avLst/>
        </a:prstGeom>
      </xdr:spPr>
    </xdr:pic>
    <xdr:clientData/>
  </xdr:twoCellAnchor>
  <xdr:twoCellAnchor>
    <xdr:from>
      <xdr:col>2</xdr:col>
      <xdr:colOff>162560</xdr:colOff>
      <xdr:row>112</xdr:row>
      <xdr:rowOff>95250</xdr:rowOff>
    </xdr:from>
    <xdr:to>
      <xdr:col>3</xdr:col>
      <xdr:colOff>701675</xdr:colOff>
      <xdr:row>114</xdr:row>
      <xdr:rowOff>31750</xdr:rowOff>
    </xdr:to>
    <xdr:sp macro="" textlink="">
      <xdr:nvSpPr>
        <xdr:cNvPr id="5" name="矩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934210" y="21574125"/>
          <a:ext cx="1282065" cy="2984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 editAs="oneCell">
    <xdr:from>
      <xdr:col>0</xdr:col>
      <xdr:colOff>754944</xdr:colOff>
      <xdr:row>32</xdr:row>
      <xdr:rowOff>176387</xdr:rowOff>
    </xdr:from>
    <xdr:to>
      <xdr:col>6</xdr:col>
      <xdr:colOff>303390</xdr:colOff>
      <xdr:row>42</xdr:row>
      <xdr:rowOff>112887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0E4F190D-590D-2566-0A80-2DC305A66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4944" y="5827887"/>
          <a:ext cx="4938890" cy="1700389"/>
        </a:xfrm>
        <a:prstGeom prst="rect">
          <a:avLst/>
        </a:prstGeom>
      </xdr:spPr>
    </xdr:pic>
    <xdr:clientData/>
  </xdr:twoCellAnchor>
  <xdr:twoCellAnchor editAs="oneCell">
    <xdr:from>
      <xdr:col>0</xdr:col>
      <xdr:colOff>783167</xdr:colOff>
      <xdr:row>51</xdr:row>
      <xdr:rowOff>75237</xdr:rowOff>
    </xdr:from>
    <xdr:to>
      <xdr:col>6</xdr:col>
      <xdr:colOff>458611</xdr:colOff>
      <xdr:row>60</xdr:row>
      <xdr:rowOff>84666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A707DA66-7ABB-613E-C02E-39214B2C5F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83167" y="9078126"/>
          <a:ext cx="5065888" cy="1596929"/>
        </a:xfrm>
        <a:prstGeom prst="rect">
          <a:avLst/>
        </a:prstGeom>
      </xdr:spPr>
    </xdr:pic>
    <xdr:clientData/>
  </xdr:twoCellAnchor>
  <xdr:twoCellAnchor editAs="oneCell">
    <xdr:from>
      <xdr:col>1</xdr:col>
      <xdr:colOff>134056</xdr:colOff>
      <xdr:row>117</xdr:row>
      <xdr:rowOff>169334</xdr:rowOff>
    </xdr:from>
    <xdr:to>
      <xdr:col>9</xdr:col>
      <xdr:colOff>17652</xdr:colOff>
      <xdr:row>126</xdr:row>
      <xdr:rowOff>169333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E0B58568-14D9-597E-C141-270D646579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45445" y="20905612"/>
          <a:ext cx="7341318" cy="15874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42</xdr:row>
      <xdr:rowOff>9525</xdr:rowOff>
    </xdr:from>
    <xdr:to>
      <xdr:col>5</xdr:col>
      <xdr:colOff>325755</xdr:colOff>
      <xdr:row>54</xdr:row>
      <xdr:rowOff>1270</xdr:rowOff>
    </xdr:to>
    <xdr:pic>
      <xdr:nvPicPr>
        <xdr:cNvPr id="2" name="图片 1" descr="fig2d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9775" y="7877175"/>
          <a:ext cx="3491230" cy="2506345"/>
        </a:xfrm>
        <a:prstGeom prst="rect">
          <a:avLst/>
        </a:prstGeom>
      </xdr:spPr>
    </xdr:pic>
    <xdr:clientData/>
  </xdr:twoCellAnchor>
  <xdr:twoCellAnchor editAs="oneCell">
    <xdr:from>
      <xdr:col>1</xdr:col>
      <xdr:colOff>31750</xdr:colOff>
      <xdr:row>2</xdr:row>
      <xdr:rowOff>0</xdr:rowOff>
    </xdr:from>
    <xdr:to>
      <xdr:col>8</xdr:col>
      <xdr:colOff>857250</xdr:colOff>
      <xdr:row>12</xdr:row>
      <xdr:rowOff>28627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688D637B-B337-2E6A-BDE5-B5D796BEFA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" y="349250"/>
          <a:ext cx="5905500" cy="177487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447675</xdr:colOff>
      <xdr:row>41</xdr:row>
      <xdr:rowOff>0</xdr:rowOff>
    </xdr:from>
    <xdr:to>
      <xdr:col>39</xdr:col>
      <xdr:colOff>502920</xdr:colOff>
      <xdr:row>48</xdr:row>
      <xdr:rowOff>145415</xdr:rowOff>
    </xdr:to>
    <xdr:pic>
      <xdr:nvPicPr>
        <xdr:cNvPr id="7" name="图片 6" descr="fig3E-F4,80 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368075" y="7886700"/>
          <a:ext cx="4131945" cy="15646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15875</xdr:colOff>
      <xdr:row>10</xdr:row>
      <xdr:rowOff>15875</xdr:rowOff>
    </xdr:from>
    <xdr:to>
      <xdr:col>24</xdr:col>
      <xdr:colOff>642795</xdr:colOff>
      <xdr:row>19</xdr:row>
      <xdr:rowOff>79375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7C9E17AC-3EBB-B838-9506-69E0A72C0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8500" y="1857375"/>
          <a:ext cx="17930670" cy="1778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63500</xdr:colOff>
      <xdr:row>67</xdr:row>
      <xdr:rowOff>63501</xdr:rowOff>
    </xdr:from>
    <xdr:to>
      <xdr:col>17</xdr:col>
      <xdr:colOff>710881</xdr:colOff>
      <xdr:row>86</xdr:row>
      <xdr:rowOff>121120</xdr:rowOff>
    </xdr:to>
    <xdr:pic>
      <xdr:nvPicPr>
        <xdr:cNvPr id="30" name="图片 29">
          <a:extLst>
            <a:ext uri="{FF2B5EF4-FFF2-40B4-BE49-F238E27FC236}">
              <a16:creationId xmlns:a16="http://schemas.microsoft.com/office/drawing/2014/main" id="{4E949695-C0B2-E2B5-1748-7DB6200CD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929" y="12219215"/>
          <a:ext cx="13438095" cy="3504762"/>
        </a:xfrm>
        <a:prstGeom prst="rect">
          <a:avLst/>
        </a:prstGeom>
      </xdr:spPr>
    </xdr:pic>
    <xdr:clientData/>
  </xdr:twoCellAnchor>
  <xdr:twoCellAnchor editAs="oneCell">
    <xdr:from>
      <xdr:col>0</xdr:col>
      <xdr:colOff>650875</xdr:colOff>
      <xdr:row>1</xdr:row>
      <xdr:rowOff>47625</xdr:rowOff>
    </xdr:from>
    <xdr:to>
      <xdr:col>18</xdr:col>
      <xdr:colOff>985597</xdr:colOff>
      <xdr:row>37</xdr:row>
      <xdr:rowOff>142875</xdr:rowOff>
    </xdr:to>
    <xdr:pic>
      <xdr:nvPicPr>
        <xdr:cNvPr id="41" name="图片 40">
          <a:extLst>
            <a:ext uri="{FF2B5EF4-FFF2-40B4-BE49-F238E27FC236}">
              <a16:creationId xmlns:a16="http://schemas.microsoft.com/office/drawing/2014/main" id="{F535DF86-02F5-3E41-5BAA-F409A7B04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0875" y="222250"/>
          <a:ext cx="15034972" cy="63817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15874</xdr:colOff>
      <xdr:row>12</xdr:row>
      <xdr:rowOff>15875</xdr:rowOff>
    </xdr:from>
    <xdr:to>
      <xdr:col>11</xdr:col>
      <xdr:colOff>539749</xdr:colOff>
      <xdr:row>31</xdr:row>
      <xdr:rowOff>49761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ED9E5FF2-FBA1-5FC5-811B-F076CEFB6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8499" y="2238375"/>
          <a:ext cx="7508875" cy="3653386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72</xdr:row>
      <xdr:rowOff>31750</xdr:rowOff>
    </xdr:from>
    <xdr:to>
      <xdr:col>15</xdr:col>
      <xdr:colOff>401228</xdr:colOff>
      <xdr:row>81</xdr:row>
      <xdr:rowOff>142875</xdr:rowOff>
    </xdr:to>
    <xdr:pic>
      <xdr:nvPicPr>
        <xdr:cNvPr id="35" name="图片 34">
          <a:extLst>
            <a:ext uri="{FF2B5EF4-FFF2-40B4-BE49-F238E27FC236}">
              <a16:creationId xmlns:a16="http://schemas.microsoft.com/office/drawing/2014/main" id="{09C928C7-D6AD-588D-C1C0-34EEC356F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0250" y="13065125"/>
          <a:ext cx="10211978" cy="1682750"/>
        </a:xfrm>
        <a:prstGeom prst="rect">
          <a:avLst/>
        </a:prstGeom>
      </xdr:spPr>
    </xdr:pic>
    <xdr:clientData/>
  </xdr:twoCellAnchor>
  <xdr:twoCellAnchor editAs="oneCell">
    <xdr:from>
      <xdr:col>1</xdr:col>
      <xdr:colOff>15875</xdr:colOff>
      <xdr:row>97</xdr:row>
      <xdr:rowOff>111125</xdr:rowOff>
    </xdr:from>
    <xdr:to>
      <xdr:col>19</xdr:col>
      <xdr:colOff>285750</xdr:colOff>
      <xdr:row>107</xdr:row>
      <xdr:rowOff>133730</xdr:rowOff>
    </xdr:to>
    <xdr:pic>
      <xdr:nvPicPr>
        <xdr:cNvPr id="36" name="图片 35">
          <a:extLst>
            <a:ext uri="{FF2B5EF4-FFF2-40B4-BE49-F238E27FC236}">
              <a16:creationId xmlns:a16="http://schemas.microsoft.com/office/drawing/2014/main" id="{133E8FE2-A5D6-868B-D4CE-1976D28A98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8500" y="17510125"/>
          <a:ext cx="14906625" cy="176885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635000</xdr:colOff>
      <xdr:row>45</xdr:row>
      <xdr:rowOff>127000</xdr:rowOff>
    </xdr:from>
    <xdr:to>
      <xdr:col>24</xdr:col>
      <xdr:colOff>460375</xdr:colOff>
      <xdr:row>72</xdr:row>
      <xdr:rowOff>139667</xdr:rowOff>
    </xdr:to>
    <xdr:pic>
      <xdr:nvPicPr>
        <xdr:cNvPr id="52" name="图片 51">
          <a:extLst>
            <a:ext uri="{FF2B5EF4-FFF2-40B4-BE49-F238E27FC236}">
              <a16:creationId xmlns:a16="http://schemas.microsoft.com/office/drawing/2014/main" id="{A705377A-4754-5110-252D-3759893775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0" y="7985125"/>
          <a:ext cx="19192875" cy="4727542"/>
        </a:xfrm>
        <a:prstGeom prst="rect">
          <a:avLst/>
        </a:prstGeom>
      </xdr:spPr>
    </xdr:pic>
    <xdr:clientData/>
  </xdr:twoCellAnchor>
  <xdr:twoCellAnchor editAs="oneCell">
    <xdr:from>
      <xdr:col>1</xdr:col>
      <xdr:colOff>15875</xdr:colOff>
      <xdr:row>0</xdr:row>
      <xdr:rowOff>0</xdr:rowOff>
    </xdr:from>
    <xdr:to>
      <xdr:col>25</xdr:col>
      <xdr:colOff>619125</xdr:colOff>
      <xdr:row>10</xdr:row>
      <xdr:rowOff>14476</xdr:rowOff>
    </xdr:to>
    <xdr:pic>
      <xdr:nvPicPr>
        <xdr:cNvPr id="53" name="图片 52">
          <a:extLst>
            <a:ext uri="{FF2B5EF4-FFF2-40B4-BE49-F238E27FC236}">
              <a16:creationId xmlns:a16="http://schemas.microsoft.com/office/drawing/2014/main" id="{5466C923-0ACE-4B9E-04C7-B42E4763D7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8500" y="0"/>
          <a:ext cx="19970750" cy="176072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31751</xdr:colOff>
      <xdr:row>21</xdr:row>
      <xdr:rowOff>6351</xdr:rowOff>
    </xdr:from>
    <xdr:to>
      <xdr:col>6</xdr:col>
      <xdr:colOff>234951</xdr:colOff>
      <xdr:row>28</xdr:row>
      <xdr:rowOff>75583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49C51857-091B-5DB3-87BF-517CEEFC56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1201" y="3746501"/>
          <a:ext cx="4095750" cy="131383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107949</xdr:colOff>
      <xdr:row>1</xdr:row>
      <xdr:rowOff>19050</xdr:rowOff>
    </xdr:from>
    <xdr:to>
      <xdr:col>4</xdr:col>
      <xdr:colOff>375282</xdr:colOff>
      <xdr:row>11</xdr:row>
      <xdr:rowOff>19607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EE992277-E730-CFE4-E7FB-717862E3F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8349" y="196850"/>
          <a:ext cx="3734433" cy="1778557"/>
        </a:xfrm>
        <a:prstGeom prst="rect">
          <a:avLst/>
        </a:prstGeom>
      </xdr:spPr>
    </xdr:pic>
    <xdr:clientData/>
  </xdr:twoCellAnchor>
  <xdr:twoCellAnchor editAs="oneCell">
    <xdr:from>
      <xdr:col>1</xdr:col>
      <xdr:colOff>38101</xdr:colOff>
      <xdr:row>12</xdr:row>
      <xdr:rowOff>12700</xdr:rowOff>
    </xdr:from>
    <xdr:to>
      <xdr:col>4</xdr:col>
      <xdr:colOff>800101</xdr:colOff>
      <xdr:row>19</xdr:row>
      <xdr:rowOff>14861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D2039D7C-2493-F718-D507-E2CE2D32A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8501" y="2146300"/>
          <a:ext cx="4229100" cy="124676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15875</xdr:colOff>
      <xdr:row>0</xdr:row>
      <xdr:rowOff>142875</xdr:rowOff>
    </xdr:from>
    <xdr:ext cx="6778625" cy="2021149"/>
    <xdr:pic>
      <xdr:nvPicPr>
        <xdr:cNvPr id="2" name="图片 1">
          <a:extLst>
            <a:ext uri="{FF2B5EF4-FFF2-40B4-BE49-F238E27FC236}">
              <a16:creationId xmlns:a16="http://schemas.microsoft.com/office/drawing/2014/main" id="{2B316D95-EF15-4477-80E7-04DF07374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88225" y="20520025"/>
          <a:ext cx="6778625" cy="2021149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95249</xdr:colOff>
      <xdr:row>1</xdr:row>
      <xdr:rowOff>0</xdr:rowOff>
    </xdr:from>
    <xdr:to>
      <xdr:col>22</xdr:col>
      <xdr:colOff>222249</xdr:colOff>
      <xdr:row>20</xdr:row>
      <xdr:rowOff>20829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C556D5CF-3383-71F3-7B46-10DC28DB22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874" y="174625"/>
          <a:ext cx="14462125" cy="333870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650875</xdr:colOff>
      <xdr:row>68</xdr:row>
      <xdr:rowOff>79375</xdr:rowOff>
    </xdr:from>
    <xdr:to>
      <xdr:col>24</xdr:col>
      <xdr:colOff>476335</xdr:colOff>
      <xdr:row>86</xdr:row>
      <xdr:rowOff>47625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65FDD23B-DC23-CFA3-F932-A1BA39B09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0875" y="11953875"/>
          <a:ext cx="21764710" cy="3111500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</xdr:colOff>
      <xdr:row>16</xdr:row>
      <xdr:rowOff>31750</xdr:rowOff>
    </xdr:from>
    <xdr:to>
      <xdr:col>15</xdr:col>
      <xdr:colOff>619125</xdr:colOff>
      <xdr:row>27</xdr:row>
      <xdr:rowOff>130749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73C1019-A749-FC15-EF20-CEA18F136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6125" y="2825750"/>
          <a:ext cx="13620750" cy="2019874"/>
        </a:xfrm>
        <a:prstGeom prst="rect">
          <a:avLst/>
        </a:prstGeom>
      </xdr:spPr>
    </xdr:pic>
    <xdr:clientData/>
  </xdr:twoCellAnchor>
  <xdr:twoCellAnchor editAs="oneCell">
    <xdr:from>
      <xdr:col>6</xdr:col>
      <xdr:colOff>396876</xdr:colOff>
      <xdr:row>39</xdr:row>
      <xdr:rowOff>-1</xdr:rowOff>
    </xdr:from>
    <xdr:to>
      <xdr:col>9</xdr:col>
      <xdr:colOff>108720</xdr:colOff>
      <xdr:row>48</xdr:row>
      <xdr:rowOff>19137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26B1723C-59A8-1C5D-C375-65502BA60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88001" y="6810374"/>
          <a:ext cx="2569344" cy="1590763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39</xdr:row>
      <xdr:rowOff>0</xdr:rowOff>
    </xdr:from>
    <xdr:to>
      <xdr:col>23</xdr:col>
      <xdr:colOff>174625</xdr:colOff>
      <xdr:row>47</xdr:row>
      <xdr:rowOff>173503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C3139E92-9A83-DB1B-3963-46135B2BB9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208750" y="6810375"/>
          <a:ext cx="2222500" cy="1570503"/>
        </a:xfrm>
        <a:prstGeom prst="rect">
          <a:avLst/>
        </a:prstGeom>
      </xdr:spPr>
    </xdr:pic>
    <xdr:clientData/>
  </xdr:twoCellAnchor>
  <xdr:twoCellAnchor editAs="oneCell">
    <xdr:from>
      <xdr:col>12</xdr:col>
      <xdr:colOff>190501</xdr:colOff>
      <xdr:row>39</xdr:row>
      <xdr:rowOff>47626</xdr:rowOff>
    </xdr:from>
    <xdr:to>
      <xdr:col>14</xdr:col>
      <xdr:colOff>555626</xdr:colOff>
      <xdr:row>48</xdr:row>
      <xdr:rowOff>74869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1B8D1FAA-A00A-08BF-6015-901D9FBCBA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096626" y="6858001"/>
          <a:ext cx="2254250" cy="1598868"/>
        </a:xfrm>
        <a:prstGeom prst="rect">
          <a:avLst/>
        </a:prstGeom>
      </xdr:spPr>
    </xdr:pic>
    <xdr:clientData/>
  </xdr:twoCellAnchor>
  <xdr:twoCellAnchor editAs="oneCell">
    <xdr:from>
      <xdr:col>1</xdr:col>
      <xdr:colOff>47626</xdr:colOff>
      <xdr:row>39</xdr:row>
      <xdr:rowOff>47626</xdr:rowOff>
    </xdr:from>
    <xdr:to>
      <xdr:col>3</xdr:col>
      <xdr:colOff>444501</xdr:colOff>
      <xdr:row>48</xdr:row>
      <xdr:rowOff>54425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853D11AE-D9AE-920E-4574-20F437EF2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30251" y="6858001"/>
          <a:ext cx="2127250" cy="1578424"/>
        </a:xfrm>
        <a:prstGeom prst="rect">
          <a:avLst/>
        </a:prstGeom>
      </xdr:spPr>
    </xdr:pic>
    <xdr:clientData/>
  </xdr:twoCellAnchor>
  <xdr:twoCellAnchor editAs="oneCell">
    <xdr:from>
      <xdr:col>9</xdr:col>
      <xdr:colOff>476251</xdr:colOff>
      <xdr:row>39</xdr:row>
      <xdr:rowOff>0</xdr:rowOff>
    </xdr:from>
    <xdr:to>
      <xdr:col>11</xdr:col>
      <xdr:colOff>889001</xdr:colOff>
      <xdr:row>48</xdr:row>
      <xdr:rowOff>4893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3C195A93-893B-0ACF-D3C6-8D5D046ED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524876" y="6810375"/>
          <a:ext cx="2317750" cy="1576518"/>
        </a:xfrm>
        <a:prstGeom prst="rect">
          <a:avLst/>
        </a:prstGeom>
      </xdr:spPr>
    </xdr:pic>
    <xdr:clientData/>
  </xdr:twoCellAnchor>
  <xdr:twoCellAnchor editAs="oneCell">
    <xdr:from>
      <xdr:col>17</xdr:col>
      <xdr:colOff>677947</xdr:colOff>
      <xdr:row>39</xdr:row>
      <xdr:rowOff>15875</xdr:rowOff>
    </xdr:from>
    <xdr:to>
      <xdr:col>19</xdr:col>
      <xdr:colOff>444500</xdr:colOff>
      <xdr:row>47</xdr:row>
      <xdr:rowOff>168187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E5445128-6006-D47A-3020-EBA54A9EA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6394197" y="6826250"/>
          <a:ext cx="2370053" cy="1549312"/>
        </a:xfrm>
        <a:prstGeom prst="rect">
          <a:avLst/>
        </a:prstGeom>
      </xdr:spPr>
    </xdr:pic>
    <xdr:clientData/>
  </xdr:twoCellAnchor>
  <xdr:twoCellAnchor editAs="oneCell">
    <xdr:from>
      <xdr:col>15</xdr:col>
      <xdr:colOff>31751</xdr:colOff>
      <xdr:row>39</xdr:row>
      <xdr:rowOff>15875</xdr:rowOff>
    </xdr:from>
    <xdr:to>
      <xdr:col>17</xdr:col>
      <xdr:colOff>301801</xdr:colOff>
      <xdr:row>48</xdr:row>
      <xdr:rowOff>47625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583C8767-3151-D6A2-AA4B-22BF38CA45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3779501" y="6826250"/>
          <a:ext cx="2238550" cy="16033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29</xdr:row>
      <xdr:rowOff>1</xdr:rowOff>
    </xdr:from>
    <xdr:to>
      <xdr:col>3</xdr:col>
      <xdr:colOff>466083</xdr:colOff>
      <xdr:row>37</xdr:row>
      <xdr:rowOff>142875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F68F08E6-DF7A-F232-94E4-592E096A1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82625" y="5064126"/>
          <a:ext cx="2196458" cy="1539874"/>
        </a:xfrm>
        <a:prstGeom prst="rect">
          <a:avLst/>
        </a:prstGeom>
      </xdr:spPr>
    </xdr:pic>
    <xdr:clientData/>
  </xdr:twoCellAnchor>
  <xdr:twoCellAnchor editAs="oneCell">
    <xdr:from>
      <xdr:col>12</xdr:col>
      <xdr:colOff>301626</xdr:colOff>
      <xdr:row>29</xdr:row>
      <xdr:rowOff>31749</xdr:rowOff>
    </xdr:from>
    <xdr:to>
      <xdr:col>14</xdr:col>
      <xdr:colOff>619125</xdr:colOff>
      <xdr:row>37</xdr:row>
      <xdr:rowOff>139166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AB93F0A6-05A3-E4F1-63B5-D79C737C1E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1207751" y="5095874"/>
          <a:ext cx="2206624" cy="1504417"/>
        </a:xfrm>
        <a:prstGeom prst="rect">
          <a:avLst/>
        </a:prstGeom>
      </xdr:spPr>
    </xdr:pic>
    <xdr:clientData/>
  </xdr:twoCellAnchor>
  <xdr:twoCellAnchor editAs="oneCell">
    <xdr:from>
      <xdr:col>19</xdr:col>
      <xdr:colOff>777875</xdr:colOff>
      <xdr:row>29</xdr:row>
      <xdr:rowOff>47625</xdr:rowOff>
    </xdr:from>
    <xdr:to>
      <xdr:col>22</xdr:col>
      <xdr:colOff>571500</xdr:colOff>
      <xdr:row>38</xdr:row>
      <xdr:rowOff>34308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D99129FB-A603-41FF-EA02-8C303C6C4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9097625" y="5111750"/>
          <a:ext cx="2047875" cy="1558308"/>
        </a:xfrm>
        <a:prstGeom prst="rect">
          <a:avLst/>
        </a:prstGeom>
      </xdr:spPr>
    </xdr:pic>
    <xdr:clientData/>
  </xdr:twoCellAnchor>
  <xdr:twoCellAnchor editAs="oneCell">
    <xdr:from>
      <xdr:col>15</xdr:col>
      <xdr:colOff>1</xdr:colOff>
      <xdr:row>29</xdr:row>
      <xdr:rowOff>1</xdr:rowOff>
    </xdr:from>
    <xdr:to>
      <xdr:col>17</xdr:col>
      <xdr:colOff>222251</xdr:colOff>
      <xdr:row>37</xdr:row>
      <xdr:rowOff>151781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D5D16812-FE97-E51D-1F08-85F0E0BCD8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3747751" y="5064126"/>
          <a:ext cx="2190750" cy="1548780"/>
        </a:xfrm>
        <a:prstGeom prst="rect">
          <a:avLst/>
        </a:prstGeom>
      </xdr:spPr>
    </xdr:pic>
    <xdr:clientData/>
  </xdr:twoCellAnchor>
  <xdr:twoCellAnchor editAs="oneCell">
    <xdr:from>
      <xdr:col>6</xdr:col>
      <xdr:colOff>539750</xdr:colOff>
      <xdr:row>28</xdr:row>
      <xdr:rowOff>159916</xdr:rowOff>
    </xdr:from>
    <xdr:to>
      <xdr:col>8</xdr:col>
      <xdr:colOff>913099</xdr:colOff>
      <xdr:row>38</xdr:row>
      <xdr:rowOff>31750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5AFB5791-7CE1-887E-6A1A-25D4041A3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730875" y="5049416"/>
          <a:ext cx="2278349" cy="1618084"/>
        </a:xfrm>
        <a:prstGeom prst="rect">
          <a:avLst/>
        </a:prstGeom>
      </xdr:spPr>
    </xdr:pic>
    <xdr:clientData/>
  </xdr:twoCellAnchor>
  <xdr:twoCellAnchor editAs="oneCell">
    <xdr:from>
      <xdr:col>9</xdr:col>
      <xdr:colOff>492125</xdr:colOff>
      <xdr:row>29</xdr:row>
      <xdr:rowOff>15875</xdr:rowOff>
    </xdr:from>
    <xdr:to>
      <xdr:col>11</xdr:col>
      <xdr:colOff>873169</xdr:colOff>
      <xdr:row>38</xdr:row>
      <xdr:rowOff>47625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051ED767-09A6-F113-A56D-E9D24F194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8540750" y="5080000"/>
          <a:ext cx="2286044" cy="1603375"/>
        </a:xfrm>
        <a:prstGeom prst="rect">
          <a:avLst/>
        </a:prstGeom>
      </xdr:spPr>
    </xdr:pic>
    <xdr:clientData/>
  </xdr:twoCellAnchor>
  <xdr:twoCellAnchor editAs="oneCell">
    <xdr:from>
      <xdr:col>17</xdr:col>
      <xdr:colOff>746125</xdr:colOff>
      <xdr:row>29</xdr:row>
      <xdr:rowOff>15876</xdr:rowOff>
    </xdr:from>
    <xdr:to>
      <xdr:col>19</xdr:col>
      <xdr:colOff>349250</xdr:colOff>
      <xdr:row>38</xdr:row>
      <xdr:rowOff>12057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28CD0732-4B2A-2411-AE9F-ABCDC7407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6462375" y="5080001"/>
          <a:ext cx="2206625" cy="1567806"/>
        </a:xfrm>
        <a:prstGeom prst="rect">
          <a:avLst/>
        </a:prstGeom>
      </xdr:spPr>
    </xdr:pic>
    <xdr:clientData/>
  </xdr:twoCellAnchor>
  <xdr:twoCellAnchor>
    <xdr:from>
      <xdr:col>20</xdr:col>
      <xdr:colOff>412750</xdr:colOff>
      <xdr:row>32</xdr:row>
      <xdr:rowOff>1</xdr:rowOff>
    </xdr:from>
    <xdr:to>
      <xdr:col>21</xdr:col>
      <xdr:colOff>666750</xdr:colOff>
      <xdr:row>33</xdr:row>
      <xdr:rowOff>142876</xdr:rowOff>
    </xdr:to>
    <xdr:sp macro="" textlink="">
      <xdr:nvSpPr>
        <xdr:cNvPr id="20" name="矩形 19">
          <a:extLst>
            <a:ext uri="{FF2B5EF4-FFF2-40B4-BE49-F238E27FC236}">
              <a16:creationId xmlns:a16="http://schemas.microsoft.com/office/drawing/2014/main" id="{9142F310-EA40-29FD-8F71-2F83D4118086}"/>
            </a:ext>
          </a:extLst>
        </xdr:cNvPr>
        <xdr:cNvSpPr/>
      </xdr:nvSpPr>
      <xdr:spPr>
        <a:xfrm>
          <a:off x="19621500" y="5588001"/>
          <a:ext cx="936625" cy="317500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20</xdr:col>
      <xdr:colOff>581025</xdr:colOff>
      <xdr:row>42</xdr:row>
      <xdr:rowOff>168276</xdr:rowOff>
    </xdr:from>
    <xdr:to>
      <xdr:col>22</xdr:col>
      <xdr:colOff>152400</xdr:colOff>
      <xdr:row>44</xdr:row>
      <xdr:rowOff>136526</xdr:rowOff>
    </xdr:to>
    <xdr:sp macro="" textlink="">
      <xdr:nvSpPr>
        <xdr:cNvPr id="21" name="矩形 20">
          <a:extLst>
            <a:ext uri="{FF2B5EF4-FFF2-40B4-BE49-F238E27FC236}">
              <a16:creationId xmlns:a16="http://schemas.microsoft.com/office/drawing/2014/main" id="{E06E25FF-834E-44C7-A149-881C9AEAFBC8}"/>
            </a:ext>
          </a:extLst>
        </xdr:cNvPr>
        <xdr:cNvSpPr/>
      </xdr:nvSpPr>
      <xdr:spPr>
        <a:xfrm>
          <a:off x="19789775" y="7502526"/>
          <a:ext cx="936625" cy="317500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18</xdr:col>
      <xdr:colOff>98425</xdr:colOff>
      <xdr:row>41</xdr:row>
      <xdr:rowOff>146051</xdr:rowOff>
    </xdr:from>
    <xdr:to>
      <xdr:col>18</xdr:col>
      <xdr:colOff>1035050</xdr:colOff>
      <xdr:row>43</xdr:row>
      <xdr:rowOff>114301</xdr:rowOff>
    </xdr:to>
    <xdr:sp macro="" textlink="">
      <xdr:nvSpPr>
        <xdr:cNvPr id="22" name="矩形 21">
          <a:extLst>
            <a:ext uri="{FF2B5EF4-FFF2-40B4-BE49-F238E27FC236}">
              <a16:creationId xmlns:a16="http://schemas.microsoft.com/office/drawing/2014/main" id="{15B856E7-D4C4-40AD-A4EA-80077C993DE1}"/>
            </a:ext>
          </a:extLst>
        </xdr:cNvPr>
        <xdr:cNvSpPr/>
      </xdr:nvSpPr>
      <xdr:spPr>
        <a:xfrm>
          <a:off x="17052925" y="7305676"/>
          <a:ext cx="936625" cy="317500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18</xdr:col>
      <xdr:colOff>155575</xdr:colOff>
      <xdr:row>33</xdr:row>
      <xdr:rowOff>12701</xdr:rowOff>
    </xdr:from>
    <xdr:to>
      <xdr:col>18</xdr:col>
      <xdr:colOff>1092200</xdr:colOff>
      <xdr:row>34</xdr:row>
      <xdr:rowOff>155576</xdr:rowOff>
    </xdr:to>
    <xdr:sp macro="" textlink="">
      <xdr:nvSpPr>
        <xdr:cNvPr id="23" name="矩形 22">
          <a:extLst>
            <a:ext uri="{FF2B5EF4-FFF2-40B4-BE49-F238E27FC236}">
              <a16:creationId xmlns:a16="http://schemas.microsoft.com/office/drawing/2014/main" id="{2A0B9775-CD4B-4AE6-A009-1F70BAD22D01}"/>
            </a:ext>
          </a:extLst>
        </xdr:cNvPr>
        <xdr:cNvSpPr/>
      </xdr:nvSpPr>
      <xdr:spPr>
        <a:xfrm>
          <a:off x="17110075" y="5775326"/>
          <a:ext cx="936625" cy="317500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15</xdr:col>
      <xdr:colOff>593725</xdr:colOff>
      <xdr:row>32</xdr:row>
      <xdr:rowOff>85726</xdr:rowOff>
    </xdr:from>
    <xdr:to>
      <xdr:col>16</xdr:col>
      <xdr:colOff>577850</xdr:colOff>
      <xdr:row>34</xdr:row>
      <xdr:rowOff>53976</xdr:rowOff>
    </xdr:to>
    <xdr:sp macro="" textlink="">
      <xdr:nvSpPr>
        <xdr:cNvPr id="24" name="矩形 23">
          <a:extLst>
            <a:ext uri="{FF2B5EF4-FFF2-40B4-BE49-F238E27FC236}">
              <a16:creationId xmlns:a16="http://schemas.microsoft.com/office/drawing/2014/main" id="{BBF77F3D-97F6-433C-BC05-AC67707A2471}"/>
            </a:ext>
          </a:extLst>
        </xdr:cNvPr>
        <xdr:cNvSpPr/>
      </xdr:nvSpPr>
      <xdr:spPr>
        <a:xfrm>
          <a:off x="14341475" y="5673726"/>
          <a:ext cx="936625" cy="317500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12</xdr:col>
      <xdr:colOff>857250</xdr:colOff>
      <xdr:row>34</xdr:row>
      <xdr:rowOff>31751</xdr:rowOff>
    </xdr:from>
    <xdr:to>
      <xdr:col>13</xdr:col>
      <xdr:colOff>841375</xdr:colOff>
      <xdr:row>36</xdr:row>
      <xdr:rowOff>1</xdr:rowOff>
    </xdr:to>
    <xdr:sp macro="" textlink="">
      <xdr:nvSpPr>
        <xdr:cNvPr id="25" name="矩形 24">
          <a:extLst>
            <a:ext uri="{FF2B5EF4-FFF2-40B4-BE49-F238E27FC236}">
              <a16:creationId xmlns:a16="http://schemas.microsoft.com/office/drawing/2014/main" id="{E0357411-FBA4-48FF-B221-300004028A87}"/>
            </a:ext>
          </a:extLst>
        </xdr:cNvPr>
        <xdr:cNvSpPr/>
      </xdr:nvSpPr>
      <xdr:spPr>
        <a:xfrm>
          <a:off x="11763375" y="5969001"/>
          <a:ext cx="936625" cy="317500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12</xdr:col>
      <xdr:colOff>755650</xdr:colOff>
      <xdr:row>42</xdr:row>
      <xdr:rowOff>41276</xdr:rowOff>
    </xdr:from>
    <xdr:to>
      <xdr:col>13</xdr:col>
      <xdr:colOff>739775</xdr:colOff>
      <xdr:row>44</xdr:row>
      <xdr:rowOff>9526</xdr:rowOff>
    </xdr:to>
    <xdr:sp macro="" textlink="">
      <xdr:nvSpPr>
        <xdr:cNvPr id="26" name="矩形 25">
          <a:extLst>
            <a:ext uri="{FF2B5EF4-FFF2-40B4-BE49-F238E27FC236}">
              <a16:creationId xmlns:a16="http://schemas.microsoft.com/office/drawing/2014/main" id="{79C81ED4-3764-49A4-811C-6E6D085FD835}"/>
            </a:ext>
          </a:extLst>
        </xdr:cNvPr>
        <xdr:cNvSpPr/>
      </xdr:nvSpPr>
      <xdr:spPr>
        <a:xfrm>
          <a:off x="11661775" y="7375526"/>
          <a:ext cx="936625" cy="317500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15</xdr:col>
      <xdr:colOff>654050</xdr:colOff>
      <xdr:row>42</xdr:row>
      <xdr:rowOff>130176</xdr:rowOff>
    </xdr:from>
    <xdr:to>
      <xdr:col>16</xdr:col>
      <xdr:colOff>638175</xdr:colOff>
      <xdr:row>44</xdr:row>
      <xdr:rowOff>98426</xdr:rowOff>
    </xdr:to>
    <xdr:sp macro="" textlink="">
      <xdr:nvSpPr>
        <xdr:cNvPr id="27" name="矩形 26">
          <a:extLst>
            <a:ext uri="{FF2B5EF4-FFF2-40B4-BE49-F238E27FC236}">
              <a16:creationId xmlns:a16="http://schemas.microsoft.com/office/drawing/2014/main" id="{50874CBF-8BA3-43EF-86F0-7001E23FCD25}"/>
            </a:ext>
          </a:extLst>
        </xdr:cNvPr>
        <xdr:cNvSpPr/>
      </xdr:nvSpPr>
      <xdr:spPr>
        <a:xfrm>
          <a:off x="14401800" y="7464426"/>
          <a:ext cx="936625" cy="317500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10</xdr:col>
      <xdr:colOff>44450</xdr:colOff>
      <xdr:row>42</xdr:row>
      <xdr:rowOff>60326</xdr:rowOff>
    </xdr:from>
    <xdr:to>
      <xdr:col>11</xdr:col>
      <xdr:colOff>28575</xdr:colOff>
      <xdr:row>44</xdr:row>
      <xdr:rowOff>28576</xdr:rowOff>
    </xdr:to>
    <xdr:sp macro="" textlink="">
      <xdr:nvSpPr>
        <xdr:cNvPr id="28" name="矩形 27">
          <a:extLst>
            <a:ext uri="{FF2B5EF4-FFF2-40B4-BE49-F238E27FC236}">
              <a16:creationId xmlns:a16="http://schemas.microsoft.com/office/drawing/2014/main" id="{7F146445-4BE0-4844-B1D8-6F944058A861}"/>
            </a:ext>
          </a:extLst>
        </xdr:cNvPr>
        <xdr:cNvSpPr/>
      </xdr:nvSpPr>
      <xdr:spPr>
        <a:xfrm>
          <a:off x="9045575" y="7394576"/>
          <a:ext cx="936625" cy="317500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7</xdr:col>
      <xdr:colOff>355600</xdr:colOff>
      <xdr:row>42</xdr:row>
      <xdr:rowOff>38101</xdr:rowOff>
    </xdr:from>
    <xdr:to>
      <xdr:col>8</xdr:col>
      <xdr:colOff>339725</xdr:colOff>
      <xdr:row>44</xdr:row>
      <xdr:rowOff>6351</xdr:rowOff>
    </xdr:to>
    <xdr:sp macro="" textlink="">
      <xdr:nvSpPr>
        <xdr:cNvPr id="29" name="矩形 28">
          <a:extLst>
            <a:ext uri="{FF2B5EF4-FFF2-40B4-BE49-F238E27FC236}">
              <a16:creationId xmlns:a16="http://schemas.microsoft.com/office/drawing/2014/main" id="{AA23F795-8A00-416F-A763-C9B00A8D5B03}"/>
            </a:ext>
          </a:extLst>
        </xdr:cNvPr>
        <xdr:cNvSpPr/>
      </xdr:nvSpPr>
      <xdr:spPr>
        <a:xfrm>
          <a:off x="6499225" y="7372351"/>
          <a:ext cx="936625" cy="317500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485775</xdr:colOff>
      <xdr:row>42</xdr:row>
      <xdr:rowOff>73026</xdr:rowOff>
    </xdr:from>
    <xdr:to>
      <xdr:col>2</xdr:col>
      <xdr:colOff>644525</xdr:colOff>
      <xdr:row>44</xdr:row>
      <xdr:rowOff>41276</xdr:rowOff>
    </xdr:to>
    <xdr:sp macro="" textlink="">
      <xdr:nvSpPr>
        <xdr:cNvPr id="31" name="矩形 30">
          <a:extLst>
            <a:ext uri="{FF2B5EF4-FFF2-40B4-BE49-F238E27FC236}">
              <a16:creationId xmlns:a16="http://schemas.microsoft.com/office/drawing/2014/main" id="{EB082A18-24C0-466C-B98F-D084E5F7EE2A}"/>
            </a:ext>
          </a:extLst>
        </xdr:cNvPr>
        <xdr:cNvSpPr/>
      </xdr:nvSpPr>
      <xdr:spPr>
        <a:xfrm>
          <a:off x="1168400" y="7407276"/>
          <a:ext cx="936625" cy="317500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669925</xdr:colOff>
      <xdr:row>32</xdr:row>
      <xdr:rowOff>34926</xdr:rowOff>
    </xdr:from>
    <xdr:to>
      <xdr:col>2</xdr:col>
      <xdr:colOff>828675</xdr:colOff>
      <xdr:row>34</xdr:row>
      <xdr:rowOff>3176</xdr:rowOff>
    </xdr:to>
    <xdr:sp macro="" textlink="">
      <xdr:nvSpPr>
        <xdr:cNvPr id="32" name="矩形 31">
          <a:extLst>
            <a:ext uri="{FF2B5EF4-FFF2-40B4-BE49-F238E27FC236}">
              <a16:creationId xmlns:a16="http://schemas.microsoft.com/office/drawing/2014/main" id="{2F3CB33A-84D3-4E9B-A3D4-AE8CD1B5B439}"/>
            </a:ext>
          </a:extLst>
        </xdr:cNvPr>
        <xdr:cNvSpPr/>
      </xdr:nvSpPr>
      <xdr:spPr>
        <a:xfrm>
          <a:off x="1352550" y="5622926"/>
          <a:ext cx="936625" cy="317500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7</xdr:col>
      <xdr:colOff>212725</xdr:colOff>
      <xdr:row>32</xdr:row>
      <xdr:rowOff>133351</xdr:rowOff>
    </xdr:from>
    <xdr:to>
      <xdr:col>8</xdr:col>
      <xdr:colOff>196850</xdr:colOff>
      <xdr:row>34</xdr:row>
      <xdr:rowOff>101601</xdr:rowOff>
    </xdr:to>
    <xdr:sp macro="" textlink="">
      <xdr:nvSpPr>
        <xdr:cNvPr id="34" name="矩形 33">
          <a:extLst>
            <a:ext uri="{FF2B5EF4-FFF2-40B4-BE49-F238E27FC236}">
              <a16:creationId xmlns:a16="http://schemas.microsoft.com/office/drawing/2014/main" id="{52CAEAAA-2D35-4E35-B483-8F67003B5940}"/>
            </a:ext>
          </a:extLst>
        </xdr:cNvPr>
        <xdr:cNvSpPr/>
      </xdr:nvSpPr>
      <xdr:spPr>
        <a:xfrm>
          <a:off x="6356350" y="5721351"/>
          <a:ext cx="936625" cy="317500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10</xdr:col>
      <xdr:colOff>127000</xdr:colOff>
      <xdr:row>32</xdr:row>
      <xdr:rowOff>63501</xdr:rowOff>
    </xdr:from>
    <xdr:to>
      <xdr:col>11</xdr:col>
      <xdr:colOff>111125</xdr:colOff>
      <xdr:row>34</xdr:row>
      <xdr:rowOff>31751</xdr:rowOff>
    </xdr:to>
    <xdr:sp macro="" textlink="">
      <xdr:nvSpPr>
        <xdr:cNvPr id="35" name="矩形 34">
          <a:extLst>
            <a:ext uri="{FF2B5EF4-FFF2-40B4-BE49-F238E27FC236}">
              <a16:creationId xmlns:a16="http://schemas.microsoft.com/office/drawing/2014/main" id="{E9283184-CB4C-453A-87DA-CA352B50AA00}"/>
            </a:ext>
          </a:extLst>
        </xdr:cNvPr>
        <xdr:cNvSpPr/>
      </xdr:nvSpPr>
      <xdr:spPr>
        <a:xfrm>
          <a:off x="9128125" y="5651501"/>
          <a:ext cx="936625" cy="317500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3</xdr:col>
      <xdr:colOff>616859</xdr:colOff>
      <xdr:row>39</xdr:row>
      <xdr:rowOff>90713</xdr:rowOff>
    </xdr:from>
    <xdr:to>
      <xdr:col>6</xdr:col>
      <xdr:colOff>151349</xdr:colOff>
      <xdr:row>48</xdr:row>
      <xdr:rowOff>49975</xdr:rowOff>
    </xdr:to>
    <xdr:pic>
      <xdr:nvPicPr>
        <xdr:cNvPr id="37" name="图片 36">
          <a:extLst>
            <a:ext uri="{FF2B5EF4-FFF2-40B4-BE49-F238E27FC236}">
              <a16:creationId xmlns:a16="http://schemas.microsoft.com/office/drawing/2014/main" id="{78600E36-96FA-46FF-40C0-37BC79EFB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038930" y="7166427"/>
          <a:ext cx="2337562" cy="1592119"/>
        </a:xfrm>
        <a:prstGeom prst="rect">
          <a:avLst/>
        </a:prstGeom>
      </xdr:spPr>
    </xdr:pic>
    <xdr:clientData/>
  </xdr:twoCellAnchor>
  <xdr:twoCellAnchor>
    <xdr:from>
      <xdr:col>4</xdr:col>
      <xdr:colOff>294822</xdr:colOff>
      <xdr:row>42</xdr:row>
      <xdr:rowOff>86179</xdr:rowOff>
    </xdr:from>
    <xdr:to>
      <xdr:col>5</xdr:col>
      <xdr:colOff>278947</xdr:colOff>
      <xdr:row>44</xdr:row>
      <xdr:rowOff>54430</xdr:rowOff>
    </xdr:to>
    <xdr:sp macro="" textlink="">
      <xdr:nvSpPr>
        <xdr:cNvPr id="30" name="矩形 29">
          <a:extLst>
            <a:ext uri="{FF2B5EF4-FFF2-40B4-BE49-F238E27FC236}">
              <a16:creationId xmlns:a16="http://schemas.microsoft.com/office/drawing/2014/main" id="{E1B39920-B5FE-4C0A-86F1-C04966D7DD0E}"/>
            </a:ext>
          </a:extLst>
        </xdr:cNvPr>
        <xdr:cNvSpPr/>
      </xdr:nvSpPr>
      <xdr:spPr>
        <a:xfrm>
          <a:off x="3678465" y="7706179"/>
          <a:ext cx="945696" cy="331108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3</xdr:col>
      <xdr:colOff>680358</xdr:colOff>
      <xdr:row>28</xdr:row>
      <xdr:rowOff>163288</xdr:rowOff>
    </xdr:from>
    <xdr:to>
      <xdr:col>6</xdr:col>
      <xdr:colOff>119153</xdr:colOff>
      <xdr:row>37</xdr:row>
      <xdr:rowOff>163287</xdr:rowOff>
    </xdr:to>
    <xdr:pic>
      <xdr:nvPicPr>
        <xdr:cNvPr id="38" name="图片 37">
          <a:extLst>
            <a:ext uri="{FF2B5EF4-FFF2-40B4-BE49-F238E27FC236}">
              <a16:creationId xmlns:a16="http://schemas.microsoft.com/office/drawing/2014/main" id="{2C3A54E7-6BB2-FD8D-266C-38026A0DEA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102429" y="5243288"/>
          <a:ext cx="2241867" cy="1632856"/>
        </a:xfrm>
        <a:prstGeom prst="rect">
          <a:avLst/>
        </a:prstGeom>
      </xdr:spPr>
    </xdr:pic>
    <xdr:clientData/>
  </xdr:twoCellAnchor>
  <xdr:twoCellAnchor>
    <xdr:from>
      <xdr:col>4</xdr:col>
      <xdr:colOff>346075</xdr:colOff>
      <xdr:row>31</xdr:row>
      <xdr:rowOff>169181</xdr:rowOff>
    </xdr:from>
    <xdr:to>
      <xdr:col>5</xdr:col>
      <xdr:colOff>330200</xdr:colOff>
      <xdr:row>33</xdr:row>
      <xdr:rowOff>137431</xdr:rowOff>
    </xdr:to>
    <xdr:sp macro="" textlink="">
      <xdr:nvSpPr>
        <xdr:cNvPr id="33" name="矩形 32">
          <a:extLst>
            <a:ext uri="{FF2B5EF4-FFF2-40B4-BE49-F238E27FC236}">
              <a16:creationId xmlns:a16="http://schemas.microsoft.com/office/drawing/2014/main" id="{A90EDA5A-8299-4BA3-ACDF-3FB019FF2A5D}"/>
            </a:ext>
          </a:extLst>
        </xdr:cNvPr>
        <xdr:cNvSpPr/>
      </xdr:nvSpPr>
      <xdr:spPr>
        <a:xfrm>
          <a:off x="3729718" y="5793467"/>
          <a:ext cx="945696" cy="331107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94</xdr:row>
      <xdr:rowOff>47625</xdr:rowOff>
    </xdr:from>
    <xdr:to>
      <xdr:col>35</xdr:col>
      <xdr:colOff>142875</xdr:colOff>
      <xdr:row>104</xdr:row>
      <xdr:rowOff>131552</xdr:rowOff>
    </xdr:to>
    <xdr:pic>
      <xdr:nvPicPr>
        <xdr:cNvPr id="24" name="图片 23">
          <a:extLst>
            <a:ext uri="{FF2B5EF4-FFF2-40B4-BE49-F238E27FC236}">
              <a16:creationId xmlns:a16="http://schemas.microsoft.com/office/drawing/2014/main" id="{ADF51CE9-A2BF-FAEC-71F4-9CE0AECF0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2625" y="18923000"/>
          <a:ext cx="25527000" cy="1830178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1193800</xdr:colOff>
      <xdr:row>45</xdr:row>
      <xdr:rowOff>101600</xdr:rowOff>
    </xdr:from>
    <xdr:to>
      <xdr:col>28</xdr:col>
      <xdr:colOff>955924</xdr:colOff>
      <xdr:row>57</xdr:row>
      <xdr:rowOff>76200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33CEAF0F-AC11-6A34-9A10-A272B4AE16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3800" y="9245600"/>
          <a:ext cx="37531924" cy="210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D119"/>
  <sheetViews>
    <sheetView zoomScale="70" zoomScaleNormal="70" workbookViewId="0">
      <selection activeCell="G11" sqref="G11"/>
    </sheetView>
  </sheetViews>
  <sheetFormatPr defaultColWidth="10.6640625" defaultRowHeight="14"/>
  <cols>
    <col min="1" max="1" width="10.6640625" style="77"/>
    <col min="2" max="2" width="12.58203125"/>
    <col min="3" max="3" width="9.75" customWidth="1"/>
    <col min="4" max="9" width="12.58203125"/>
    <col min="10" max="10" width="16.75" customWidth="1"/>
    <col min="11" max="11" width="12.58203125"/>
    <col min="12" max="12" width="18.08203125" customWidth="1"/>
    <col min="13" max="13" width="12.58203125"/>
  </cols>
  <sheetData>
    <row r="3" spans="1:6">
      <c r="A3" s="257" t="s">
        <v>0</v>
      </c>
      <c r="B3" s="389"/>
      <c r="C3" s="390"/>
      <c r="D3" s="390"/>
      <c r="E3" s="390"/>
      <c r="F3" s="258"/>
    </row>
    <row r="4" spans="1:6">
      <c r="B4" s="273"/>
      <c r="C4" s="82" t="s">
        <v>1</v>
      </c>
      <c r="D4" s="391" t="s">
        <v>437</v>
      </c>
      <c r="E4" s="391"/>
      <c r="F4" s="391"/>
    </row>
    <row r="5" spans="1:6" ht="14" customHeight="1">
      <c r="B5" s="403" t="s">
        <v>2</v>
      </c>
      <c r="C5" s="82">
        <v>8</v>
      </c>
      <c r="D5" s="82">
        <v>3</v>
      </c>
      <c r="E5" s="82">
        <v>3</v>
      </c>
      <c r="F5" s="82">
        <v>2</v>
      </c>
    </row>
    <row r="6" spans="1:6">
      <c r="B6" s="403"/>
      <c r="C6" s="82">
        <v>6</v>
      </c>
      <c r="D6" s="82">
        <v>2</v>
      </c>
      <c r="E6" s="82">
        <v>3</v>
      </c>
      <c r="F6" s="82">
        <v>3</v>
      </c>
    </row>
    <row r="7" spans="1:6">
      <c r="B7" s="403"/>
      <c r="C7" s="82">
        <v>6</v>
      </c>
      <c r="D7" s="82">
        <v>3</v>
      </c>
      <c r="E7" s="82">
        <v>2</v>
      </c>
      <c r="F7" s="82">
        <v>6</v>
      </c>
    </row>
    <row r="8" spans="1:6">
      <c r="B8" s="403"/>
      <c r="C8" s="82">
        <v>12</v>
      </c>
      <c r="D8" s="82">
        <v>6</v>
      </c>
      <c r="E8" s="82">
        <v>4</v>
      </c>
      <c r="F8" s="82">
        <v>4</v>
      </c>
    </row>
    <row r="9" spans="1:6">
      <c r="B9" s="403"/>
      <c r="C9" s="82">
        <v>8</v>
      </c>
      <c r="D9" s="82">
        <v>4</v>
      </c>
      <c r="E9" s="82">
        <v>2</v>
      </c>
      <c r="F9" s="82">
        <v>2</v>
      </c>
    </row>
    <row r="10" spans="1:6">
      <c r="B10" s="403"/>
      <c r="C10" s="82">
        <v>8</v>
      </c>
      <c r="D10" s="82">
        <v>1</v>
      </c>
      <c r="E10" s="82">
        <v>2</v>
      </c>
      <c r="F10" s="82">
        <v>8</v>
      </c>
    </row>
    <row r="11" spans="1:6">
      <c r="B11" s="403"/>
      <c r="C11" s="82">
        <v>8</v>
      </c>
      <c r="D11" s="82">
        <v>2</v>
      </c>
      <c r="E11" s="82">
        <v>3</v>
      </c>
      <c r="F11" s="82">
        <v>1</v>
      </c>
    </row>
    <row r="12" spans="1:6">
      <c r="B12" s="403"/>
      <c r="C12" s="82">
        <v>12</v>
      </c>
      <c r="D12" s="82">
        <v>3</v>
      </c>
      <c r="E12" s="82">
        <v>3</v>
      </c>
      <c r="F12" s="82">
        <v>3</v>
      </c>
    </row>
    <row r="13" spans="1:6">
      <c r="B13" s="403"/>
      <c r="C13" s="82">
        <v>8</v>
      </c>
      <c r="D13" s="82">
        <v>2</v>
      </c>
      <c r="E13" s="82">
        <v>3</v>
      </c>
      <c r="F13" s="82">
        <v>3</v>
      </c>
    </row>
    <row r="14" spans="1:6">
      <c r="B14" s="403"/>
      <c r="C14" s="82">
        <v>6</v>
      </c>
      <c r="D14" s="82">
        <v>3</v>
      </c>
      <c r="E14" s="82">
        <v>3</v>
      </c>
      <c r="F14" s="82">
        <v>1</v>
      </c>
    </row>
    <row r="15" spans="1:6">
      <c r="B15" s="403"/>
      <c r="C15" s="82"/>
      <c r="D15" s="82">
        <v>1</v>
      </c>
      <c r="E15" s="82">
        <v>1</v>
      </c>
      <c r="F15" s="82">
        <v>6</v>
      </c>
    </row>
    <row r="16" spans="1:6">
      <c r="B16" s="403"/>
      <c r="C16" s="82"/>
      <c r="D16" s="82">
        <v>3</v>
      </c>
      <c r="E16" s="82">
        <v>2</v>
      </c>
      <c r="F16" s="82">
        <v>6</v>
      </c>
    </row>
    <row r="17" spans="1:30">
      <c r="B17" s="279" t="s">
        <v>3</v>
      </c>
      <c r="C17" s="280">
        <v>8.1999999999999993</v>
      </c>
      <c r="D17" s="392">
        <v>3.028</v>
      </c>
      <c r="E17" s="392"/>
      <c r="F17" s="392"/>
    </row>
    <row r="18" spans="1:30">
      <c r="B18" s="279" t="s">
        <v>4</v>
      </c>
      <c r="C18" s="281">
        <f>STDEVP(C5:C14)</f>
        <v>2.0880613017821101</v>
      </c>
      <c r="D18" s="393">
        <f>STDEVP(D5:F16)</f>
        <v>1.607035073791192</v>
      </c>
      <c r="E18" s="393">
        <f t="shared" ref="E18:F18" si="0">STDEVP(E5:E14)</f>
        <v>0.6</v>
      </c>
      <c r="F18" s="393">
        <f t="shared" si="0"/>
        <v>2.1</v>
      </c>
    </row>
    <row r="19" spans="1:30">
      <c r="B19" s="279" t="s">
        <v>5</v>
      </c>
      <c r="C19" s="394" t="s">
        <v>285</v>
      </c>
      <c r="D19" s="395"/>
      <c r="E19" s="395"/>
      <c r="F19" s="395"/>
    </row>
    <row r="20" spans="1:30">
      <c r="B20" s="258"/>
      <c r="C20" s="258"/>
      <c r="D20" s="258"/>
      <c r="E20" s="258"/>
      <c r="F20" s="258"/>
    </row>
    <row r="22" spans="1:30">
      <c r="A22" s="257" t="s">
        <v>7</v>
      </c>
      <c r="C22" s="399"/>
      <c r="D22" s="399"/>
      <c r="E22" s="399"/>
      <c r="F22" s="59"/>
      <c r="G22" s="59"/>
      <c r="O22" s="1"/>
      <c r="P22" s="1"/>
      <c r="Q22" s="1"/>
      <c r="R22" s="1"/>
      <c r="S22" s="1"/>
      <c r="T22" s="1"/>
      <c r="U22" s="1"/>
      <c r="X22" s="1"/>
      <c r="Y22" s="1"/>
      <c r="Z22" s="1"/>
      <c r="AA22" s="1"/>
      <c r="AB22" s="1"/>
      <c r="AC22" s="1"/>
      <c r="AD22" s="1"/>
    </row>
    <row r="23" spans="1:30">
      <c r="A23" s="24"/>
      <c r="B23" s="15"/>
      <c r="C23" s="218" t="s">
        <v>8</v>
      </c>
      <c r="D23" s="218" t="s">
        <v>430</v>
      </c>
      <c r="E23" s="1"/>
      <c r="F23" s="120"/>
      <c r="G23" s="120"/>
      <c r="N23" s="1"/>
      <c r="W23" s="1"/>
    </row>
    <row r="24" spans="1:30" ht="14.5">
      <c r="A24" s="24"/>
      <c r="B24" s="403" t="s">
        <v>9</v>
      </c>
      <c r="C24" s="5">
        <v>0.92230000000000001</v>
      </c>
      <c r="D24" s="5">
        <v>0.28160000000000002</v>
      </c>
      <c r="E24" s="1"/>
      <c r="F24" s="259"/>
      <c r="G24" s="260"/>
      <c r="N24" s="1"/>
      <c r="W24" s="1"/>
    </row>
    <row r="25" spans="1:30">
      <c r="A25" s="24"/>
      <c r="B25" s="403"/>
      <c r="C25" s="5">
        <v>1.0081</v>
      </c>
      <c r="D25" s="5">
        <v>0.5534</v>
      </c>
      <c r="E25" s="1"/>
      <c r="F25" s="259"/>
      <c r="G25" s="259"/>
      <c r="N25" s="1"/>
      <c r="W25" s="1"/>
    </row>
    <row r="26" spans="1:30">
      <c r="A26" s="24"/>
      <c r="B26" s="403"/>
      <c r="C26" s="5">
        <v>1.167</v>
      </c>
      <c r="D26" s="5">
        <v>0.62109999999999999</v>
      </c>
      <c r="E26" s="1"/>
      <c r="F26" s="259"/>
      <c r="G26" s="259"/>
      <c r="N26" s="1"/>
      <c r="W26" s="1"/>
    </row>
    <row r="27" spans="1:30">
      <c r="A27" s="24"/>
      <c r="B27" s="403"/>
      <c r="C27" s="5">
        <v>0.875</v>
      </c>
      <c r="D27" s="5">
        <v>0.59609999999999996</v>
      </c>
      <c r="F27" s="259"/>
      <c r="G27" s="259"/>
      <c r="N27" s="1"/>
      <c r="W27" s="1"/>
    </row>
    <row r="28" spans="1:30">
      <c r="B28" s="403"/>
      <c r="C28" s="5">
        <v>0.98229999999999995</v>
      </c>
      <c r="D28" s="5">
        <v>0.39489999999999997</v>
      </c>
      <c r="F28" s="88"/>
      <c r="G28" s="88"/>
      <c r="W28" s="1"/>
    </row>
    <row r="29" spans="1:30">
      <c r="B29" s="403"/>
      <c r="C29" s="5">
        <v>1.1095999999999999</v>
      </c>
      <c r="D29" s="5">
        <v>0.70669999999999999</v>
      </c>
      <c r="W29" s="1"/>
    </row>
    <row r="30" spans="1:30">
      <c r="B30" s="3" t="s">
        <v>3</v>
      </c>
      <c r="C30" s="218">
        <v>1.0109999999999999</v>
      </c>
      <c r="D30" s="218">
        <v>0.52600000000000002</v>
      </c>
      <c r="W30" s="1"/>
    </row>
    <row r="31" spans="1:30">
      <c r="B31" s="3" t="s">
        <v>4</v>
      </c>
      <c r="C31" s="68">
        <f>STDEVP(C24:C29)</f>
        <v>0.1010389927481245</v>
      </c>
      <c r="D31" s="68">
        <f>STDEVP(D24:D29)</f>
        <v>0.14392071505597176</v>
      </c>
      <c r="W31" s="1"/>
    </row>
    <row r="32" spans="1:30">
      <c r="B32" s="3" t="s">
        <v>5</v>
      </c>
      <c r="C32" s="400" t="s">
        <v>6</v>
      </c>
      <c r="D32" s="401"/>
      <c r="W32" s="1"/>
    </row>
    <row r="33" spans="1:23">
      <c r="W33" s="1"/>
    </row>
    <row r="34" spans="1:23">
      <c r="B34" s="79"/>
      <c r="C34" s="79"/>
      <c r="W34" s="1"/>
    </row>
    <row r="35" spans="1:23">
      <c r="A35" s="257" t="s">
        <v>10</v>
      </c>
      <c r="B35" s="79"/>
      <c r="C35" s="79"/>
      <c r="W35" s="1"/>
    </row>
    <row r="36" spans="1:23">
      <c r="B36" s="79"/>
      <c r="C36" s="79"/>
      <c r="W36" s="1"/>
    </row>
    <row r="37" spans="1:23">
      <c r="B37" s="79"/>
      <c r="C37" s="79"/>
      <c r="W37" s="1"/>
    </row>
    <row r="38" spans="1:23">
      <c r="B38" s="79"/>
      <c r="C38" s="79"/>
      <c r="W38" s="1"/>
    </row>
    <row r="39" spans="1:23">
      <c r="B39" s="79"/>
      <c r="C39" s="79"/>
      <c r="W39" s="1"/>
    </row>
    <row r="40" spans="1:23">
      <c r="B40" s="79"/>
      <c r="C40" s="79"/>
      <c r="W40" s="1"/>
    </row>
    <row r="41" spans="1:23">
      <c r="B41" s="79"/>
      <c r="C41" s="79"/>
      <c r="W41" s="1"/>
    </row>
    <row r="42" spans="1:23">
      <c r="B42" s="79"/>
      <c r="C42" s="79"/>
      <c r="W42" s="1"/>
    </row>
    <row r="43" spans="1:23">
      <c r="B43" s="79"/>
      <c r="C43" s="79"/>
      <c r="W43" s="1"/>
    </row>
    <row r="44" spans="1:23">
      <c r="A44" s="24" t="s">
        <v>11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W44" s="1"/>
    </row>
    <row r="45" spans="1:23">
      <c r="B45" s="2" t="s">
        <v>12</v>
      </c>
      <c r="C45" s="82" t="s">
        <v>13</v>
      </c>
      <c r="D45" s="82" t="s">
        <v>14</v>
      </c>
      <c r="E45" s="82" t="s">
        <v>15</v>
      </c>
      <c r="F45" s="82" t="s">
        <v>16</v>
      </c>
      <c r="G45" s="82" t="s">
        <v>17</v>
      </c>
      <c r="H45" s="82" t="s">
        <v>18</v>
      </c>
      <c r="I45" s="79"/>
      <c r="J45" s="79"/>
      <c r="K45" s="79"/>
      <c r="L45" s="79"/>
      <c r="M45" s="79"/>
      <c r="W45" s="1"/>
    </row>
    <row r="46" spans="1:23">
      <c r="B46" s="404" t="s">
        <v>19</v>
      </c>
      <c r="C46" s="5">
        <v>1.0007900000000001</v>
      </c>
      <c r="D46" s="5">
        <v>1.0218499999999999</v>
      </c>
      <c r="E46" s="5">
        <v>0.90963000000000005</v>
      </c>
      <c r="F46" s="5">
        <v>0.51300999999999997</v>
      </c>
      <c r="G46" s="5">
        <v>0.4492312</v>
      </c>
      <c r="H46" s="5">
        <v>0.38778620000000003</v>
      </c>
      <c r="I46" s="113"/>
      <c r="J46" s="113"/>
      <c r="K46" s="113"/>
      <c r="L46" s="113"/>
      <c r="M46" s="113"/>
      <c r="W46" s="1"/>
    </row>
    <row r="47" spans="1:23">
      <c r="B47" s="405"/>
      <c r="C47" s="5">
        <v>1.0413600000000001</v>
      </c>
      <c r="D47" s="5">
        <v>0.90130999999999994</v>
      </c>
      <c r="E47" s="5">
        <v>1.00115</v>
      </c>
      <c r="F47" s="5">
        <v>0.59782999999999997</v>
      </c>
      <c r="G47" s="5">
        <v>0.46735009999999999</v>
      </c>
      <c r="H47" s="5">
        <v>0.34700239999999999</v>
      </c>
      <c r="I47" s="113"/>
      <c r="J47" s="113"/>
      <c r="K47" s="113"/>
      <c r="L47" s="113"/>
      <c r="M47" s="113"/>
      <c r="W47" s="1"/>
    </row>
    <row r="48" spans="1:23">
      <c r="B48" s="406"/>
      <c r="C48" s="5">
        <v>1.00004</v>
      </c>
      <c r="D48" s="5">
        <v>0.98685</v>
      </c>
      <c r="E48" s="5">
        <v>1.0089600000000001</v>
      </c>
      <c r="F48" s="5">
        <v>0.55549999999999999</v>
      </c>
      <c r="G48" s="5">
        <v>0.42455789999999999</v>
      </c>
      <c r="H48" s="5">
        <v>0.37425380000000003</v>
      </c>
      <c r="I48" s="113"/>
      <c r="J48" s="113"/>
      <c r="K48" s="113"/>
      <c r="L48" s="113"/>
      <c r="M48" s="113"/>
      <c r="W48" s="1"/>
    </row>
    <row r="49" spans="1:23">
      <c r="B49" s="3" t="s">
        <v>3</v>
      </c>
      <c r="C49" s="218">
        <v>1.014</v>
      </c>
      <c r="D49" s="218">
        <v>0.97</v>
      </c>
      <c r="E49" s="218">
        <v>0.97299999999999998</v>
      </c>
      <c r="F49" s="218">
        <v>0.55500000000000005</v>
      </c>
      <c r="G49" s="218">
        <v>0.44700000000000001</v>
      </c>
      <c r="H49" s="218">
        <v>0.37</v>
      </c>
      <c r="I49" s="219"/>
      <c r="J49" s="219"/>
      <c r="K49" s="219"/>
      <c r="L49" s="219"/>
      <c r="M49" s="219"/>
      <c r="W49" s="1"/>
    </row>
    <row r="50" spans="1:23">
      <c r="B50" s="3" t="s">
        <v>4</v>
      </c>
      <c r="C50" s="172">
        <f>STDEVP(C46:C48)</f>
        <v>1.9304086498862248E-2</v>
      </c>
      <c r="D50" s="172">
        <f t="shared" ref="D50:H50" si="1">STDEVP(D46:D48)</f>
        <v>5.0631548355633847E-2</v>
      </c>
      <c r="E50" s="172">
        <f t="shared" si="1"/>
        <v>4.509663131050428E-2</v>
      </c>
      <c r="F50" s="172">
        <f t="shared" si="1"/>
        <v>3.4627640533089879E-2</v>
      </c>
      <c r="G50" s="172">
        <f t="shared" si="1"/>
        <v>1.7538017913283892E-2</v>
      </c>
      <c r="H50" s="172">
        <f t="shared" si="1"/>
        <v>1.696101082600918E-2</v>
      </c>
      <c r="I50" s="261"/>
      <c r="J50" s="261"/>
      <c r="K50" s="261"/>
      <c r="L50" s="261"/>
      <c r="M50" s="261"/>
      <c r="W50" s="1"/>
    </row>
    <row r="51" spans="1:23">
      <c r="B51" s="90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W51" s="1"/>
    </row>
    <row r="52" spans="1:23">
      <c r="B52" s="79"/>
      <c r="C52" s="79"/>
      <c r="W52" s="1"/>
    </row>
    <row r="53" spans="1:23">
      <c r="A53" s="24" t="s">
        <v>20</v>
      </c>
      <c r="B53" s="79"/>
      <c r="C53" s="79"/>
      <c r="W53" s="1"/>
    </row>
    <row r="54" spans="1:23">
      <c r="A54" s="24"/>
      <c r="B54" s="79"/>
      <c r="C54" s="79"/>
      <c r="W54" s="1"/>
    </row>
    <row r="55" spans="1:23">
      <c r="A55" s="24"/>
      <c r="B55" s="79"/>
      <c r="C55" s="79"/>
      <c r="W55" s="1"/>
    </row>
    <row r="56" spans="1:23">
      <c r="A56" s="24"/>
      <c r="B56" s="79"/>
      <c r="C56" s="79"/>
      <c r="W56" s="1"/>
    </row>
    <row r="57" spans="1:23">
      <c r="A57" s="24"/>
      <c r="B57" s="79"/>
      <c r="C57" s="79"/>
      <c r="W57" s="1"/>
    </row>
    <row r="58" spans="1:23">
      <c r="A58" s="24"/>
      <c r="B58" s="79"/>
      <c r="C58" s="79"/>
      <c r="W58" s="1"/>
    </row>
    <row r="59" spans="1:23">
      <c r="A59" s="24"/>
      <c r="B59" s="79"/>
      <c r="C59" s="79"/>
      <c r="O59" s="24"/>
      <c r="W59" s="1"/>
    </row>
    <row r="60" spans="1:23">
      <c r="A60" s="24"/>
      <c r="B60" s="79"/>
      <c r="C60" s="79"/>
      <c r="W60" s="1"/>
    </row>
    <row r="61" spans="1:23">
      <c r="A61" s="24"/>
      <c r="B61" s="79"/>
      <c r="C61" s="79"/>
      <c r="W61" s="1"/>
    </row>
    <row r="62" spans="1:23">
      <c r="A62" s="24"/>
      <c r="B62" s="79"/>
      <c r="C62" s="79"/>
      <c r="W62" s="1"/>
    </row>
    <row r="63" spans="1:23">
      <c r="A63" s="305" t="s">
        <v>21</v>
      </c>
      <c r="B63" s="117"/>
      <c r="C63" s="387" t="s">
        <v>22</v>
      </c>
      <c r="D63" s="387"/>
      <c r="E63" s="387"/>
      <c r="F63" s="387"/>
      <c r="G63" s="387"/>
      <c r="H63" s="387"/>
      <c r="I63" s="387" t="s">
        <v>3</v>
      </c>
      <c r="J63" s="387"/>
      <c r="K63" s="387" t="s">
        <v>4</v>
      </c>
      <c r="L63" s="388"/>
      <c r="M63" s="387" t="s">
        <v>5</v>
      </c>
      <c r="W63" s="1"/>
    </row>
    <row r="64" spans="1:23">
      <c r="A64" s="24"/>
      <c r="B64" s="2"/>
      <c r="C64" s="391" t="s">
        <v>23</v>
      </c>
      <c r="D64" s="391"/>
      <c r="E64" s="391"/>
      <c r="F64" s="391" t="s">
        <v>307</v>
      </c>
      <c r="G64" s="391"/>
      <c r="H64" s="391"/>
      <c r="I64" s="82" t="s">
        <v>23</v>
      </c>
      <c r="J64" s="82" t="s">
        <v>307</v>
      </c>
      <c r="K64" s="82" t="s">
        <v>23</v>
      </c>
      <c r="L64" s="81" t="s">
        <v>307</v>
      </c>
      <c r="M64" s="387"/>
      <c r="W64" s="1"/>
    </row>
    <row r="65" spans="1:30" ht="14.5">
      <c r="A65" s="24"/>
      <c r="B65" s="150" t="s">
        <v>24</v>
      </c>
      <c r="C65" s="149">
        <v>1.0071666208858401</v>
      </c>
      <c r="D65" s="335">
        <v>1.0030124574616599</v>
      </c>
      <c r="E65" s="149">
        <v>1.02698073498774</v>
      </c>
      <c r="F65" s="335">
        <v>0.40854354247846802</v>
      </c>
      <c r="G65" s="149">
        <v>0.449177584249219</v>
      </c>
      <c r="H65" s="149">
        <v>0.45917338906555499</v>
      </c>
      <c r="I65" s="149">
        <f>(C65+D65+E65)/3</f>
        <v>1.01238660444508</v>
      </c>
      <c r="J65" s="149">
        <f>(F65+G65+H65)/3</f>
        <v>0.43896483859774732</v>
      </c>
      <c r="K65" s="149">
        <f>STDEVP(C65:E65)</f>
        <v>1.0458035289060447E-2</v>
      </c>
      <c r="L65" s="149">
        <f>STDEVP(F65:H65)</f>
        <v>2.1894755409522626E-2</v>
      </c>
      <c r="M65" s="263" t="s">
        <v>6</v>
      </c>
      <c r="W65" s="1"/>
    </row>
    <row r="66" spans="1:30" ht="14.5">
      <c r="A66" s="24"/>
      <c r="B66" s="150" t="s">
        <v>25</v>
      </c>
      <c r="C66" s="149">
        <v>1.0032000000000001</v>
      </c>
      <c r="D66" s="149">
        <v>1.0007999999999999</v>
      </c>
      <c r="E66" s="149">
        <v>1.0056</v>
      </c>
      <c r="F66" s="149">
        <v>1.0326</v>
      </c>
      <c r="G66" s="149">
        <v>0.86739999999999995</v>
      </c>
      <c r="H66" s="149">
        <v>1.2341</v>
      </c>
      <c r="I66" s="149">
        <f t="shared" ref="I66:I74" si="2">(C66+D66+E66)/3</f>
        <v>1.0031999999999999</v>
      </c>
      <c r="J66" s="149">
        <f t="shared" ref="J66:J74" si="3">(F66+G66+H66)/3</f>
        <v>1.0447</v>
      </c>
      <c r="K66" s="149">
        <f t="shared" ref="K66:K74" si="4">STDEVP(C66:E66)</f>
        <v>1.9595917942265987E-3</v>
      </c>
      <c r="L66" s="149">
        <f t="shared" ref="L66:L74" si="5">STDEVP(F66:H66)</f>
        <v>0.14994894686748098</v>
      </c>
      <c r="M66" s="263">
        <v>0.71550000000000002</v>
      </c>
      <c r="W66" s="1"/>
    </row>
    <row r="67" spans="1:30" ht="14.5">
      <c r="A67" s="24"/>
      <c r="B67" s="150" t="s">
        <v>26</v>
      </c>
      <c r="C67" s="149">
        <v>1.008</v>
      </c>
      <c r="D67" s="149">
        <v>1.0033000000000001</v>
      </c>
      <c r="E67" s="149">
        <v>1.0033000000000001</v>
      </c>
      <c r="F67" s="149">
        <v>2.4258999999999999</v>
      </c>
      <c r="G67" s="149">
        <v>2.0792999999999999</v>
      </c>
      <c r="H67" s="149">
        <v>2.6118999999999999</v>
      </c>
      <c r="I67" s="149">
        <f t="shared" si="2"/>
        <v>1.0048666666666668</v>
      </c>
      <c r="J67" s="149">
        <f t="shared" si="3"/>
        <v>2.3723666666666667</v>
      </c>
      <c r="K67" s="149">
        <f t="shared" si="4"/>
        <v>2.2156012477178143E-3</v>
      </c>
      <c r="L67" s="149">
        <f t="shared" si="5"/>
        <v>0.2207035014573977</v>
      </c>
      <c r="M67" s="149">
        <v>8.9999999999999998E-4</v>
      </c>
      <c r="W67" s="1"/>
    </row>
    <row r="68" spans="1:30" ht="14.5">
      <c r="B68" s="150" t="s">
        <v>27</v>
      </c>
      <c r="C68" s="149">
        <v>1.0004</v>
      </c>
      <c r="D68" s="149">
        <v>1.0438000000000001</v>
      </c>
      <c r="E68" s="149">
        <v>1.0134000000000001</v>
      </c>
      <c r="F68" s="149">
        <v>0.98570000000000002</v>
      </c>
      <c r="G68" s="149">
        <v>0.82450000000000001</v>
      </c>
      <c r="H68" s="149">
        <v>1.6924999999999999</v>
      </c>
      <c r="I68" s="149">
        <f t="shared" si="2"/>
        <v>1.0191999999999999</v>
      </c>
      <c r="J68" s="149">
        <f t="shared" si="3"/>
        <v>1.1675666666666666</v>
      </c>
      <c r="K68" s="149">
        <f t="shared" si="4"/>
        <v>1.8186441836342476E-2</v>
      </c>
      <c r="L68" s="149">
        <f t="shared" si="5"/>
        <v>0.37697268984488641</v>
      </c>
      <c r="M68" s="263">
        <v>0.6079</v>
      </c>
      <c r="W68" s="1"/>
    </row>
    <row r="69" spans="1:30" ht="14.5">
      <c r="B69" s="150" t="s">
        <v>28</v>
      </c>
      <c r="C69" s="149">
        <v>1.0014000000000001</v>
      </c>
      <c r="D69" s="149">
        <v>1.0036</v>
      </c>
      <c r="E69" s="149">
        <v>1.0046999999999999</v>
      </c>
      <c r="F69" s="149">
        <v>1.0234000000000001</v>
      </c>
      <c r="G69" s="149">
        <v>0.96</v>
      </c>
      <c r="H69" s="149">
        <v>1.254</v>
      </c>
      <c r="I69" s="149">
        <f>(C69+D69+E69)/3</f>
        <v>1.0032333333333332</v>
      </c>
      <c r="J69" s="149">
        <f>(F69+G69+H69)/3</f>
        <v>1.0791333333333333</v>
      </c>
      <c r="K69" s="149">
        <f t="shared" si="4"/>
        <v>1.3719410418170596E-3</v>
      </c>
      <c r="L69" s="149">
        <f t="shared" si="5"/>
        <v>0.12632934030628951</v>
      </c>
      <c r="M69" s="263">
        <v>0.44340000000000002</v>
      </c>
      <c r="W69" s="1"/>
      <c r="X69" s="1"/>
      <c r="Y69" s="1"/>
      <c r="Z69" s="1"/>
      <c r="AA69" s="1"/>
      <c r="AB69" s="1"/>
      <c r="AC69" s="1"/>
      <c r="AD69" s="1"/>
    </row>
    <row r="70" spans="1:30" ht="14.5">
      <c r="B70" s="150" t="s">
        <v>29</v>
      </c>
      <c r="C70" s="149">
        <v>1.0004</v>
      </c>
      <c r="D70" s="149">
        <v>1.0135000000000001</v>
      </c>
      <c r="E70" s="149">
        <v>1</v>
      </c>
      <c r="F70" s="149">
        <v>1.7007000000000001</v>
      </c>
      <c r="G70" s="149">
        <v>1.1900999999999999</v>
      </c>
      <c r="H70" s="149">
        <v>1.8190999999999999</v>
      </c>
      <c r="I70" s="149">
        <f t="shared" si="2"/>
        <v>1.0046333333333333</v>
      </c>
      <c r="J70" s="149">
        <f t="shared" si="3"/>
        <v>1.5699666666666667</v>
      </c>
      <c r="K70" s="149">
        <f t="shared" si="4"/>
        <v>6.2718064029078638E-3</v>
      </c>
      <c r="L70" s="149">
        <f t="shared" si="5"/>
        <v>0.27292081065556101</v>
      </c>
      <c r="M70" s="149">
        <v>4.2900000000000001E-2</v>
      </c>
    </row>
    <row r="71" spans="1:30" ht="14.5">
      <c r="B71" s="150" t="s">
        <v>30</v>
      </c>
      <c r="C71" s="149">
        <v>1.0002</v>
      </c>
      <c r="D71" s="149">
        <v>1.0045999999999999</v>
      </c>
      <c r="E71" s="149">
        <v>1.0008999999999999</v>
      </c>
      <c r="F71" s="149">
        <v>0.79049999999999998</v>
      </c>
      <c r="G71" s="149">
        <v>0.89159999999999995</v>
      </c>
      <c r="H71" s="149">
        <v>1.1208</v>
      </c>
      <c r="I71" s="149">
        <f t="shared" si="2"/>
        <v>1.0019</v>
      </c>
      <c r="J71" s="149">
        <f t="shared" si="3"/>
        <v>0.93430000000000002</v>
      </c>
      <c r="K71" s="149">
        <f t="shared" si="4"/>
        <v>1.9304576314093623E-3</v>
      </c>
      <c r="L71" s="149">
        <f t="shared" si="5"/>
        <v>0.13818342881836368</v>
      </c>
      <c r="M71" s="263">
        <v>0.52710000000000001</v>
      </c>
    </row>
    <row r="72" spans="1:30" ht="14.5">
      <c r="B72" s="150" t="s">
        <v>31</v>
      </c>
      <c r="C72" s="149">
        <v>1.0009999999999999</v>
      </c>
      <c r="D72" s="149">
        <v>1.0028999999999999</v>
      </c>
      <c r="E72" s="149">
        <v>1.0019</v>
      </c>
      <c r="F72" s="149">
        <v>1.1325000000000001</v>
      </c>
      <c r="G72" s="149">
        <v>1.2854000000000001</v>
      </c>
      <c r="H72" s="149">
        <v>1.1052999999999999</v>
      </c>
      <c r="I72" s="149">
        <f t="shared" si="2"/>
        <v>1.0019333333333333</v>
      </c>
      <c r="J72" s="149">
        <f t="shared" si="3"/>
        <v>1.1744000000000001</v>
      </c>
      <c r="K72" s="149">
        <f t="shared" si="4"/>
        <v>7.7602978178819128E-4</v>
      </c>
      <c r="L72" s="149">
        <f t="shared" si="5"/>
        <v>7.927046528604885E-2</v>
      </c>
      <c r="M72" s="149">
        <v>3.6999999999999998E-2</v>
      </c>
    </row>
    <row r="73" spans="1:30" ht="14.5">
      <c r="B73" s="150" t="s">
        <v>32</v>
      </c>
      <c r="C73" s="149">
        <v>1.0004999999999999</v>
      </c>
      <c r="D73" s="149">
        <v>1.0146999999999999</v>
      </c>
      <c r="E73" s="149">
        <v>1.0029999999999999</v>
      </c>
      <c r="F73" s="149">
        <v>0.65280000000000005</v>
      </c>
      <c r="G73" s="149">
        <v>0.77810000000000001</v>
      </c>
      <c r="H73" s="149">
        <v>0.85209999999999997</v>
      </c>
      <c r="I73" s="149">
        <f t="shared" si="2"/>
        <v>1.0060666666666667</v>
      </c>
      <c r="J73" s="149">
        <f t="shared" si="3"/>
        <v>0.76100000000000001</v>
      </c>
      <c r="K73" s="149">
        <f t="shared" si="4"/>
        <v>6.1894174918879835E-3</v>
      </c>
      <c r="L73" s="149">
        <f t="shared" si="5"/>
        <v>8.2257441406031029E-2</v>
      </c>
      <c r="M73" s="149">
        <v>1.37E-2</v>
      </c>
    </row>
    <row r="74" spans="1:30" ht="14.5">
      <c r="B74" s="150" t="s">
        <v>33</v>
      </c>
      <c r="C74" s="149">
        <v>1.0088999999999999</v>
      </c>
      <c r="D74" s="149">
        <v>1.0056</v>
      </c>
      <c r="E74" s="149">
        <v>1.0035000000000001</v>
      </c>
      <c r="F74" s="149">
        <v>0.63009999999999999</v>
      </c>
      <c r="G74" s="149">
        <v>0.75719999999999998</v>
      </c>
      <c r="H74" s="149">
        <v>0.53720000000000001</v>
      </c>
      <c r="I74" s="149">
        <f t="shared" si="2"/>
        <v>1.006</v>
      </c>
      <c r="J74" s="149">
        <f t="shared" si="3"/>
        <v>0.64150000000000007</v>
      </c>
      <c r="K74" s="149">
        <f t="shared" si="4"/>
        <v>2.2226110770892219E-3</v>
      </c>
      <c r="L74" s="149">
        <f t="shared" si="5"/>
        <v>9.01756434225265E-2</v>
      </c>
      <c r="M74" s="149">
        <v>4.5999999999999999E-3</v>
      </c>
    </row>
    <row r="75" spans="1:30" ht="14.5">
      <c r="B75" s="204"/>
      <c r="C75" s="262"/>
      <c r="D75" s="262"/>
      <c r="E75" s="262"/>
      <c r="F75" s="262"/>
      <c r="G75" s="262"/>
      <c r="H75" s="262"/>
      <c r="I75" s="262"/>
      <c r="J75" s="262"/>
      <c r="K75" s="262"/>
      <c r="L75" s="262"/>
      <c r="M75" s="262"/>
    </row>
    <row r="76" spans="1:30" ht="14.5">
      <c r="B76" s="204"/>
      <c r="C76" s="396"/>
      <c r="D76" s="396"/>
      <c r="E76" s="396"/>
      <c r="F76" s="396"/>
      <c r="G76" s="262"/>
      <c r="H76" s="262"/>
      <c r="I76" s="262"/>
      <c r="J76" s="262"/>
      <c r="K76" s="262"/>
      <c r="L76" s="262"/>
      <c r="M76" s="262"/>
    </row>
    <row r="77" spans="1:30" ht="14.5">
      <c r="A77" s="24" t="s">
        <v>34</v>
      </c>
      <c r="B77" s="150"/>
      <c r="C77" s="274" t="s">
        <v>1</v>
      </c>
      <c r="D77" s="397" t="s">
        <v>437</v>
      </c>
      <c r="E77" s="397"/>
      <c r="F77" s="397"/>
      <c r="G77" s="262"/>
      <c r="H77" s="262"/>
      <c r="I77" s="262"/>
      <c r="J77" s="262"/>
      <c r="K77" s="262"/>
      <c r="L77" s="262"/>
      <c r="M77" s="262"/>
    </row>
    <row r="78" spans="1:30" ht="14" customHeight="1">
      <c r="B78" s="407" t="s">
        <v>35</v>
      </c>
      <c r="C78" s="274">
        <v>3</v>
      </c>
      <c r="D78" s="274">
        <v>9</v>
      </c>
      <c r="E78" s="274">
        <v>9</v>
      </c>
      <c r="F78" s="274">
        <v>9</v>
      </c>
      <c r="G78" s="262"/>
      <c r="H78" s="262"/>
      <c r="I78" s="262"/>
      <c r="J78" s="262"/>
      <c r="K78" s="262"/>
      <c r="L78" s="262"/>
      <c r="M78" s="262"/>
    </row>
    <row r="79" spans="1:30" ht="14" customHeight="1">
      <c r="B79" s="407"/>
      <c r="C79" s="274">
        <v>2</v>
      </c>
      <c r="D79" s="274">
        <v>4</v>
      </c>
      <c r="E79" s="274">
        <v>6</v>
      </c>
      <c r="F79" s="274">
        <v>6</v>
      </c>
      <c r="G79" s="262"/>
      <c r="H79" s="262"/>
      <c r="I79" s="262"/>
      <c r="J79" s="262"/>
      <c r="K79" s="262"/>
      <c r="L79" s="262"/>
      <c r="M79" s="262"/>
    </row>
    <row r="80" spans="1:30" ht="14" customHeight="1">
      <c r="B80" s="407"/>
      <c r="C80" s="274">
        <v>4</v>
      </c>
      <c r="D80" s="274">
        <v>9</v>
      </c>
      <c r="E80" s="274">
        <v>9</v>
      </c>
      <c r="F80" s="274">
        <v>9</v>
      </c>
      <c r="G80" s="262"/>
      <c r="H80" s="262"/>
      <c r="I80" s="262"/>
      <c r="J80" s="262"/>
      <c r="K80" s="262"/>
      <c r="L80" s="262"/>
      <c r="M80" s="262"/>
    </row>
    <row r="81" spans="2:13" ht="14" customHeight="1">
      <c r="B81" s="407"/>
      <c r="C81" s="274">
        <v>2</v>
      </c>
      <c r="D81" s="274">
        <v>9</v>
      </c>
      <c r="E81" s="274">
        <v>6</v>
      </c>
      <c r="F81" s="274">
        <v>9</v>
      </c>
      <c r="G81" s="262"/>
      <c r="H81" s="262"/>
      <c r="I81" s="262"/>
      <c r="J81" s="262"/>
      <c r="K81" s="262"/>
      <c r="L81" s="262"/>
      <c r="M81" s="262"/>
    </row>
    <row r="82" spans="2:13" ht="14" customHeight="1">
      <c r="B82" s="407"/>
      <c r="C82" s="274">
        <v>4</v>
      </c>
      <c r="D82" s="274">
        <v>12</v>
      </c>
      <c r="E82" s="274">
        <v>6</v>
      </c>
      <c r="F82" s="274">
        <v>12</v>
      </c>
      <c r="G82" s="262"/>
      <c r="H82" s="262"/>
      <c r="I82" s="262"/>
      <c r="J82" s="262"/>
      <c r="K82" s="262"/>
      <c r="L82" s="262"/>
      <c r="M82" s="262"/>
    </row>
    <row r="83" spans="2:13" ht="14" customHeight="1">
      <c r="B83" s="407"/>
      <c r="C83" s="274">
        <v>3</v>
      </c>
      <c r="D83" s="274">
        <v>12</v>
      </c>
      <c r="E83" s="274">
        <v>12</v>
      </c>
      <c r="F83" s="274">
        <v>6</v>
      </c>
      <c r="G83" s="262"/>
      <c r="H83" s="262"/>
      <c r="I83" s="262"/>
      <c r="J83" s="262"/>
      <c r="K83" s="262"/>
      <c r="L83" s="262"/>
      <c r="M83" s="262"/>
    </row>
    <row r="84" spans="2:13" ht="14" customHeight="1">
      <c r="B84" s="407"/>
      <c r="C84" s="274">
        <v>2</v>
      </c>
      <c r="D84" s="274">
        <v>9</v>
      </c>
      <c r="E84" s="274">
        <v>4</v>
      </c>
      <c r="F84" s="274">
        <v>9</v>
      </c>
      <c r="G84" s="262"/>
      <c r="H84" s="262"/>
      <c r="I84" s="262"/>
      <c r="J84" s="262"/>
      <c r="K84" s="262"/>
      <c r="L84" s="262"/>
      <c r="M84" s="262"/>
    </row>
    <row r="85" spans="2:13" ht="14" customHeight="1">
      <c r="B85" s="407"/>
      <c r="C85" s="274">
        <v>3</v>
      </c>
      <c r="D85" s="274">
        <v>6</v>
      </c>
      <c r="E85" s="274">
        <v>6</v>
      </c>
      <c r="F85" s="274">
        <v>4</v>
      </c>
      <c r="G85" s="262"/>
      <c r="H85" s="262"/>
      <c r="I85" s="262"/>
      <c r="J85" s="262"/>
      <c r="K85" s="262"/>
      <c r="L85" s="262"/>
      <c r="M85" s="262"/>
    </row>
    <row r="86" spans="2:13" ht="14" customHeight="1">
      <c r="B86" s="407"/>
      <c r="C86" s="274">
        <v>4</v>
      </c>
      <c r="D86" s="274">
        <v>12</v>
      </c>
      <c r="E86" s="274">
        <v>12</v>
      </c>
      <c r="F86" s="274">
        <v>12</v>
      </c>
      <c r="G86" s="262"/>
      <c r="H86" s="262"/>
      <c r="I86" s="262"/>
      <c r="J86" s="262"/>
      <c r="K86" s="262"/>
      <c r="L86" s="262"/>
      <c r="M86" s="262"/>
    </row>
    <row r="87" spans="2:13" ht="14" customHeight="1">
      <c r="B87" s="407"/>
      <c r="C87" s="274">
        <v>3</v>
      </c>
      <c r="D87" s="274">
        <v>6</v>
      </c>
      <c r="E87" s="274">
        <v>6</v>
      </c>
      <c r="F87" s="274">
        <v>6</v>
      </c>
      <c r="G87" s="262"/>
      <c r="H87" s="262"/>
      <c r="I87" s="262"/>
      <c r="J87" s="262"/>
      <c r="K87" s="262"/>
      <c r="L87" s="262"/>
      <c r="M87" s="262"/>
    </row>
    <row r="88" spans="2:13" ht="14" customHeight="1">
      <c r="B88" s="407"/>
      <c r="C88" s="274"/>
      <c r="D88" s="274">
        <v>9</v>
      </c>
      <c r="E88" s="274">
        <v>12</v>
      </c>
      <c r="F88" s="274">
        <v>12</v>
      </c>
      <c r="G88" s="262"/>
      <c r="H88" s="262"/>
      <c r="I88" s="262"/>
      <c r="J88" s="262"/>
      <c r="K88" s="262"/>
      <c r="L88" s="262"/>
      <c r="M88" s="262"/>
    </row>
    <row r="89" spans="2:13" ht="14" customHeight="1">
      <c r="B89" s="407"/>
      <c r="C89" s="274"/>
      <c r="D89" s="274">
        <v>9</v>
      </c>
      <c r="E89" s="274">
        <v>4</v>
      </c>
      <c r="F89" s="274">
        <v>6</v>
      </c>
      <c r="G89" s="262"/>
      <c r="H89" s="262"/>
      <c r="I89" s="262"/>
      <c r="J89" s="262"/>
      <c r="K89" s="262"/>
      <c r="L89" s="262"/>
      <c r="M89" s="262"/>
    </row>
    <row r="90" spans="2:13">
      <c r="B90" s="181" t="s">
        <v>3</v>
      </c>
      <c r="C90" s="282">
        <v>3</v>
      </c>
      <c r="D90" s="398">
        <v>8.2780000000000005</v>
      </c>
      <c r="E90" s="398"/>
      <c r="F90" s="398"/>
      <c r="G90" s="262"/>
      <c r="H90" s="262"/>
      <c r="I90" s="262"/>
      <c r="J90" s="262"/>
      <c r="K90" s="262"/>
      <c r="L90" s="262"/>
      <c r="M90" s="262"/>
    </row>
    <row r="91" spans="2:13">
      <c r="B91" s="181" t="s">
        <v>4</v>
      </c>
      <c r="C91" s="172">
        <f>STDEVP(C78:C87)</f>
        <v>0.7745966692414834</v>
      </c>
      <c r="D91" s="398">
        <f>STDEVP(D78:F89)</f>
        <v>2.693728427200146</v>
      </c>
      <c r="E91" s="398">
        <f t="shared" ref="E91:F91" si="6">STDEVP(E78:E87)</f>
        <v>2.6153393661244042</v>
      </c>
      <c r="F91" s="398">
        <f t="shared" si="6"/>
        <v>2.5219040425836985</v>
      </c>
      <c r="G91" s="262"/>
      <c r="H91" s="262"/>
      <c r="I91" s="262"/>
      <c r="J91" s="262"/>
      <c r="K91" s="262"/>
      <c r="L91" s="262"/>
      <c r="M91" s="262"/>
    </row>
    <row r="92" spans="2:13">
      <c r="B92" s="181" t="s">
        <v>5</v>
      </c>
      <c r="C92" s="411" t="s">
        <v>285</v>
      </c>
      <c r="D92" s="411"/>
      <c r="E92" s="411"/>
      <c r="F92" s="411"/>
      <c r="G92" s="262"/>
      <c r="H92" s="262"/>
      <c r="I92" s="262"/>
      <c r="J92" s="262"/>
      <c r="K92" s="262"/>
      <c r="L92" s="262"/>
      <c r="M92" s="262"/>
    </row>
    <row r="93" spans="2:13">
      <c r="B93" s="276"/>
      <c r="C93" s="277"/>
      <c r="D93" s="277"/>
      <c r="E93" s="277"/>
      <c r="F93" s="277"/>
      <c r="G93" s="262"/>
      <c r="H93" s="262"/>
      <c r="I93" s="262"/>
      <c r="J93" s="262"/>
      <c r="K93" s="262"/>
      <c r="L93" s="262"/>
      <c r="M93" s="262"/>
    </row>
    <row r="94" spans="2:13">
      <c r="B94" s="276"/>
      <c r="C94" s="277"/>
      <c r="D94" s="277"/>
      <c r="E94" s="277"/>
      <c r="F94" s="277"/>
      <c r="G94" s="262"/>
      <c r="H94" s="262"/>
      <c r="I94" s="262"/>
      <c r="J94" s="262"/>
      <c r="K94" s="262"/>
      <c r="L94" s="262"/>
      <c r="M94" s="262"/>
    </row>
    <row r="95" spans="2:13">
      <c r="B95" s="276"/>
      <c r="C95" s="277"/>
      <c r="D95" s="277"/>
      <c r="E95" s="277"/>
      <c r="F95" s="277"/>
      <c r="G95" s="262"/>
      <c r="H95" s="262"/>
      <c r="I95" s="262"/>
      <c r="J95" s="262"/>
      <c r="K95" s="262"/>
      <c r="L95" s="262"/>
      <c r="M95" s="262"/>
    </row>
    <row r="96" spans="2:13">
      <c r="B96" s="275"/>
      <c r="C96" s="275"/>
      <c r="D96" s="275"/>
      <c r="E96" s="275"/>
      <c r="F96" s="275"/>
    </row>
    <row r="97" spans="1:13">
      <c r="A97" s="24" t="s">
        <v>36</v>
      </c>
      <c r="B97" s="82"/>
      <c r="C97" s="412" t="s">
        <v>37</v>
      </c>
      <c r="D97" s="413"/>
      <c r="E97" s="412" t="s">
        <v>38</v>
      </c>
      <c r="F97" s="413"/>
      <c r="G97" s="412" t="s">
        <v>39</v>
      </c>
      <c r="H97" s="413"/>
      <c r="I97" s="79"/>
      <c r="J97" s="79"/>
      <c r="K97" s="79"/>
      <c r="L97" s="79"/>
      <c r="M97" s="79"/>
    </row>
    <row r="98" spans="1:13">
      <c r="B98" s="82" t="s">
        <v>308</v>
      </c>
      <c r="C98" s="82" t="s">
        <v>40</v>
      </c>
      <c r="D98" s="82" t="s">
        <v>41</v>
      </c>
      <c r="E98" s="82" t="s">
        <v>40</v>
      </c>
      <c r="F98" s="82" t="s">
        <v>41</v>
      </c>
      <c r="G98" s="82" t="s">
        <v>40</v>
      </c>
      <c r="H98" s="82" t="s">
        <v>41</v>
      </c>
      <c r="I98" s="79"/>
      <c r="J98" s="79"/>
      <c r="K98" s="79"/>
      <c r="L98" s="79"/>
      <c r="M98" s="79"/>
    </row>
    <row r="99" spans="1:13">
      <c r="B99" s="408" t="s">
        <v>42</v>
      </c>
      <c r="C99" s="82">
        <v>0.22</v>
      </c>
      <c r="D99" s="82">
        <v>0.66</v>
      </c>
      <c r="E99" s="82">
        <v>0.01</v>
      </c>
      <c r="F99" s="82">
        <v>0.02</v>
      </c>
      <c r="G99" s="82">
        <v>1.23</v>
      </c>
      <c r="H99" s="82">
        <v>1.27</v>
      </c>
      <c r="I99" s="79"/>
      <c r="J99" s="79"/>
      <c r="K99" s="79"/>
      <c r="L99" s="79"/>
      <c r="M99" s="79"/>
    </row>
    <row r="100" spans="1:13">
      <c r="B100" s="409"/>
      <c r="C100" s="82">
        <v>0.22</v>
      </c>
      <c r="D100" s="82">
        <v>0.64</v>
      </c>
      <c r="E100" s="82">
        <v>0.01</v>
      </c>
      <c r="F100" s="82">
        <v>0.02</v>
      </c>
      <c r="G100" s="82">
        <v>1.2</v>
      </c>
      <c r="H100" s="82">
        <v>1.28</v>
      </c>
      <c r="I100" s="79"/>
      <c r="J100" s="79"/>
      <c r="K100" s="79"/>
      <c r="L100" s="79"/>
      <c r="M100" s="79"/>
    </row>
    <row r="101" spans="1:13">
      <c r="B101" s="410"/>
      <c r="C101" s="82">
        <v>0.2</v>
      </c>
      <c r="D101" s="82">
        <v>0.77</v>
      </c>
      <c r="E101" s="82">
        <v>0.01</v>
      </c>
      <c r="F101" s="82">
        <v>0.01</v>
      </c>
      <c r="G101" s="82">
        <v>1.22</v>
      </c>
      <c r="H101" s="82">
        <v>1.26</v>
      </c>
      <c r="I101" s="79"/>
      <c r="J101" s="79"/>
      <c r="K101" s="79"/>
      <c r="L101" s="79"/>
      <c r="M101" s="79"/>
    </row>
    <row r="102" spans="1:13">
      <c r="B102" s="181" t="s">
        <v>3</v>
      </c>
      <c r="C102" s="5">
        <f t="shared" ref="C102:H102" si="7">(C99+C100+C101)/3</f>
        <v>0.21333333333333335</v>
      </c>
      <c r="D102" s="5">
        <f t="shared" si="7"/>
        <v>0.69000000000000006</v>
      </c>
      <c r="E102" s="5">
        <f t="shared" si="7"/>
        <v>0.01</v>
      </c>
      <c r="F102" s="5">
        <f t="shared" si="7"/>
        <v>1.6666666666666666E-2</v>
      </c>
      <c r="G102" s="5">
        <f t="shared" si="7"/>
        <v>1.2166666666666666</v>
      </c>
      <c r="H102" s="5">
        <f t="shared" si="7"/>
        <v>1.2699999999999998</v>
      </c>
      <c r="I102" s="79"/>
      <c r="J102" s="79"/>
      <c r="K102" s="79"/>
      <c r="L102" s="79"/>
      <c r="M102" s="79"/>
    </row>
    <row r="103" spans="1:13">
      <c r="B103" s="181" t="s">
        <v>4</v>
      </c>
      <c r="C103" s="5">
        <f t="shared" ref="C103:H103" si="8">STDEVP(C99:C101)</f>
        <v>9.428090415820628E-3</v>
      </c>
      <c r="D103" s="5">
        <f t="shared" si="8"/>
        <v>5.7154760664940824E-2</v>
      </c>
      <c r="E103" s="5">
        <f t="shared" si="8"/>
        <v>0</v>
      </c>
      <c r="F103" s="5">
        <f t="shared" si="8"/>
        <v>4.7140452079103123E-3</v>
      </c>
      <c r="G103" s="5">
        <f t="shared" si="8"/>
        <v>1.2472191289246483E-2</v>
      </c>
      <c r="H103" s="5">
        <f t="shared" si="8"/>
        <v>8.1649658092772682E-3</v>
      </c>
      <c r="I103" s="79"/>
      <c r="J103" s="79"/>
      <c r="K103" s="79"/>
      <c r="L103" s="79"/>
      <c r="M103" s="79"/>
    </row>
    <row r="104" spans="1:13">
      <c r="B104" s="181" t="s">
        <v>5</v>
      </c>
      <c r="C104" s="391">
        <v>2.9999999999999997E-4</v>
      </c>
      <c r="D104" s="391"/>
      <c r="E104" s="391">
        <v>0.11609999999999999</v>
      </c>
      <c r="F104" s="391"/>
      <c r="G104" s="402">
        <v>7.1999999999999998E-3</v>
      </c>
      <c r="H104" s="402"/>
      <c r="I104" s="79"/>
      <c r="J104" s="79"/>
      <c r="K104" s="79"/>
      <c r="L104" s="79"/>
      <c r="M104" s="79"/>
    </row>
    <row r="119" spans="1:1">
      <c r="A119" s="24" t="s">
        <v>43</v>
      </c>
    </row>
  </sheetData>
  <mergeCells count="29">
    <mergeCell ref="M63:M64"/>
    <mergeCell ref="C104:D104"/>
    <mergeCell ref="E104:F104"/>
    <mergeCell ref="G104:H104"/>
    <mergeCell ref="B5:B16"/>
    <mergeCell ref="B24:B29"/>
    <mergeCell ref="B46:B48"/>
    <mergeCell ref="B78:B89"/>
    <mergeCell ref="B99:B101"/>
    <mergeCell ref="D91:F91"/>
    <mergeCell ref="C92:F92"/>
    <mergeCell ref="C97:D97"/>
    <mergeCell ref="E97:F97"/>
    <mergeCell ref="G97:H97"/>
    <mergeCell ref="C64:E64"/>
    <mergeCell ref="F64:H64"/>
    <mergeCell ref="C76:F76"/>
    <mergeCell ref="D77:F77"/>
    <mergeCell ref="D90:F90"/>
    <mergeCell ref="C22:E22"/>
    <mergeCell ref="C32:D32"/>
    <mergeCell ref="C63:H63"/>
    <mergeCell ref="I63:J63"/>
    <mergeCell ref="K63:L63"/>
    <mergeCell ref="B3:E3"/>
    <mergeCell ref="D4:F4"/>
    <mergeCell ref="D17:F17"/>
    <mergeCell ref="D18:F18"/>
    <mergeCell ref="C19:F19"/>
  </mergeCells>
  <phoneticPr fontId="34" type="noConversion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AF168"/>
  <sheetViews>
    <sheetView topLeftCell="A128" zoomScale="55" zoomScaleNormal="55" workbookViewId="0">
      <selection activeCell="N141" sqref="N141"/>
    </sheetView>
  </sheetViews>
  <sheetFormatPr defaultColWidth="6.6640625" defaultRowHeight="14"/>
  <cols>
    <col min="1" max="1" width="9.58203125" style="215" customWidth="1"/>
    <col min="2" max="2" width="9.83203125" style="46" customWidth="1"/>
    <col min="3" max="4" width="12.58203125" style="46"/>
    <col min="5" max="6" width="6.6640625" style="46"/>
    <col min="7" max="7" width="10.58203125" style="46" customWidth="1"/>
    <col min="8" max="8" width="7.9140625" style="46" customWidth="1"/>
    <col min="9" max="9" width="12.58203125" style="46"/>
    <col min="10" max="10" width="6.6640625" style="46"/>
    <col min="11" max="12" width="7.33203125" style="46"/>
    <col min="13" max="15" width="6.6640625" style="46"/>
    <col min="16" max="16" width="7.33203125" style="46"/>
    <col min="17" max="17" width="6.6640625" style="46"/>
    <col min="18" max="18" width="8.83203125" style="46" customWidth="1"/>
    <col min="19" max="19" width="7.75" style="46" customWidth="1"/>
    <col min="20" max="22" width="6.6640625" style="46"/>
    <col min="23" max="24" width="12.58203125" style="46"/>
    <col min="25" max="25" width="7.5" style="46" customWidth="1"/>
    <col min="26" max="26" width="8.08203125" style="46" customWidth="1"/>
    <col min="27" max="16384" width="6.6640625" style="46"/>
  </cols>
  <sheetData>
    <row r="3" spans="1:26">
      <c r="A3" s="214" t="s">
        <v>44</v>
      </c>
      <c r="B3" s="241"/>
    </row>
    <row r="14" spans="1:26">
      <c r="A14" s="214" t="s">
        <v>45</v>
      </c>
      <c r="B14" s="388" t="s">
        <v>46</v>
      </c>
      <c r="C14" s="414"/>
      <c r="D14" s="414"/>
      <c r="E14" s="414"/>
      <c r="F14" s="414"/>
      <c r="G14" s="414"/>
      <c r="H14" s="414"/>
      <c r="I14" s="414"/>
      <c r="J14" s="414"/>
      <c r="K14" s="414"/>
      <c r="L14" s="414"/>
      <c r="M14" s="414"/>
      <c r="N14" s="414"/>
      <c r="O14" s="414"/>
      <c r="P14" s="414"/>
      <c r="Q14" s="414"/>
      <c r="R14" s="414"/>
      <c r="S14" s="414"/>
      <c r="T14" s="414"/>
      <c r="U14" s="414"/>
      <c r="V14" s="414"/>
      <c r="W14" s="414"/>
      <c r="X14" s="414"/>
      <c r="Y14" s="414"/>
      <c r="Z14" s="415"/>
    </row>
    <row r="15" spans="1:26">
      <c r="B15" s="444" t="s">
        <v>47</v>
      </c>
      <c r="C15" s="388" t="s">
        <v>48</v>
      </c>
      <c r="D15" s="414"/>
      <c r="E15" s="414"/>
      <c r="F15" s="414"/>
      <c r="G15" s="414"/>
      <c r="H15" s="414"/>
      <c r="I15" s="414"/>
      <c r="J15" s="414"/>
      <c r="K15" s="414"/>
      <c r="L15" s="415"/>
      <c r="M15" s="388" t="s">
        <v>49</v>
      </c>
      <c r="N15" s="414"/>
      <c r="O15" s="414"/>
      <c r="P15" s="414"/>
      <c r="Q15" s="414"/>
      <c r="R15" s="414"/>
      <c r="S15" s="414"/>
      <c r="T15" s="414"/>
      <c r="U15" s="414"/>
      <c r="V15" s="415"/>
      <c r="W15" s="387" t="s">
        <v>3</v>
      </c>
      <c r="X15" s="387"/>
      <c r="Y15" s="387" t="s">
        <v>4</v>
      </c>
      <c r="Z15" s="387"/>
    </row>
    <row r="16" spans="1:26">
      <c r="B16" s="416"/>
      <c r="C16" s="3" t="s">
        <v>50</v>
      </c>
      <c r="D16" s="3">
        <v>2</v>
      </c>
      <c r="E16" s="3">
        <v>3</v>
      </c>
      <c r="F16" s="3">
        <v>4</v>
      </c>
      <c r="G16" s="3">
        <v>5</v>
      </c>
      <c r="H16" s="3">
        <v>6</v>
      </c>
      <c r="I16" s="3">
        <v>7</v>
      </c>
      <c r="J16" s="3">
        <v>8</v>
      </c>
      <c r="K16" s="3">
        <v>9</v>
      </c>
      <c r="L16" s="3">
        <v>10</v>
      </c>
      <c r="M16" s="3" t="s">
        <v>50</v>
      </c>
      <c r="N16" s="3">
        <v>2</v>
      </c>
      <c r="O16" s="3">
        <v>3</v>
      </c>
      <c r="P16" s="3">
        <v>4</v>
      </c>
      <c r="Q16" s="3">
        <v>5</v>
      </c>
      <c r="R16" s="3">
        <v>6</v>
      </c>
      <c r="S16" s="3">
        <v>7</v>
      </c>
      <c r="T16" s="3">
        <v>8</v>
      </c>
      <c r="U16" s="3">
        <v>9</v>
      </c>
      <c r="V16" s="3">
        <v>10</v>
      </c>
      <c r="W16" s="3" t="s">
        <v>48</v>
      </c>
      <c r="X16" s="3" t="s">
        <v>49</v>
      </c>
      <c r="Y16" s="3" t="s">
        <v>48</v>
      </c>
      <c r="Z16" s="3" t="s">
        <v>49</v>
      </c>
    </row>
    <row r="17" spans="1:26">
      <c r="B17" s="82">
        <v>0</v>
      </c>
      <c r="C17" s="99">
        <v>18</v>
      </c>
      <c r="D17" s="99">
        <v>16.8</v>
      </c>
      <c r="E17" s="99">
        <v>17.5</v>
      </c>
      <c r="F17" s="99">
        <v>18.2</v>
      </c>
      <c r="G17" s="99">
        <v>17.3</v>
      </c>
      <c r="H17" s="99">
        <v>17.600000000000001</v>
      </c>
      <c r="I17" s="99">
        <v>18.399999999999999</v>
      </c>
      <c r="J17" s="99">
        <v>16.7</v>
      </c>
      <c r="K17" s="99">
        <v>18</v>
      </c>
      <c r="L17" s="99">
        <v>17</v>
      </c>
      <c r="M17" s="99">
        <v>16.7</v>
      </c>
      <c r="N17" s="99">
        <v>17.3</v>
      </c>
      <c r="O17" s="99">
        <v>17.399999999999999</v>
      </c>
      <c r="P17" s="99">
        <v>17.600000000000001</v>
      </c>
      <c r="Q17" s="99">
        <v>18.100000000000001</v>
      </c>
      <c r="R17" s="99">
        <v>19.2</v>
      </c>
      <c r="S17" s="99">
        <v>17.100000000000001</v>
      </c>
      <c r="T17" s="99">
        <v>16</v>
      </c>
      <c r="U17" s="99">
        <v>19.100000000000001</v>
      </c>
      <c r="V17" s="99">
        <v>17.5</v>
      </c>
      <c r="W17" s="68">
        <f>AVERAGE(C17:L17)</f>
        <v>17.55</v>
      </c>
      <c r="X17" s="68">
        <f>AVERAGE(M17:V17)</f>
        <v>17.600000000000001</v>
      </c>
      <c r="Y17" s="68">
        <f>STDEVP(C17:L17)</f>
        <v>0.56612719418872615</v>
      </c>
      <c r="Z17" s="68">
        <f>STDEVP(M17:V17)</f>
        <v>0.93914855054991175</v>
      </c>
    </row>
    <row r="18" spans="1:26">
      <c r="B18" s="82">
        <v>4</v>
      </c>
      <c r="C18" s="82">
        <v>19.3</v>
      </c>
      <c r="D18" s="82">
        <v>17.899999999999999</v>
      </c>
      <c r="E18" s="82">
        <v>18.5</v>
      </c>
      <c r="F18" s="82">
        <v>19.2</v>
      </c>
      <c r="G18" s="82">
        <v>18.2</v>
      </c>
      <c r="H18" s="82">
        <v>19.2</v>
      </c>
      <c r="I18" s="82">
        <v>19.399999999999999</v>
      </c>
      <c r="J18" s="82">
        <v>18.100000000000001</v>
      </c>
      <c r="K18" s="82">
        <v>19.3</v>
      </c>
      <c r="L18" s="82">
        <v>18.899999999999999</v>
      </c>
      <c r="M18" s="82">
        <v>17.899999999999999</v>
      </c>
      <c r="N18" s="82">
        <v>18.600000000000001</v>
      </c>
      <c r="O18" s="82">
        <v>18.399999999999999</v>
      </c>
      <c r="P18" s="82">
        <v>19.100000000000001</v>
      </c>
      <c r="Q18" s="82">
        <v>19.2</v>
      </c>
      <c r="R18" s="82">
        <v>20.6</v>
      </c>
      <c r="S18" s="82">
        <v>19.2</v>
      </c>
      <c r="T18" s="82">
        <v>18.2</v>
      </c>
      <c r="U18" s="82">
        <v>21.5</v>
      </c>
      <c r="V18" s="82">
        <v>19.100000000000001</v>
      </c>
      <c r="W18" s="68">
        <f t="shared" ref="W18:W23" si="0">AVERAGE(C18:L18)</f>
        <v>18.800000000000004</v>
      </c>
      <c r="X18" s="68">
        <f t="shared" ref="X18:X23" si="1">AVERAGE(M18:V18)</f>
        <v>19.18</v>
      </c>
      <c r="Y18" s="68">
        <f t="shared" ref="Y18:Y23" si="2">STDEVP(C18:L18)</f>
        <v>0.54221766846903841</v>
      </c>
      <c r="Z18" s="68">
        <f t="shared" ref="Z18:Z23" si="3">STDEVP(M18:V18)</f>
        <v>1.0467091286503625</v>
      </c>
    </row>
    <row r="19" spans="1:26">
      <c r="B19" s="82">
        <v>8</v>
      </c>
      <c r="C19" s="82">
        <v>21.2</v>
      </c>
      <c r="D19" s="82">
        <v>18.5</v>
      </c>
      <c r="E19" s="82">
        <v>20.100000000000001</v>
      </c>
      <c r="F19" s="82">
        <v>20.399999999999999</v>
      </c>
      <c r="G19" s="82">
        <v>19.600000000000001</v>
      </c>
      <c r="H19" s="82">
        <v>20.100000000000001</v>
      </c>
      <c r="I19" s="82">
        <v>20.3</v>
      </c>
      <c r="J19" s="82">
        <v>19.8</v>
      </c>
      <c r="K19" s="82">
        <v>21.2</v>
      </c>
      <c r="L19" s="82">
        <v>21.7</v>
      </c>
      <c r="M19" s="82">
        <v>18.7</v>
      </c>
      <c r="N19" s="82">
        <v>20.100000000000001</v>
      </c>
      <c r="O19" s="82">
        <v>19.2</v>
      </c>
      <c r="P19" s="82">
        <v>20.399999999999999</v>
      </c>
      <c r="Q19" s="82">
        <v>20.6</v>
      </c>
      <c r="R19" s="82">
        <v>23.6</v>
      </c>
      <c r="S19" s="82">
        <v>21.3</v>
      </c>
      <c r="T19" s="82">
        <v>20.3</v>
      </c>
      <c r="U19" s="82">
        <v>22.4</v>
      </c>
      <c r="V19" s="82">
        <v>20.5</v>
      </c>
      <c r="W19" s="68">
        <f t="shared" si="0"/>
        <v>20.29</v>
      </c>
      <c r="X19" s="68">
        <f t="shared" si="1"/>
        <v>20.71</v>
      </c>
      <c r="Y19" s="68">
        <f t="shared" si="2"/>
        <v>0.87458561616344865</v>
      </c>
      <c r="Z19" s="68">
        <f t="shared" si="3"/>
        <v>1.3626811806141599</v>
      </c>
    </row>
    <row r="20" spans="1:26">
      <c r="B20" s="82">
        <v>12</v>
      </c>
      <c r="C20" s="82">
        <v>22.3</v>
      </c>
      <c r="D20" s="82">
        <v>20.6</v>
      </c>
      <c r="E20" s="82">
        <v>22.4</v>
      </c>
      <c r="F20" s="82">
        <v>21.9</v>
      </c>
      <c r="G20" s="82">
        <v>21.6</v>
      </c>
      <c r="H20" s="82">
        <v>23.6</v>
      </c>
      <c r="I20" s="82">
        <v>22.7</v>
      </c>
      <c r="J20" s="82">
        <v>20.7</v>
      </c>
      <c r="K20" s="82">
        <v>23.3</v>
      </c>
      <c r="L20" s="82">
        <v>20.3</v>
      </c>
      <c r="M20" s="82">
        <v>20.3</v>
      </c>
      <c r="N20" s="82">
        <v>23.1</v>
      </c>
      <c r="O20" s="82">
        <v>20.399999999999999</v>
      </c>
      <c r="P20" s="82">
        <v>23.7</v>
      </c>
      <c r="Q20" s="82">
        <v>22.6</v>
      </c>
      <c r="R20" s="82">
        <v>25.5</v>
      </c>
      <c r="S20" s="82">
        <v>22.5</v>
      </c>
      <c r="T20" s="82">
        <v>23.6</v>
      </c>
      <c r="U20" s="82">
        <v>24.5</v>
      </c>
      <c r="V20" s="82">
        <v>23.2</v>
      </c>
      <c r="W20" s="68">
        <f t="shared" si="0"/>
        <v>21.94</v>
      </c>
      <c r="X20" s="68">
        <f t="shared" si="1"/>
        <v>22.939999999999998</v>
      </c>
      <c r="Y20" s="68">
        <f t="shared" si="2"/>
        <v>1.0799999999999998</v>
      </c>
      <c r="Z20" s="68">
        <f t="shared" si="3"/>
        <v>1.543502510525979</v>
      </c>
    </row>
    <row r="21" spans="1:26">
      <c r="B21" s="82">
        <v>16</v>
      </c>
      <c r="C21" s="82">
        <v>24.6</v>
      </c>
      <c r="D21" s="82">
        <v>24.2</v>
      </c>
      <c r="E21" s="82">
        <v>25.3</v>
      </c>
      <c r="F21" s="82">
        <v>24.6</v>
      </c>
      <c r="G21" s="82">
        <v>24.2</v>
      </c>
      <c r="H21" s="82">
        <v>24.5</v>
      </c>
      <c r="I21" s="82">
        <v>23.6</v>
      </c>
      <c r="J21" s="82">
        <v>23.1</v>
      </c>
      <c r="K21" s="82">
        <v>25.6</v>
      </c>
      <c r="L21" s="82">
        <v>22.5</v>
      </c>
      <c r="M21" s="82">
        <v>24.6</v>
      </c>
      <c r="N21" s="82">
        <v>24.5</v>
      </c>
      <c r="O21" s="82">
        <v>22.5</v>
      </c>
      <c r="P21" s="82">
        <v>26.9</v>
      </c>
      <c r="Q21" s="82">
        <v>25.5</v>
      </c>
      <c r="R21" s="82">
        <v>26.5</v>
      </c>
      <c r="S21" s="82">
        <v>25.3</v>
      </c>
      <c r="T21" s="82">
        <v>27.6</v>
      </c>
      <c r="U21" s="82">
        <v>26.7</v>
      </c>
      <c r="V21" s="82">
        <v>25</v>
      </c>
      <c r="W21" s="68">
        <f t="shared" si="0"/>
        <v>24.219999999999995</v>
      </c>
      <c r="X21" s="68">
        <f t="shared" si="1"/>
        <v>25.509999999999998</v>
      </c>
      <c r="Y21" s="68">
        <f t="shared" si="2"/>
        <v>0.89643739324059901</v>
      </c>
      <c r="Z21" s="68">
        <f t="shared" si="3"/>
        <v>1.4109925584495475</v>
      </c>
    </row>
    <row r="22" spans="1:26">
      <c r="B22" s="82">
        <v>20</v>
      </c>
      <c r="C22" s="82">
        <v>25.3</v>
      </c>
      <c r="D22" s="82">
        <v>25.3</v>
      </c>
      <c r="E22" s="82">
        <v>26.1</v>
      </c>
      <c r="F22" s="82">
        <v>25.6</v>
      </c>
      <c r="G22" s="82">
        <v>27.2</v>
      </c>
      <c r="H22" s="82">
        <v>26.7</v>
      </c>
      <c r="I22" s="82">
        <v>24.7</v>
      </c>
      <c r="J22" s="82">
        <v>25.4</v>
      </c>
      <c r="K22" s="82">
        <v>27.7</v>
      </c>
      <c r="L22" s="82">
        <v>26.2</v>
      </c>
      <c r="M22" s="82">
        <v>25.9</v>
      </c>
      <c r="N22" s="82">
        <v>27.2</v>
      </c>
      <c r="O22" s="82">
        <v>27.6</v>
      </c>
      <c r="P22" s="82">
        <v>28.2</v>
      </c>
      <c r="Q22" s="82">
        <v>26.9</v>
      </c>
      <c r="R22" s="82">
        <v>27.3</v>
      </c>
      <c r="S22" s="82">
        <v>26.5</v>
      </c>
      <c r="T22" s="82">
        <v>28.5</v>
      </c>
      <c r="U22" s="82">
        <v>27.2</v>
      </c>
      <c r="V22" s="82">
        <v>28.2</v>
      </c>
      <c r="W22" s="68">
        <f t="shared" si="0"/>
        <v>26.02</v>
      </c>
      <c r="X22" s="68">
        <f t="shared" si="1"/>
        <v>27.35</v>
      </c>
      <c r="Y22" s="68">
        <f t="shared" si="2"/>
        <v>0.89755222689267466</v>
      </c>
      <c r="Z22" s="68">
        <f t="shared" si="3"/>
        <v>0.7684399781375254</v>
      </c>
    </row>
    <row r="23" spans="1:26">
      <c r="B23" s="82">
        <v>24</v>
      </c>
      <c r="C23" s="82">
        <v>25.9</v>
      </c>
      <c r="D23" s="82">
        <v>26</v>
      </c>
      <c r="E23" s="82">
        <v>27.5</v>
      </c>
      <c r="F23" s="82">
        <v>26.7</v>
      </c>
      <c r="G23" s="82">
        <v>29.3</v>
      </c>
      <c r="H23" s="82">
        <v>27.5</v>
      </c>
      <c r="I23" s="82">
        <v>25.4</v>
      </c>
      <c r="J23" s="82">
        <v>25.7</v>
      </c>
      <c r="K23" s="82">
        <v>28.6</v>
      </c>
      <c r="L23" s="82">
        <v>27.4</v>
      </c>
      <c r="M23" s="82">
        <v>28.1</v>
      </c>
      <c r="N23" s="82">
        <v>28.5</v>
      </c>
      <c r="O23" s="82">
        <v>29.4</v>
      </c>
      <c r="P23" s="82">
        <v>29.4</v>
      </c>
      <c r="Q23" s="82">
        <v>28.6</v>
      </c>
      <c r="R23" s="82">
        <v>29.4</v>
      </c>
      <c r="S23" s="82">
        <v>27.8</v>
      </c>
      <c r="T23" s="82">
        <v>29.7</v>
      </c>
      <c r="U23" s="82">
        <v>28.4</v>
      </c>
      <c r="V23" s="82">
        <v>29.7</v>
      </c>
      <c r="W23" s="68">
        <f t="shared" si="0"/>
        <v>27</v>
      </c>
      <c r="X23" s="68">
        <f t="shared" si="1"/>
        <v>28.9</v>
      </c>
      <c r="Y23" s="68">
        <f t="shared" si="2"/>
        <v>1.2271919165313963</v>
      </c>
      <c r="Z23" s="68">
        <f t="shared" si="3"/>
        <v>0.66181568431097115</v>
      </c>
    </row>
    <row r="25" spans="1:26">
      <c r="A25" s="214"/>
      <c r="B25" s="387" t="s">
        <v>51</v>
      </c>
      <c r="C25" s="387"/>
      <c r="D25" s="387"/>
      <c r="E25" s="387"/>
      <c r="F25" s="387"/>
      <c r="G25" s="387"/>
      <c r="H25" s="387"/>
      <c r="I25" s="387"/>
      <c r="J25" s="387"/>
      <c r="K25" s="387"/>
      <c r="L25" s="387"/>
      <c r="M25" s="387"/>
      <c r="N25" s="387"/>
      <c r="O25" s="387"/>
      <c r="P25" s="387"/>
      <c r="Q25" s="387"/>
      <c r="R25" s="387"/>
      <c r="S25" s="387"/>
      <c r="T25" s="387"/>
      <c r="U25" s="387"/>
      <c r="V25" s="387"/>
      <c r="W25" s="387"/>
      <c r="X25" s="387"/>
      <c r="Y25" s="387"/>
      <c r="Z25" s="387"/>
    </row>
    <row r="26" spans="1:26">
      <c r="A26" s="213"/>
      <c r="B26" s="445" t="s">
        <v>52</v>
      </c>
      <c r="C26" s="416" t="s">
        <v>48</v>
      </c>
      <c r="D26" s="416"/>
      <c r="E26" s="416"/>
      <c r="F26" s="416"/>
      <c r="G26" s="416"/>
      <c r="H26" s="416"/>
      <c r="I26" s="416"/>
      <c r="J26" s="416"/>
      <c r="K26" s="416"/>
      <c r="L26" s="416"/>
      <c r="M26" s="416" t="s">
        <v>49</v>
      </c>
      <c r="N26" s="416"/>
      <c r="O26" s="416"/>
      <c r="P26" s="416"/>
      <c r="Q26" s="416"/>
      <c r="R26" s="416"/>
      <c r="S26" s="416"/>
      <c r="T26" s="416"/>
      <c r="U26" s="416"/>
      <c r="V26" s="416"/>
      <c r="W26" s="416" t="s">
        <v>3</v>
      </c>
      <c r="X26" s="416"/>
      <c r="Y26" s="416" t="s">
        <v>4</v>
      </c>
      <c r="Z26" s="416"/>
    </row>
    <row r="27" spans="1:26">
      <c r="A27" s="213"/>
      <c r="B27" s="416"/>
      <c r="C27" s="3" t="s">
        <v>50</v>
      </c>
      <c r="D27" s="3">
        <v>2</v>
      </c>
      <c r="E27" s="3">
        <v>3</v>
      </c>
      <c r="F27" s="3">
        <v>4</v>
      </c>
      <c r="G27" s="3">
        <v>5</v>
      </c>
      <c r="H27" s="3">
        <v>6</v>
      </c>
      <c r="I27" s="3">
        <v>7</v>
      </c>
      <c r="J27" s="3">
        <v>8</v>
      </c>
      <c r="K27" s="3">
        <v>9</v>
      </c>
      <c r="L27" s="3">
        <v>10</v>
      </c>
      <c r="M27" s="3" t="s">
        <v>50</v>
      </c>
      <c r="N27" s="3">
        <v>2</v>
      </c>
      <c r="O27" s="3">
        <v>3</v>
      </c>
      <c r="P27" s="3">
        <v>4</v>
      </c>
      <c r="Q27" s="3">
        <v>5</v>
      </c>
      <c r="R27" s="3">
        <v>6</v>
      </c>
      <c r="S27" s="3">
        <v>7</v>
      </c>
      <c r="T27" s="3">
        <v>8</v>
      </c>
      <c r="U27" s="3">
        <v>9</v>
      </c>
      <c r="V27" s="3">
        <v>10</v>
      </c>
      <c r="W27" s="3" t="s">
        <v>48</v>
      </c>
      <c r="X27" s="3" t="s">
        <v>49</v>
      </c>
      <c r="Y27" s="3" t="s">
        <v>48</v>
      </c>
      <c r="Z27" s="3" t="s">
        <v>49</v>
      </c>
    </row>
    <row r="28" spans="1:26">
      <c r="A28" s="213"/>
      <c r="B28" s="82">
        <v>0</v>
      </c>
      <c r="C28" s="82">
        <v>4.9000000000000004</v>
      </c>
      <c r="D28" s="82">
        <v>5.7</v>
      </c>
      <c r="E28" s="82">
        <v>5.8</v>
      </c>
      <c r="F28" s="82">
        <v>6</v>
      </c>
      <c r="G28" s="82">
        <v>6.2</v>
      </c>
      <c r="H28" s="82">
        <v>6.9</v>
      </c>
      <c r="I28" s="82">
        <v>5.7</v>
      </c>
      <c r="J28" s="82">
        <v>6.2</v>
      </c>
      <c r="K28" s="82">
        <v>6.4</v>
      </c>
      <c r="L28" s="82">
        <v>5.0999999999999996</v>
      </c>
      <c r="M28" s="82">
        <v>4.3</v>
      </c>
      <c r="N28" s="82">
        <v>5.0999999999999996</v>
      </c>
      <c r="O28" s="82">
        <v>5.0999999999999996</v>
      </c>
      <c r="P28" s="82">
        <v>4.5999999999999996</v>
      </c>
      <c r="Q28" s="82">
        <v>4.8</v>
      </c>
      <c r="R28" s="82">
        <v>4.5999999999999996</v>
      </c>
      <c r="S28" s="82">
        <v>5</v>
      </c>
      <c r="T28" s="82">
        <v>4.8</v>
      </c>
      <c r="U28" s="82">
        <v>6</v>
      </c>
      <c r="V28" s="82">
        <v>4.4000000000000004</v>
      </c>
      <c r="W28" s="68">
        <f>AVERAGE(C28:L28)</f>
        <v>5.8900000000000006</v>
      </c>
      <c r="X28" s="68">
        <f>AVERAGE(M28:V28)</f>
        <v>4.8699999999999992</v>
      </c>
      <c r="Y28" s="68">
        <f>STDEVP(C28:L28)</f>
        <v>0.56293871780150295</v>
      </c>
      <c r="Z28" s="68">
        <f>STDEVP(M28:V28)</f>
        <v>0.45836666545463361</v>
      </c>
    </row>
    <row r="29" spans="1:26">
      <c r="A29" s="213"/>
      <c r="B29" s="82">
        <v>30</v>
      </c>
      <c r="C29" s="82">
        <v>10</v>
      </c>
      <c r="D29" s="82">
        <v>12.4</v>
      </c>
      <c r="E29" s="82">
        <v>11.6</v>
      </c>
      <c r="F29" s="82">
        <v>11.4</v>
      </c>
      <c r="G29" s="82">
        <v>9.9</v>
      </c>
      <c r="H29" s="82">
        <v>9.4</v>
      </c>
      <c r="I29" s="82">
        <v>11.4</v>
      </c>
      <c r="J29" s="82">
        <v>7.9</v>
      </c>
      <c r="K29" s="82">
        <v>9.6999999999999993</v>
      </c>
      <c r="L29" s="82">
        <v>9.6</v>
      </c>
      <c r="M29" s="82">
        <v>10</v>
      </c>
      <c r="N29" s="82">
        <v>11.2</v>
      </c>
      <c r="O29" s="82">
        <v>10.4</v>
      </c>
      <c r="P29" s="82">
        <v>10.1</v>
      </c>
      <c r="Q29" s="82">
        <v>9.9</v>
      </c>
      <c r="R29" s="82">
        <v>11.8</v>
      </c>
      <c r="S29" s="82">
        <v>11.2</v>
      </c>
      <c r="T29" s="82">
        <v>10.3</v>
      </c>
      <c r="U29" s="82">
        <v>12.2</v>
      </c>
      <c r="V29" s="82">
        <v>13.4</v>
      </c>
      <c r="W29" s="68">
        <f>AVERAGE(C29:L29)</f>
        <v>10.330000000000002</v>
      </c>
      <c r="X29" s="68">
        <f>AVERAGE(M29:V29)</f>
        <v>11.05</v>
      </c>
      <c r="Y29" s="68">
        <f>STDEVP(C29:L29)</f>
        <v>1.2720455966670356</v>
      </c>
      <c r="Z29" s="68">
        <f>STDEVP(M29:V29)</f>
        <v>1.0846658471621571</v>
      </c>
    </row>
    <row r="30" spans="1:26">
      <c r="A30" s="213"/>
      <c r="B30" s="82">
        <v>60</v>
      </c>
      <c r="C30" s="82">
        <v>7.5</v>
      </c>
      <c r="D30" s="82">
        <v>8.8000000000000007</v>
      </c>
      <c r="E30" s="82">
        <v>8.3000000000000007</v>
      </c>
      <c r="F30" s="82">
        <v>10.4</v>
      </c>
      <c r="G30" s="82">
        <v>7.7</v>
      </c>
      <c r="H30" s="82">
        <v>8.1999999999999993</v>
      </c>
      <c r="I30" s="82">
        <v>6.3</v>
      </c>
      <c r="J30" s="82">
        <v>6.1</v>
      </c>
      <c r="K30" s="82">
        <v>8.5</v>
      </c>
      <c r="L30" s="82">
        <v>5.5</v>
      </c>
      <c r="M30" s="82">
        <v>7.5</v>
      </c>
      <c r="N30" s="82">
        <v>7.9</v>
      </c>
      <c r="O30" s="82">
        <v>6.7</v>
      </c>
      <c r="P30" s="82">
        <v>7.3</v>
      </c>
      <c r="Q30" s="82">
        <v>8.1</v>
      </c>
      <c r="R30" s="82">
        <v>7.4</v>
      </c>
      <c r="S30" s="82">
        <v>8.1</v>
      </c>
      <c r="T30" s="82">
        <v>7.1</v>
      </c>
      <c r="U30" s="82">
        <v>9.1</v>
      </c>
      <c r="V30" s="82">
        <v>9.4</v>
      </c>
      <c r="W30" s="68">
        <f>AVERAGE(C30:L30)</f>
        <v>7.7300000000000013</v>
      </c>
      <c r="X30" s="68">
        <f>AVERAGE(M30:V30)</f>
        <v>7.8600000000000012</v>
      </c>
      <c r="Y30" s="68">
        <f>STDEVP(C30:L30)</f>
        <v>1.3835100288758262</v>
      </c>
      <c r="Z30" s="68">
        <f>STDEVP(M30:V30)</f>
        <v>0.81264998615639594</v>
      </c>
    </row>
    <row r="31" spans="1:26">
      <c r="A31" s="213"/>
      <c r="B31" s="82">
        <v>90</v>
      </c>
      <c r="C31" s="82">
        <v>5.6</v>
      </c>
      <c r="D31" s="82">
        <v>6.6</v>
      </c>
      <c r="E31" s="82">
        <v>5.5</v>
      </c>
      <c r="F31" s="82">
        <v>6.4</v>
      </c>
      <c r="G31" s="82">
        <v>5.0999999999999996</v>
      </c>
      <c r="H31" s="82">
        <v>6.1</v>
      </c>
      <c r="I31" s="82">
        <v>6.9</v>
      </c>
      <c r="J31" s="82">
        <v>6.2</v>
      </c>
      <c r="K31" s="82">
        <v>5.3</v>
      </c>
      <c r="L31" s="82">
        <v>6.6</v>
      </c>
      <c r="M31" s="82">
        <v>6.2</v>
      </c>
      <c r="N31" s="82">
        <v>6.8</v>
      </c>
      <c r="O31" s="82">
        <v>5.9</v>
      </c>
      <c r="P31" s="82">
        <v>5.8</v>
      </c>
      <c r="Q31" s="82">
        <v>6.9</v>
      </c>
      <c r="R31" s="82">
        <v>6.1</v>
      </c>
      <c r="S31" s="82">
        <v>5.4</v>
      </c>
      <c r="T31" s="82">
        <v>5.7</v>
      </c>
      <c r="U31" s="82">
        <v>7.9</v>
      </c>
      <c r="V31" s="82">
        <v>5.2</v>
      </c>
      <c r="W31" s="68">
        <f>AVERAGE(C31:L31)</f>
        <v>6.03</v>
      </c>
      <c r="X31" s="68">
        <f>AVERAGE(M31:V31)</f>
        <v>6.19</v>
      </c>
      <c r="Y31" s="68">
        <f>STDEVP(C31:L31)</f>
        <v>0.58660037504249873</v>
      </c>
      <c r="Z31" s="68">
        <f>STDEVP(M31:V31)</f>
        <v>0.767398201717989</v>
      </c>
    </row>
    <row r="32" spans="1:26">
      <c r="A32" s="213"/>
      <c r="B32" s="82">
        <v>120</v>
      </c>
      <c r="C32" s="82">
        <v>5.7</v>
      </c>
      <c r="D32" s="82">
        <v>7.2</v>
      </c>
      <c r="E32" s="82">
        <v>6.3</v>
      </c>
      <c r="F32" s="82">
        <v>7.1</v>
      </c>
      <c r="G32" s="82">
        <v>5.2</v>
      </c>
      <c r="H32" s="82">
        <v>5.8</v>
      </c>
      <c r="I32" s="82">
        <v>5.0999999999999996</v>
      </c>
      <c r="J32" s="82">
        <v>4.7</v>
      </c>
      <c r="K32" s="82">
        <v>5.6</v>
      </c>
      <c r="L32" s="82">
        <v>4.5999999999999996</v>
      </c>
      <c r="M32" s="82">
        <v>5.8</v>
      </c>
      <c r="N32" s="82">
        <v>5.6</v>
      </c>
      <c r="O32" s="82">
        <v>5.4</v>
      </c>
      <c r="P32" s="82">
        <v>6.5</v>
      </c>
      <c r="Q32" s="82">
        <v>5.4</v>
      </c>
      <c r="R32" s="82">
        <v>5.3</v>
      </c>
      <c r="S32" s="82">
        <v>8.1999999999999993</v>
      </c>
      <c r="T32" s="82">
        <v>6</v>
      </c>
      <c r="U32" s="82">
        <v>5.3</v>
      </c>
      <c r="V32" s="82">
        <v>6.4</v>
      </c>
      <c r="W32" s="68">
        <f>AVERAGE(C32:L32)</f>
        <v>5.73</v>
      </c>
      <c r="X32" s="68">
        <f>AVERAGE(M32:V32)</f>
        <v>5.9899999999999984</v>
      </c>
      <c r="Y32" s="68">
        <f>STDEVP(C32:L32)</f>
        <v>0.86029064856012338</v>
      </c>
      <c r="Z32" s="68">
        <f>STDEVP(M32:V32)</f>
        <v>0.84551759295712559</v>
      </c>
    </row>
    <row r="33" spans="1:26">
      <c r="B33" s="36"/>
      <c r="C33" s="242"/>
      <c r="D33" s="242"/>
      <c r="E33" s="242"/>
      <c r="F33" s="242"/>
      <c r="G33" s="242"/>
      <c r="H33" s="242"/>
      <c r="I33" s="242"/>
      <c r="J33" s="242"/>
      <c r="K33" s="242"/>
      <c r="L33" s="242"/>
      <c r="M33" s="242"/>
      <c r="N33" s="242"/>
      <c r="O33" s="242"/>
      <c r="P33" s="242"/>
      <c r="Q33" s="242"/>
      <c r="R33" s="242"/>
      <c r="S33" s="242"/>
      <c r="T33" s="242"/>
      <c r="U33" s="242"/>
      <c r="V33" s="242"/>
      <c r="W33" s="36"/>
    </row>
    <row r="34" spans="1:26">
      <c r="A34" s="214"/>
      <c r="B34" s="387" t="s">
        <v>53</v>
      </c>
      <c r="C34" s="387"/>
      <c r="D34" s="387"/>
      <c r="E34" s="387"/>
      <c r="F34" s="387"/>
      <c r="G34" s="387"/>
      <c r="H34" s="387"/>
      <c r="I34" s="387"/>
      <c r="J34" s="387"/>
      <c r="K34" s="387"/>
      <c r="L34" s="387"/>
      <c r="M34" s="387"/>
      <c r="N34" s="387"/>
      <c r="O34" s="387"/>
      <c r="P34" s="387"/>
      <c r="Q34" s="387"/>
      <c r="R34" s="387"/>
      <c r="S34" s="387"/>
      <c r="T34" s="387"/>
      <c r="U34" s="387"/>
      <c r="V34" s="387"/>
      <c r="W34" s="36"/>
    </row>
    <row r="35" spans="1:26">
      <c r="A35" s="213"/>
      <c r="B35" s="444" t="s">
        <v>52</v>
      </c>
      <c r="C35" s="387" t="s">
        <v>48</v>
      </c>
      <c r="D35" s="387"/>
      <c r="E35" s="387"/>
      <c r="F35" s="387"/>
      <c r="G35" s="387"/>
      <c r="H35" s="387"/>
      <c r="I35" s="387"/>
      <c r="J35" s="387"/>
      <c r="K35" s="387"/>
      <c r="L35" s="387"/>
      <c r="M35" s="387" t="s">
        <v>49</v>
      </c>
      <c r="N35" s="387"/>
      <c r="O35" s="387"/>
      <c r="P35" s="387"/>
      <c r="Q35" s="387"/>
      <c r="R35" s="387"/>
      <c r="S35" s="387"/>
      <c r="T35" s="387"/>
      <c r="U35" s="387"/>
      <c r="V35" s="387"/>
      <c r="W35" s="416" t="s">
        <v>3</v>
      </c>
      <c r="X35" s="416"/>
      <c r="Y35" s="416" t="s">
        <v>4</v>
      </c>
      <c r="Z35" s="416"/>
    </row>
    <row r="36" spans="1:26">
      <c r="A36" s="213"/>
      <c r="B36" s="416"/>
      <c r="C36" s="3" t="s">
        <v>50</v>
      </c>
      <c r="D36" s="3">
        <v>2</v>
      </c>
      <c r="E36" s="3">
        <v>3</v>
      </c>
      <c r="F36" s="3">
        <v>4</v>
      </c>
      <c r="G36" s="3">
        <v>5</v>
      </c>
      <c r="H36" s="3">
        <v>6</v>
      </c>
      <c r="I36" s="3">
        <v>7</v>
      </c>
      <c r="J36" s="3">
        <v>8</v>
      </c>
      <c r="K36" s="3">
        <v>9</v>
      </c>
      <c r="L36" s="3">
        <v>10</v>
      </c>
      <c r="M36" s="3" t="s">
        <v>50</v>
      </c>
      <c r="N36" s="3">
        <v>2</v>
      </c>
      <c r="O36" s="3">
        <v>3</v>
      </c>
      <c r="P36" s="3">
        <v>4</v>
      </c>
      <c r="Q36" s="3">
        <v>5</v>
      </c>
      <c r="R36" s="3">
        <v>6</v>
      </c>
      <c r="S36" s="3">
        <v>7</v>
      </c>
      <c r="T36" s="3">
        <v>8</v>
      </c>
      <c r="U36" s="3">
        <v>9</v>
      </c>
      <c r="V36" s="3">
        <v>10</v>
      </c>
      <c r="W36" s="3" t="s">
        <v>48</v>
      </c>
      <c r="X36" s="3" t="s">
        <v>49</v>
      </c>
      <c r="Y36" s="3" t="s">
        <v>48</v>
      </c>
      <c r="Z36" s="3" t="s">
        <v>49</v>
      </c>
    </row>
    <row r="37" spans="1:26">
      <c r="A37" s="213"/>
      <c r="B37" s="82">
        <v>0</v>
      </c>
      <c r="C37" s="82">
        <v>9.6</v>
      </c>
      <c r="D37" s="82">
        <v>10.8</v>
      </c>
      <c r="E37" s="82">
        <v>10.7</v>
      </c>
      <c r="F37" s="82">
        <v>9.8000000000000007</v>
      </c>
      <c r="G37" s="82">
        <v>8.3000000000000007</v>
      </c>
      <c r="H37" s="82">
        <v>6.3</v>
      </c>
      <c r="I37" s="82">
        <v>8.5</v>
      </c>
      <c r="J37" s="82">
        <v>7.2</v>
      </c>
      <c r="K37" s="82">
        <v>9.4</v>
      </c>
      <c r="L37" s="82">
        <v>9.1999999999999993</v>
      </c>
      <c r="M37" s="82">
        <v>8.6999999999999993</v>
      </c>
      <c r="N37" s="82">
        <v>10.199999999999999</v>
      </c>
      <c r="O37" s="82">
        <v>8.4</v>
      </c>
      <c r="P37" s="82">
        <v>9.8000000000000007</v>
      </c>
      <c r="Q37" s="82">
        <v>9</v>
      </c>
      <c r="R37" s="82">
        <v>9.6</v>
      </c>
      <c r="S37" s="82">
        <v>6.6</v>
      </c>
      <c r="T37" s="82">
        <v>8.9</v>
      </c>
      <c r="U37" s="82">
        <v>8.4</v>
      </c>
      <c r="V37" s="82">
        <v>7.4</v>
      </c>
      <c r="W37" s="68">
        <f>AVERAGE(C37:L37)</f>
        <v>8.98</v>
      </c>
      <c r="X37" s="68">
        <f>AVERAGE(M37:V37)</f>
        <v>8.7000000000000011</v>
      </c>
      <c r="Y37" s="68">
        <f>STDEVP(C37:L37)</f>
        <v>1.363671514698463</v>
      </c>
      <c r="Z37" s="68">
        <f>STDEVP(M37:V37)</f>
        <v>1.0334408546210883</v>
      </c>
    </row>
    <row r="38" spans="1:26">
      <c r="A38" s="213"/>
      <c r="B38" s="82">
        <v>30</v>
      </c>
      <c r="C38" s="82">
        <v>4</v>
      </c>
      <c r="D38" s="82">
        <v>4.9000000000000004</v>
      </c>
      <c r="E38" s="82">
        <v>5.0999999999999996</v>
      </c>
      <c r="F38" s="82">
        <v>5.3</v>
      </c>
      <c r="G38" s="82">
        <v>3.7</v>
      </c>
      <c r="H38" s="82">
        <v>4.0999999999999996</v>
      </c>
      <c r="I38" s="82">
        <v>3.6</v>
      </c>
      <c r="J38" s="82">
        <v>4.2</v>
      </c>
      <c r="K38" s="82">
        <v>4.5999999999999996</v>
      </c>
      <c r="L38" s="82">
        <v>5.2</v>
      </c>
      <c r="M38" s="82">
        <v>4.0999999999999996</v>
      </c>
      <c r="N38" s="82">
        <v>3.3</v>
      </c>
      <c r="O38" s="82">
        <v>3.1</v>
      </c>
      <c r="P38" s="82">
        <v>3.3</v>
      </c>
      <c r="Q38" s="82">
        <v>5.0999999999999996</v>
      </c>
      <c r="R38" s="82">
        <v>5.3</v>
      </c>
      <c r="S38" s="82">
        <v>3.5</v>
      </c>
      <c r="T38" s="82">
        <v>4.4000000000000004</v>
      </c>
      <c r="U38" s="82">
        <v>5.6</v>
      </c>
      <c r="V38" s="82">
        <v>3.3</v>
      </c>
      <c r="W38" s="68">
        <f>AVERAGE(C38:L38)</f>
        <v>4.4700000000000006</v>
      </c>
      <c r="X38" s="68">
        <f>AVERAGE(M38:V38)</f>
        <v>4.0999999999999996</v>
      </c>
      <c r="Y38" s="68">
        <f>STDEVP(C38:L38)</f>
        <v>0.60008332754709603</v>
      </c>
      <c r="Z38" s="68">
        <f>STDEVP(M38:V38)</f>
        <v>0.89777502749853588</v>
      </c>
    </row>
    <row r="39" spans="1:26">
      <c r="A39" s="213"/>
      <c r="B39" s="82">
        <v>60</v>
      </c>
      <c r="C39" s="82">
        <v>5.0999999999999996</v>
      </c>
      <c r="D39" s="82">
        <v>6.9</v>
      </c>
      <c r="E39" s="82">
        <v>7.2</v>
      </c>
      <c r="F39" s="82">
        <v>6.4</v>
      </c>
      <c r="G39" s="82">
        <v>4.2</v>
      </c>
      <c r="H39" s="82">
        <v>4.4000000000000004</v>
      </c>
      <c r="I39" s="82">
        <v>4.7</v>
      </c>
      <c r="J39" s="82">
        <v>5</v>
      </c>
      <c r="K39" s="82">
        <v>5</v>
      </c>
      <c r="L39" s="82">
        <v>5.6</v>
      </c>
      <c r="M39" s="82">
        <v>4.8</v>
      </c>
      <c r="N39" s="82">
        <v>3.9</v>
      </c>
      <c r="O39" s="82">
        <v>4.3</v>
      </c>
      <c r="P39" s="82">
        <v>5.3</v>
      </c>
      <c r="Q39" s="82">
        <v>5.8</v>
      </c>
      <c r="R39" s="82">
        <v>5.5</v>
      </c>
      <c r="S39" s="82">
        <v>4.5999999999999996</v>
      </c>
      <c r="T39" s="82">
        <v>4.8</v>
      </c>
      <c r="U39" s="82">
        <v>5.4</v>
      </c>
      <c r="V39" s="82">
        <v>4.2</v>
      </c>
      <c r="W39" s="68">
        <f>AVERAGE(C39:L39)</f>
        <v>5.4500000000000011</v>
      </c>
      <c r="X39" s="68">
        <f>AVERAGE(M39:V39)</f>
        <v>4.8600000000000003</v>
      </c>
      <c r="Y39" s="68">
        <f>STDEVP(C39:L39)</f>
        <v>0.9922197337283658</v>
      </c>
      <c r="Z39" s="68">
        <f>STDEVP(M39:V39)</f>
        <v>0.59363288318623142</v>
      </c>
    </row>
    <row r="40" spans="1:26">
      <c r="A40" s="213"/>
      <c r="B40" s="82">
        <v>90</v>
      </c>
      <c r="C40" s="82">
        <v>6.1</v>
      </c>
      <c r="D40" s="82">
        <v>7.6</v>
      </c>
      <c r="E40" s="82">
        <v>7.8</v>
      </c>
      <c r="F40" s="82">
        <v>6.7</v>
      </c>
      <c r="G40" s="82">
        <v>5.9</v>
      </c>
      <c r="H40" s="82">
        <v>5.7</v>
      </c>
      <c r="I40" s="82">
        <v>5.2</v>
      </c>
      <c r="J40" s="82">
        <v>5.4</v>
      </c>
      <c r="K40" s="82">
        <v>5.6</v>
      </c>
      <c r="L40" s="82">
        <v>7</v>
      </c>
      <c r="M40" s="82">
        <v>5.3</v>
      </c>
      <c r="N40" s="82">
        <v>4.8</v>
      </c>
      <c r="O40" s="82">
        <v>4.9000000000000004</v>
      </c>
      <c r="P40" s="82">
        <v>5.7</v>
      </c>
      <c r="Q40" s="82">
        <v>6.7</v>
      </c>
      <c r="R40" s="82">
        <v>6.6</v>
      </c>
      <c r="S40" s="82">
        <v>5.4</v>
      </c>
      <c r="T40" s="82">
        <v>5.6</v>
      </c>
      <c r="U40" s="82">
        <v>6.8</v>
      </c>
      <c r="V40" s="82">
        <v>4.5999999999999996</v>
      </c>
      <c r="W40" s="68">
        <f>AVERAGE(C40:L40)</f>
        <v>6.3000000000000007</v>
      </c>
      <c r="X40" s="68">
        <f>AVERAGE(M40:V40)</f>
        <v>5.64</v>
      </c>
      <c r="Y40" s="68">
        <f>STDEVP(C40:L40)</f>
        <v>0.87521425948163944</v>
      </c>
      <c r="Z40" s="68">
        <f>STDEVP(M40:V40)</f>
        <v>0.76837490849194157</v>
      </c>
    </row>
    <row r="41" spans="1:26">
      <c r="A41" s="213"/>
      <c r="B41" s="82">
        <v>120</v>
      </c>
      <c r="C41" s="82">
        <v>6.9</v>
      </c>
      <c r="D41" s="82">
        <v>7.7</v>
      </c>
      <c r="E41" s="82">
        <v>8</v>
      </c>
      <c r="F41" s="82">
        <v>7.7</v>
      </c>
      <c r="G41" s="82">
        <v>6.4</v>
      </c>
      <c r="H41" s="82">
        <v>6.5</v>
      </c>
      <c r="I41" s="82">
        <v>6.9</v>
      </c>
      <c r="J41" s="82">
        <v>7</v>
      </c>
      <c r="K41" s="82">
        <v>7</v>
      </c>
      <c r="L41" s="82">
        <v>7.2</v>
      </c>
      <c r="M41" s="82">
        <v>6.3</v>
      </c>
      <c r="N41" s="82">
        <v>5.5</v>
      </c>
      <c r="O41" s="82">
        <v>5.0999999999999996</v>
      </c>
      <c r="P41" s="82">
        <v>7</v>
      </c>
      <c r="Q41" s="82">
        <v>7.4</v>
      </c>
      <c r="R41" s="82">
        <v>6.6</v>
      </c>
      <c r="S41" s="82">
        <v>7.3</v>
      </c>
      <c r="T41" s="82">
        <v>6.1</v>
      </c>
      <c r="U41" s="82">
        <v>9.3000000000000007</v>
      </c>
      <c r="V41" s="82">
        <v>4.8</v>
      </c>
      <c r="W41" s="68">
        <f>AVERAGE(C41:L41)</f>
        <v>7.13</v>
      </c>
      <c r="X41" s="68">
        <f>AVERAGE(M41:V41)</f>
        <v>6.5399999999999991</v>
      </c>
      <c r="Y41" s="68">
        <f>STDEVP(C41:L41)</f>
        <v>0.49809637621649083</v>
      </c>
      <c r="Z41" s="68">
        <f>STDEVP(M41:V41)</f>
        <v>1.2483589227461829</v>
      </c>
    </row>
    <row r="42" spans="1:26"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</row>
    <row r="43" spans="1:26">
      <c r="A43" s="214" t="s">
        <v>54</v>
      </c>
      <c r="E43" s="36"/>
      <c r="F43" s="36"/>
      <c r="G43" s="417" t="s">
        <v>55</v>
      </c>
      <c r="H43" s="417"/>
      <c r="I43" s="417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</row>
    <row r="44" spans="1:26">
      <c r="A44" s="213"/>
      <c r="E44" s="36"/>
      <c r="F44" s="36"/>
      <c r="G44" s="449" t="s">
        <v>56</v>
      </c>
      <c r="H44" s="138" t="s">
        <v>48</v>
      </c>
      <c r="I44" s="138" t="s">
        <v>49</v>
      </c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</row>
    <row r="45" spans="1:26">
      <c r="A45" s="213"/>
      <c r="E45" s="36"/>
      <c r="F45" s="36"/>
      <c r="G45" s="449"/>
      <c r="H45" s="138">
        <v>1.75</v>
      </c>
      <c r="I45" s="138">
        <v>2.46</v>
      </c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</row>
    <row r="46" spans="1:26">
      <c r="A46" s="213"/>
      <c r="E46" s="36"/>
      <c r="F46" s="36"/>
      <c r="G46" s="449"/>
      <c r="H46" s="138">
        <v>1.96</v>
      </c>
      <c r="I46" s="138">
        <v>2.34</v>
      </c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</row>
    <row r="47" spans="1:26">
      <c r="A47" s="213"/>
      <c r="E47" s="36"/>
      <c r="F47" s="36"/>
      <c r="G47" s="449"/>
      <c r="H47" s="138">
        <v>1.95</v>
      </c>
      <c r="I47" s="138">
        <v>2.31</v>
      </c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</row>
    <row r="48" spans="1:26">
      <c r="A48" s="213"/>
      <c r="E48" s="36"/>
      <c r="F48" s="36"/>
      <c r="G48" s="449"/>
      <c r="H48" s="138">
        <v>2.0299999999999998</v>
      </c>
      <c r="I48" s="138">
        <v>2.4</v>
      </c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</row>
    <row r="49" spans="1:9">
      <c r="A49" s="213"/>
      <c r="G49" s="449"/>
      <c r="H49" s="138">
        <v>1.79</v>
      </c>
      <c r="I49" s="138">
        <v>2.27</v>
      </c>
    </row>
    <row r="50" spans="1:9">
      <c r="A50" s="213"/>
      <c r="G50" s="449"/>
      <c r="H50" s="138">
        <v>1.91</v>
      </c>
      <c r="I50" s="138">
        <v>2.17</v>
      </c>
    </row>
    <row r="51" spans="1:9">
      <c r="A51" s="213"/>
      <c r="G51" s="449"/>
      <c r="H51" s="138">
        <v>2.0099999999999998</v>
      </c>
      <c r="I51" s="138">
        <v>2.21</v>
      </c>
    </row>
    <row r="52" spans="1:9">
      <c r="A52" s="213"/>
      <c r="G52" s="449"/>
      <c r="H52" s="138">
        <v>1.67</v>
      </c>
      <c r="I52" s="138">
        <v>2.75</v>
      </c>
    </row>
    <row r="53" spans="1:9">
      <c r="A53" s="213"/>
      <c r="G53" s="449"/>
      <c r="H53" s="138">
        <v>1.8</v>
      </c>
      <c r="I53" s="138">
        <v>2.31</v>
      </c>
    </row>
    <row r="54" spans="1:9">
      <c r="A54" s="213"/>
      <c r="G54" s="449"/>
      <c r="H54" s="138">
        <v>1.9</v>
      </c>
      <c r="I54" s="138">
        <v>2.66</v>
      </c>
    </row>
    <row r="55" spans="1:9">
      <c r="A55" s="213"/>
      <c r="G55" s="134" t="s">
        <v>3</v>
      </c>
      <c r="H55" s="68">
        <f>AVERAGE(H45:H54)</f>
        <v>1.877</v>
      </c>
      <c r="I55" s="68">
        <f>AVERAGE(I45:I54)</f>
        <v>2.3879999999999999</v>
      </c>
    </row>
    <row r="56" spans="1:9">
      <c r="A56" s="213"/>
      <c r="G56" s="134" t="s">
        <v>4</v>
      </c>
      <c r="H56" s="68">
        <f>STDEVP(H45:H54)</f>
        <v>0.11287603820120544</v>
      </c>
      <c r="I56" s="68">
        <f>STDEVP(I45:I54)</f>
        <v>0.17831432920547921</v>
      </c>
    </row>
    <row r="57" spans="1:9">
      <c r="A57" s="213"/>
      <c r="G57" s="68" t="s">
        <v>5</v>
      </c>
      <c r="H57" s="418" t="s">
        <v>6</v>
      </c>
      <c r="I57" s="419"/>
    </row>
    <row r="58" spans="1:9">
      <c r="A58" s="213"/>
      <c r="G58" s="115"/>
      <c r="H58" s="144"/>
      <c r="I58" s="144"/>
    </row>
    <row r="60" spans="1:9">
      <c r="A60" s="214" t="s">
        <v>57</v>
      </c>
      <c r="B60" s="420" t="s">
        <v>55</v>
      </c>
      <c r="C60" s="421"/>
      <c r="D60" s="422"/>
      <c r="E60"/>
      <c r="F60" s="420" t="s">
        <v>55</v>
      </c>
      <c r="G60" s="421"/>
      <c r="H60" s="422"/>
    </row>
    <row r="61" spans="1:9">
      <c r="A61" s="213"/>
      <c r="B61" s="434" t="s">
        <v>58</v>
      </c>
      <c r="C61" s="138" t="s">
        <v>48</v>
      </c>
      <c r="D61" s="138" t="s">
        <v>49</v>
      </c>
      <c r="E61"/>
      <c r="F61" s="425" t="s">
        <v>59</v>
      </c>
      <c r="G61" s="138" t="s">
        <v>48</v>
      </c>
      <c r="H61" s="138" t="s">
        <v>49</v>
      </c>
    </row>
    <row r="62" spans="1:9">
      <c r="A62" s="213"/>
      <c r="B62" s="435"/>
      <c r="C62" s="138">
        <v>35</v>
      </c>
      <c r="D62" s="138">
        <v>236</v>
      </c>
      <c r="E62"/>
      <c r="F62" s="426"/>
      <c r="G62" s="138">
        <v>203</v>
      </c>
      <c r="H62" s="138">
        <v>595</v>
      </c>
    </row>
    <row r="63" spans="1:9">
      <c r="A63" s="213"/>
      <c r="B63" s="435"/>
      <c r="C63" s="138">
        <v>33</v>
      </c>
      <c r="D63" s="138">
        <v>239</v>
      </c>
      <c r="E63"/>
      <c r="F63" s="426"/>
      <c r="G63" s="138">
        <v>150</v>
      </c>
      <c r="H63" s="138">
        <v>597</v>
      </c>
    </row>
    <row r="64" spans="1:9">
      <c r="A64" s="213"/>
      <c r="B64" s="435"/>
      <c r="C64" s="138">
        <v>64</v>
      </c>
      <c r="D64" s="138">
        <v>124</v>
      </c>
      <c r="E64"/>
      <c r="F64" s="426"/>
      <c r="G64" s="138">
        <v>223</v>
      </c>
      <c r="H64" s="138">
        <v>209</v>
      </c>
    </row>
    <row r="65" spans="1:12">
      <c r="A65" s="213"/>
      <c r="B65" s="435"/>
      <c r="C65" s="138">
        <v>54</v>
      </c>
      <c r="D65" s="138">
        <v>191</v>
      </c>
      <c r="E65"/>
      <c r="F65" s="426"/>
      <c r="G65" s="138">
        <v>199</v>
      </c>
      <c r="H65" s="138">
        <v>480</v>
      </c>
    </row>
    <row r="66" spans="1:12">
      <c r="A66" s="213"/>
      <c r="B66" s="435"/>
      <c r="C66" s="138">
        <v>38</v>
      </c>
      <c r="D66" s="138">
        <v>223</v>
      </c>
      <c r="E66"/>
      <c r="F66" s="426"/>
      <c r="G66" s="138">
        <v>146</v>
      </c>
      <c r="H66" s="138">
        <v>612</v>
      </c>
    </row>
    <row r="67" spans="1:12">
      <c r="A67" s="213"/>
      <c r="B67" s="435"/>
      <c r="C67" s="138">
        <v>40</v>
      </c>
      <c r="D67" s="138">
        <v>232</v>
      </c>
      <c r="E67"/>
      <c r="F67" s="426"/>
      <c r="G67" s="138">
        <v>168</v>
      </c>
      <c r="H67" s="138">
        <v>632</v>
      </c>
    </row>
    <row r="68" spans="1:12">
      <c r="A68" s="213"/>
      <c r="B68" s="435"/>
      <c r="C68" s="138">
        <v>44</v>
      </c>
      <c r="D68" s="138">
        <v>150</v>
      </c>
      <c r="E68"/>
      <c r="F68" s="426"/>
      <c r="G68" s="138">
        <v>197</v>
      </c>
      <c r="H68" s="138">
        <v>361</v>
      </c>
    </row>
    <row r="69" spans="1:12">
      <c r="A69" s="213"/>
      <c r="B69" s="435"/>
      <c r="C69" s="138">
        <v>50</v>
      </c>
      <c r="D69" s="138">
        <v>144</v>
      </c>
      <c r="E69"/>
      <c r="F69" s="426"/>
      <c r="G69" s="138">
        <v>188</v>
      </c>
      <c r="H69" s="138">
        <v>394</v>
      </c>
    </row>
    <row r="70" spans="1:12">
      <c r="A70" s="213"/>
      <c r="B70" s="435"/>
      <c r="C70" s="138">
        <v>46</v>
      </c>
      <c r="D70" s="138">
        <v>188</v>
      </c>
      <c r="E70"/>
      <c r="F70" s="426"/>
      <c r="G70" s="138">
        <v>169</v>
      </c>
      <c r="H70" s="138">
        <v>487</v>
      </c>
    </row>
    <row r="71" spans="1:12">
      <c r="A71" s="213"/>
      <c r="B71" s="436"/>
      <c r="C71" s="138">
        <v>44</v>
      </c>
      <c r="D71" s="138">
        <v>159</v>
      </c>
      <c r="E71"/>
      <c r="F71" s="427"/>
      <c r="G71" s="138">
        <v>184</v>
      </c>
      <c r="H71" s="138">
        <v>505</v>
      </c>
    </row>
    <row r="72" spans="1:12">
      <c r="A72" s="213"/>
      <c r="B72" s="134" t="s">
        <v>3</v>
      </c>
      <c r="C72" s="68">
        <f>AVERAGE(C62:C71)</f>
        <v>44.8</v>
      </c>
      <c r="D72" s="68">
        <f>AVERAGE(D62:D71)</f>
        <v>188.6</v>
      </c>
      <c r="E72"/>
      <c r="F72" s="134" t="s">
        <v>3</v>
      </c>
      <c r="G72" s="68">
        <f>AVERAGE(G62:G71)</f>
        <v>182.7</v>
      </c>
      <c r="H72" s="68">
        <f>AVERAGE(H62:H71)</f>
        <v>487.2</v>
      </c>
    </row>
    <row r="73" spans="1:12">
      <c r="A73" s="213"/>
      <c r="B73" s="134" t="s">
        <v>4</v>
      </c>
      <c r="C73" s="68">
        <f>STDEVP(C62:C71)</f>
        <v>8.8746830929335161</v>
      </c>
      <c r="D73" s="68">
        <f>STDEVP(D62:D71)</f>
        <v>40.482588850022921</v>
      </c>
      <c r="E73"/>
      <c r="F73" s="134" t="s">
        <v>4</v>
      </c>
      <c r="G73" s="68">
        <f>STDEVP(G62:G71)</f>
        <v>23.143249555755993</v>
      </c>
      <c r="H73" s="68">
        <f>STDEVP(H62:H71)</f>
        <v>127.51297973147675</v>
      </c>
    </row>
    <row r="74" spans="1:12">
      <c r="A74" s="213"/>
      <c r="B74" s="68" t="s">
        <v>5</v>
      </c>
      <c r="C74" s="418" t="s">
        <v>6</v>
      </c>
      <c r="D74" s="419"/>
      <c r="E74"/>
      <c r="F74" s="68" t="s">
        <v>5</v>
      </c>
      <c r="G74" s="418" t="s">
        <v>6</v>
      </c>
      <c r="H74" s="419"/>
    </row>
    <row r="75" spans="1:12">
      <c r="A75" s="213"/>
      <c r="B75" s="115"/>
      <c r="C75" s="144"/>
      <c r="D75" s="144"/>
      <c r="E75"/>
      <c r="F75" s="216"/>
      <c r="G75" s="144"/>
      <c r="H75" s="144"/>
    </row>
    <row r="76" spans="1:12">
      <c r="A76" s="213"/>
      <c r="B76" s="115"/>
      <c r="C76" s="144"/>
      <c r="D76" s="144"/>
      <c r="E76"/>
      <c r="F76" s="115"/>
      <c r="G76" s="144"/>
      <c r="H76" s="144"/>
    </row>
    <row r="77" spans="1:12">
      <c r="A77" s="214" t="s">
        <v>60</v>
      </c>
      <c r="B77" s="420" t="s">
        <v>55</v>
      </c>
      <c r="C77" s="421"/>
      <c r="D77" s="422"/>
      <c r="E77"/>
      <c r="F77" s="420" t="s">
        <v>55</v>
      </c>
      <c r="G77" s="421"/>
      <c r="H77" s="422"/>
      <c r="I77"/>
      <c r="J77" s="420" t="s">
        <v>55</v>
      </c>
      <c r="K77" s="421"/>
      <c r="L77" s="422"/>
    </row>
    <row r="78" spans="1:12">
      <c r="A78" s="213"/>
      <c r="B78" s="425" t="s">
        <v>61</v>
      </c>
      <c r="C78" s="138" t="s">
        <v>48</v>
      </c>
      <c r="D78" s="138" t="s">
        <v>49</v>
      </c>
      <c r="E78"/>
      <c r="F78" s="425" t="s">
        <v>62</v>
      </c>
      <c r="G78" s="138" t="s">
        <v>48</v>
      </c>
      <c r="H78" s="138" t="s">
        <v>49</v>
      </c>
      <c r="I78"/>
      <c r="J78" s="425" t="s">
        <v>63</v>
      </c>
      <c r="K78" s="138" t="s">
        <v>48</v>
      </c>
      <c r="L78" s="138" t="s">
        <v>49</v>
      </c>
    </row>
    <row r="79" spans="1:12">
      <c r="A79" s="213"/>
      <c r="B79" s="426"/>
      <c r="C79" s="138">
        <v>0.56000000000000005</v>
      </c>
      <c r="D79" s="138">
        <v>0.91</v>
      </c>
      <c r="E79"/>
      <c r="F79" s="426"/>
      <c r="G79" s="138">
        <v>3.56</v>
      </c>
      <c r="H79" s="138">
        <v>4.2300000000000004</v>
      </c>
      <c r="I79"/>
      <c r="J79" s="426"/>
      <c r="K79" s="138">
        <v>1.03</v>
      </c>
      <c r="L79" s="138">
        <v>1.24</v>
      </c>
    </row>
    <row r="80" spans="1:12">
      <c r="A80" s="213"/>
      <c r="B80" s="426"/>
      <c r="C80" s="138">
        <v>0.63</v>
      </c>
      <c r="D80" s="138">
        <v>0.56999999999999995</v>
      </c>
      <c r="E80"/>
      <c r="F80" s="426"/>
      <c r="G80" s="138">
        <v>3.18</v>
      </c>
      <c r="H80" s="138">
        <v>4.26</v>
      </c>
      <c r="I80"/>
      <c r="J80" s="426"/>
      <c r="K80" s="138">
        <v>1.02</v>
      </c>
      <c r="L80" s="138">
        <v>1.19</v>
      </c>
    </row>
    <row r="81" spans="1:12">
      <c r="A81" s="213"/>
      <c r="B81" s="426"/>
      <c r="C81" s="138">
        <v>0.62</v>
      </c>
      <c r="D81" s="138">
        <v>1.07</v>
      </c>
      <c r="E81"/>
      <c r="F81" s="426"/>
      <c r="G81" s="138">
        <v>3.11</v>
      </c>
      <c r="H81" s="138">
        <v>3.23</v>
      </c>
      <c r="I81"/>
      <c r="J81" s="426"/>
      <c r="K81" s="138">
        <v>0.89</v>
      </c>
      <c r="L81" s="138">
        <v>1.65</v>
      </c>
    </row>
    <row r="82" spans="1:12">
      <c r="A82" s="213"/>
      <c r="B82" s="426"/>
      <c r="C82" s="138">
        <v>0.57999999999999996</v>
      </c>
      <c r="D82" s="138">
        <v>1.1399999999999999</v>
      </c>
      <c r="E82"/>
      <c r="F82" s="426"/>
      <c r="G82" s="138">
        <v>4.01</v>
      </c>
      <c r="H82" s="138">
        <v>4.6900000000000004</v>
      </c>
      <c r="I82"/>
      <c r="J82" s="426"/>
      <c r="K82" s="138">
        <v>1.06</v>
      </c>
      <c r="L82" s="138">
        <v>1.61</v>
      </c>
    </row>
    <row r="83" spans="1:12">
      <c r="A83" s="213"/>
      <c r="B83" s="426"/>
      <c r="C83" s="138">
        <v>0.65</v>
      </c>
      <c r="D83" s="138">
        <v>1.23</v>
      </c>
      <c r="E83"/>
      <c r="F83" s="426"/>
      <c r="G83" s="138">
        <v>3.36</v>
      </c>
      <c r="H83" s="138">
        <v>4.09</v>
      </c>
      <c r="I83"/>
      <c r="J83" s="426"/>
      <c r="K83" s="138">
        <v>0.98</v>
      </c>
      <c r="L83" s="138">
        <v>1.51</v>
      </c>
    </row>
    <row r="84" spans="1:12">
      <c r="A84" s="213"/>
      <c r="B84" s="426"/>
      <c r="C84" s="138">
        <v>0.72</v>
      </c>
      <c r="D84" s="138">
        <v>0.76</v>
      </c>
      <c r="E84"/>
      <c r="F84" s="426"/>
      <c r="G84" s="138">
        <v>3.08</v>
      </c>
      <c r="H84" s="138">
        <v>4.4400000000000004</v>
      </c>
      <c r="I84"/>
      <c r="J84" s="426"/>
      <c r="K84" s="138">
        <v>1.02</v>
      </c>
      <c r="L84" s="138">
        <v>1.1399999999999999</v>
      </c>
    </row>
    <row r="85" spans="1:12">
      <c r="A85" s="213"/>
      <c r="B85" s="426"/>
      <c r="C85" s="138">
        <v>0.53</v>
      </c>
      <c r="D85" s="138">
        <v>0.61</v>
      </c>
      <c r="E85"/>
      <c r="F85" s="426"/>
      <c r="G85" s="138">
        <v>3.56</v>
      </c>
      <c r="H85" s="138">
        <v>4.22</v>
      </c>
      <c r="I85"/>
      <c r="J85" s="426"/>
      <c r="K85" s="138">
        <v>0.91</v>
      </c>
      <c r="L85" s="138">
        <v>1.04</v>
      </c>
    </row>
    <row r="86" spans="1:12">
      <c r="A86" s="213"/>
      <c r="B86" s="426"/>
      <c r="C86" s="138">
        <v>0.55000000000000004</v>
      </c>
      <c r="D86" s="138">
        <v>1.26</v>
      </c>
      <c r="E86"/>
      <c r="F86" s="426"/>
      <c r="G86" s="138">
        <v>3.36</v>
      </c>
      <c r="H86" s="138">
        <v>2.66</v>
      </c>
      <c r="I86"/>
      <c r="J86" s="426"/>
      <c r="K86" s="138">
        <v>0.87</v>
      </c>
      <c r="L86" s="138">
        <v>1.52</v>
      </c>
    </row>
    <row r="87" spans="1:12">
      <c r="A87" s="213"/>
      <c r="B87" s="426"/>
      <c r="C87" s="138">
        <v>0.6</v>
      </c>
      <c r="D87" s="138">
        <v>0.97</v>
      </c>
      <c r="E87"/>
      <c r="F87" s="426"/>
      <c r="G87" s="138">
        <v>3.34</v>
      </c>
      <c r="H87" s="138">
        <v>4.49</v>
      </c>
      <c r="I87"/>
      <c r="J87" s="426"/>
      <c r="K87" s="138">
        <v>0.95</v>
      </c>
      <c r="L87" s="138">
        <v>1.1599999999999999</v>
      </c>
    </row>
    <row r="88" spans="1:12">
      <c r="A88" s="213"/>
      <c r="B88" s="427"/>
      <c r="C88" s="138">
        <v>0.61</v>
      </c>
      <c r="D88" s="138">
        <v>1.24</v>
      </c>
      <c r="E88"/>
      <c r="F88" s="427"/>
      <c r="G88" s="138">
        <v>3.46</v>
      </c>
      <c r="H88" s="138">
        <v>3.63</v>
      </c>
      <c r="I88"/>
      <c r="J88" s="427"/>
      <c r="K88" s="138">
        <v>1.06</v>
      </c>
      <c r="L88" s="138">
        <v>1.54</v>
      </c>
    </row>
    <row r="89" spans="1:12">
      <c r="A89" s="213"/>
      <c r="B89" s="134" t="s">
        <v>3</v>
      </c>
      <c r="C89" s="68">
        <f t="shared" ref="C89:H89" si="4">AVERAGE(C79:C88)</f>
        <v>0.60499999999999998</v>
      </c>
      <c r="D89" s="68">
        <f t="shared" si="4"/>
        <v>0.97599999999999998</v>
      </c>
      <c r="E89"/>
      <c r="F89" s="134" t="s">
        <v>3</v>
      </c>
      <c r="G89" s="68">
        <f t="shared" si="4"/>
        <v>3.4019999999999997</v>
      </c>
      <c r="H89" s="68">
        <f t="shared" si="4"/>
        <v>3.9940000000000007</v>
      </c>
      <c r="I89"/>
      <c r="J89" s="134" t="s">
        <v>3</v>
      </c>
      <c r="K89" s="68">
        <f>AVERAGE(K79:K88)</f>
        <v>0.97900000000000009</v>
      </c>
      <c r="L89" s="68">
        <f>AVERAGE(L79:L88)</f>
        <v>1.3599999999999999</v>
      </c>
    </row>
    <row r="90" spans="1:12">
      <c r="A90" s="213"/>
      <c r="B90" s="134" t="s">
        <v>4</v>
      </c>
      <c r="C90" s="68">
        <f t="shared" ref="C90:H90" si="5">STDEVP(C79:C88)</f>
        <v>5.2392747589718923E-2</v>
      </c>
      <c r="D90" s="68">
        <f t="shared" si="5"/>
        <v>0.24503877244224004</v>
      </c>
      <c r="E90"/>
      <c r="F90" s="134" t="s">
        <v>4</v>
      </c>
      <c r="G90" s="68">
        <f t="shared" si="5"/>
        <v>0.25856527222347547</v>
      </c>
      <c r="H90" s="68">
        <f t="shared" si="5"/>
        <v>0.60098585673873905</v>
      </c>
      <c r="I90"/>
      <c r="J90" s="134" t="s">
        <v>4</v>
      </c>
      <c r="K90" s="68">
        <f>STDEVP(K79:K88)</f>
        <v>6.6700824582609203E-2</v>
      </c>
      <c r="L90" s="68">
        <f>STDEVP(L79:L88)</f>
        <v>0.21475567512873905</v>
      </c>
    </row>
    <row r="91" spans="1:12">
      <c r="A91" s="213"/>
      <c r="B91" s="68" t="s">
        <v>5</v>
      </c>
      <c r="C91" s="423">
        <v>2.9999999999999997E-4</v>
      </c>
      <c r="D91" s="424"/>
      <c r="E91"/>
      <c r="F91" s="68" t="s">
        <v>5</v>
      </c>
      <c r="G91" s="418">
        <v>1.4200000000000001E-2</v>
      </c>
      <c r="H91" s="419"/>
      <c r="I91"/>
      <c r="J91" s="68" t="s">
        <v>5</v>
      </c>
      <c r="K91" s="418" t="s">
        <v>6</v>
      </c>
      <c r="L91" s="419"/>
    </row>
    <row r="92" spans="1:12">
      <c r="A92" s="213"/>
      <c r="B92" s="115"/>
      <c r="C92" s="144"/>
      <c r="D92" s="144"/>
      <c r="E92"/>
      <c r="F92" s="115"/>
      <c r="G92" s="144"/>
      <c r="H92" s="144"/>
    </row>
    <row r="93" spans="1:12">
      <c r="A93" s="214" t="s">
        <v>64</v>
      </c>
      <c r="B93" s="420" t="s">
        <v>55</v>
      </c>
      <c r="C93" s="421"/>
      <c r="D93" s="422"/>
      <c r="E93"/>
      <c r="F93" s="420" t="s">
        <v>55</v>
      </c>
      <c r="G93" s="421"/>
      <c r="H93" s="422"/>
      <c r="I93"/>
      <c r="J93" s="420" t="s">
        <v>55</v>
      </c>
      <c r="K93" s="421"/>
      <c r="L93" s="422"/>
    </row>
    <row r="94" spans="1:12">
      <c r="A94" s="213"/>
      <c r="B94" s="425" t="s">
        <v>65</v>
      </c>
      <c r="C94" s="138" t="s">
        <v>48</v>
      </c>
      <c r="D94" s="138" t="s">
        <v>49</v>
      </c>
      <c r="E94"/>
      <c r="F94" s="425" t="s">
        <v>66</v>
      </c>
      <c r="G94" s="138" t="s">
        <v>48</v>
      </c>
      <c r="H94" s="138" t="s">
        <v>49</v>
      </c>
      <c r="I94"/>
      <c r="J94" s="425" t="s">
        <v>67</v>
      </c>
      <c r="K94" s="138" t="s">
        <v>48</v>
      </c>
      <c r="L94" s="138" t="s">
        <v>49</v>
      </c>
    </row>
    <row r="95" spans="1:12">
      <c r="A95" s="213"/>
      <c r="B95" s="426"/>
      <c r="C95" s="138">
        <v>24.771999999999998</v>
      </c>
      <c r="D95" s="138">
        <v>32.899000000000001</v>
      </c>
      <c r="E95"/>
      <c r="F95" s="426"/>
      <c r="G95" s="138">
        <v>15.606</v>
      </c>
      <c r="H95" s="138">
        <v>31.305</v>
      </c>
      <c r="I95"/>
      <c r="J95" s="426"/>
      <c r="K95" s="138">
        <v>13.188000000000001</v>
      </c>
      <c r="L95" s="138">
        <v>13.087</v>
      </c>
    </row>
    <row r="96" spans="1:12">
      <c r="A96" s="213"/>
      <c r="B96" s="426"/>
      <c r="C96" s="138">
        <v>34.634999999999998</v>
      </c>
      <c r="D96" s="138">
        <v>34.871000000000002</v>
      </c>
      <c r="E96"/>
      <c r="F96" s="426"/>
      <c r="G96" s="138">
        <v>17.128</v>
      </c>
      <c r="H96" s="138">
        <v>31.873999999999999</v>
      </c>
      <c r="I96"/>
      <c r="J96" s="426"/>
      <c r="K96" s="138">
        <v>10.573</v>
      </c>
      <c r="L96" s="138">
        <v>14.215999999999999</v>
      </c>
    </row>
    <row r="97" spans="1:12">
      <c r="A97" s="213"/>
      <c r="B97" s="426"/>
      <c r="C97" s="138">
        <v>22.95</v>
      </c>
      <c r="D97" s="138">
        <v>35.578000000000003</v>
      </c>
      <c r="E97"/>
      <c r="F97" s="426"/>
      <c r="G97" s="138">
        <v>15.769</v>
      </c>
      <c r="H97" s="138">
        <v>21.213000000000001</v>
      </c>
      <c r="I97"/>
      <c r="J97" s="426"/>
      <c r="K97" s="138">
        <v>12.292</v>
      </c>
      <c r="L97" s="138">
        <v>14.884</v>
      </c>
    </row>
    <row r="98" spans="1:12">
      <c r="A98" s="213"/>
      <c r="B98" s="426"/>
      <c r="C98" s="138">
        <v>22.167999999999999</v>
      </c>
      <c r="D98" s="138">
        <v>44.540999999999997</v>
      </c>
      <c r="E98"/>
      <c r="F98" s="426"/>
      <c r="G98" s="138">
        <v>4.173</v>
      </c>
      <c r="H98" s="138">
        <v>30.651</v>
      </c>
      <c r="I98"/>
      <c r="J98" s="426"/>
      <c r="K98" s="138">
        <v>9.7479999999999993</v>
      </c>
      <c r="L98" s="138">
        <v>15.618</v>
      </c>
    </row>
    <row r="99" spans="1:12">
      <c r="A99" s="213"/>
      <c r="B99" s="426"/>
      <c r="C99" s="138">
        <v>31.263000000000002</v>
      </c>
      <c r="D99" s="138">
        <v>34.383000000000003</v>
      </c>
      <c r="E99"/>
      <c r="F99" s="426"/>
      <c r="G99" s="138">
        <v>17.018999999999998</v>
      </c>
      <c r="H99" s="138">
        <v>18.356999999999999</v>
      </c>
      <c r="I99"/>
      <c r="J99" s="426"/>
      <c r="K99" s="138">
        <v>11.004</v>
      </c>
      <c r="L99" s="138">
        <v>14.962</v>
      </c>
    </row>
    <row r="100" spans="1:12">
      <c r="A100" s="213"/>
      <c r="B100" s="426"/>
      <c r="C100" s="138">
        <v>24.504000000000001</v>
      </c>
      <c r="D100" s="138">
        <v>41.317</v>
      </c>
      <c r="E100"/>
      <c r="F100" s="426"/>
      <c r="G100" s="138">
        <v>5.16</v>
      </c>
      <c r="H100" s="138">
        <v>27.222000000000001</v>
      </c>
      <c r="I100"/>
      <c r="J100" s="426"/>
      <c r="K100" s="138">
        <v>11.683999999999999</v>
      </c>
      <c r="L100" s="138">
        <v>15.161</v>
      </c>
    </row>
    <row r="101" spans="1:12">
      <c r="A101" s="213"/>
      <c r="B101" s="426"/>
      <c r="C101" s="138">
        <v>28.518000000000001</v>
      </c>
      <c r="D101" s="138">
        <v>42.66</v>
      </c>
      <c r="E101"/>
      <c r="F101" s="426"/>
      <c r="G101" s="138">
        <v>12.007</v>
      </c>
      <c r="H101" s="138">
        <v>29.363</v>
      </c>
      <c r="I101"/>
      <c r="J101" s="426"/>
      <c r="K101" s="138">
        <v>11.569000000000001</v>
      </c>
      <c r="L101" s="138">
        <v>12.315</v>
      </c>
    </row>
    <row r="102" spans="1:12">
      <c r="A102" s="213"/>
      <c r="B102" s="426"/>
      <c r="C102" s="138">
        <v>32.049999999999997</v>
      </c>
      <c r="D102" s="138">
        <v>49.27</v>
      </c>
      <c r="E102"/>
      <c r="F102" s="426"/>
      <c r="G102" s="138">
        <v>16.045999999999999</v>
      </c>
      <c r="H102" s="138">
        <v>33.119999999999997</v>
      </c>
      <c r="I102"/>
      <c r="J102" s="426"/>
      <c r="K102" s="138">
        <v>11.734999999999999</v>
      </c>
      <c r="L102" s="138">
        <v>13.807</v>
      </c>
    </row>
    <row r="103" spans="1:12">
      <c r="A103" s="213"/>
      <c r="B103" s="426"/>
      <c r="C103" s="138">
        <v>20.92</v>
      </c>
      <c r="D103" s="138">
        <v>48.210999999999999</v>
      </c>
      <c r="E103"/>
      <c r="F103" s="426"/>
      <c r="G103" s="138">
        <v>24.859000000000002</v>
      </c>
      <c r="H103" s="138">
        <v>39.222000000000001</v>
      </c>
      <c r="I103"/>
      <c r="J103" s="426"/>
      <c r="K103" s="138">
        <v>11.077</v>
      </c>
      <c r="L103" s="138">
        <v>14.337</v>
      </c>
    </row>
    <row r="104" spans="1:12">
      <c r="A104" s="213"/>
      <c r="B104" s="427"/>
      <c r="C104" s="138">
        <v>35.387</v>
      </c>
      <c r="D104" s="138">
        <v>46.41</v>
      </c>
      <c r="E104"/>
      <c r="F104" s="427"/>
      <c r="G104" s="138">
        <v>2.0649999999999999</v>
      </c>
      <c r="H104" s="138">
        <v>19.294</v>
      </c>
      <c r="I104"/>
      <c r="J104" s="427"/>
      <c r="K104" s="138">
        <v>12.802</v>
      </c>
      <c r="L104" s="138">
        <v>13.78</v>
      </c>
    </row>
    <row r="105" spans="1:12">
      <c r="A105" s="213"/>
      <c r="B105" s="134" t="s">
        <v>3</v>
      </c>
      <c r="C105" s="68">
        <f t="shared" ref="C105:H105" si="6">AVERAGE(C95:C104)</f>
        <v>27.716700000000003</v>
      </c>
      <c r="D105" s="68">
        <f t="shared" si="6"/>
        <v>41.013999999999996</v>
      </c>
      <c r="E105"/>
      <c r="F105" s="134" t="s">
        <v>3</v>
      </c>
      <c r="G105" s="68">
        <f t="shared" si="6"/>
        <v>12.9832</v>
      </c>
      <c r="H105" s="68">
        <f t="shared" si="6"/>
        <v>28.162099999999999</v>
      </c>
      <c r="I105"/>
      <c r="J105" s="134" t="s">
        <v>3</v>
      </c>
      <c r="K105" s="68">
        <f>AVERAGE(K95:K104)</f>
        <v>11.5672</v>
      </c>
      <c r="L105" s="68">
        <f>AVERAGE(L95:L104)</f>
        <v>14.216699999999999</v>
      </c>
    </row>
    <row r="106" spans="1:12">
      <c r="A106" s="213"/>
      <c r="B106" s="134" t="s">
        <v>4</v>
      </c>
      <c r="C106" s="68">
        <f t="shared" ref="C106:H106" si="7">STDEVP(C95:C104)</f>
        <v>5.0733570946661839</v>
      </c>
      <c r="D106" s="68">
        <f t="shared" si="7"/>
        <v>5.8431664874449467</v>
      </c>
      <c r="E106"/>
      <c r="F106" s="134" t="s">
        <v>4</v>
      </c>
      <c r="G106" s="68">
        <f t="shared" si="7"/>
        <v>6.7639065605609918</v>
      </c>
      <c r="H106" s="68">
        <f t="shared" si="7"/>
        <v>6.3415449923500526</v>
      </c>
      <c r="I106"/>
      <c r="J106" s="134" t="s">
        <v>4</v>
      </c>
      <c r="K106" s="68">
        <f>STDEVP(K95:K104)</f>
        <v>0.97848217152894523</v>
      </c>
      <c r="L106" s="68">
        <f>STDEVP(L95:L104)</f>
        <v>0.95508241005684957</v>
      </c>
    </row>
    <row r="107" spans="1:12">
      <c r="A107" s="213"/>
      <c r="B107" s="68" t="s">
        <v>5</v>
      </c>
      <c r="C107" s="418" t="s">
        <v>6</v>
      </c>
      <c r="D107" s="419"/>
      <c r="E107"/>
      <c r="F107" s="68" t="s">
        <v>5</v>
      </c>
      <c r="G107" s="423">
        <v>1E-4</v>
      </c>
      <c r="H107" s="424"/>
      <c r="I107"/>
      <c r="J107" s="68" t="s">
        <v>5</v>
      </c>
      <c r="K107" s="418" t="s">
        <v>6</v>
      </c>
      <c r="L107" s="419"/>
    </row>
    <row r="108" spans="1:12">
      <c r="A108" s="213"/>
      <c r="B108" s="115"/>
      <c r="C108" s="144"/>
      <c r="D108" s="144"/>
      <c r="E108"/>
      <c r="F108" s="115"/>
      <c r="G108" s="144"/>
      <c r="H108" s="144"/>
      <c r="I108"/>
      <c r="J108" s="115"/>
      <c r="K108" s="144"/>
      <c r="L108" s="144"/>
    </row>
    <row r="109" spans="1:12" s="265" customFormat="1">
      <c r="A109" s="294"/>
      <c r="B109" s="115"/>
      <c r="C109" s="144"/>
      <c r="D109" s="144"/>
      <c r="E109"/>
      <c r="F109" s="115"/>
      <c r="G109" s="144"/>
      <c r="H109" s="144"/>
      <c r="I109"/>
      <c r="J109" s="115"/>
      <c r="K109" s="144"/>
      <c r="L109" s="144"/>
    </row>
    <row r="110" spans="1:12" s="265" customFormat="1">
      <c r="A110" s="213"/>
      <c r="B110" s="115"/>
      <c r="C110" s="144"/>
      <c r="D110" s="144"/>
      <c r="E110"/>
      <c r="F110" s="115"/>
      <c r="G110" s="144"/>
      <c r="H110" s="144"/>
      <c r="I110"/>
      <c r="J110" s="115"/>
      <c r="K110" s="144"/>
      <c r="L110" s="144"/>
    </row>
    <row r="111" spans="1:12" s="265" customFormat="1">
      <c r="A111" s="213"/>
      <c r="B111" s="115"/>
      <c r="C111" s="144"/>
      <c r="D111" s="144"/>
      <c r="E111"/>
      <c r="F111" s="115"/>
      <c r="G111" s="144"/>
      <c r="H111" s="144"/>
      <c r="I111"/>
      <c r="J111" s="115"/>
      <c r="K111" s="144"/>
      <c r="L111" s="144"/>
    </row>
    <row r="112" spans="1:12">
      <c r="A112" s="213"/>
      <c r="B112" s="115"/>
      <c r="C112" s="144"/>
      <c r="D112" s="144"/>
      <c r="E112"/>
      <c r="F112" s="115"/>
      <c r="G112" s="144"/>
      <c r="H112" s="144"/>
      <c r="I112"/>
      <c r="J112" s="115"/>
      <c r="K112" s="144"/>
      <c r="L112" s="144"/>
    </row>
    <row r="113" spans="1:19">
      <c r="A113" s="294" t="s">
        <v>68</v>
      </c>
      <c r="B113" s="428" t="s">
        <v>55</v>
      </c>
      <c r="C113" s="428"/>
      <c r="D113" s="428"/>
      <c r="E113"/>
      <c r="F113" s="428" t="s">
        <v>55</v>
      </c>
      <c r="G113" s="428"/>
      <c r="H113" s="428"/>
      <c r="I113"/>
      <c r="J113" s="428" t="s">
        <v>55</v>
      </c>
      <c r="K113" s="428"/>
      <c r="L113" s="428"/>
      <c r="P113" s="245"/>
      <c r="Q113" s="248"/>
      <c r="R113" s="249"/>
      <c r="S113" s="250"/>
    </row>
    <row r="114" spans="1:19">
      <c r="A114" s="213"/>
      <c r="B114" s="434" t="s">
        <v>69</v>
      </c>
      <c r="C114" s="243" t="s">
        <v>48</v>
      </c>
      <c r="D114" s="243" t="s">
        <v>49</v>
      </c>
      <c r="E114"/>
      <c r="F114" s="426" t="s">
        <v>70</v>
      </c>
      <c r="G114" s="243" t="s">
        <v>48</v>
      </c>
      <c r="H114" s="243" t="s">
        <v>49</v>
      </c>
      <c r="I114" s="246"/>
      <c r="J114" s="431" t="s">
        <v>286</v>
      </c>
      <c r="K114" s="352" t="s">
        <v>48</v>
      </c>
      <c r="L114" s="352" t="s">
        <v>49</v>
      </c>
      <c r="P114" s="245"/>
      <c r="Q114" s="251"/>
      <c r="R114" s="252"/>
      <c r="S114" s="252"/>
    </row>
    <row r="115" spans="1:19">
      <c r="A115" s="213"/>
      <c r="B115" s="435"/>
      <c r="C115" s="138">
        <v>4.7830000000000004</v>
      </c>
      <c r="D115" s="138">
        <v>12.147</v>
      </c>
      <c r="E115"/>
      <c r="F115" s="426"/>
      <c r="G115" s="228">
        <v>1.17</v>
      </c>
      <c r="H115" s="228">
        <v>1.33</v>
      </c>
      <c r="I115" s="246"/>
      <c r="J115" s="432"/>
      <c r="K115" s="353">
        <v>0.79</v>
      </c>
      <c r="L115" s="353">
        <v>2.21</v>
      </c>
      <c r="P115" s="245"/>
      <c r="Q115" s="253"/>
      <c r="R115" s="252"/>
      <c r="S115" s="252"/>
    </row>
    <row r="116" spans="1:19">
      <c r="A116" s="213"/>
      <c r="B116" s="435"/>
      <c r="C116" s="138">
        <v>11.615</v>
      </c>
      <c r="D116" s="138">
        <v>17.800999999999998</v>
      </c>
      <c r="E116"/>
      <c r="F116" s="426"/>
      <c r="G116" s="228">
        <v>0.74</v>
      </c>
      <c r="H116" s="228">
        <v>1.1499999999999999</v>
      </c>
      <c r="I116" s="246"/>
      <c r="J116" s="432"/>
      <c r="K116" s="353">
        <v>0.92</v>
      </c>
      <c r="L116" s="353">
        <v>3.14</v>
      </c>
      <c r="P116" s="245"/>
      <c r="Q116" s="253"/>
      <c r="R116" s="252"/>
      <c r="S116" s="252"/>
    </row>
    <row r="117" spans="1:19">
      <c r="A117" s="213"/>
      <c r="B117" s="435"/>
      <c r="C117" s="138">
        <v>6.8019999999999996</v>
      </c>
      <c r="D117" s="138">
        <v>13.135</v>
      </c>
      <c r="E117"/>
      <c r="F117" s="426"/>
      <c r="G117" s="228">
        <v>0.62</v>
      </c>
      <c r="H117" s="228">
        <v>1.84</v>
      </c>
      <c r="I117" s="246"/>
      <c r="J117" s="432"/>
      <c r="K117" s="353">
        <v>0.75</v>
      </c>
      <c r="L117" s="353">
        <v>2.2599999999999998</v>
      </c>
      <c r="P117" s="245"/>
      <c r="Q117" s="253"/>
      <c r="R117" s="252"/>
      <c r="S117" s="252"/>
    </row>
    <row r="118" spans="1:19">
      <c r="A118" s="213"/>
      <c r="B118" s="435"/>
      <c r="C118" s="138">
        <v>10.516999999999999</v>
      </c>
      <c r="D118" s="138">
        <v>16.32</v>
      </c>
      <c r="E118"/>
      <c r="F118" s="426"/>
      <c r="G118" s="228">
        <v>0.81</v>
      </c>
      <c r="H118" s="228">
        <v>1.54</v>
      </c>
      <c r="I118" s="246"/>
      <c r="J118" s="432"/>
      <c r="K118" s="353">
        <v>0.95</v>
      </c>
      <c r="L118" s="353">
        <v>2.2599999999999998</v>
      </c>
      <c r="P118" s="245"/>
      <c r="Q118" s="253"/>
      <c r="R118" s="252"/>
      <c r="S118" s="252"/>
    </row>
    <row r="119" spans="1:19">
      <c r="A119" s="213"/>
      <c r="B119" s="435"/>
      <c r="C119" s="138">
        <v>8.048</v>
      </c>
      <c r="D119" s="138">
        <v>14.391999999999999</v>
      </c>
      <c r="E119"/>
      <c r="F119" s="426"/>
      <c r="G119" s="228">
        <v>0.92</v>
      </c>
      <c r="H119" s="228">
        <v>1.06</v>
      </c>
      <c r="I119" s="246"/>
      <c r="J119" s="432"/>
      <c r="K119" s="353">
        <v>1.37</v>
      </c>
      <c r="L119" s="353">
        <v>2.2799999999999998</v>
      </c>
      <c r="P119" s="245"/>
      <c r="Q119" s="253"/>
      <c r="R119" s="252"/>
      <c r="S119" s="252"/>
    </row>
    <row r="120" spans="1:19">
      <c r="A120" s="213"/>
      <c r="B120" s="435"/>
      <c r="C120" s="138">
        <v>9.6980000000000004</v>
      </c>
      <c r="D120" s="138">
        <v>13.616</v>
      </c>
      <c r="E120"/>
      <c r="F120" s="426"/>
      <c r="G120" s="228">
        <v>0.79</v>
      </c>
      <c r="H120" s="228">
        <v>1.47</v>
      </c>
      <c r="I120" s="246"/>
      <c r="J120" s="432"/>
      <c r="K120" s="353">
        <v>1.25</v>
      </c>
      <c r="L120" s="353">
        <v>3.04</v>
      </c>
      <c r="P120" s="245"/>
      <c r="Q120" s="253"/>
      <c r="R120" s="252"/>
      <c r="S120" s="252"/>
    </row>
    <row r="121" spans="1:19">
      <c r="A121" s="213"/>
      <c r="B121" s="435"/>
      <c r="C121" s="17">
        <v>6.73</v>
      </c>
      <c r="D121" s="138">
        <v>16.527000000000001</v>
      </c>
      <c r="E121"/>
      <c r="F121" s="426"/>
      <c r="G121" s="244">
        <v>1.1299999999999999</v>
      </c>
      <c r="H121" s="228">
        <v>1.69</v>
      </c>
      <c r="I121" s="246"/>
      <c r="J121" s="432"/>
      <c r="K121" s="353">
        <v>0.75</v>
      </c>
      <c r="L121" s="353">
        <v>1.97</v>
      </c>
      <c r="P121" s="245"/>
      <c r="Q121" s="253"/>
      <c r="R121" s="252"/>
      <c r="S121" s="252"/>
    </row>
    <row r="122" spans="1:19">
      <c r="A122" s="213"/>
      <c r="B122" s="435"/>
      <c r="C122" s="138">
        <v>11.148999999999999</v>
      </c>
      <c r="D122" s="138">
        <v>17.350999999999999</v>
      </c>
      <c r="E122"/>
      <c r="F122" s="426"/>
      <c r="G122" s="228">
        <v>0.95</v>
      </c>
      <c r="H122" s="228">
        <v>1.07</v>
      </c>
      <c r="I122" s="246"/>
      <c r="J122" s="432"/>
      <c r="K122" s="353">
        <v>0.72</v>
      </c>
      <c r="L122" s="353">
        <v>2.57</v>
      </c>
      <c r="P122" s="245"/>
      <c r="Q122" s="253"/>
      <c r="R122" s="252"/>
      <c r="S122" s="252"/>
    </row>
    <row r="123" spans="1:19">
      <c r="A123" s="213"/>
      <c r="B123" s="435"/>
      <c r="C123" s="138">
        <v>7.3010000000000002</v>
      </c>
      <c r="D123" s="138">
        <v>12.615</v>
      </c>
      <c r="E123"/>
      <c r="F123" s="426"/>
      <c r="G123" s="228">
        <v>1.05</v>
      </c>
      <c r="H123" s="228">
        <v>1.21</v>
      </c>
      <c r="I123" s="246"/>
      <c r="J123" s="432"/>
      <c r="K123" s="353">
        <v>0.69</v>
      </c>
      <c r="L123" s="353">
        <v>2.85</v>
      </c>
      <c r="P123" s="245"/>
      <c r="Q123" s="253"/>
      <c r="R123" s="252"/>
      <c r="S123" s="252"/>
    </row>
    <row r="124" spans="1:19">
      <c r="A124" s="213"/>
      <c r="B124" s="436"/>
      <c r="C124" s="138">
        <v>11.984</v>
      </c>
      <c r="D124" s="138">
        <v>17.831</v>
      </c>
      <c r="E124"/>
      <c r="F124" s="427"/>
      <c r="G124" s="228">
        <v>0.86</v>
      </c>
      <c r="H124" s="228">
        <v>2.04</v>
      </c>
      <c r="I124" s="246"/>
      <c r="J124" s="433"/>
      <c r="K124" s="353">
        <v>0.98</v>
      </c>
      <c r="L124" s="353">
        <v>2.1800000000000002</v>
      </c>
      <c r="P124" s="245"/>
      <c r="Q124" s="254"/>
      <c r="R124" s="252"/>
      <c r="S124" s="252"/>
    </row>
    <row r="125" spans="1:19">
      <c r="A125" s="213"/>
      <c r="B125" s="134" t="s">
        <v>3</v>
      </c>
      <c r="C125" s="68">
        <f t="shared" ref="C125:H125" si="8">AVERAGE(C115:C124)</f>
        <v>8.8627000000000002</v>
      </c>
      <c r="D125" s="68">
        <f t="shared" si="8"/>
        <v>15.173499999999999</v>
      </c>
      <c r="E125"/>
      <c r="F125" s="134" t="s">
        <v>3</v>
      </c>
      <c r="G125" s="68">
        <f t="shared" si="8"/>
        <v>0.90399999999999991</v>
      </c>
      <c r="H125" s="68">
        <f t="shared" si="8"/>
        <v>1.44</v>
      </c>
      <c r="I125" s="247"/>
      <c r="J125" s="354" t="s">
        <v>3</v>
      </c>
      <c r="K125" s="353">
        <f>AVERAGE(K115:K124)</f>
        <v>0.91700000000000004</v>
      </c>
      <c r="L125" s="353">
        <f>AVERAGE(L115:L124)</f>
        <v>2.476</v>
      </c>
      <c r="P125" s="245"/>
      <c r="Q125" s="252"/>
      <c r="R125" s="252"/>
      <c r="S125" s="252"/>
    </row>
    <row r="126" spans="1:19">
      <c r="A126" s="213"/>
      <c r="B126" s="134" t="s">
        <v>4</v>
      </c>
      <c r="C126" s="68">
        <f t="shared" ref="C126:H126" si="9">STDEVP(C115:C124)</f>
        <v>2.3349680961417905</v>
      </c>
      <c r="D126" s="68">
        <f t="shared" si="9"/>
        <v>2.1154585436732325</v>
      </c>
      <c r="E126"/>
      <c r="F126" s="134" t="s">
        <v>4</v>
      </c>
      <c r="G126" s="68">
        <f t="shared" si="9"/>
        <v>0.16638509548634497</v>
      </c>
      <c r="H126" s="68">
        <f t="shared" si="9"/>
        <v>0.3199687484739725</v>
      </c>
      <c r="I126" s="247"/>
      <c r="J126" s="354" t="s">
        <v>4</v>
      </c>
      <c r="K126" s="353">
        <f>STDEVP(K115:K124)</f>
        <v>0.21986586820150128</v>
      </c>
      <c r="L126" s="353">
        <f>STDEVP(L115:L124)</f>
        <v>0.38129253861044982</v>
      </c>
      <c r="P126" s="245"/>
      <c r="Q126" s="252"/>
      <c r="R126" s="252"/>
      <c r="S126" s="252"/>
    </row>
    <row r="127" spans="1:19">
      <c r="A127" s="213"/>
      <c r="B127" s="68" t="s">
        <v>5</v>
      </c>
      <c r="C127" s="418" t="s">
        <v>6</v>
      </c>
      <c r="D127" s="419"/>
      <c r="E127"/>
      <c r="F127" s="68" t="s">
        <v>5</v>
      </c>
      <c r="G127" s="423">
        <v>2.9999999999999997E-4</v>
      </c>
      <c r="H127" s="424"/>
      <c r="I127" s="247"/>
      <c r="J127" s="355" t="s">
        <v>5</v>
      </c>
      <c r="K127" s="429" t="s">
        <v>6</v>
      </c>
      <c r="L127" s="430"/>
      <c r="P127" s="245"/>
      <c r="Q127" s="252"/>
      <c r="R127" s="248"/>
      <c r="S127" s="250"/>
    </row>
    <row r="128" spans="1:19" ht="15" customHeight="1">
      <c r="A128" s="213"/>
      <c r="B128" s="115"/>
      <c r="C128" s="144"/>
      <c r="D128" s="144"/>
      <c r="E128"/>
      <c r="F128" s="115"/>
      <c r="G128" s="144"/>
      <c r="H128" s="144"/>
      <c r="I128"/>
      <c r="J128" s="115"/>
      <c r="K128" s="144"/>
      <c r="L128" s="144"/>
    </row>
    <row r="130" spans="1:8">
      <c r="A130" s="214" t="s">
        <v>71</v>
      </c>
      <c r="B130" s="420" t="s">
        <v>55</v>
      </c>
      <c r="C130" s="421"/>
      <c r="D130" s="422"/>
      <c r="E130"/>
      <c r="F130" s="420" t="s">
        <v>55</v>
      </c>
      <c r="G130" s="421"/>
      <c r="H130" s="422"/>
    </row>
    <row r="131" spans="1:8">
      <c r="A131" s="213"/>
      <c r="B131" s="425" t="s">
        <v>72</v>
      </c>
      <c r="C131" s="17" t="s">
        <v>48</v>
      </c>
      <c r="D131" s="17" t="s">
        <v>49</v>
      </c>
      <c r="E131" s="104"/>
      <c r="F131" s="446" t="s">
        <v>73</v>
      </c>
      <c r="G131" s="17" t="s">
        <v>48</v>
      </c>
      <c r="H131" s="17" t="s">
        <v>49</v>
      </c>
    </row>
    <row r="132" spans="1:8">
      <c r="A132" s="213"/>
      <c r="B132" s="426"/>
      <c r="C132" s="17">
        <v>2.7942849999999999</v>
      </c>
      <c r="D132" s="17">
        <v>5.2376490000000002</v>
      </c>
      <c r="E132" s="104"/>
      <c r="F132" s="447"/>
      <c r="G132" s="17">
        <v>2.2866279999999999</v>
      </c>
      <c r="H132" s="17">
        <v>1.784368</v>
      </c>
    </row>
    <row r="133" spans="1:8">
      <c r="A133" s="213"/>
      <c r="B133" s="426"/>
      <c r="C133" s="17">
        <v>3.2662985</v>
      </c>
      <c r="D133" s="17">
        <v>4.8766974999999997</v>
      </c>
      <c r="E133" s="104"/>
      <c r="F133" s="447"/>
      <c r="G133" s="17">
        <v>1.583464</v>
      </c>
      <c r="H133" s="17">
        <v>1.9578759999999999</v>
      </c>
    </row>
    <row r="134" spans="1:8">
      <c r="A134" s="213"/>
      <c r="B134" s="426"/>
      <c r="C134" s="17">
        <v>3.3495949999999999</v>
      </c>
      <c r="D134" s="17">
        <v>3.9882015000000002</v>
      </c>
      <c r="E134" s="104"/>
      <c r="F134" s="447"/>
      <c r="G134" s="17">
        <v>2.177044</v>
      </c>
      <c r="H134" s="17">
        <v>1.8208960000000001</v>
      </c>
    </row>
    <row r="135" spans="1:8">
      <c r="A135" s="213"/>
      <c r="B135" s="426"/>
      <c r="C135" s="17">
        <v>3.1830020000000001</v>
      </c>
      <c r="D135" s="17">
        <v>4.5712770000000003</v>
      </c>
      <c r="E135" s="104"/>
      <c r="F135" s="447"/>
      <c r="G135" s="17">
        <v>1.9670080000000001</v>
      </c>
      <c r="H135" s="17">
        <v>2.149648</v>
      </c>
    </row>
    <row r="136" spans="1:8">
      <c r="A136" s="213"/>
      <c r="B136" s="426"/>
      <c r="C136" s="17">
        <v>4.0159669999999998</v>
      </c>
      <c r="D136" s="17">
        <v>4.4879804999999999</v>
      </c>
      <c r="E136" s="104"/>
      <c r="F136" s="447"/>
      <c r="G136" s="17">
        <v>2.149648</v>
      </c>
      <c r="H136" s="17">
        <v>1.948744</v>
      </c>
    </row>
    <row r="137" spans="1:8">
      <c r="A137" s="213"/>
      <c r="B137" s="426"/>
      <c r="C137" s="17">
        <v>3.7105465</v>
      </c>
      <c r="D137" s="17">
        <v>3.4328915000000002</v>
      </c>
      <c r="E137" s="104"/>
      <c r="F137" s="447"/>
      <c r="G137" s="17">
        <v>1.2181839999999999</v>
      </c>
      <c r="H137" s="17">
        <v>1.8939520000000001</v>
      </c>
    </row>
    <row r="138" spans="1:8">
      <c r="A138" s="213"/>
      <c r="B138" s="426"/>
      <c r="C138" s="17">
        <v>3.9882015000000002</v>
      </c>
      <c r="D138" s="17">
        <v>3.9882015000000002</v>
      </c>
      <c r="E138" s="104"/>
      <c r="F138" s="447"/>
      <c r="G138" s="17">
        <v>1.8391599999999999</v>
      </c>
      <c r="H138" s="17">
        <v>1.9213480000000001</v>
      </c>
    </row>
    <row r="139" spans="1:8">
      <c r="A139" s="213"/>
      <c r="B139" s="426"/>
      <c r="C139" s="17">
        <v>3.7203284828803902</v>
      </c>
      <c r="D139" s="17">
        <v>4.1413929126177598</v>
      </c>
      <c r="E139" s="104"/>
      <c r="F139" s="447"/>
      <c r="G139" s="17">
        <v>1.6613</v>
      </c>
      <c r="H139" s="17">
        <v>2.0810499999999998</v>
      </c>
    </row>
    <row r="140" spans="1:8">
      <c r="A140" s="213"/>
      <c r="B140" s="426"/>
      <c r="C140" s="17">
        <v>3.7988023861265101</v>
      </c>
      <c r="D140" s="17">
        <v>4.2671774259467297</v>
      </c>
      <c r="E140" s="104"/>
      <c r="F140" s="447"/>
      <c r="G140" s="17">
        <v>1.9227000000000001</v>
      </c>
      <c r="H140" s="17">
        <v>1.62425</v>
      </c>
    </row>
    <row r="141" spans="1:8">
      <c r="A141" s="213"/>
      <c r="B141" s="427"/>
      <c r="C141" s="17">
        <v>4.0714980000000001</v>
      </c>
      <c r="D141" s="17">
        <v>5.5153040000000004</v>
      </c>
      <c r="E141" s="104"/>
      <c r="F141" s="448"/>
      <c r="G141" s="17">
        <v>2.0583279999999999</v>
      </c>
      <c r="H141" s="17">
        <v>1.93048</v>
      </c>
    </row>
    <row r="142" spans="1:8">
      <c r="B142" s="134" t="s">
        <v>3</v>
      </c>
      <c r="C142" s="68">
        <f t="shared" ref="C142:H142" si="10">AVERAGE(C132:C141)</f>
        <v>3.5898524369006899</v>
      </c>
      <c r="D142" s="68">
        <f t="shared" si="10"/>
        <v>4.4506772838564483</v>
      </c>
      <c r="F142" s="134" t="s">
        <v>3</v>
      </c>
      <c r="G142" s="68">
        <f t="shared" si="10"/>
        <v>1.8863464000000001</v>
      </c>
      <c r="H142" s="68">
        <f t="shared" si="10"/>
        <v>1.9112611999999998</v>
      </c>
    </row>
    <row r="143" spans="1:8">
      <c r="A143" s="214"/>
      <c r="B143" s="134" t="s">
        <v>4</v>
      </c>
      <c r="C143" s="68">
        <f t="shared" ref="C143:H143" si="11">STDEVP(C132:C141)</f>
        <v>0.40104298932497406</v>
      </c>
      <c r="D143" s="68">
        <f t="shared" si="11"/>
        <v>0.5952451760443821</v>
      </c>
      <c r="F143" s="134" t="s">
        <v>4</v>
      </c>
      <c r="G143" s="68">
        <f t="shared" si="11"/>
        <v>0.30700405774100159</v>
      </c>
      <c r="H143" s="68">
        <f t="shared" si="11"/>
        <v>0.14023134443112209</v>
      </c>
    </row>
    <row r="144" spans="1:8">
      <c r="B144" s="68" t="s">
        <v>5</v>
      </c>
      <c r="C144" s="418">
        <v>2.0999999999999999E-3</v>
      </c>
      <c r="D144" s="419"/>
      <c r="F144" s="68" t="s">
        <v>5</v>
      </c>
      <c r="G144" s="418">
        <v>0.82720000000000005</v>
      </c>
      <c r="H144" s="419"/>
    </row>
    <row r="145" spans="1:32">
      <c r="B145" s="116"/>
    </row>
    <row r="146" spans="1:32">
      <c r="A146" s="215" t="s">
        <v>74</v>
      </c>
      <c r="B146" s="1" t="s">
        <v>75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32">
      <c r="B147" s="437" t="s">
        <v>430</v>
      </c>
      <c r="C147" s="438"/>
      <c r="D147" s="438"/>
      <c r="E147" s="438"/>
      <c r="F147" s="438"/>
      <c r="G147" s="438"/>
      <c r="H147" s="438"/>
      <c r="I147" s="438"/>
      <c r="J147" s="438"/>
      <c r="K147" s="438"/>
      <c r="L147" s="438"/>
      <c r="M147" s="438"/>
      <c r="N147" s="438"/>
      <c r="O147" s="438"/>
      <c r="P147" s="438"/>
      <c r="Q147" s="438"/>
      <c r="R147" s="438"/>
      <c r="S147" s="438"/>
      <c r="T147" s="438"/>
      <c r="U147" s="438"/>
      <c r="V147" s="438"/>
    </row>
    <row r="148" spans="1:32">
      <c r="B148" s="3"/>
      <c r="C148" s="439" t="s">
        <v>48</v>
      </c>
      <c r="D148" s="439"/>
      <c r="E148" s="439"/>
      <c r="F148" s="439"/>
      <c r="G148" s="439"/>
      <c r="H148" s="439"/>
      <c r="I148" s="439"/>
      <c r="J148" s="439"/>
      <c r="K148" s="439"/>
      <c r="L148" s="439"/>
      <c r="M148" s="439" t="s">
        <v>49</v>
      </c>
      <c r="N148" s="439"/>
      <c r="O148" s="439"/>
      <c r="P148" s="439"/>
      <c r="Q148" s="439"/>
      <c r="R148" s="439"/>
      <c r="S148" s="439"/>
      <c r="T148" s="439"/>
      <c r="U148" s="439"/>
      <c r="V148" s="439"/>
      <c r="W148" s="440" t="s">
        <v>3</v>
      </c>
      <c r="X148" s="440"/>
      <c r="Y148" s="440" t="s">
        <v>4</v>
      </c>
      <c r="Z148" s="441"/>
      <c r="AA148" s="442" t="s">
        <v>5</v>
      </c>
      <c r="AB148" s="442"/>
      <c r="AC148" s="36"/>
      <c r="AD148" s="36"/>
      <c r="AE148" s="36"/>
      <c r="AF148" s="36"/>
    </row>
    <row r="149" spans="1:32">
      <c r="B149" s="3"/>
      <c r="C149" s="3">
        <v>1</v>
      </c>
      <c r="D149" s="3">
        <v>2</v>
      </c>
      <c r="E149" s="3">
        <v>3</v>
      </c>
      <c r="F149" s="3">
        <v>4</v>
      </c>
      <c r="G149" s="3">
        <v>5</v>
      </c>
      <c r="H149" s="3">
        <v>6</v>
      </c>
      <c r="I149" s="3">
        <v>7</v>
      </c>
      <c r="J149" s="3">
        <v>8</v>
      </c>
      <c r="K149" s="3">
        <v>9</v>
      </c>
      <c r="L149" s="3">
        <v>10</v>
      </c>
      <c r="M149" s="3">
        <v>1</v>
      </c>
      <c r="N149" s="3">
        <v>2</v>
      </c>
      <c r="O149" s="3">
        <v>3</v>
      </c>
      <c r="P149" s="3">
        <v>4</v>
      </c>
      <c r="Q149" s="3">
        <v>5</v>
      </c>
      <c r="R149" s="3">
        <v>6</v>
      </c>
      <c r="S149" s="3">
        <v>7</v>
      </c>
      <c r="T149" s="3">
        <v>8</v>
      </c>
      <c r="U149" s="3">
        <v>9</v>
      </c>
      <c r="V149" s="3">
        <v>10</v>
      </c>
      <c r="W149" s="3" t="s">
        <v>48</v>
      </c>
      <c r="X149" s="3" t="s">
        <v>49</v>
      </c>
      <c r="Y149" s="3" t="s">
        <v>48</v>
      </c>
      <c r="Z149" s="162" t="s">
        <v>49</v>
      </c>
      <c r="AA149" s="442"/>
      <c r="AB149" s="442"/>
      <c r="AC149" s="36"/>
      <c r="AD149" s="36"/>
      <c r="AE149" s="36"/>
      <c r="AF149" s="36"/>
    </row>
    <row r="150" spans="1:32" ht="14.5">
      <c r="B150" s="255" t="s">
        <v>77</v>
      </c>
      <c r="C150" s="65">
        <v>1.09511312141035</v>
      </c>
      <c r="D150" s="65">
        <v>1.25826204021943</v>
      </c>
      <c r="E150" s="65">
        <v>1.5528820364053499</v>
      </c>
      <c r="F150" s="65">
        <v>0.57259129123681995</v>
      </c>
      <c r="G150" s="65">
        <v>0.66547053513331</v>
      </c>
      <c r="H150" s="65">
        <v>1.4742874494521001</v>
      </c>
      <c r="I150" s="65">
        <v>1.23907796823966</v>
      </c>
      <c r="J150" s="65">
        <v>0.93145952652213004</v>
      </c>
      <c r="K150" s="65">
        <v>1.0432273560376899</v>
      </c>
      <c r="L150" s="65">
        <v>0.70357518380641904</v>
      </c>
      <c r="M150" s="65">
        <v>2.3122464497888</v>
      </c>
      <c r="N150" s="65">
        <v>0.96683847634471698</v>
      </c>
      <c r="O150" s="65">
        <v>1.9696911703931199</v>
      </c>
      <c r="P150" s="65">
        <v>0.75709908042024499</v>
      </c>
      <c r="Q150" s="65">
        <v>1.4707640141134399</v>
      </c>
      <c r="R150" s="65">
        <v>1.36587670870515</v>
      </c>
      <c r="S150" s="5">
        <v>0.89256262736210801</v>
      </c>
      <c r="T150" s="5">
        <v>0.87477529396865095</v>
      </c>
      <c r="U150" s="5">
        <v>1.12907142968828</v>
      </c>
      <c r="V150" s="5">
        <v>1.11148834404976</v>
      </c>
      <c r="W150" s="4">
        <f>AVERAGE(C150:L150)</f>
        <v>1.0535946508463259</v>
      </c>
      <c r="X150" s="4">
        <f>AVERAGE(M150:V150)</f>
        <v>1.2850413594834271</v>
      </c>
      <c r="Y150" s="4">
        <f>STDEVP(C150:L150)</f>
        <v>0.31997336869418036</v>
      </c>
      <c r="Z150" s="4">
        <f>STDEVP(M150:V150)</f>
        <v>0.48184064917374198</v>
      </c>
      <c r="AA150" s="387">
        <v>0.2455</v>
      </c>
      <c r="AB150" s="387"/>
      <c r="AC150" s="39"/>
      <c r="AD150" s="39"/>
      <c r="AE150" s="39"/>
      <c r="AF150" s="36"/>
    </row>
    <row r="151" spans="1:32" ht="14.5">
      <c r="B151" s="150" t="s">
        <v>78</v>
      </c>
      <c r="C151" s="5">
        <v>0.956288225750211</v>
      </c>
      <c r="D151" s="5">
        <v>1.3461467056707499</v>
      </c>
      <c r="E151" s="5">
        <v>1.16193061565385</v>
      </c>
      <c r="F151" s="5">
        <v>1.01079129431606</v>
      </c>
      <c r="G151" s="5">
        <v>1.15197534082919</v>
      </c>
      <c r="H151" s="5">
        <v>0.79639700259236701</v>
      </c>
      <c r="I151" s="5">
        <v>0.88346878569565301</v>
      </c>
      <c r="J151" s="5">
        <v>0.88558667138374403</v>
      </c>
      <c r="K151" s="5">
        <v>1.0362346039756101</v>
      </c>
      <c r="L151" s="5">
        <v>0.941026559479612</v>
      </c>
      <c r="M151" s="5">
        <v>0.55964560216027004</v>
      </c>
      <c r="N151" s="5">
        <v>0.93455274858801196</v>
      </c>
      <c r="O151" s="5">
        <v>0.38024778971310402</v>
      </c>
      <c r="P151" s="5">
        <v>0.75840132032423702</v>
      </c>
      <c r="Q151" s="5">
        <v>0.93289995195312203</v>
      </c>
      <c r="R151" s="5">
        <v>0.54243532398209005</v>
      </c>
      <c r="S151" s="5">
        <v>0.39719348541638</v>
      </c>
      <c r="T151" s="5">
        <v>2.5518750623328401</v>
      </c>
      <c r="U151" s="5">
        <v>0.63180667720785899</v>
      </c>
      <c r="V151" s="5">
        <v>0.282032557489656</v>
      </c>
      <c r="W151" s="4">
        <f t="shared" ref="W151:W168" si="12">AVERAGE(C151:L151)</f>
        <v>1.0169845805347046</v>
      </c>
      <c r="X151" s="4">
        <f t="shared" ref="X151:X168" si="13">AVERAGE(M151:V151)</f>
        <v>0.79710905191675696</v>
      </c>
      <c r="Y151" s="4">
        <f t="shared" ref="Y151:Y168" si="14">STDEVP(C151:L151)</f>
        <v>0.15530386642718519</v>
      </c>
      <c r="Z151" s="4">
        <f t="shared" ref="Z151:Z168" si="15">STDEVP(M151:V151)</f>
        <v>0.62174062262372776</v>
      </c>
      <c r="AA151" s="387">
        <v>0.317</v>
      </c>
      <c r="AB151" s="387"/>
      <c r="AC151" s="39"/>
      <c r="AD151" s="39"/>
      <c r="AE151" s="39"/>
      <c r="AF151" s="36"/>
    </row>
    <row r="152" spans="1:32" ht="14.5">
      <c r="B152" s="150" t="s">
        <v>79</v>
      </c>
      <c r="C152" s="5">
        <v>1.05706097263747</v>
      </c>
      <c r="D152" s="5">
        <v>1.24922313863798</v>
      </c>
      <c r="E152" s="5">
        <v>1.18761461706383</v>
      </c>
      <c r="F152" s="5">
        <v>0.83672650543326699</v>
      </c>
      <c r="G152" s="5">
        <v>0.99714543237935604</v>
      </c>
      <c r="H152" s="5">
        <v>0.77490149622410998</v>
      </c>
      <c r="I152" s="5">
        <v>1.0259897805465299</v>
      </c>
      <c r="J152" s="5">
        <v>0.83418300288300695</v>
      </c>
      <c r="K152" s="5">
        <v>1.2945546546141999</v>
      </c>
      <c r="L152" s="5">
        <v>0.92166132448503901</v>
      </c>
      <c r="M152" s="5">
        <v>1.08722937380788</v>
      </c>
      <c r="N152" s="5">
        <v>1.25179260537856</v>
      </c>
      <c r="O152" s="5">
        <v>0.44797143571538101</v>
      </c>
      <c r="P152" s="5">
        <v>1.1502393897546199</v>
      </c>
      <c r="Q152" s="5">
        <v>1.1406474357623499</v>
      </c>
      <c r="R152" s="5">
        <v>1.49815277216315</v>
      </c>
      <c r="S152" s="5">
        <v>0.73316465387618002</v>
      </c>
      <c r="T152" s="5">
        <v>1.7049510785700701</v>
      </c>
      <c r="U152" s="5">
        <v>1.31035500311863</v>
      </c>
      <c r="V152" s="5">
        <v>0.50458735470859895</v>
      </c>
      <c r="W152" s="4">
        <f t="shared" si="12"/>
        <v>1.0179060924904788</v>
      </c>
      <c r="X152" s="4">
        <f t="shared" si="13"/>
        <v>1.0829091102855422</v>
      </c>
      <c r="Y152" s="4">
        <f t="shared" si="14"/>
        <v>0.17197876244836044</v>
      </c>
      <c r="Z152" s="4">
        <f t="shared" si="15"/>
        <v>0.38825579350586348</v>
      </c>
      <c r="AA152" s="387">
        <v>0.65159999999999996</v>
      </c>
      <c r="AB152" s="387"/>
      <c r="AC152" s="39"/>
      <c r="AD152" s="39"/>
      <c r="AE152" s="256"/>
      <c r="AF152" s="36"/>
    </row>
    <row r="153" spans="1:32" ht="14.5">
      <c r="B153" s="150" t="s">
        <v>80</v>
      </c>
      <c r="C153" s="5">
        <v>1.0570366896222601</v>
      </c>
      <c r="D153" s="5">
        <v>1.42848912770776</v>
      </c>
      <c r="E153" s="5">
        <v>0.63899016821650001</v>
      </c>
      <c r="F153" s="5">
        <v>0.91671390794750596</v>
      </c>
      <c r="G153" s="5">
        <v>1.5807724440837001</v>
      </c>
      <c r="H153" s="5">
        <v>0.245955770592586</v>
      </c>
      <c r="I153" s="5">
        <v>1.7248550605119199</v>
      </c>
      <c r="J153" s="5">
        <v>1.2105759496024899</v>
      </c>
      <c r="K153" s="5">
        <v>1.3877729692685199</v>
      </c>
      <c r="L153" s="5">
        <v>1.0551623509908299</v>
      </c>
      <c r="M153" s="5">
        <v>1.20251902824444</v>
      </c>
      <c r="N153" s="5">
        <v>0.61641490528294696</v>
      </c>
      <c r="O153" s="5">
        <v>0.510988861324849</v>
      </c>
      <c r="P153" s="5">
        <v>0.69771050214511698</v>
      </c>
      <c r="Q153" s="5">
        <v>0.55773703403047403</v>
      </c>
      <c r="R153" s="5">
        <v>1.2846867687803001</v>
      </c>
      <c r="S153" s="5">
        <v>0.74765440684779705</v>
      </c>
      <c r="T153" s="5">
        <v>0.53996736038231996</v>
      </c>
      <c r="U153" s="5">
        <v>0.38381459886505298</v>
      </c>
      <c r="V153" s="5">
        <v>1.16151546367053</v>
      </c>
      <c r="W153" s="4">
        <f t="shared" si="12"/>
        <v>1.1246324438544071</v>
      </c>
      <c r="X153" s="4">
        <f t="shared" si="13"/>
        <v>0.77030089295738269</v>
      </c>
      <c r="Y153" s="4">
        <f t="shared" si="14"/>
        <v>0.42400890431237381</v>
      </c>
      <c r="Z153" s="4">
        <f t="shared" si="15"/>
        <v>0.30802088030689578</v>
      </c>
      <c r="AA153" s="443">
        <v>5.7599999999999998E-2</v>
      </c>
      <c r="AB153" s="443"/>
      <c r="AC153" s="36"/>
      <c r="AD153" s="36"/>
      <c r="AE153" s="36"/>
      <c r="AF153" s="36"/>
    </row>
    <row r="154" spans="1:32" ht="14.5">
      <c r="B154" s="150" t="s">
        <v>81</v>
      </c>
      <c r="C154" s="5">
        <v>0.81719842456873903</v>
      </c>
      <c r="D154" s="5">
        <v>0.78928008082109102</v>
      </c>
      <c r="E154" s="5">
        <v>1.0933533350622</v>
      </c>
      <c r="F154" s="5">
        <v>1.03347093120817</v>
      </c>
      <c r="G154" s="5">
        <v>0.78094681659453802</v>
      </c>
      <c r="H154" s="5">
        <v>0.70605682119744595</v>
      </c>
      <c r="I154" s="5">
        <v>1.9541476456643501</v>
      </c>
      <c r="J154" s="5">
        <v>0.81931984949578396</v>
      </c>
      <c r="K154" s="5">
        <v>2.31575137459475</v>
      </c>
      <c r="L154" s="5">
        <v>0.72403244736779504</v>
      </c>
      <c r="M154" s="5">
        <v>1.8519203331266201</v>
      </c>
      <c r="N154" s="5">
        <v>0.93454939760080502</v>
      </c>
      <c r="O154" s="5">
        <v>0.35028475447155899</v>
      </c>
      <c r="P154" s="5">
        <v>1.79366225023908</v>
      </c>
      <c r="Q154" s="5">
        <v>1.0304152687359001</v>
      </c>
      <c r="R154" s="5">
        <v>1.12049949176636</v>
      </c>
      <c r="S154" s="5">
        <v>1.61280159646196</v>
      </c>
      <c r="T154" s="5">
        <v>1.33571287789727</v>
      </c>
      <c r="U154" s="5">
        <v>0.97619596798890795</v>
      </c>
      <c r="V154" s="5">
        <v>0.23621475394657099</v>
      </c>
      <c r="W154" s="4">
        <f t="shared" si="12"/>
        <v>1.1033557726574865</v>
      </c>
      <c r="X154" s="4">
        <f t="shared" si="13"/>
        <v>1.1242256692235031</v>
      </c>
      <c r="Y154" s="4">
        <f t="shared" si="14"/>
        <v>0.53531486035764775</v>
      </c>
      <c r="Z154" s="4">
        <f t="shared" si="15"/>
        <v>0.5210921432208383</v>
      </c>
      <c r="AA154" s="387">
        <v>0.93410000000000004</v>
      </c>
      <c r="AB154" s="387"/>
      <c r="AC154" s="36"/>
      <c r="AD154" s="36"/>
      <c r="AE154" s="36"/>
      <c r="AF154" s="36"/>
    </row>
    <row r="155" spans="1:32" ht="14.5">
      <c r="B155" s="150" t="s">
        <v>82</v>
      </c>
      <c r="C155" s="5">
        <v>1.2534644828399699</v>
      </c>
      <c r="D155" s="5">
        <v>0.76704597922542594</v>
      </c>
      <c r="E155" s="5">
        <v>1.7215638391172201</v>
      </c>
      <c r="F155" s="5">
        <v>1.10292877520952</v>
      </c>
      <c r="G155" s="5">
        <v>1.0418219689438499</v>
      </c>
      <c r="H155" s="5">
        <v>0.644178110465781</v>
      </c>
      <c r="I155" s="5">
        <v>1.2720336142655599</v>
      </c>
      <c r="J155" s="5">
        <v>0.70804707041003601</v>
      </c>
      <c r="K155" s="5">
        <v>1.29116889961326</v>
      </c>
      <c r="L155" s="5">
        <v>0.73761476453525998</v>
      </c>
      <c r="M155" s="5">
        <v>1.5096394237444899</v>
      </c>
      <c r="N155" s="5">
        <v>2.6918770524782798</v>
      </c>
      <c r="O155" s="5">
        <v>1.1751576733392699</v>
      </c>
      <c r="P155" s="5">
        <v>0.59892614401641697</v>
      </c>
      <c r="Q155" s="5">
        <v>2.3117502894191899</v>
      </c>
      <c r="R155" s="5">
        <v>1.53160326555475</v>
      </c>
      <c r="S155" s="5">
        <v>2.1457915415237698</v>
      </c>
      <c r="T155" s="5">
        <v>0.88306396916955399</v>
      </c>
      <c r="U155" s="5">
        <v>1.67300054539567</v>
      </c>
      <c r="V155" s="5">
        <v>0.66319730435390301</v>
      </c>
      <c r="W155" s="4">
        <f t="shared" si="12"/>
        <v>1.0539867504625884</v>
      </c>
      <c r="X155" s="4">
        <f t="shared" si="13"/>
        <v>1.5184007208995294</v>
      </c>
      <c r="Y155" s="4">
        <f t="shared" si="14"/>
        <v>0.32585844606599668</v>
      </c>
      <c r="Z155" s="4">
        <f t="shared" si="15"/>
        <v>0.67249510129812862</v>
      </c>
      <c r="AA155" s="387">
        <v>7.8700000000000006E-2</v>
      </c>
      <c r="AB155" s="387"/>
    </row>
    <row r="156" spans="1:32" ht="14.5">
      <c r="B156" s="150" t="s">
        <v>83</v>
      </c>
      <c r="C156" s="5">
        <v>1.4735025650323501</v>
      </c>
      <c r="D156" s="5">
        <v>1.47245216036562</v>
      </c>
      <c r="E156" s="5">
        <v>0.82205965591505603</v>
      </c>
      <c r="F156" s="5">
        <v>0.60600209860612797</v>
      </c>
      <c r="G156" s="5">
        <v>1.34040684570364</v>
      </c>
      <c r="H156" s="5">
        <v>0.91626622773291899</v>
      </c>
      <c r="I156" s="5">
        <v>1.60751391594953</v>
      </c>
      <c r="J156" s="5">
        <v>0.53818082276773205</v>
      </c>
      <c r="K156" s="5">
        <v>1.07663915503536</v>
      </c>
      <c r="L156" s="5">
        <v>0.84851895278745104</v>
      </c>
      <c r="M156" s="5">
        <v>1.8104527173042</v>
      </c>
      <c r="N156" s="5">
        <v>2.8299540964364001</v>
      </c>
      <c r="O156" s="5">
        <v>1.18296741651159</v>
      </c>
      <c r="P156" s="5">
        <v>1.02531214238719</v>
      </c>
      <c r="Q156" s="5">
        <v>1.5298578168479</v>
      </c>
      <c r="R156" s="5">
        <v>1.1796407273145899</v>
      </c>
      <c r="S156" s="5">
        <v>0.49418120797656401</v>
      </c>
      <c r="T156" s="5">
        <v>1.4548181016067301</v>
      </c>
      <c r="U156" s="5">
        <v>1.5594640147852501</v>
      </c>
      <c r="V156" s="5">
        <v>0.87671968278529999</v>
      </c>
      <c r="W156" s="4">
        <f t="shared" si="12"/>
        <v>1.0701542399895787</v>
      </c>
      <c r="X156" s="4">
        <f t="shared" si="13"/>
        <v>1.3943367923955712</v>
      </c>
      <c r="Y156" s="4">
        <f t="shared" si="14"/>
        <v>0.36320173525163485</v>
      </c>
      <c r="Z156" s="4">
        <f t="shared" si="15"/>
        <v>0.59904912962872459</v>
      </c>
      <c r="AA156" s="387">
        <v>0.182</v>
      </c>
      <c r="AB156" s="387"/>
    </row>
    <row r="157" spans="1:32" ht="14.5">
      <c r="B157" s="150" t="s">
        <v>84</v>
      </c>
      <c r="C157" s="5">
        <v>0.86556008801367601</v>
      </c>
      <c r="D157" s="5">
        <v>0.49279361287176598</v>
      </c>
      <c r="E157" s="5">
        <v>1.45125372099536</v>
      </c>
      <c r="F157" s="5">
        <v>0.81684318852789795</v>
      </c>
      <c r="G157" s="5">
        <v>0.92163795533384696</v>
      </c>
      <c r="H157" s="5">
        <v>0.82910438508914297</v>
      </c>
      <c r="I157" s="5">
        <v>2.10338236235342</v>
      </c>
      <c r="J157" s="5">
        <v>0.68332561501064404</v>
      </c>
      <c r="K157" s="5">
        <v>2.8155025634719402</v>
      </c>
      <c r="L157" s="5">
        <v>0.67636558297044602</v>
      </c>
      <c r="M157" s="5">
        <v>1.4503770545266801</v>
      </c>
      <c r="N157" s="5">
        <v>1.2870406060933599</v>
      </c>
      <c r="O157" s="5">
        <v>0.58912524202695404</v>
      </c>
      <c r="P157" s="5">
        <v>0.81492126851904501</v>
      </c>
      <c r="Q157" s="5">
        <v>2.24760349100834</v>
      </c>
      <c r="R157" s="5">
        <v>0.745243707050394</v>
      </c>
      <c r="S157" s="5">
        <v>1.8783400997496</v>
      </c>
      <c r="T157" s="5">
        <v>2.0392094591606602</v>
      </c>
      <c r="U157" s="5">
        <v>0.82583262312061201</v>
      </c>
      <c r="V157" s="5">
        <v>0.52945439350850698</v>
      </c>
      <c r="W157" s="4">
        <f t="shared" si="12"/>
        <v>1.1655769074638138</v>
      </c>
      <c r="X157" s="4">
        <f t="shared" si="13"/>
        <v>1.2407147944764154</v>
      </c>
      <c r="Y157" s="4">
        <f t="shared" si="14"/>
        <v>0.70655655423234287</v>
      </c>
      <c r="Z157" s="4">
        <f t="shared" si="15"/>
        <v>0.60278256402674701</v>
      </c>
      <c r="AA157" s="387">
        <v>0.59719999999999995</v>
      </c>
      <c r="AB157" s="387"/>
    </row>
    <row r="158" spans="1:32" ht="14.5">
      <c r="B158" s="150" t="s">
        <v>85</v>
      </c>
      <c r="C158" s="5">
        <v>0.64517503994507897</v>
      </c>
      <c r="D158" s="5">
        <v>1.02558850977518</v>
      </c>
      <c r="E158" s="5">
        <v>1.03779091765472</v>
      </c>
      <c r="F158" s="5">
        <v>1.11380994396638</v>
      </c>
      <c r="G158" s="5">
        <v>0.773700930190931</v>
      </c>
      <c r="H158" s="5">
        <v>0.78822664271890897</v>
      </c>
      <c r="I158" s="5">
        <v>2.0846089487436599</v>
      </c>
      <c r="J158" s="5">
        <v>0.68454944580045896</v>
      </c>
      <c r="K158" s="5">
        <v>2.0125619301409801</v>
      </c>
      <c r="L158" s="5">
        <v>0.80518585859937397</v>
      </c>
      <c r="M158" s="5">
        <v>7.3563932353735302</v>
      </c>
      <c r="N158" s="5">
        <v>6.3475741968659403</v>
      </c>
      <c r="O158" s="5">
        <v>4.6426496057298401</v>
      </c>
      <c r="P158" s="5">
        <v>7.7079599323285199</v>
      </c>
      <c r="Q158" s="5">
        <v>4.8857898642506497</v>
      </c>
      <c r="R158" s="5">
        <v>6.98259134282024</v>
      </c>
      <c r="S158" s="5">
        <v>5.4115872051583302</v>
      </c>
      <c r="T158" s="5">
        <v>5.7499164596309198</v>
      </c>
      <c r="U158" s="5">
        <v>4.9175104288737401</v>
      </c>
      <c r="V158" s="5">
        <v>4.7466143977542403</v>
      </c>
      <c r="W158" s="4">
        <f t="shared" si="12"/>
        <v>1.0971198167535674</v>
      </c>
      <c r="X158" s="4">
        <f t="shared" si="13"/>
        <v>5.8748586668785956</v>
      </c>
      <c r="Y158" s="4">
        <f t="shared" si="14"/>
        <v>0.49817595813141213</v>
      </c>
      <c r="Z158" s="4">
        <f t="shared" si="15"/>
        <v>1.0918797841066477</v>
      </c>
      <c r="AA158" s="443" t="s">
        <v>6</v>
      </c>
      <c r="AB158" s="443"/>
    </row>
    <row r="159" spans="1:32" ht="14.5">
      <c r="B159" s="150" t="s">
        <v>86</v>
      </c>
      <c r="C159" s="5">
        <v>0.96529042373379903</v>
      </c>
      <c r="D159" s="5">
        <v>1.44950002642967</v>
      </c>
      <c r="E159" s="5">
        <v>1.50096766017609</v>
      </c>
      <c r="F159" s="5">
        <v>0.62772879474576304</v>
      </c>
      <c r="G159" s="5">
        <v>0.62057290855929104</v>
      </c>
      <c r="H159" s="5">
        <v>1.30714553826157</v>
      </c>
      <c r="I159" s="5">
        <v>0.89653335385977795</v>
      </c>
      <c r="J159" s="5">
        <v>0.91751478652451401</v>
      </c>
      <c r="K159" s="5">
        <v>1.19887280334555</v>
      </c>
      <c r="L159" s="5">
        <v>1.0308198985433501</v>
      </c>
      <c r="M159" s="5">
        <v>5.4220428059061199</v>
      </c>
      <c r="N159" s="5">
        <v>4.8722033790169599</v>
      </c>
      <c r="O159" s="5">
        <v>2.1606141548767201</v>
      </c>
      <c r="P159" s="5">
        <v>2.5183525542861198</v>
      </c>
      <c r="Q159" s="5">
        <v>2.2728509194292399</v>
      </c>
      <c r="R159" s="5">
        <v>3.9696970092508299</v>
      </c>
      <c r="S159" s="5">
        <v>2.58352827972646</v>
      </c>
      <c r="T159" s="5">
        <v>3.0972023214169599</v>
      </c>
      <c r="U159" s="5">
        <v>6.2810478942930397</v>
      </c>
      <c r="V159" s="5">
        <v>1.36610218678481</v>
      </c>
      <c r="W159" s="4">
        <f t="shared" si="12"/>
        <v>1.0514946194179373</v>
      </c>
      <c r="X159" s="4">
        <f t="shared" si="13"/>
        <v>3.454364150498725</v>
      </c>
      <c r="Y159" s="4">
        <f t="shared" si="14"/>
        <v>0.29370141840210984</v>
      </c>
      <c r="Z159" s="4">
        <f t="shared" si="15"/>
        <v>1.5274283715216053</v>
      </c>
      <c r="AA159" s="387">
        <v>2.0000000000000001E-4</v>
      </c>
      <c r="AB159" s="387"/>
    </row>
    <row r="160" spans="1:32" ht="14.5">
      <c r="B160" s="150" t="s">
        <v>87</v>
      </c>
      <c r="C160" s="5">
        <v>0.72150762680731095</v>
      </c>
      <c r="D160" s="5">
        <v>1.33056127613899</v>
      </c>
      <c r="E160" s="5">
        <v>1.3446744286360099</v>
      </c>
      <c r="F160" s="5">
        <v>0.92662020053331395</v>
      </c>
      <c r="G160" s="5">
        <v>1.7072533218238699</v>
      </c>
      <c r="H160" s="5">
        <v>0.95915521081159905</v>
      </c>
      <c r="I160" s="5">
        <v>0.92578210670814898</v>
      </c>
      <c r="J160" s="5">
        <v>0.61522794722131102</v>
      </c>
      <c r="K160" s="5">
        <v>0.97683565688854901</v>
      </c>
      <c r="L160" s="5">
        <v>0.93847020992068797</v>
      </c>
      <c r="M160" s="5">
        <v>2.3757173202355801</v>
      </c>
      <c r="N160" s="5">
        <v>1.3860804922766701</v>
      </c>
      <c r="O160" s="5">
        <v>0.50451958125736796</v>
      </c>
      <c r="P160" s="5">
        <v>0.91594792530717295</v>
      </c>
      <c r="Q160" s="5">
        <v>1.16887073558956</v>
      </c>
      <c r="R160" s="5">
        <v>0.82051135038145295</v>
      </c>
      <c r="S160" s="5">
        <v>1.3590909384543599</v>
      </c>
      <c r="T160" s="5">
        <v>1.8836735974576599</v>
      </c>
      <c r="U160" s="5">
        <v>0.96060569068120505</v>
      </c>
      <c r="V160" s="5">
        <v>0.94563626348676999</v>
      </c>
      <c r="W160" s="4">
        <f t="shared" si="12"/>
        <v>1.0446087985489789</v>
      </c>
      <c r="X160" s="4">
        <f t="shared" si="13"/>
        <v>1.23206538951278</v>
      </c>
      <c r="Y160" s="4">
        <f t="shared" si="14"/>
        <v>0.30836184184048654</v>
      </c>
      <c r="Z160" s="4">
        <f t="shared" si="15"/>
        <v>0.52256526820022686</v>
      </c>
      <c r="AA160" s="387">
        <v>0.36630000000000001</v>
      </c>
      <c r="AB160" s="387"/>
    </row>
    <row r="161" spans="2:28" ht="14.5">
      <c r="B161" s="150" t="s">
        <v>88</v>
      </c>
      <c r="C161" s="5">
        <v>0.74582679844183897</v>
      </c>
      <c r="D161" s="5">
        <v>1.3392578687611301</v>
      </c>
      <c r="E161" s="5">
        <v>1.02268852516445</v>
      </c>
      <c r="F161" s="5">
        <v>0.97368450638097004</v>
      </c>
      <c r="G161" s="5">
        <v>1.26859135658134</v>
      </c>
      <c r="H161" s="5">
        <v>0.74224054554987096</v>
      </c>
      <c r="I161" s="5">
        <v>1.1585154312794701</v>
      </c>
      <c r="J161" s="5">
        <v>1.0472376801783501</v>
      </c>
      <c r="K161" s="5">
        <v>1.0660710364985599</v>
      </c>
      <c r="L161" s="5">
        <v>0.85841492986256296</v>
      </c>
      <c r="M161" s="5">
        <v>0.68583715245364896</v>
      </c>
      <c r="N161" s="5">
        <v>2.0413806791351101</v>
      </c>
      <c r="O161" s="5">
        <v>0.64225755736296797</v>
      </c>
      <c r="P161" s="5">
        <v>3.04148642349818</v>
      </c>
      <c r="Q161" s="5">
        <v>1.38550111263957</v>
      </c>
      <c r="R161" s="5">
        <v>0.91931387620211802</v>
      </c>
      <c r="S161" s="5">
        <v>2.1433018199988201</v>
      </c>
      <c r="T161" s="5">
        <v>2.6323392379182202</v>
      </c>
      <c r="U161" s="5">
        <v>1.37624205168922</v>
      </c>
      <c r="V161" s="5">
        <v>0.615150525226279</v>
      </c>
      <c r="W161" s="4">
        <f t="shared" si="12"/>
        <v>1.0222528678698544</v>
      </c>
      <c r="X161" s="4">
        <f t="shared" si="13"/>
        <v>1.5482810436124133</v>
      </c>
      <c r="Y161" s="4">
        <f t="shared" si="14"/>
        <v>0.19139143097894537</v>
      </c>
      <c r="Z161" s="4">
        <f t="shared" si="15"/>
        <v>0.83000942499295216</v>
      </c>
      <c r="AA161" s="387">
        <v>8.0399999999999999E-2</v>
      </c>
      <c r="AB161" s="387"/>
    </row>
    <row r="162" spans="2:28" ht="14.5">
      <c r="B162" s="150" t="s">
        <v>378</v>
      </c>
      <c r="C162" s="5">
        <v>1.03999475479042</v>
      </c>
      <c r="D162" s="5">
        <v>0.84081036676393694</v>
      </c>
      <c r="E162" s="5">
        <v>0.99696484573970301</v>
      </c>
      <c r="F162" s="5">
        <v>2.2456649622818801</v>
      </c>
      <c r="G162" s="5">
        <v>0.75032441640184999</v>
      </c>
      <c r="H162" s="5">
        <v>1.8315126260396699</v>
      </c>
      <c r="I162" s="5">
        <v>1.05881068685637</v>
      </c>
      <c r="J162" s="5">
        <v>0.57917299234337105</v>
      </c>
      <c r="K162" s="5">
        <v>1.2606108117411301</v>
      </c>
      <c r="L162" s="5">
        <v>0.53671061270574805</v>
      </c>
      <c r="M162" s="5">
        <v>0.87205346397886097</v>
      </c>
      <c r="N162" s="5">
        <v>1.3443259892752499</v>
      </c>
      <c r="O162" s="5">
        <v>1.3128600422763601</v>
      </c>
      <c r="P162" s="5">
        <v>2.7146949261105902</v>
      </c>
      <c r="Q162" s="5">
        <v>1.61362434507621</v>
      </c>
      <c r="R162" s="5">
        <v>0.68517835939205896</v>
      </c>
      <c r="S162" s="5">
        <v>2.1568247345048102</v>
      </c>
      <c r="T162" s="5">
        <v>2.7793797382941801</v>
      </c>
      <c r="U162" s="5">
        <v>0.90681493269801805</v>
      </c>
      <c r="V162" s="5">
        <v>1.08794469931513</v>
      </c>
      <c r="W162" s="4">
        <f t="shared" si="12"/>
        <v>1.1140577075664078</v>
      </c>
      <c r="X162" s="4">
        <f t="shared" si="13"/>
        <v>1.5473701230921466</v>
      </c>
      <c r="Y162" s="4">
        <f t="shared" si="14"/>
        <v>0.51627511917113622</v>
      </c>
      <c r="Z162" s="4">
        <f t="shared" si="15"/>
        <v>0.71926012197942801</v>
      </c>
      <c r="AA162" s="387">
        <v>0.1593</v>
      </c>
      <c r="AB162" s="387"/>
    </row>
    <row r="163" spans="2:28" ht="14.5">
      <c r="B163" s="150" t="s">
        <v>89</v>
      </c>
      <c r="C163" s="5">
        <v>0.89688009606109098</v>
      </c>
      <c r="D163" s="5">
        <v>1.39930397969224</v>
      </c>
      <c r="E163" s="5">
        <v>1.4202852765969101</v>
      </c>
      <c r="F163" s="5">
        <v>0.88488081508910699</v>
      </c>
      <c r="G163" s="5">
        <v>0.69493508456270403</v>
      </c>
      <c r="H163" s="5">
        <v>0.91378492088943797</v>
      </c>
      <c r="I163" s="5">
        <v>0.87729525216031201</v>
      </c>
      <c r="J163" s="5">
        <v>0.90119996792967005</v>
      </c>
      <c r="K163" s="5">
        <v>1.1985199602346399</v>
      </c>
      <c r="L163" s="5">
        <v>1.1559031140040601</v>
      </c>
      <c r="M163" s="5">
        <v>0.66471001855434897</v>
      </c>
      <c r="N163" s="5">
        <v>1.1837251462979499</v>
      </c>
      <c r="O163" s="5">
        <v>0.53406381188726404</v>
      </c>
      <c r="P163" s="5">
        <v>2.26676127309136</v>
      </c>
      <c r="Q163" s="5">
        <v>0.82870447028654204</v>
      </c>
      <c r="R163" s="5">
        <v>0.60046570919425102</v>
      </c>
      <c r="S163" s="5">
        <v>1.33074351272946</v>
      </c>
      <c r="T163" s="5">
        <v>2.3205111039970698</v>
      </c>
      <c r="U163" s="5">
        <v>0.68791098853654797</v>
      </c>
      <c r="V163" s="5">
        <v>1.03994178865913</v>
      </c>
      <c r="W163" s="4">
        <f t="shared" si="12"/>
        <v>1.0342988467220171</v>
      </c>
      <c r="X163" s="4">
        <f t="shared" si="13"/>
        <v>1.1457537823233923</v>
      </c>
      <c r="Y163" s="4">
        <f t="shared" si="14"/>
        <v>0.23178371684062446</v>
      </c>
      <c r="Z163" s="4">
        <f t="shared" si="15"/>
        <v>0.62422903308004918</v>
      </c>
      <c r="AA163" s="387">
        <v>0.62170000000000003</v>
      </c>
      <c r="AB163" s="387"/>
    </row>
    <row r="164" spans="2:28" ht="14.5">
      <c r="B164" s="150" t="s">
        <v>379</v>
      </c>
      <c r="C164" s="5">
        <v>0.95101271663959497</v>
      </c>
      <c r="D164" s="5">
        <v>2.27573477158866</v>
      </c>
      <c r="E164" s="5">
        <v>1.12525007019542</v>
      </c>
      <c r="F164" s="5">
        <v>0.77486908286172396</v>
      </c>
      <c r="G164" s="5">
        <v>0.82513600904861495</v>
      </c>
      <c r="H164" s="5">
        <v>1.9720864034522501</v>
      </c>
      <c r="I164" s="5">
        <v>0.926230420047229</v>
      </c>
      <c r="J164" s="5">
        <v>0.67106237813624503</v>
      </c>
      <c r="K164" s="5">
        <v>0.71846382675503295</v>
      </c>
      <c r="L164" s="5">
        <v>0.75770142725051803</v>
      </c>
      <c r="M164" s="5">
        <v>1.2984759849387799</v>
      </c>
      <c r="N164" s="5">
        <v>2.6793969453653799</v>
      </c>
      <c r="O164" s="5">
        <v>1.8460746289982</v>
      </c>
      <c r="P164" s="5">
        <v>1.26656209201532</v>
      </c>
      <c r="Q164" s="5">
        <v>1.60577336733848</v>
      </c>
      <c r="R164" s="5">
        <v>1.4454763715517001</v>
      </c>
      <c r="S164" s="5">
        <v>0.80247438792035497</v>
      </c>
      <c r="T164" s="5">
        <v>1.3648800444040099</v>
      </c>
      <c r="U164" s="5">
        <v>1.3712872865357999</v>
      </c>
      <c r="V164" s="5">
        <v>1.7341261554504801</v>
      </c>
      <c r="W164" s="4">
        <f t="shared" si="12"/>
        <v>1.0997547105975287</v>
      </c>
      <c r="X164" s="4">
        <f t="shared" si="13"/>
        <v>1.5414527264518507</v>
      </c>
      <c r="Y164" s="4">
        <f t="shared" si="14"/>
        <v>0.53140408022113828</v>
      </c>
      <c r="Z164" s="4">
        <f t="shared" si="15"/>
        <v>0.46679855786828806</v>
      </c>
      <c r="AA164" s="387">
        <v>7.7299999999999994E-2</v>
      </c>
      <c r="AB164" s="387"/>
    </row>
    <row r="165" spans="2:28" ht="14.5">
      <c r="B165" s="150" t="s">
        <v>380</v>
      </c>
      <c r="C165" s="5">
        <v>0.98420787867641502</v>
      </c>
      <c r="D165" s="5">
        <v>1.17793191471061</v>
      </c>
      <c r="E165" s="5">
        <v>1.1935203368162099</v>
      </c>
      <c r="F165" s="5">
        <v>1.6469238573928</v>
      </c>
      <c r="G165" s="5">
        <v>0.69809940211127097</v>
      </c>
      <c r="H165" s="5">
        <v>1.2557770786410001</v>
      </c>
      <c r="I165" s="5">
        <v>0.95379507449475098</v>
      </c>
      <c r="J165" s="5">
        <v>0.79353818007188903</v>
      </c>
      <c r="K165" s="5">
        <v>0.90269839326121104</v>
      </c>
      <c r="L165" s="5">
        <v>0.80819602866500695</v>
      </c>
      <c r="M165" s="5">
        <v>1.74296512653988</v>
      </c>
      <c r="N165" s="5">
        <v>2.0708147163155899</v>
      </c>
      <c r="O165" s="5">
        <v>0.60045634123264202</v>
      </c>
      <c r="P165" s="5">
        <v>2.0024245692937002</v>
      </c>
      <c r="Q165" s="5">
        <v>1.9733518514775801</v>
      </c>
      <c r="R165" s="5">
        <v>1.51959644061498</v>
      </c>
      <c r="S165" s="5">
        <v>0.60325024088793899</v>
      </c>
      <c r="T165" s="5">
        <v>1.9373821011764201</v>
      </c>
      <c r="U165" s="5">
        <v>1.62943702737452</v>
      </c>
      <c r="V165" s="5">
        <v>1.7888170181282701</v>
      </c>
      <c r="W165" s="4">
        <f t="shared" si="12"/>
        <v>1.0414688144841164</v>
      </c>
      <c r="X165" s="4">
        <f t="shared" si="13"/>
        <v>1.5868495433041521</v>
      </c>
      <c r="Y165" s="4">
        <f t="shared" si="14"/>
        <v>0.26800312664840886</v>
      </c>
      <c r="Z165" s="4">
        <f t="shared" si="15"/>
        <v>0.51876013203688354</v>
      </c>
      <c r="AA165" s="387">
        <v>1.18E-2</v>
      </c>
      <c r="AB165" s="387"/>
    </row>
    <row r="166" spans="2:28" ht="14.5">
      <c r="B166" s="150" t="s">
        <v>90</v>
      </c>
      <c r="C166" s="5">
        <v>0.74291829160968803</v>
      </c>
      <c r="D166" s="5">
        <v>0.93521512241926197</v>
      </c>
      <c r="E166" s="5">
        <v>1.0587862039787099</v>
      </c>
      <c r="F166" s="5">
        <v>2.0279853374999801</v>
      </c>
      <c r="G166" s="5">
        <v>0.80625946127485504</v>
      </c>
      <c r="H166" s="5">
        <v>0.672457883127066</v>
      </c>
      <c r="I166" s="5">
        <v>1.74838284951502</v>
      </c>
      <c r="J166" s="5">
        <v>0.73501307032026797</v>
      </c>
      <c r="K166" s="5">
        <v>1.6336066524328501</v>
      </c>
      <c r="L166" s="5">
        <v>0.66484658739157498</v>
      </c>
      <c r="M166" s="5">
        <v>3.9589735507210202</v>
      </c>
      <c r="N166" s="5">
        <v>2.57255673891963</v>
      </c>
      <c r="O166" s="5">
        <v>2.25237651096776</v>
      </c>
      <c r="P166" s="5">
        <v>2.1098246322171299</v>
      </c>
      <c r="Q166" s="5">
        <v>1.54759576806455</v>
      </c>
      <c r="R166" s="5">
        <v>2.4105522227731702</v>
      </c>
      <c r="S166" s="5">
        <v>2.8950330805588398</v>
      </c>
      <c r="T166" s="5">
        <v>2.6534701504697802</v>
      </c>
      <c r="U166" s="5">
        <v>3.68131973135706</v>
      </c>
      <c r="V166" s="5">
        <v>2.5313827779432598</v>
      </c>
      <c r="W166" s="4">
        <f t="shared" si="12"/>
        <v>1.1025471459569274</v>
      </c>
      <c r="X166" s="4">
        <f t="shared" si="13"/>
        <v>2.6613085163992198</v>
      </c>
      <c r="Y166" s="4">
        <f t="shared" si="14"/>
        <v>0.48106527442923552</v>
      </c>
      <c r="Z166" s="4">
        <f t="shared" si="15"/>
        <v>0.67663862375032435</v>
      </c>
      <c r="AA166" s="387" t="s">
        <v>6</v>
      </c>
      <c r="AB166" s="387"/>
    </row>
    <row r="167" spans="2:28" ht="14.5">
      <c r="B167" s="150" t="s">
        <v>381</v>
      </c>
      <c r="C167" s="5">
        <v>0.76543498639520602</v>
      </c>
      <c r="D167" s="5">
        <v>2.3407103766241799</v>
      </c>
      <c r="E167" s="5">
        <v>0.74664276890734804</v>
      </c>
      <c r="F167" s="5">
        <v>0.83344335498955502</v>
      </c>
      <c r="G167" s="5">
        <v>1.0276889343050699</v>
      </c>
      <c r="H167" s="5">
        <v>2.9572140289103102</v>
      </c>
      <c r="I167" s="5">
        <v>0.836253951934253</v>
      </c>
      <c r="J167" s="5">
        <v>1.0472961922669199</v>
      </c>
      <c r="K167" s="5">
        <v>0.67300736594186605</v>
      </c>
      <c r="L167" s="5">
        <v>0.62496425028603597</v>
      </c>
      <c r="M167" s="5">
        <v>1.2111358448710099</v>
      </c>
      <c r="N167" s="5">
        <v>1.4582701312731401</v>
      </c>
      <c r="O167" s="5">
        <v>0.65524402427784101</v>
      </c>
      <c r="P167" s="5">
        <v>2.04610284534954</v>
      </c>
      <c r="Q167" s="5">
        <v>2.8940436909131999</v>
      </c>
      <c r="R167" s="5">
        <v>0.56896566853295805</v>
      </c>
      <c r="S167" s="5">
        <v>1.0629057796758801</v>
      </c>
      <c r="T167" s="5">
        <v>2.0113025698311402</v>
      </c>
      <c r="U167" s="5">
        <v>0.44585813196695301</v>
      </c>
      <c r="V167" s="5">
        <v>0.69652429243644098</v>
      </c>
      <c r="W167" s="4">
        <f t="shared" si="12"/>
        <v>1.1852656210560744</v>
      </c>
      <c r="X167" s="4">
        <f t="shared" si="13"/>
        <v>1.3050352979128104</v>
      </c>
      <c r="Y167" s="4">
        <f t="shared" si="14"/>
        <v>0.75559921155891108</v>
      </c>
      <c r="Z167" s="4">
        <f t="shared" si="15"/>
        <v>0.75738795951393756</v>
      </c>
      <c r="AA167" s="387">
        <v>0.7409</v>
      </c>
      <c r="AB167" s="387"/>
    </row>
    <row r="168" spans="2:28" ht="14.5">
      <c r="B168" s="150" t="s">
        <v>382</v>
      </c>
      <c r="C168" s="5">
        <v>1.2519727871728401</v>
      </c>
      <c r="D168" s="5">
        <v>2.1184353380905301</v>
      </c>
      <c r="E168" s="5">
        <v>0.74067488373180601</v>
      </c>
      <c r="F168" s="5">
        <v>1.02008626003694</v>
      </c>
      <c r="G168" s="5">
        <v>0.62099859996388795</v>
      </c>
      <c r="H168" s="5">
        <v>1.29808911483329</v>
      </c>
      <c r="I168" s="5">
        <v>1.2193478176068</v>
      </c>
      <c r="J168" s="5">
        <v>0.88342860323755501</v>
      </c>
      <c r="K168" s="5">
        <v>0.94583084319181199</v>
      </c>
      <c r="L168" s="5">
        <v>0.62257665641350202</v>
      </c>
      <c r="M168" s="5">
        <v>1.70939522626476</v>
      </c>
      <c r="N168" s="5">
        <v>3.5273261891646799</v>
      </c>
      <c r="O168" s="5">
        <v>0.60757210659671701</v>
      </c>
      <c r="P168" s="5">
        <v>2.8722883853746901</v>
      </c>
      <c r="Q168" s="5">
        <v>2.1139407739765899</v>
      </c>
      <c r="R168" s="5">
        <v>1.90291575498447</v>
      </c>
      <c r="S168" s="5">
        <v>4.9314567592996896</v>
      </c>
      <c r="T168" s="5">
        <v>5.0821565929698602</v>
      </c>
      <c r="U168" s="5">
        <v>1.8052485903714</v>
      </c>
      <c r="V168" s="5">
        <v>1.1414562172313401</v>
      </c>
      <c r="W168" s="4">
        <f t="shared" si="12"/>
        <v>1.072144090427896</v>
      </c>
      <c r="X168" s="4">
        <f t="shared" si="13"/>
        <v>2.569375659623419</v>
      </c>
      <c r="Y168" s="4">
        <f t="shared" si="14"/>
        <v>0.42066345003757988</v>
      </c>
      <c r="Z168" s="4">
        <f t="shared" si="15"/>
        <v>1.4410271980367395</v>
      </c>
      <c r="AA168" s="387">
        <v>7.7999999999999996E-3</v>
      </c>
      <c r="AB168" s="387"/>
    </row>
  </sheetData>
  <mergeCells count="85">
    <mergeCell ref="AA166:AB166"/>
    <mergeCell ref="AA167:AB167"/>
    <mergeCell ref="AA168:AB168"/>
    <mergeCell ref="B15:B16"/>
    <mergeCell ref="B26:B27"/>
    <mergeCell ref="B35:B36"/>
    <mergeCell ref="B61:B71"/>
    <mergeCell ref="B78:B88"/>
    <mergeCell ref="B94:B104"/>
    <mergeCell ref="B131:B141"/>
    <mergeCell ref="F61:F71"/>
    <mergeCell ref="F78:F88"/>
    <mergeCell ref="F94:F104"/>
    <mergeCell ref="F114:F124"/>
    <mergeCell ref="F131:F141"/>
    <mergeCell ref="G44:G54"/>
    <mergeCell ref="AA161:AB161"/>
    <mergeCell ref="AA162:AB162"/>
    <mergeCell ref="AA163:AB163"/>
    <mergeCell ref="AA164:AB164"/>
    <mergeCell ref="AA165:AB165"/>
    <mergeCell ref="AA156:AB156"/>
    <mergeCell ref="AA157:AB157"/>
    <mergeCell ref="AA158:AB158"/>
    <mergeCell ref="AA159:AB159"/>
    <mergeCell ref="AA160:AB160"/>
    <mergeCell ref="AA151:AB151"/>
    <mergeCell ref="AA152:AB152"/>
    <mergeCell ref="AA153:AB153"/>
    <mergeCell ref="AA154:AB154"/>
    <mergeCell ref="AA155:AB155"/>
    <mergeCell ref="C148:L148"/>
    <mergeCell ref="M148:V148"/>
    <mergeCell ref="W148:X148"/>
    <mergeCell ref="Y148:Z148"/>
    <mergeCell ref="AA150:AB150"/>
    <mergeCell ref="AA148:AB149"/>
    <mergeCell ref="B130:D130"/>
    <mergeCell ref="F130:H130"/>
    <mergeCell ref="C144:D144"/>
    <mergeCell ref="G144:H144"/>
    <mergeCell ref="B147:V147"/>
    <mergeCell ref="B113:D113"/>
    <mergeCell ref="F113:H113"/>
    <mergeCell ref="J113:L113"/>
    <mergeCell ref="C127:D127"/>
    <mergeCell ref="G127:H127"/>
    <mergeCell ref="K127:L127"/>
    <mergeCell ref="J114:J124"/>
    <mergeCell ref="B114:B124"/>
    <mergeCell ref="B93:D93"/>
    <mergeCell ref="F93:H93"/>
    <mergeCell ref="J93:L93"/>
    <mergeCell ref="C107:D107"/>
    <mergeCell ref="G107:H107"/>
    <mergeCell ref="K107:L107"/>
    <mergeCell ref="J94:J104"/>
    <mergeCell ref="B77:D77"/>
    <mergeCell ref="F77:H77"/>
    <mergeCell ref="J77:L77"/>
    <mergeCell ref="C91:D91"/>
    <mergeCell ref="G91:H91"/>
    <mergeCell ref="K91:L91"/>
    <mergeCell ref="J78:J88"/>
    <mergeCell ref="G43:I43"/>
    <mergeCell ref="H57:I57"/>
    <mergeCell ref="B60:D60"/>
    <mergeCell ref="F60:H60"/>
    <mergeCell ref="C74:D74"/>
    <mergeCell ref="G74:H74"/>
    <mergeCell ref="B34:V34"/>
    <mergeCell ref="C35:L35"/>
    <mergeCell ref="M35:V35"/>
    <mergeCell ref="W35:X35"/>
    <mergeCell ref="Y35:Z35"/>
    <mergeCell ref="B25:Z25"/>
    <mergeCell ref="C26:L26"/>
    <mergeCell ref="M26:V26"/>
    <mergeCell ref="W26:X26"/>
    <mergeCell ref="Y26:Z26"/>
    <mergeCell ref="B14:Z14"/>
    <mergeCell ref="C15:L15"/>
    <mergeCell ref="M15:V15"/>
    <mergeCell ref="W15:X15"/>
    <mergeCell ref="Y15:Z15"/>
  </mergeCells>
  <phoneticPr fontId="34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B116"/>
  <sheetViews>
    <sheetView zoomScale="55" zoomScaleNormal="55" workbookViewId="0">
      <selection activeCell="H103" sqref="H103"/>
    </sheetView>
  </sheetViews>
  <sheetFormatPr defaultColWidth="17.83203125" defaultRowHeight="14"/>
  <cols>
    <col min="1" max="1" width="17.83203125" style="213" customWidth="1"/>
    <col min="2" max="2" width="17.83203125" customWidth="1"/>
  </cols>
  <sheetData>
    <row r="2" spans="1:28">
      <c r="A2" s="214" t="s">
        <v>91</v>
      </c>
      <c r="B2" s="387" t="s">
        <v>428</v>
      </c>
      <c r="C2" s="387"/>
      <c r="D2" s="387"/>
      <c r="E2" s="387"/>
      <c r="F2" s="387"/>
      <c r="G2" s="387"/>
      <c r="H2" s="387"/>
      <c r="I2" s="387"/>
      <c r="J2" s="387"/>
      <c r="K2" s="387"/>
      <c r="L2" s="387"/>
      <c r="M2" s="387"/>
      <c r="N2" s="387"/>
      <c r="O2" s="387"/>
      <c r="P2" s="387"/>
      <c r="Q2" s="387"/>
      <c r="R2" s="387"/>
      <c r="S2" s="387"/>
      <c r="T2" s="387"/>
      <c r="U2" s="387"/>
      <c r="V2" s="387"/>
      <c r="W2" s="387"/>
      <c r="X2" s="387"/>
      <c r="Y2" s="387"/>
      <c r="Z2" s="387"/>
      <c r="AA2" s="387"/>
      <c r="AB2" s="387"/>
    </row>
    <row r="3" spans="1:28">
      <c r="B3" s="444" t="s">
        <v>47</v>
      </c>
      <c r="C3" s="388" t="s">
        <v>48</v>
      </c>
      <c r="D3" s="414"/>
      <c r="E3" s="414"/>
      <c r="F3" s="414"/>
      <c r="G3" s="414"/>
      <c r="H3" s="414"/>
      <c r="I3" s="414"/>
      <c r="J3" s="414"/>
      <c r="K3" s="414"/>
      <c r="L3" s="414"/>
      <c r="M3" s="415"/>
      <c r="N3" s="388" t="s">
        <v>49</v>
      </c>
      <c r="O3" s="414"/>
      <c r="P3" s="414"/>
      <c r="Q3" s="414"/>
      <c r="R3" s="414"/>
      <c r="S3" s="414"/>
      <c r="T3" s="414"/>
      <c r="U3" s="414"/>
      <c r="V3" s="414"/>
      <c r="W3" s="414"/>
      <c r="X3" s="415"/>
      <c r="Y3" s="387" t="s">
        <v>3</v>
      </c>
      <c r="Z3" s="387"/>
      <c r="AA3" s="387" t="s">
        <v>4</v>
      </c>
      <c r="AB3" s="387"/>
    </row>
    <row r="4" spans="1:28">
      <c r="B4" s="416"/>
      <c r="C4" s="3" t="s">
        <v>50</v>
      </c>
      <c r="D4" s="3">
        <v>2</v>
      </c>
      <c r="E4" s="3">
        <v>3</v>
      </c>
      <c r="F4" s="3">
        <v>4</v>
      </c>
      <c r="G4" s="3">
        <v>5</v>
      </c>
      <c r="H4" s="3">
        <v>6</v>
      </c>
      <c r="I4" s="3">
        <v>7</v>
      </c>
      <c r="J4" s="3">
        <v>8</v>
      </c>
      <c r="K4" s="3">
        <v>9</v>
      </c>
      <c r="L4" s="3">
        <v>10</v>
      </c>
      <c r="M4" s="54">
        <v>11</v>
      </c>
      <c r="N4" s="3" t="s">
        <v>50</v>
      </c>
      <c r="O4" s="3">
        <v>2</v>
      </c>
      <c r="P4" s="3">
        <v>3</v>
      </c>
      <c r="Q4" s="3">
        <v>4</v>
      </c>
      <c r="R4" s="3">
        <v>5</v>
      </c>
      <c r="S4" s="3">
        <v>6</v>
      </c>
      <c r="T4" s="3">
        <v>7</v>
      </c>
      <c r="U4" s="3">
        <v>8</v>
      </c>
      <c r="V4" s="3">
        <v>9</v>
      </c>
      <c r="W4" s="3">
        <v>10</v>
      </c>
      <c r="X4" s="3">
        <v>11</v>
      </c>
      <c r="Y4" s="3" t="s">
        <v>48</v>
      </c>
      <c r="Z4" s="3" t="s">
        <v>49</v>
      </c>
      <c r="AA4" s="3" t="s">
        <v>48</v>
      </c>
      <c r="AB4" s="3" t="s">
        <v>49</v>
      </c>
    </row>
    <row r="5" spans="1:28">
      <c r="B5" s="82">
        <v>0</v>
      </c>
      <c r="C5" s="99">
        <v>17.2</v>
      </c>
      <c r="D5" s="99">
        <v>16.5</v>
      </c>
      <c r="E5" s="99">
        <v>17.2</v>
      </c>
      <c r="F5" s="99">
        <v>18.399999999999999</v>
      </c>
      <c r="G5" s="99">
        <v>16.899999999999999</v>
      </c>
      <c r="H5" s="99">
        <v>17.600000000000001</v>
      </c>
      <c r="I5" s="99">
        <v>19.5</v>
      </c>
      <c r="J5" s="99">
        <v>17.2</v>
      </c>
      <c r="K5" s="99">
        <v>16.899999999999999</v>
      </c>
      <c r="L5" s="99">
        <v>16.7</v>
      </c>
      <c r="M5" s="99">
        <v>17.899999999999999</v>
      </c>
      <c r="N5" s="99">
        <v>17</v>
      </c>
      <c r="O5" s="99">
        <v>16.100000000000001</v>
      </c>
      <c r="P5" s="99">
        <v>17.2</v>
      </c>
      <c r="Q5" s="99">
        <v>16.899999999999999</v>
      </c>
      <c r="R5" s="99">
        <v>17</v>
      </c>
      <c r="S5" s="99">
        <v>17.600000000000001</v>
      </c>
      <c r="T5" s="99">
        <v>16.2</v>
      </c>
      <c r="U5" s="99">
        <v>17.899999999999999</v>
      </c>
      <c r="V5" s="99">
        <v>18.2</v>
      </c>
      <c r="W5" s="99">
        <v>17.5</v>
      </c>
      <c r="X5" s="99">
        <v>16.899999999999999</v>
      </c>
      <c r="Y5" s="332">
        <f>AVERAGE(C5:M5)</f>
        <v>17.454545454545453</v>
      </c>
      <c r="Z5" s="332">
        <f>AVERAGE(N5:X5)</f>
        <v>17.136363636363633</v>
      </c>
      <c r="AA5" s="332">
        <f>STDEVP(C5:M5)</f>
        <v>0.83051313422227269</v>
      </c>
      <c r="AB5" s="332">
        <f>STDEVP(N5:X5)</f>
        <v>0.6153679273007433</v>
      </c>
    </row>
    <row r="6" spans="1:28">
      <c r="B6" s="82">
        <v>4</v>
      </c>
      <c r="C6" s="82">
        <v>19.5</v>
      </c>
      <c r="D6" s="82">
        <v>19.2</v>
      </c>
      <c r="E6" s="82">
        <v>20.2</v>
      </c>
      <c r="F6" s="82">
        <v>21.3</v>
      </c>
      <c r="G6" s="82">
        <v>18.600000000000001</v>
      </c>
      <c r="H6" s="82">
        <v>19.899999999999999</v>
      </c>
      <c r="I6" s="82">
        <v>21.5</v>
      </c>
      <c r="J6" s="82">
        <v>20.6</v>
      </c>
      <c r="K6" s="82">
        <v>20.5</v>
      </c>
      <c r="L6" s="82">
        <v>20.3</v>
      </c>
      <c r="M6" s="82">
        <v>22.3</v>
      </c>
      <c r="N6" s="82">
        <v>19.5</v>
      </c>
      <c r="O6" s="82">
        <v>18.899999999999999</v>
      </c>
      <c r="P6" s="82">
        <v>21.5</v>
      </c>
      <c r="Q6" s="82">
        <v>20.6</v>
      </c>
      <c r="R6" s="82">
        <v>21.6</v>
      </c>
      <c r="S6" s="82">
        <v>22.1</v>
      </c>
      <c r="T6" s="82">
        <v>21</v>
      </c>
      <c r="U6" s="82">
        <v>23</v>
      </c>
      <c r="V6" s="82">
        <v>24.1</v>
      </c>
      <c r="W6" s="82">
        <v>23.6</v>
      </c>
      <c r="X6" s="82">
        <v>22.8</v>
      </c>
      <c r="Y6" s="332">
        <f t="shared" ref="Y6:Y11" si="0">AVERAGE(C6:M6)</f>
        <v>20.354545454545459</v>
      </c>
      <c r="Z6" s="332">
        <f t="shared" ref="Z6:Z11" si="1">AVERAGE(N6:X6)</f>
        <v>21.7</v>
      </c>
      <c r="AA6" s="332">
        <f t="shared" ref="AA6:AA11" si="2">STDEVP(C6:M6)</f>
        <v>1.0201280101167667</v>
      </c>
      <c r="AB6" s="332">
        <f t="shared" ref="AB6:AB11" si="3">STDEVP(N6:X6)</f>
        <v>1.5626318126219572</v>
      </c>
    </row>
    <row r="7" spans="1:28">
      <c r="B7" s="82">
        <v>8</v>
      </c>
      <c r="C7" s="82">
        <v>23.5</v>
      </c>
      <c r="D7" s="82">
        <v>21.3</v>
      </c>
      <c r="E7" s="82">
        <v>23.3</v>
      </c>
      <c r="F7" s="82">
        <v>24.6</v>
      </c>
      <c r="G7" s="82">
        <v>21.5</v>
      </c>
      <c r="H7" s="82">
        <v>23.3</v>
      </c>
      <c r="I7" s="82">
        <v>24.8</v>
      </c>
      <c r="J7" s="82">
        <v>23.6</v>
      </c>
      <c r="K7" s="82">
        <v>23.9</v>
      </c>
      <c r="L7" s="82">
        <v>24.6</v>
      </c>
      <c r="M7" s="82">
        <v>25.2</v>
      </c>
      <c r="N7" s="82">
        <v>24.6</v>
      </c>
      <c r="O7" s="82">
        <v>25</v>
      </c>
      <c r="P7" s="82">
        <v>27.2</v>
      </c>
      <c r="Q7" s="82">
        <v>29.2</v>
      </c>
      <c r="R7" s="82">
        <v>24.5</v>
      </c>
      <c r="S7" s="82">
        <v>26.1</v>
      </c>
      <c r="T7" s="82">
        <v>24.6</v>
      </c>
      <c r="U7" s="82">
        <v>26.9</v>
      </c>
      <c r="V7" s="82">
        <v>27.6</v>
      </c>
      <c r="W7" s="82">
        <v>27.6</v>
      </c>
      <c r="X7" s="82">
        <v>29.6</v>
      </c>
      <c r="Y7" s="332">
        <f t="shared" si="0"/>
        <v>23.6</v>
      </c>
      <c r="Z7" s="332">
        <f t="shared" si="1"/>
        <v>26.627272727272729</v>
      </c>
      <c r="AA7" s="332">
        <f t="shared" si="2"/>
        <v>1.2052913642465348</v>
      </c>
      <c r="AB7" s="332">
        <f t="shared" si="3"/>
        <v>1.7430855135184893</v>
      </c>
    </row>
    <row r="8" spans="1:28">
      <c r="B8" s="82">
        <v>12</v>
      </c>
      <c r="C8" s="82">
        <v>26.3</v>
      </c>
      <c r="D8" s="82">
        <v>23.5</v>
      </c>
      <c r="E8" s="82">
        <v>27.6</v>
      </c>
      <c r="F8" s="82">
        <v>26.6</v>
      </c>
      <c r="G8" s="82">
        <v>24.6</v>
      </c>
      <c r="H8" s="82">
        <v>24.4</v>
      </c>
      <c r="I8" s="82">
        <v>27.3</v>
      </c>
      <c r="J8" s="82">
        <v>26.1</v>
      </c>
      <c r="K8" s="82">
        <v>25.8</v>
      </c>
      <c r="L8" s="82">
        <v>26.5</v>
      </c>
      <c r="M8" s="82">
        <v>27.1</v>
      </c>
      <c r="N8" s="82">
        <v>28.6</v>
      </c>
      <c r="O8" s="82">
        <v>27.9</v>
      </c>
      <c r="P8" s="82">
        <v>31.5</v>
      </c>
      <c r="Q8" s="82">
        <v>34.799999999999997</v>
      </c>
      <c r="R8" s="82">
        <v>28.6</v>
      </c>
      <c r="S8" s="82">
        <v>29.4</v>
      </c>
      <c r="T8" s="82">
        <v>28.6</v>
      </c>
      <c r="U8" s="82">
        <v>28.7</v>
      </c>
      <c r="V8" s="82">
        <v>29.5</v>
      </c>
      <c r="W8" s="82">
        <v>29.4</v>
      </c>
      <c r="X8" s="82">
        <v>31.6</v>
      </c>
      <c r="Y8" s="332">
        <f t="shared" si="0"/>
        <v>25.981818181818188</v>
      </c>
      <c r="Z8" s="332">
        <f t="shared" si="1"/>
        <v>29.872727272727275</v>
      </c>
      <c r="AA8" s="332">
        <f t="shared" si="2"/>
        <v>1.2422985893592442</v>
      </c>
      <c r="AB8" s="332">
        <f t="shared" si="3"/>
        <v>1.9216900275495707</v>
      </c>
    </row>
    <row r="9" spans="1:28">
      <c r="B9" s="82">
        <v>16</v>
      </c>
      <c r="C9" s="82">
        <v>28.7</v>
      </c>
      <c r="D9" s="82">
        <v>27.6</v>
      </c>
      <c r="E9" s="82">
        <v>29.6</v>
      </c>
      <c r="F9" s="82">
        <v>29.2</v>
      </c>
      <c r="G9" s="82">
        <v>26.9</v>
      </c>
      <c r="H9" s="82">
        <v>27.6</v>
      </c>
      <c r="I9" s="82">
        <v>29.3</v>
      </c>
      <c r="J9" s="82">
        <v>29.4</v>
      </c>
      <c r="K9" s="82">
        <v>28.7</v>
      </c>
      <c r="L9" s="82">
        <v>29.6</v>
      </c>
      <c r="M9" s="82">
        <v>30.2</v>
      </c>
      <c r="N9" s="82">
        <v>31.5</v>
      </c>
      <c r="O9" s="82">
        <v>31.6</v>
      </c>
      <c r="P9" s="82">
        <v>33.6</v>
      </c>
      <c r="Q9" s="82">
        <v>39.6</v>
      </c>
      <c r="R9" s="82">
        <v>29.3</v>
      </c>
      <c r="S9" s="82">
        <v>34.299999999999997</v>
      </c>
      <c r="T9" s="82">
        <v>30.5</v>
      </c>
      <c r="U9" s="82">
        <v>29.6</v>
      </c>
      <c r="V9" s="82">
        <v>33.6</v>
      </c>
      <c r="W9" s="82">
        <v>32.4</v>
      </c>
      <c r="X9" s="82">
        <v>33.700000000000003</v>
      </c>
      <c r="Y9" s="332">
        <f t="shared" si="0"/>
        <v>28.8</v>
      </c>
      <c r="Z9" s="332">
        <f t="shared" si="1"/>
        <v>32.700000000000003</v>
      </c>
      <c r="AA9" s="332">
        <f t="shared" si="2"/>
        <v>0.97793846246256022</v>
      </c>
      <c r="AB9" s="332">
        <f t="shared" si="3"/>
        <v>2.722632416013457</v>
      </c>
    </row>
    <row r="10" spans="1:28">
      <c r="B10" s="82">
        <v>20</v>
      </c>
      <c r="C10" s="82">
        <v>29.5</v>
      </c>
      <c r="D10" s="82">
        <v>30.9</v>
      </c>
      <c r="E10" s="82">
        <v>31.3</v>
      </c>
      <c r="F10" s="82">
        <v>30.4</v>
      </c>
      <c r="G10" s="82">
        <v>29.8</v>
      </c>
      <c r="H10" s="82">
        <v>29.8</v>
      </c>
      <c r="I10" s="82">
        <v>31.7</v>
      </c>
      <c r="J10" s="82">
        <v>31.8</v>
      </c>
      <c r="K10" s="82">
        <v>31.1</v>
      </c>
      <c r="L10" s="82">
        <v>31.3</v>
      </c>
      <c r="M10" s="82">
        <v>32.200000000000003</v>
      </c>
      <c r="N10" s="82">
        <v>35.4</v>
      </c>
      <c r="O10" s="82">
        <v>32.299999999999997</v>
      </c>
      <c r="P10" s="82">
        <v>37.4</v>
      </c>
      <c r="Q10" s="82">
        <v>44.5</v>
      </c>
      <c r="R10" s="82">
        <v>31.5</v>
      </c>
      <c r="S10" s="82">
        <v>38.200000000000003</v>
      </c>
      <c r="T10" s="82">
        <v>35.1</v>
      </c>
      <c r="U10" s="82">
        <v>31.5</v>
      </c>
      <c r="V10" s="82">
        <v>35.5</v>
      </c>
      <c r="W10" s="82">
        <v>35.5</v>
      </c>
      <c r="X10" s="82">
        <v>38.4</v>
      </c>
      <c r="Y10" s="332">
        <f t="shared" si="0"/>
        <v>30.890909090909091</v>
      </c>
      <c r="Z10" s="332">
        <f t="shared" si="1"/>
        <v>35.93636363636363</v>
      </c>
      <c r="AA10" s="332">
        <f t="shared" si="2"/>
        <v>0.85965589887047855</v>
      </c>
      <c r="AB10" s="332">
        <f t="shared" si="3"/>
        <v>3.5754904882274494</v>
      </c>
    </row>
    <row r="11" spans="1:28">
      <c r="B11" s="82">
        <v>24</v>
      </c>
      <c r="C11" s="82">
        <v>30.4</v>
      </c>
      <c r="D11" s="82">
        <v>34.299999999999997</v>
      </c>
      <c r="E11" s="82">
        <v>33.200000000000003</v>
      </c>
      <c r="F11" s="82">
        <v>31.9</v>
      </c>
      <c r="G11" s="82">
        <v>31.4</v>
      </c>
      <c r="H11" s="82">
        <v>30.5</v>
      </c>
      <c r="I11" s="82">
        <v>34.299999999999997</v>
      </c>
      <c r="J11" s="82">
        <v>34.4</v>
      </c>
      <c r="K11" s="82">
        <v>33</v>
      </c>
      <c r="L11" s="82">
        <v>32.700000000000003</v>
      </c>
      <c r="M11" s="82">
        <v>33.4</v>
      </c>
      <c r="N11" s="82">
        <v>39.5</v>
      </c>
      <c r="O11" s="82">
        <v>33.5</v>
      </c>
      <c r="P11" s="82">
        <v>44.7</v>
      </c>
      <c r="Q11" s="82">
        <v>54</v>
      </c>
      <c r="R11" s="82">
        <v>34.5</v>
      </c>
      <c r="S11" s="82">
        <v>40.299999999999997</v>
      </c>
      <c r="T11" s="82">
        <v>39.299999999999997</v>
      </c>
      <c r="U11" s="82">
        <v>34.5</v>
      </c>
      <c r="V11" s="82">
        <v>37.200000000000003</v>
      </c>
      <c r="W11" s="82">
        <v>38.1</v>
      </c>
      <c r="X11" s="82">
        <v>42.3</v>
      </c>
      <c r="Y11" s="332">
        <f t="shared" si="0"/>
        <v>32.68181818181818</v>
      </c>
      <c r="Z11" s="332">
        <f t="shared" si="1"/>
        <v>39.809090909090912</v>
      </c>
      <c r="AA11" s="332">
        <f t="shared" si="2"/>
        <v>1.3914140497534293</v>
      </c>
      <c r="AB11" s="332">
        <f t="shared" si="3"/>
        <v>5.5432931704496315</v>
      </c>
    </row>
    <row r="12" spans="1:28"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</row>
    <row r="13" spans="1:28">
      <c r="A13" s="215" t="s">
        <v>92</v>
      </c>
      <c r="B13" s="387" t="s">
        <v>427</v>
      </c>
      <c r="C13" s="387"/>
      <c r="D13" s="387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</row>
    <row r="14" spans="1:28">
      <c r="A14" s="215"/>
      <c r="B14" s="403" t="s">
        <v>56</v>
      </c>
      <c r="C14" s="82" t="s">
        <v>48</v>
      </c>
      <c r="D14" s="82" t="s">
        <v>49</v>
      </c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</row>
    <row r="15" spans="1:28">
      <c r="A15" s="215"/>
      <c r="B15" s="403"/>
      <c r="C15" s="82">
        <v>2.4300000000000002</v>
      </c>
      <c r="D15" s="82">
        <v>2.69</v>
      </c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</row>
    <row r="16" spans="1:28">
      <c r="A16" s="215"/>
      <c r="B16" s="403"/>
      <c r="C16" s="82">
        <v>2.3199999999999998</v>
      </c>
      <c r="D16" s="82">
        <v>2.73</v>
      </c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</row>
    <row r="17" spans="1:24">
      <c r="A17" s="215"/>
      <c r="B17" s="403"/>
      <c r="C17" s="82">
        <v>2.2400000000000002</v>
      </c>
      <c r="D17" s="82">
        <v>3.08</v>
      </c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</row>
    <row r="18" spans="1:24">
      <c r="A18" s="215"/>
      <c r="B18" s="403"/>
      <c r="C18" s="82">
        <v>2.2999999999999998</v>
      </c>
      <c r="D18" s="82">
        <v>3.91</v>
      </c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</row>
    <row r="19" spans="1:24">
      <c r="A19" s="215"/>
      <c r="B19" s="403"/>
      <c r="C19" s="82">
        <v>2</v>
      </c>
      <c r="D19" s="82">
        <v>4.2699999999999996</v>
      </c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</row>
    <row r="20" spans="1:24">
      <c r="A20" s="215"/>
      <c r="B20" s="403"/>
      <c r="C20" s="82">
        <v>2.15</v>
      </c>
      <c r="D20" s="82">
        <v>3.43</v>
      </c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</row>
    <row r="21" spans="1:24">
      <c r="A21" s="215"/>
      <c r="B21" s="403"/>
      <c r="C21" s="82">
        <v>2.4</v>
      </c>
      <c r="D21" s="82">
        <v>2.4700000000000002</v>
      </c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</row>
    <row r="22" spans="1:24">
      <c r="A22" s="215"/>
      <c r="B22" s="403"/>
      <c r="C22" s="82">
        <v>1.86</v>
      </c>
      <c r="D22" s="82">
        <v>2.56</v>
      </c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</row>
    <row r="23" spans="1:24">
      <c r="A23" s="215"/>
      <c r="B23" s="134" t="s">
        <v>3</v>
      </c>
      <c r="C23" s="5">
        <f>AVERAGE(C15:C22)</f>
        <v>2.2124999999999999</v>
      </c>
      <c r="D23" s="5">
        <f>AVERAGE(D15:D22)</f>
        <v>3.1424999999999996</v>
      </c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</row>
    <row r="24" spans="1:24">
      <c r="A24" s="215"/>
      <c r="B24" s="134" t="s">
        <v>4</v>
      </c>
      <c r="C24" s="5">
        <f>STDEVP(C15:C22)</f>
        <v>0.18565761497983321</v>
      </c>
      <c r="D24" s="5">
        <f>STDEVP(D15:D22)</f>
        <v>0.62383391219137918</v>
      </c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</row>
    <row r="25" spans="1:24">
      <c r="A25" s="215"/>
      <c r="B25" s="68" t="s">
        <v>5</v>
      </c>
      <c r="C25" s="412">
        <v>2E-3</v>
      </c>
      <c r="D25" s="413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</row>
    <row r="26" spans="1:24">
      <c r="A26" s="215"/>
      <c r="B26" s="46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</row>
    <row r="27" spans="1:24"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</row>
    <row r="28" spans="1:24">
      <c r="A28" s="215" t="s">
        <v>93</v>
      </c>
      <c r="B28" s="387" t="s">
        <v>427</v>
      </c>
      <c r="C28" s="387"/>
      <c r="D28" s="387"/>
      <c r="E28" s="215" t="s">
        <v>457</v>
      </c>
      <c r="F28" s="387" t="s">
        <v>427</v>
      </c>
      <c r="G28" s="387"/>
      <c r="H28" s="387"/>
      <c r="J28" s="387" t="s">
        <v>427</v>
      </c>
      <c r="K28" s="387"/>
      <c r="L28" s="387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</row>
    <row r="29" spans="1:24">
      <c r="A29" s="215"/>
      <c r="B29" s="403" t="s">
        <v>94</v>
      </c>
      <c r="C29" s="82" t="s">
        <v>48</v>
      </c>
      <c r="D29" s="82" t="s">
        <v>49</v>
      </c>
      <c r="E29" s="79"/>
      <c r="F29" s="449" t="s">
        <v>58</v>
      </c>
      <c r="G29" s="138" t="s">
        <v>48</v>
      </c>
      <c r="H29" s="138" t="s">
        <v>49</v>
      </c>
      <c r="J29" s="449" t="s">
        <v>59</v>
      </c>
      <c r="K29" s="138" t="s">
        <v>48</v>
      </c>
      <c r="L29" s="138" t="s">
        <v>49</v>
      </c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</row>
    <row r="30" spans="1:24">
      <c r="A30" s="215"/>
      <c r="B30" s="403"/>
      <c r="C30" s="82">
        <v>8.4309999999999992</v>
      </c>
      <c r="D30" s="82">
        <v>10.959</v>
      </c>
      <c r="E30" s="79"/>
      <c r="F30" s="449"/>
      <c r="G30" s="138">
        <v>43</v>
      </c>
      <c r="H30" s="138">
        <v>262</v>
      </c>
      <c r="J30" s="449"/>
      <c r="K30" s="138">
        <v>273.60000000000002</v>
      </c>
      <c r="L30" s="138">
        <v>436</v>
      </c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</row>
    <row r="31" spans="1:24">
      <c r="A31" s="215"/>
      <c r="B31" s="403"/>
      <c r="C31" s="82">
        <v>10.06</v>
      </c>
      <c r="D31" s="82">
        <v>11.465</v>
      </c>
      <c r="E31" s="79"/>
      <c r="F31" s="449"/>
      <c r="G31" s="138">
        <v>58</v>
      </c>
      <c r="H31" s="138">
        <v>294</v>
      </c>
      <c r="J31" s="449"/>
      <c r="K31" s="138">
        <v>369.6</v>
      </c>
      <c r="L31" s="138">
        <v>472</v>
      </c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</row>
    <row r="32" spans="1:24">
      <c r="A32" s="215"/>
      <c r="B32" s="403"/>
      <c r="C32" s="82">
        <v>7.1950000000000003</v>
      </c>
      <c r="D32" s="82">
        <v>11.465</v>
      </c>
      <c r="E32" s="79"/>
      <c r="F32" s="449"/>
      <c r="G32" s="138">
        <v>62</v>
      </c>
      <c r="H32" s="138">
        <v>284</v>
      </c>
      <c r="J32" s="449"/>
      <c r="K32" s="138">
        <v>212.8</v>
      </c>
      <c r="L32" s="138">
        <v>875</v>
      </c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</row>
    <row r="33" spans="1:24">
      <c r="A33" s="215"/>
      <c r="B33" s="403"/>
      <c r="C33" s="82">
        <v>11.746</v>
      </c>
      <c r="D33" s="82">
        <v>12.252000000000001</v>
      </c>
      <c r="E33" s="79"/>
      <c r="F33" s="449"/>
      <c r="G33" s="138">
        <v>60</v>
      </c>
      <c r="H33" s="138">
        <v>203</v>
      </c>
      <c r="J33" s="449"/>
      <c r="K33" s="138">
        <v>310.39999999999998</v>
      </c>
      <c r="L33" s="138">
        <v>223</v>
      </c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</row>
    <row r="34" spans="1:24">
      <c r="A34" s="215"/>
      <c r="B34" s="403"/>
      <c r="C34" s="82">
        <v>8.375</v>
      </c>
      <c r="D34" s="82">
        <v>13.657</v>
      </c>
      <c r="E34" s="79"/>
      <c r="F34" s="449"/>
      <c r="G34" s="138">
        <v>65</v>
      </c>
      <c r="H34" s="138">
        <v>245</v>
      </c>
      <c r="J34" s="449"/>
      <c r="K34" s="138">
        <v>291.2</v>
      </c>
      <c r="L34" s="138">
        <v>685</v>
      </c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</row>
    <row r="35" spans="1:24">
      <c r="A35" s="215"/>
      <c r="B35" s="403"/>
      <c r="C35" s="82">
        <v>10.004</v>
      </c>
      <c r="D35" s="82">
        <v>12.026999999999999</v>
      </c>
      <c r="E35" s="79"/>
      <c r="F35" s="449"/>
      <c r="G35" s="138">
        <v>63</v>
      </c>
      <c r="H35" s="138">
        <v>312</v>
      </c>
      <c r="J35" s="449"/>
      <c r="K35" s="138">
        <v>284.8</v>
      </c>
      <c r="L35" s="138">
        <v>495</v>
      </c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</row>
    <row r="36" spans="1:24">
      <c r="A36" s="215"/>
      <c r="B36" s="403"/>
      <c r="C36" s="82">
        <v>6.4640000000000004</v>
      </c>
      <c r="D36" s="82">
        <v>8.9930000000000003</v>
      </c>
      <c r="E36" s="79"/>
      <c r="F36" s="449"/>
      <c r="G36" s="138">
        <v>44</v>
      </c>
      <c r="H36" s="138">
        <v>271</v>
      </c>
      <c r="J36" s="449"/>
      <c r="K36" s="138">
        <v>291.2</v>
      </c>
      <c r="L36" s="138">
        <v>412</v>
      </c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</row>
    <row r="37" spans="1:24">
      <c r="A37" s="215"/>
      <c r="B37" s="403"/>
      <c r="C37" s="82">
        <v>11.297000000000001</v>
      </c>
      <c r="D37" s="82">
        <v>11.071999999999999</v>
      </c>
      <c r="E37" s="79"/>
      <c r="F37" s="449"/>
      <c r="G37" s="138">
        <v>55</v>
      </c>
      <c r="H37" s="138">
        <v>289</v>
      </c>
      <c r="J37" s="449"/>
      <c r="K37" s="138">
        <v>288</v>
      </c>
      <c r="L37" s="138">
        <v>534</v>
      </c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</row>
    <row r="38" spans="1:24">
      <c r="A38" s="215"/>
      <c r="B38" s="134" t="s">
        <v>3</v>
      </c>
      <c r="C38" s="5">
        <f t="shared" ref="C38:H38" si="4">AVERAGE(C30:C37)</f>
        <v>9.1965000000000003</v>
      </c>
      <c r="D38" s="5">
        <f t="shared" si="4"/>
        <v>11.48625</v>
      </c>
      <c r="E38" s="79"/>
      <c r="F38" s="134" t="s">
        <v>3</v>
      </c>
      <c r="G38" s="5">
        <f t="shared" si="4"/>
        <v>56.25</v>
      </c>
      <c r="H38" s="5">
        <f t="shared" si="4"/>
        <v>270</v>
      </c>
      <c r="J38" s="134" t="s">
        <v>3</v>
      </c>
      <c r="K38" s="5">
        <f>AVERAGE(K30:K37)</f>
        <v>290.20000000000005</v>
      </c>
      <c r="L38" s="5">
        <f>AVERAGE(L30:L37)</f>
        <v>516.5</v>
      </c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</row>
    <row r="39" spans="1:24">
      <c r="A39" s="215"/>
      <c r="B39" s="134" t="s">
        <v>4</v>
      </c>
      <c r="C39" s="5">
        <f t="shared" ref="C39:H39" si="5">STDEVP(C30:C37)</f>
        <v>1.769291878125252</v>
      </c>
      <c r="D39" s="5">
        <f t="shared" si="5"/>
        <v>1.2378274061839083</v>
      </c>
      <c r="E39" s="79"/>
      <c r="F39" s="134" t="s">
        <v>4</v>
      </c>
      <c r="G39" s="5">
        <f t="shared" si="5"/>
        <v>7.9017403146395537</v>
      </c>
      <c r="H39" s="5">
        <f t="shared" si="5"/>
        <v>31.77262973063451</v>
      </c>
      <c r="J39" s="134" t="s">
        <v>4</v>
      </c>
      <c r="K39" s="5">
        <f>STDEVP(K30:K37)</f>
        <v>40.334104675819539</v>
      </c>
      <c r="L39" s="5">
        <f>STDEVP(L30:L37)</f>
        <v>181.38563890231222</v>
      </c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</row>
    <row r="40" spans="1:24">
      <c r="A40" s="215"/>
      <c r="B40" s="68" t="s">
        <v>5</v>
      </c>
      <c r="C40" s="391">
        <v>1.4E-2</v>
      </c>
      <c r="D40" s="391"/>
      <c r="E40" s="79"/>
      <c r="F40" s="68" t="s">
        <v>5</v>
      </c>
      <c r="G40" s="391" t="s">
        <v>6</v>
      </c>
      <c r="H40" s="391"/>
      <c r="J40" s="68" t="s">
        <v>5</v>
      </c>
      <c r="K40" s="391">
        <v>6.1000000000000004E-3</v>
      </c>
      <c r="L40" s="391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</row>
    <row r="41" spans="1:24">
      <c r="A41" s="215"/>
      <c r="B41" s="90"/>
      <c r="C41" s="79"/>
      <c r="D41" s="79"/>
      <c r="E41" s="79"/>
      <c r="F41" s="216"/>
      <c r="G41" s="144"/>
      <c r="H41" s="144"/>
      <c r="J41" s="216"/>
      <c r="K41" s="144"/>
      <c r="L41" s="144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</row>
    <row r="42" spans="1:24"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</row>
    <row r="43" spans="1:24">
      <c r="A43" s="295" t="s">
        <v>458</v>
      </c>
      <c r="B43" s="387" t="s">
        <v>427</v>
      </c>
      <c r="C43" s="387"/>
      <c r="D43" s="387"/>
      <c r="F43" s="387" t="s">
        <v>427</v>
      </c>
      <c r="G43" s="387"/>
      <c r="H43" s="387"/>
      <c r="J43" s="387" t="s">
        <v>427</v>
      </c>
      <c r="K43" s="387"/>
      <c r="L43" s="387"/>
      <c r="N43" s="387" t="s">
        <v>427</v>
      </c>
      <c r="O43" s="387"/>
      <c r="P43" s="387"/>
      <c r="Q43" s="79"/>
      <c r="R43" s="79"/>
      <c r="S43" s="79"/>
      <c r="T43" s="79"/>
      <c r="U43" s="79"/>
      <c r="V43" s="79"/>
      <c r="W43" s="79"/>
      <c r="X43" s="79"/>
    </row>
    <row r="44" spans="1:24">
      <c r="B44" s="449" t="s">
        <v>95</v>
      </c>
      <c r="C44" s="138" t="s">
        <v>48</v>
      </c>
      <c r="D44" s="138" t="s">
        <v>49</v>
      </c>
      <c r="F44" s="449" t="s">
        <v>96</v>
      </c>
      <c r="G44" s="138" t="s">
        <v>48</v>
      </c>
      <c r="H44" s="138" t="s">
        <v>49</v>
      </c>
      <c r="J44" s="461" t="s">
        <v>288</v>
      </c>
      <c r="K44" s="138" t="s">
        <v>48</v>
      </c>
      <c r="L44" s="138" t="s">
        <v>49</v>
      </c>
      <c r="N44" s="461" t="s">
        <v>287</v>
      </c>
      <c r="O44" s="138" t="s">
        <v>48</v>
      </c>
      <c r="P44" s="138" t="s">
        <v>49</v>
      </c>
      <c r="Q44" s="79"/>
      <c r="R44" s="79"/>
      <c r="S44" s="79"/>
      <c r="T44" s="79"/>
      <c r="U44" s="79"/>
      <c r="V44" s="79"/>
      <c r="W44" s="79"/>
      <c r="X44" s="79"/>
    </row>
    <row r="45" spans="1:24">
      <c r="B45" s="449"/>
      <c r="C45" s="138">
        <v>2</v>
      </c>
      <c r="D45" s="138">
        <v>3</v>
      </c>
      <c r="F45" s="449"/>
      <c r="G45" s="138">
        <v>2</v>
      </c>
      <c r="H45" s="138">
        <v>2</v>
      </c>
      <c r="J45" s="461"/>
      <c r="K45" s="138">
        <v>0</v>
      </c>
      <c r="L45" s="138">
        <v>2</v>
      </c>
      <c r="N45" s="461"/>
      <c r="O45" s="138">
        <f t="shared" ref="O45:O52" si="6">C45+G45+K45</f>
        <v>4</v>
      </c>
      <c r="P45" s="138">
        <f t="shared" ref="P45:P52" si="7">D45+H45+L45</f>
        <v>7</v>
      </c>
      <c r="Q45" s="79"/>
      <c r="R45" s="79"/>
      <c r="S45" s="79"/>
      <c r="T45" s="79"/>
      <c r="U45" s="79"/>
      <c r="V45" s="79"/>
      <c r="W45" s="79"/>
      <c r="X45" s="79"/>
    </row>
    <row r="46" spans="1:24">
      <c r="B46" s="449"/>
      <c r="C46" s="138">
        <v>1</v>
      </c>
      <c r="D46" s="138">
        <v>3</v>
      </c>
      <c r="F46" s="449"/>
      <c r="G46" s="138">
        <v>3</v>
      </c>
      <c r="H46" s="138">
        <v>3</v>
      </c>
      <c r="J46" s="461"/>
      <c r="K46" s="138">
        <v>1</v>
      </c>
      <c r="L46" s="138">
        <v>1</v>
      </c>
      <c r="N46" s="461"/>
      <c r="O46" s="138">
        <f t="shared" si="6"/>
        <v>5</v>
      </c>
      <c r="P46" s="138">
        <f t="shared" si="7"/>
        <v>7</v>
      </c>
      <c r="Q46" s="79"/>
      <c r="R46" s="79"/>
      <c r="S46" s="79"/>
      <c r="T46" s="79"/>
      <c r="U46" s="79"/>
      <c r="V46" s="79"/>
      <c r="W46" s="79"/>
      <c r="X46" s="79"/>
    </row>
    <row r="47" spans="1:24">
      <c r="B47" s="449"/>
      <c r="C47" s="138">
        <v>2</v>
      </c>
      <c r="D47" s="138">
        <v>3</v>
      </c>
      <c r="F47" s="449"/>
      <c r="G47" s="138">
        <v>0</v>
      </c>
      <c r="H47" s="138">
        <v>3</v>
      </c>
      <c r="J47" s="461"/>
      <c r="K47" s="138">
        <v>1</v>
      </c>
      <c r="L47" s="138">
        <v>2</v>
      </c>
      <c r="N47" s="461"/>
      <c r="O47" s="138">
        <f t="shared" si="6"/>
        <v>3</v>
      </c>
      <c r="P47" s="138">
        <f t="shared" si="7"/>
        <v>8</v>
      </c>
      <c r="Q47" s="79"/>
      <c r="R47" s="79"/>
      <c r="S47" s="79"/>
      <c r="T47" s="79"/>
      <c r="U47" s="79"/>
      <c r="V47" s="79"/>
      <c r="W47" s="79"/>
      <c r="X47" s="79"/>
    </row>
    <row r="48" spans="1:24">
      <c r="B48" s="449"/>
      <c r="C48" s="138">
        <v>1</v>
      </c>
      <c r="D48" s="138">
        <v>2</v>
      </c>
      <c r="F48" s="449"/>
      <c r="G48" s="138">
        <v>1</v>
      </c>
      <c r="H48" s="138">
        <v>2</v>
      </c>
      <c r="J48" s="461"/>
      <c r="K48" s="138">
        <v>1</v>
      </c>
      <c r="L48" s="138">
        <v>2</v>
      </c>
      <c r="N48" s="461"/>
      <c r="O48" s="138">
        <f t="shared" si="6"/>
        <v>3</v>
      </c>
      <c r="P48" s="138">
        <f t="shared" si="7"/>
        <v>6</v>
      </c>
      <c r="Q48" s="79"/>
      <c r="R48" s="79"/>
      <c r="S48" s="79"/>
      <c r="T48" s="79"/>
      <c r="U48" s="79"/>
      <c r="V48" s="79"/>
      <c r="W48" s="79"/>
      <c r="X48" s="79"/>
    </row>
    <row r="49" spans="1:24">
      <c r="B49" s="449"/>
      <c r="C49" s="138">
        <v>1</v>
      </c>
      <c r="D49" s="138">
        <v>3</v>
      </c>
      <c r="F49" s="449"/>
      <c r="G49" s="138">
        <v>1</v>
      </c>
      <c r="H49" s="138">
        <v>3</v>
      </c>
      <c r="J49" s="461"/>
      <c r="K49" s="138">
        <v>2</v>
      </c>
      <c r="L49" s="138">
        <v>2</v>
      </c>
      <c r="N49" s="461"/>
      <c r="O49" s="138">
        <f t="shared" si="6"/>
        <v>4</v>
      </c>
      <c r="P49" s="138">
        <f t="shared" si="7"/>
        <v>8</v>
      </c>
      <c r="Q49" s="79"/>
      <c r="R49" s="79"/>
      <c r="S49" s="79"/>
      <c r="T49" s="79"/>
      <c r="U49" s="79"/>
      <c r="V49" s="79"/>
      <c r="W49" s="79"/>
      <c r="X49" s="79"/>
    </row>
    <row r="50" spans="1:24">
      <c r="B50" s="449"/>
      <c r="C50" s="138">
        <v>3</v>
      </c>
      <c r="D50" s="138">
        <v>1</v>
      </c>
      <c r="F50" s="449"/>
      <c r="G50" s="138">
        <v>2</v>
      </c>
      <c r="H50" s="138">
        <v>1</v>
      </c>
      <c r="J50" s="461"/>
      <c r="K50" s="138">
        <v>1</v>
      </c>
      <c r="L50" s="138">
        <v>1</v>
      </c>
      <c r="N50" s="461"/>
      <c r="O50" s="138">
        <f t="shared" si="6"/>
        <v>6</v>
      </c>
      <c r="P50" s="138">
        <f t="shared" si="7"/>
        <v>3</v>
      </c>
      <c r="Q50" s="79"/>
      <c r="R50" s="79"/>
      <c r="S50" s="79"/>
      <c r="T50" s="79"/>
      <c r="U50" s="79"/>
      <c r="V50" s="79"/>
      <c r="W50" s="79"/>
      <c r="X50" s="79"/>
    </row>
    <row r="51" spans="1:24">
      <c r="B51" s="449"/>
      <c r="C51" s="138">
        <v>1</v>
      </c>
      <c r="D51" s="138">
        <v>3</v>
      </c>
      <c r="F51" s="449"/>
      <c r="G51" s="138">
        <v>0</v>
      </c>
      <c r="H51" s="138">
        <v>3</v>
      </c>
      <c r="J51" s="461"/>
      <c r="K51" s="138">
        <v>1</v>
      </c>
      <c r="L51" s="138">
        <v>2</v>
      </c>
      <c r="N51" s="461"/>
      <c r="O51" s="138">
        <f t="shared" si="6"/>
        <v>2</v>
      </c>
      <c r="P51" s="138">
        <f t="shared" si="7"/>
        <v>8</v>
      </c>
      <c r="Q51" s="79"/>
      <c r="R51" s="79"/>
      <c r="S51" s="79"/>
      <c r="T51" s="79"/>
      <c r="U51" s="79"/>
      <c r="V51" s="79"/>
      <c r="W51" s="79"/>
      <c r="X51" s="79"/>
    </row>
    <row r="52" spans="1:24">
      <c r="B52" s="449"/>
      <c r="C52" s="138">
        <v>2</v>
      </c>
      <c r="D52" s="138">
        <v>2</v>
      </c>
      <c r="F52" s="449"/>
      <c r="G52" s="138">
        <v>2</v>
      </c>
      <c r="H52" s="138">
        <v>2</v>
      </c>
      <c r="J52" s="461"/>
      <c r="K52" s="138">
        <v>2</v>
      </c>
      <c r="L52" s="138">
        <v>2</v>
      </c>
      <c r="N52" s="461"/>
      <c r="O52" s="138">
        <f t="shared" si="6"/>
        <v>6</v>
      </c>
      <c r="P52" s="138">
        <f t="shared" si="7"/>
        <v>6</v>
      </c>
      <c r="Q52" s="79"/>
      <c r="R52" s="79"/>
      <c r="S52" s="79"/>
      <c r="T52" s="79"/>
      <c r="U52" s="79"/>
      <c r="V52" s="79"/>
      <c r="W52" s="79"/>
      <c r="X52" s="79"/>
    </row>
    <row r="53" spans="1:24">
      <c r="B53" s="134" t="s">
        <v>3</v>
      </c>
      <c r="C53" s="17">
        <f t="shared" ref="C53:H53" si="8">AVERAGE(C45:C52)</f>
        <v>1.625</v>
      </c>
      <c r="D53" s="17">
        <f t="shared" si="8"/>
        <v>2.5</v>
      </c>
      <c r="F53" s="134" t="s">
        <v>3</v>
      </c>
      <c r="G53" s="17">
        <f t="shared" si="8"/>
        <v>1.375</v>
      </c>
      <c r="H53" s="17">
        <f t="shared" si="8"/>
        <v>2.375</v>
      </c>
      <c r="J53" s="134" t="s">
        <v>3</v>
      </c>
      <c r="K53" s="17">
        <f t="shared" ref="K53:P53" si="9">AVERAGE(K45:K52)</f>
        <v>1.125</v>
      </c>
      <c r="L53" s="17">
        <f t="shared" si="9"/>
        <v>1.75</v>
      </c>
      <c r="N53" s="134" t="s">
        <v>3</v>
      </c>
      <c r="O53" s="17">
        <f t="shared" si="9"/>
        <v>4.125</v>
      </c>
      <c r="P53" s="17">
        <f t="shared" si="9"/>
        <v>6.625</v>
      </c>
      <c r="Q53" s="79"/>
      <c r="R53" s="79"/>
      <c r="S53" s="79"/>
      <c r="T53" s="79"/>
      <c r="U53" s="79"/>
      <c r="V53" s="79"/>
      <c r="W53" s="79"/>
      <c r="X53" s="79"/>
    </row>
    <row r="54" spans="1:24">
      <c r="B54" s="134" t="s">
        <v>4</v>
      </c>
      <c r="C54" s="17">
        <f t="shared" ref="C54:H54" si="10">STDEVP(C45:C52)</f>
        <v>0.69597054535375269</v>
      </c>
      <c r="D54" s="17">
        <f t="shared" si="10"/>
        <v>0.70710678118654757</v>
      </c>
      <c r="F54" s="134" t="s">
        <v>4</v>
      </c>
      <c r="G54" s="17">
        <f t="shared" si="10"/>
        <v>0.99215674164922152</v>
      </c>
      <c r="H54" s="17">
        <f t="shared" si="10"/>
        <v>0.69597054535375269</v>
      </c>
      <c r="J54" s="134" t="s">
        <v>4</v>
      </c>
      <c r="K54" s="17">
        <f t="shared" ref="K54:P54" si="11">STDEVP(K45:K52)</f>
        <v>0.59947894041408989</v>
      </c>
      <c r="L54" s="17">
        <f t="shared" si="11"/>
        <v>0.4330127018922193</v>
      </c>
      <c r="N54" s="134" t="s">
        <v>4</v>
      </c>
      <c r="O54" s="17">
        <f t="shared" si="11"/>
        <v>1.3635890143294642</v>
      </c>
      <c r="P54" s="17">
        <f t="shared" si="11"/>
        <v>1.5761900266148114</v>
      </c>
      <c r="Q54" s="79"/>
      <c r="R54" s="79"/>
      <c r="S54" s="79"/>
      <c r="T54" s="79"/>
      <c r="U54" s="79"/>
      <c r="V54" s="79"/>
      <c r="W54" s="79"/>
      <c r="X54" s="79"/>
    </row>
    <row r="55" spans="1:24">
      <c r="B55" s="68" t="s">
        <v>5</v>
      </c>
      <c r="C55" s="428">
        <v>3.5099999999999999E-2</v>
      </c>
      <c r="D55" s="428"/>
      <c r="F55" s="68" t="s">
        <v>5</v>
      </c>
      <c r="G55" s="428">
        <v>4.65E-2</v>
      </c>
      <c r="H55" s="428"/>
      <c r="J55" s="68" t="s">
        <v>5</v>
      </c>
      <c r="K55" s="428">
        <v>4.2099999999999999E-2</v>
      </c>
      <c r="L55" s="428"/>
      <c r="N55" s="68" t="s">
        <v>5</v>
      </c>
      <c r="O55" s="428">
        <v>6.8000000000000005E-4</v>
      </c>
      <c r="P55" s="428"/>
      <c r="Q55" s="79"/>
      <c r="R55" s="79"/>
      <c r="S55" s="79"/>
      <c r="T55" s="79"/>
      <c r="U55" s="79"/>
      <c r="V55" s="79"/>
      <c r="W55" s="79"/>
      <c r="X55" s="79"/>
    </row>
    <row r="56" spans="1:24">
      <c r="B56" s="115"/>
      <c r="C56" s="144"/>
      <c r="D56" s="144"/>
      <c r="F56" s="115"/>
      <c r="G56" s="144"/>
      <c r="H56" s="144"/>
      <c r="J56" s="115"/>
      <c r="K56" s="144"/>
      <c r="L56" s="144"/>
      <c r="N56" s="115"/>
      <c r="O56" s="144"/>
      <c r="P56" s="144"/>
      <c r="Q56" s="79"/>
      <c r="R56" s="79"/>
      <c r="S56" s="79"/>
      <c r="T56" s="79"/>
      <c r="U56" s="79"/>
      <c r="V56" s="79"/>
      <c r="W56" s="79"/>
      <c r="X56" s="79"/>
    </row>
    <row r="57" spans="1:24"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</row>
    <row r="58" spans="1:24">
      <c r="A58" s="215" t="s">
        <v>391</v>
      </c>
      <c r="B58" s="387" t="s">
        <v>427</v>
      </c>
      <c r="C58" s="387"/>
      <c r="D58" s="387"/>
      <c r="E58" s="79"/>
      <c r="F58" s="387" t="s">
        <v>427</v>
      </c>
      <c r="G58" s="387"/>
      <c r="H58" s="387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</row>
    <row r="59" spans="1:24">
      <c r="B59" s="449" t="s">
        <v>72</v>
      </c>
      <c r="C59" s="17" t="s">
        <v>48</v>
      </c>
      <c r="D59" s="17" t="s">
        <v>49</v>
      </c>
      <c r="E59" s="113"/>
      <c r="F59" s="465" t="s">
        <v>73</v>
      </c>
      <c r="G59" s="17" t="s">
        <v>48</v>
      </c>
      <c r="H59" s="17" t="s">
        <v>49</v>
      </c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</row>
    <row r="60" spans="1:24">
      <c r="B60" s="449"/>
      <c r="C60" s="17">
        <v>7.0518559999999999</v>
      </c>
      <c r="D60" s="17">
        <v>10.129440000000001</v>
      </c>
      <c r="E60" s="113"/>
      <c r="F60" s="465"/>
      <c r="G60" s="17">
        <v>2.5468899999999999</v>
      </c>
      <c r="H60" s="17">
        <v>2.6838700000000002</v>
      </c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</row>
    <row r="61" spans="1:24">
      <c r="B61" s="449"/>
      <c r="C61" s="17">
        <v>4.1362509999999997</v>
      </c>
      <c r="D61" s="17">
        <v>9.3195479999999993</v>
      </c>
      <c r="E61" s="113"/>
      <c r="F61" s="465"/>
      <c r="G61" s="17">
        <v>2.7637749999999999</v>
      </c>
      <c r="H61" s="17">
        <v>2.61538</v>
      </c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</row>
    <row r="62" spans="1:24">
      <c r="B62" s="449"/>
      <c r="C62" s="17">
        <v>3.9742730000000002</v>
      </c>
      <c r="D62" s="17">
        <v>7.4972950000000003</v>
      </c>
      <c r="E62" s="113"/>
      <c r="F62" s="465"/>
      <c r="G62" s="17">
        <v>2.3642500000000002</v>
      </c>
      <c r="H62" s="17">
        <v>2.7980200000000002</v>
      </c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</row>
    <row r="63" spans="1:24">
      <c r="B63" s="449"/>
      <c r="C63" s="17">
        <v>3.771801</v>
      </c>
      <c r="D63" s="17">
        <v>6.4039440000000001</v>
      </c>
      <c r="E63" s="113"/>
      <c r="F63" s="465"/>
      <c r="G63" s="17">
        <v>2.0446300000000002</v>
      </c>
      <c r="H63" s="17">
        <v>2.626795</v>
      </c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</row>
    <row r="64" spans="1:24">
      <c r="B64" s="449"/>
      <c r="C64" s="17">
        <v>7.011361</v>
      </c>
      <c r="D64" s="17">
        <v>6.7683939999999998</v>
      </c>
      <c r="E64" s="113"/>
      <c r="F64" s="465"/>
      <c r="G64" s="17">
        <v>2.6382099999999999</v>
      </c>
      <c r="H64" s="17">
        <v>3.3915999999999999</v>
      </c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  <c r="V64" s="79"/>
      <c r="W64" s="79"/>
      <c r="X64" s="79"/>
    </row>
    <row r="65" spans="1:27">
      <c r="B65" s="449"/>
      <c r="C65" s="17">
        <v>3.9742730000000002</v>
      </c>
      <c r="D65" s="17">
        <v>8.7526250000000001</v>
      </c>
      <c r="E65" s="113"/>
      <c r="F65" s="465"/>
      <c r="G65" s="17">
        <v>2.18161</v>
      </c>
      <c r="H65" s="17">
        <v>2.6838700000000002</v>
      </c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</row>
    <row r="66" spans="1:27">
      <c r="B66" s="449"/>
      <c r="C66" s="17">
        <v>6.5659210000000003</v>
      </c>
      <c r="D66" s="17">
        <v>9.6435030000000008</v>
      </c>
      <c r="E66" s="113"/>
      <c r="F66" s="465"/>
      <c r="G66" s="17">
        <v>2.6838700000000002</v>
      </c>
      <c r="H66" s="17">
        <v>2.7637749999999999</v>
      </c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</row>
    <row r="67" spans="1:27">
      <c r="B67" s="449"/>
      <c r="C67" s="17">
        <v>3.6503169999999998</v>
      </c>
      <c r="D67" s="17">
        <v>7.6592729999999998</v>
      </c>
      <c r="E67" s="113"/>
      <c r="F67" s="465"/>
      <c r="G67" s="17">
        <v>2.5468899999999999</v>
      </c>
      <c r="H67" s="17">
        <v>2.7181150000000001</v>
      </c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</row>
    <row r="68" spans="1:27">
      <c r="B68" s="134" t="s">
        <v>3</v>
      </c>
      <c r="C68" s="17">
        <f t="shared" ref="C68:H68" si="12">AVERAGE(C60:C67)</f>
        <v>5.0170066250000005</v>
      </c>
      <c r="D68" s="17">
        <f t="shared" si="12"/>
        <v>8.271752750000001</v>
      </c>
      <c r="E68" s="79"/>
      <c r="F68" s="134" t="s">
        <v>3</v>
      </c>
      <c r="G68" s="17">
        <f t="shared" si="12"/>
        <v>2.471265625</v>
      </c>
      <c r="H68" s="17">
        <f t="shared" si="12"/>
        <v>2.7851781250000003</v>
      </c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</row>
    <row r="69" spans="1:27">
      <c r="B69" s="134" t="s">
        <v>4</v>
      </c>
      <c r="C69" s="17">
        <f t="shared" ref="C69:H69" si="13">STDEVP(C60:C67)</f>
        <v>1.4528373949403202</v>
      </c>
      <c r="D69" s="17">
        <f t="shared" si="13"/>
        <v>1.293518794915798</v>
      </c>
      <c r="E69" s="79"/>
      <c r="F69" s="134" t="s">
        <v>4</v>
      </c>
      <c r="G69" s="17">
        <f t="shared" si="13"/>
        <v>0.23649565346742493</v>
      </c>
      <c r="H69" s="17">
        <f t="shared" si="13"/>
        <v>0.23646121527823408</v>
      </c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  <c r="X69" s="79"/>
    </row>
    <row r="70" spans="1:27">
      <c r="B70" s="68" t="s">
        <v>5</v>
      </c>
      <c r="C70" s="428">
        <v>5.9999999999999995E-4</v>
      </c>
      <c r="D70" s="428"/>
      <c r="E70" s="79"/>
      <c r="F70" s="68" t="s">
        <v>5</v>
      </c>
      <c r="G70" s="428">
        <v>2.63E-2</v>
      </c>
      <c r="H70" s="428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</row>
    <row r="71" spans="1:27">
      <c r="B71" s="79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</row>
    <row r="72" spans="1:27">
      <c r="B72" s="79"/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</row>
    <row r="73" spans="1:27">
      <c r="B73" s="79"/>
      <c r="C73" s="79"/>
      <c r="D73" s="79"/>
      <c r="E73" s="79"/>
      <c r="F73" s="79"/>
      <c r="G73" s="79"/>
      <c r="H73" s="79"/>
      <c r="I73" s="79"/>
      <c r="J73" s="232"/>
      <c r="K73" s="232"/>
      <c r="L73" s="232"/>
      <c r="M73" s="232"/>
      <c r="N73" s="232"/>
      <c r="O73" s="232"/>
      <c r="P73" s="232"/>
      <c r="Q73" s="232"/>
      <c r="R73" s="232"/>
      <c r="S73" s="232"/>
      <c r="T73" s="79"/>
      <c r="U73" s="79"/>
      <c r="V73" s="238"/>
      <c r="W73" s="238"/>
      <c r="X73" s="238"/>
      <c r="Y73" s="238"/>
      <c r="Z73" s="238"/>
      <c r="AA73" s="238"/>
    </row>
    <row r="74" spans="1:27">
      <c r="B74" s="79"/>
      <c r="C74" s="79"/>
      <c r="D74" s="79"/>
      <c r="E74" s="79"/>
      <c r="F74" s="79"/>
      <c r="G74" s="79"/>
      <c r="H74" s="79"/>
      <c r="I74" s="79"/>
      <c r="J74" s="232"/>
      <c r="K74" s="232"/>
      <c r="L74" s="232"/>
      <c r="M74" s="232"/>
      <c r="N74" s="232"/>
      <c r="O74" s="232"/>
      <c r="P74" s="232"/>
      <c r="Q74" s="232"/>
      <c r="R74" s="232"/>
      <c r="S74" s="232"/>
      <c r="T74" s="79"/>
      <c r="U74" s="79"/>
      <c r="V74" s="238"/>
      <c r="W74" s="238"/>
      <c r="X74" s="238"/>
      <c r="Y74" s="238"/>
      <c r="Z74" s="238"/>
      <c r="AA74" s="238"/>
    </row>
    <row r="75" spans="1:27" s="212" customFormat="1">
      <c r="A75" s="296" t="s">
        <v>459</v>
      </c>
      <c r="B75" s="466" t="s">
        <v>97</v>
      </c>
      <c r="C75" s="450" t="s">
        <v>55</v>
      </c>
      <c r="D75" s="450"/>
      <c r="E75" s="450"/>
      <c r="F75" s="450" t="s">
        <v>427</v>
      </c>
      <c r="G75" s="450"/>
      <c r="H75" s="219"/>
      <c r="I75" s="466" t="s">
        <v>97</v>
      </c>
      <c r="J75" s="450" t="s">
        <v>55</v>
      </c>
      <c r="K75" s="450"/>
      <c r="L75" s="450"/>
      <c r="M75" s="450" t="s">
        <v>427</v>
      </c>
      <c r="N75" s="450"/>
      <c r="O75" s="233"/>
      <c r="Q75" s="239"/>
      <c r="R75" s="239"/>
      <c r="S75" s="239"/>
      <c r="T75" s="219"/>
      <c r="U75" s="219"/>
      <c r="V75" s="240"/>
      <c r="W75" s="240"/>
      <c r="X75" s="240"/>
      <c r="Y75" s="240"/>
      <c r="Z75" s="240"/>
      <c r="AA75" s="240"/>
    </row>
    <row r="76" spans="1:27" s="212" customFormat="1" ht="14.5">
      <c r="A76" s="217"/>
      <c r="B76" s="467"/>
      <c r="C76" s="220" t="s">
        <v>98</v>
      </c>
      <c r="D76" s="220" t="s">
        <v>99</v>
      </c>
      <c r="E76" s="220" t="s">
        <v>100</v>
      </c>
      <c r="F76" s="220" t="s">
        <v>99</v>
      </c>
      <c r="G76" s="220" t="s">
        <v>100</v>
      </c>
      <c r="H76" s="219"/>
      <c r="I76" s="467"/>
      <c r="J76" s="220" t="s">
        <v>98</v>
      </c>
      <c r="K76" s="220" t="s">
        <v>99</v>
      </c>
      <c r="L76" s="220" t="s">
        <v>100</v>
      </c>
      <c r="M76" s="220" t="s">
        <v>99</v>
      </c>
      <c r="N76" s="220" t="s">
        <v>100</v>
      </c>
      <c r="Q76" s="239"/>
      <c r="R76" s="239"/>
      <c r="S76" s="239"/>
      <c r="T76" s="219"/>
      <c r="U76" s="219"/>
      <c r="V76" s="240"/>
      <c r="W76" s="240"/>
      <c r="X76" s="240"/>
      <c r="Y76" s="240"/>
      <c r="Z76" s="240"/>
      <c r="AA76" s="240"/>
    </row>
    <row r="77" spans="1:27" s="212" customFormat="1">
      <c r="A77" s="217"/>
      <c r="B77" s="468" t="s">
        <v>56</v>
      </c>
      <c r="C77" s="218">
        <v>1.83</v>
      </c>
      <c r="D77" s="218">
        <v>2.2599999999999998</v>
      </c>
      <c r="E77" s="218">
        <v>1.93</v>
      </c>
      <c r="F77" s="218">
        <v>3.01</v>
      </c>
      <c r="G77" s="218">
        <v>2.68</v>
      </c>
      <c r="H77" s="219"/>
      <c r="I77" s="468" t="s">
        <v>101</v>
      </c>
      <c r="J77" s="218">
        <v>26.6</v>
      </c>
      <c r="K77" s="218">
        <v>29.7</v>
      </c>
      <c r="L77" s="218">
        <v>28.4</v>
      </c>
      <c r="M77" s="218">
        <v>38.6</v>
      </c>
      <c r="N77" s="218">
        <v>35.5</v>
      </c>
      <c r="Q77" s="239"/>
      <c r="R77" s="239"/>
      <c r="S77" s="239"/>
      <c r="T77" s="219"/>
      <c r="U77" s="219"/>
      <c r="V77" s="240"/>
      <c r="W77" s="240"/>
      <c r="X77" s="240"/>
      <c r="Y77" s="240"/>
      <c r="Z77" s="240"/>
      <c r="AA77" s="240"/>
    </row>
    <row r="78" spans="1:27" s="212" customFormat="1">
      <c r="A78" s="217"/>
      <c r="B78" s="468"/>
      <c r="C78" s="218">
        <v>1.75</v>
      </c>
      <c r="D78" s="218">
        <v>2.63</v>
      </c>
      <c r="E78" s="218">
        <v>2.04</v>
      </c>
      <c r="F78" s="218">
        <v>2.89</v>
      </c>
      <c r="G78" s="218">
        <v>2.46</v>
      </c>
      <c r="H78" s="219"/>
      <c r="I78" s="468"/>
      <c r="J78" s="218">
        <v>25.1</v>
      </c>
      <c r="K78" s="218">
        <v>30.6</v>
      </c>
      <c r="L78" s="218">
        <v>28.1</v>
      </c>
      <c r="M78" s="218">
        <v>37.1</v>
      </c>
      <c r="N78" s="218">
        <v>32.4</v>
      </c>
      <c r="Q78" s="239"/>
      <c r="R78" s="239"/>
      <c r="S78" s="239"/>
      <c r="T78" s="219"/>
      <c r="U78" s="219"/>
      <c r="V78" s="240"/>
      <c r="W78" s="240"/>
      <c r="X78" s="240"/>
      <c r="Y78" s="240"/>
      <c r="Z78" s="240"/>
      <c r="AA78" s="240"/>
    </row>
    <row r="79" spans="1:27" s="212" customFormat="1">
      <c r="A79" s="217"/>
      <c r="B79" s="468"/>
      <c r="C79" s="218">
        <v>1.97</v>
      </c>
      <c r="D79" s="218">
        <v>2.17</v>
      </c>
      <c r="E79" s="218">
        <v>2.09</v>
      </c>
      <c r="F79" s="218">
        <v>3.14</v>
      </c>
      <c r="G79" s="218">
        <v>2.75</v>
      </c>
      <c r="I79" s="468"/>
      <c r="J79" s="218">
        <v>27.3</v>
      </c>
      <c r="K79" s="218">
        <v>28.1</v>
      </c>
      <c r="L79" s="218">
        <v>27.5</v>
      </c>
      <c r="M79" s="218">
        <v>39.299999999999997</v>
      </c>
      <c r="N79" s="218">
        <v>35.700000000000003</v>
      </c>
      <c r="Q79" s="239"/>
      <c r="R79" s="239"/>
      <c r="S79" s="239"/>
      <c r="T79" s="219"/>
      <c r="U79" s="219"/>
      <c r="V79" s="240"/>
      <c r="W79" s="240"/>
      <c r="X79" s="240"/>
      <c r="Y79" s="240"/>
      <c r="Z79" s="240"/>
      <c r="AA79" s="240"/>
    </row>
    <row r="80" spans="1:27" s="212" customFormat="1">
      <c r="A80" s="217"/>
      <c r="B80" s="468"/>
      <c r="C80" s="218">
        <v>1.82</v>
      </c>
      <c r="D80" s="218">
        <v>2.54</v>
      </c>
      <c r="E80" s="218">
        <v>2.11</v>
      </c>
      <c r="F80" s="218">
        <v>3.22</v>
      </c>
      <c r="G80" s="218">
        <v>2.58</v>
      </c>
      <c r="I80" s="468"/>
      <c r="J80" s="218">
        <v>26.3</v>
      </c>
      <c r="K80" s="218">
        <v>30.2</v>
      </c>
      <c r="L80" s="218">
        <v>29.3</v>
      </c>
      <c r="M80" s="218">
        <v>44.3</v>
      </c>
      <c r="N80" s="218">
        <v>31.4</v>
      </c>
      <c r="Q80" s="239"/>
      <c r="R80" s="239"/>
      <c r="S80" s="239"/>
      <c r="T80" s="219"/>
      <c r="U80" s="219"/>
      <c r="V80" s="240"/>
      <c r="W80" s="240"/>
      <c r="X80" s="240"/>
      <c r="Y80" s="240"/>
      <c r="Z80" s="240"/>
      <c r="AA80" s="240"/>
    </row>
    <row r="81" spans="1:27" s="212" customFormat="1">
      <c r="A81" s="217"/>
      <c r="B81" s="468"/>
      <c r="C81" s="218">
        <v>1.89</v>
      </c>
      <c r="D81" s="218">
        <v>2.41</v>
      </c>
      <c r="E81" s="218">
        <v>2.0499999999999998</v>
      </c>
      <c r="F81" s="218">
        <v>2.95</v>
      </c>
      <c r="G81" s="218">
        <v>3.23</v>
      </c>
      <c r="I81" s="468"/>
      <c r="J81" s="218">
        <v>26.8</v>
      </c>
      <c r="K81" s="218">
        <v>28.7</v>
      </c>
      <c r="L81" s="218">
        <v>28.7</v>
      </c>
      <c r="M81" s="218">
        <v>38.299999999999997</v>
      </c>
      <c r="N81" s="218">
        <v>37.200000000000003</v>
      </c>
      <c r="Q81" s="239"/>
      <c r="R81" s="239"/>
      <c r="S81" s="239"/>
      <c r="T81" s="219"/>
      <c r="U81" s="219"/>
      <c r="V81" s="240"/>
      <c r="W81" s="240"/>
      <c r="X81" s="240"/>
      <c r="Y81" s="240"/>
      <c r="Z81" s="240"/>
      <c r="AA81" s="240"/>
    </row>
    <row r="82" spans="1:27" s="212" customFormat="1">
      <c r="A82" s="217"/>
      <c r="B82" s="468"/>
      <c r="C82" s="218">
        <v>1.76</v>
      </c>
      <c r="D82" s="218">
        <v>2.35</v>
      </c>
      <c r="E82" s="218">
        <v>1.89</v>
      </c>
      <c r="F82" s="218">
        <v>3.47</v>
      </c>
      <c r="G82" s="218">
        <v>2.81</v>
      </c>
      <c r="I82" s="468"/>
      <c r="J82" s="218">
        <v>25.6</v>
      </c>
      <c r="K82" s="218">
        <v>29.8</v>
      </c>
      <c r="L82" s="218">
        <v>26.3</v>
      </c>
      <c r="M82" s="218">
        <v>43.7</v>
      </c>
      <c r="N82" s="218">
        <v>34.700000000000003</v>
      </c>
      <c r="Q82" s="239"/>
      <c r="R82" s="239"/>
      <c r="S82" s="239"/>
      <c r="T82" s="219"/>
      <c r="U82" s="219"/>
      <c r="V82" s="240"/>
      <c r="W82" s="240"/>
      <c r="X82" s="240"/>
      <c r="Y82" s="240"/>
      <c r="Z82" s="240"/>
      <c r="AA82" s="240"/>
    </row>
    <row r="83" spans="1:27" s="212" customFormat="1">
      <c r="A83" s="217"/>
      <c r="B83" s="221" t="s">
        <v>3</v>
      </c>
      <c r="C83" s="222">
        <f>AVERAGE(C77:C82)</f>
        <v>1.8366666666666667</v>
      </c>
      <c r="D83" s="222">
        <f>AVERAGE(D77:D82)</f>
        <v>2.3933333333333331</v>
      </c>
      <c r="E83" s="222">
        <f t="shared" ref="E83:N83" si="14">AVERAGE(E77:E82)</f>
        <v>2.0183333333333331</v>
      </c>
      <c r="F83" s="222">
        <f t="shared" si="14"/>
        <v>3.1133333333333333</v>
      </c>
      <c r="G83" s="222">
        <f t="shared" si="14"/>
        <v>2.7516666666666669</v>
      </c>
      <c r="I83" s="234" t="s">
        <v>3</v>
      </c>
      <c r="J83" s="235">
        <f t="shared" si="14"/>
        <v>26.283333333333331</v>
      </c>
      <c r="K83" s="235">
        <f t="shared" si="14"/>
        <v>29.516666666666669</v>
      </c>
      <c r="L83" s="235">
        <f t="shared" si="14"/>
        <v>28.05</v>
      </c>
      <c r="M83" s="235">
        <f t="shared" si="14"/>
        <v>40.216666666666669</v>
      </c>
      <c r="N83" s="235">
        <f t="shared" si="14"/>
        <v>34.483333333333327</v>
      </c>
      <c r="Q83" s="239"/>
      <c r="R83" s="239"/>
      <c r="S83" s="239"/>
      <c r="T83" s="219"/>
      <c r="U83" s="219"/>
      <c r="V83" s="219"/>
      <c r="W83" s="219"/>
      <c r="X83" s="219"/>
    </row>
    <row r="84" spans="1:27" s="212" customFormat="1">
      <c r="A84" s="217"/>
      <c r="B84" s="221" t="s">
        <v>4</v>
      </c>
      <c r="C84" s="172">
        <f>STDEVP(C77:C82)</f>
        <v>7.5645371452734755E-2</v>
      </c>
      <c r="D84" s="172">
        <f>STDEVP(D77:D82)</f>
        <v>0.15670212364724215</v>
      </c>
      <c r="E84" s="172">
        <f>STDEVP(E77:E82)</f>
        <v>8.0914907292922361E-2</v>
      </c>
      <c r="F84" s="172">
        <f>STDEVP(F77:F82)</f>
        <v>0.19430788855719569</v>
      </c>
      <c r="G84" s="172">
        <f>STDEVP(G77:G82)</f>
        <v>0.24217188569737449</v>
      </c>
      <c r="I84" s="236" t="s">
        <v>4</v>
      </c>
      <c r="J84" s="172">
        <f>STDEVP(J77:J82)</f>
        <v>0.73805299418281733</v>
      </c>
      <c r="K84" s="172">
        <f>STDEVP(K77:K82)</f>
        <v>0.85910159792399143</v>
      </c>
      <c r="L84" s="172">
        <f>STDEVP(L77:L82)</f>
        <v>0.95524865872713982</v>
      </c>
      <c r="M84" s="172">
        <f>STDEVP(M77:M82)</f>
        <v>2.7582703920311284</v>
      </c>
      <c r="N84" s="172">
        <f>STDEVP(N77:N82)</f>
        <v>1.9911610236799606</v>
      </c>
      <c r="Q84" s="239"/>
      <c r="R84" s="239"/>
      <c r="S84" s="239"/>
      <c r="T84" s="219"/>
      <c r="U84" s="219"/>
      <c r="V84" s="219"/>
      <c r="W84" s="219"/>
      <c r="X84" s="219"/>
    </row>
    <row r="85" spans="1:27" s="212" customFormat="1">
      <c r="A85" s="217"/>
      <c r="B85" s="223"/>
      <c r="C85" s="224"/>
      <c r="D85" s="224"/>
      <c r="E85" s="225"/>
      <c r="F85" s="225"/>
      <c r="G85" s="225"/>
      <c r="I85" s="223"/>
      <c r="J85" s="224"/>
      <c r="K85" s="224"/>
      <c r="L85" s="225"/>
      <c r="M85" s="225"/>
      <c r="N85" s="225"/>
      <c r="Q85" s="239"/>
      <c r="R85" s="239"/>
      <c r="S85" s="239"/>
      <c r="T85" s="219"/>
      <c r="U85" s="219"/>
      <c r="V85" s="219"/>
      <c r="W85" s="219"/>
      <c r="X85" s="219"/>
    </row>
    <row r="86" spans="1:27">
      <c r="B86" s="79"/>
      <c r="C86" s="79"/>
      <c r="D86" s="79"/>
      <c r="E86" s="79"/>
      <c r="F86" s="79"/>
      <c r="G86" s="79"/>
      <c r="H86" s="79"/>
      <c r="I86" s="237"/>
      <c r="J86" s="237"/>
      <c r="K86" s="237"/>
      <c r="L86" s="237"/>
      <c r="M86" s="237"/>
      <c r="N86" s="237"/>
      <c r="O86" s="232"/>
      <c r="P86" s="232"/>
      <c r="Q86" s="232"/>
      <c r="R86" s="232"/>
      <c r="S86" s="232"/>
      <c r="T86" s="79"/>
      <c r="U86" s="79"/>
      <c r="V86" s="79"/>
      <c r="W86" s="79"/>
      <c r="X86" s="79"/>
    </row>
    <row r="87" spans="1:27">
      <c r="B87" s="79"/>
      <c r="C87" s="79"/>
      <c r="D87" s="79"/>
      <c r="E87" s="79"/>
      <c r="F87" s="79"/>
      <c r="G87" s="79"/>
      <c r="H87" s="79"/>
      <c r="I87" s="237"/>
      <c r="J87" s="237"/>
      <c r="K87" s="237"/>
      <c r="L87" s="237"/>
      <c r="M87" s="237"/>
      <c r="N87" s="237"/>
      <c r="O87" s="232"/>
      <c r="P87" s="232"/>
      <c r="Q87" s="232"/>
      <c r="R87" s="232"/>
      <c r="S87" s="232"/>
    </row>
    <row r="90" spans="1:27">
      <c r="A90" s="297" t="s">
        <v>460</v>
      </c>
      <c r="B90" s="226"/>
      <c r="C90" s="451" t="s">
        <v>55</v>
      </c>
      <c r="D90" s="451"/>
      <c r="E90" s="451"/>
      <c r="F90" s="451" t="s">
        <v>427</v>
      </c>
      <c r="G90" s="451"/>
      <c r="I90" s="226"/>
      <c r="J90" s="451" t="s">
        <v>55</v>
      </c>
      <c r="K90" s="451"/>
      <c r="L90" s="451"/>
      <c r="M90" s="451" t="s">
        <v>427</v>
      </c>
      <c r="N90" s="451"/>
      <c r="P90" s="226"/>
      <c r="Q90" s="451" t="s">
        <v>55</v>
      </c>
      <c r="R90" s="451"/>
      <c r="S90" s="451"/>
      <c r="T90" s="451" t="s">
        <v>427</v>
      </c>
      <c r="U90" s="451"/>
    </row>
    <row r="91" spans="1:27" ht="14.5">
      <c r="B91" s="463" t="s">
        <v>292</v>
      </c>
      <c r="C91" s="227" t="s">
        <v>98</v>
      </c>
      <c r="D91" s="227" t="s">
        <v>99</v>
      </c>
      <c r="E91" s="227" t="s">
        <v>102</v>
      </c>
      <c r="F91" s="227" t="s">
        <v>99</v>
      </c>
      <c r="G91" s="227" t="s">
        <v>102</v>
      </c>
      <c r="I91" s="462" t="s">
        <v>69</v>
      </c>
      <c r="J91" s="302" t="s">
        <v>98</v>
      </c>
      <c r="K91" s="302" t="s">
        <v>99</v>
      </c>
      <c r="L91" s="302" t="s">
        <v>293</v>
      </c>
      <c r="M91" s="302" t="s">
        <v>99</v>
      </c>
      <c r="N91" s="302" t="s">
        <v>293</v>
      </c>
      <c r="P91" s="462" t="s">
        <v>103</v>
      </c>
      <c r="Q91" s="302" t="s">
        <v>98</v>
      </c>
      <c r="R91" s="302" t="s">
        <v>99</v>
      </c>
      <c r="S91" s="302" t="s">
        <v>293</v>
      </c>
      <c r="T91" s="302" t="s">
        <v>99</v>
      </c>
      <c r="U91" s="302" t="s">
        <v>293</v>
      </c>
    </row>
    <row r="92" spans="1:27">
      <c r="B92" s="464"/>
      <c r="C92" s="298">
        <v>0.56000000000000005</v>
      </c>
      <c r="D92" s="298">
        <v>1.56</v>
      </c>
      <c r="E92" s="299">
        <v>0.74</v>
      </c>
      <c r="F92" s="299">
        <v>4.12</v>
      </c>
      <c r="G92" s="299">
        <v>1.97</v>
      </c>
      <c r="I92" s="462"/>
      <c r="J92" s="298">
        <v>12.49</v>
      </c>
      <c r="K92" s="298">
        <v>17.34</v>
      </c>
      <c r="L92" s="299">
        <v>19.32</v>
      </c>
      <c r="M92" s="299">
        <v>32.549999999999997</v>
      </c>
      <c r="N92" s="299">
        <v>24.63</v>
      </c>
      <c r="P92" s="462"/>
      <c r="Q92" s="298">
        <v>0</v>
      </c>
      <c r="R92" s="298">
        <v>4</v>
      </c>
      <c r="S92" s="299">
        <v>2</v>
      </c>
      <c r="T92" s="299">
        <v>7</v>
      </c>
      <c r="U92" s="299">
        <v>4</v>
      </c>
    </row>
    <row r="93" spans="1:27">
      <c r="B93" s="464"/>
      <c r="C93" s="298">
        <v>1.1499999999999999</v>
      </c>
      <c r="D93" s="298">
        <v>1.52</v>
      </c>
      <c r="E93" s="299">
        <v>0.73</v>
      </c>
      <c r="F93" s="299">
        <v>5.21</v>
      </c>
      <c r="G93" s="299">
        <v>1.68</v>
      </c>
      <c r="I93" s="462"/>
      <c r="J93" s="298">
        <v>12.5</v>
      </c>
      <c r="K93" s="298">
        <v>23.46</v>
      </c>
      <c r="L93" s="299">
        <v>17.38</v>
      </c>
      <c r="M93" s="299">
        <v>33.68</v>
      </c>
      <c r="N93" s="299">
        <v>20.36</v>
      </c>
      <c r="P93" s="462"/>
      <c r="Q93" s="298">
        <v>0</v>
      </c>
      <c r="R93" s="298">
        <v>5</v>
      </c>
      <c r="S93" s="299">
        <v>3</v>
      </c>
      <c r="T93" s="299">
        <v>7</v>
      </c>
      <c r="U93" s="299">
        <v>5</v>
      </c>
    </row>
    <row r="94" spans="1:27">
      <c r="B94" s="464"/>
      <c r="C94" s="298">
        <v>0.48</v>
      </c>
      <c r="D94" s="298">
        <v>2.35</v>
      </c>
      <c r="E94" s="299">
        <v>1.1399999999999999</v>
      </c>
      <c r="F94" s="299">
        <v>5.14</v>
      </c>
      <c r="G94" s="299">
        <v>2.0499999999999998</v>
      </c>
      <c r="I94" s="462"/>
      <c r="J94" s="298">
        <v>11.47</v>
      </c>
      <c r="K94" s="298">
        <v>19.420000000000002</v>
      </c>
      <c r="L94" s="299">
        <v>14.79</v>
      </c>
      <c r="M94" s="299">
        <v>36.479999999999997</v>
      </c>
      <c r="N94" s="299">
        <v>23.68</v>
      </c>
      <c r="P94" s="462"/>
      <c r="Q94" s="298">
        <v>0</v>
      </c>
      <c r="R94" s="298">
        <v>6</v>
      </c>
      <c r="S94" s="299">
        <v>4</v>
      </c>
      <c r="T94" s="299">
        <v>8</v>
      </c>
      <c r="U94" s="299">
        <v>3</v>
      </c>
    </row>
    <row r="95" spans="1:27">
      <c r="B95" s="464"/>
      <c r="C95" s="298">
        <v>1.25</v>
      </c>
      <c r="D95" s="298">
        <v>1.59</v>
      </c>
      <c r="E95" s="299">
        <v>0.87</v>
      </c>
      <c r="F95" s="299">
        <v>6.32</v>
      </c>
      <c r="G95" s="299">
        <v>2.17</v>
      </c>
      <c r="I95" s="462"/>
      <c r="J95" s="298">
        <v>11.75</v>
      </c>
      <c r="K95" s="298">
        <v>22.89</v>
      </c>
      <c r="L95" s="299">
        <v>16.28</v>
      </c>
      <c r="M95" s="299">
        <v>32.69</v>
      </c>
      <c r="N95" s="299">
        <v>25.37</v>
      </c>
      <c r="P95" s="462"/>
      <c r="Q95" s="298">
        <v>1</v>
      </c>
      <c r="R95" s="298">
        <v>3</v>
      </c>
      <c r="S95" s="299">
        <v>3</v>
      </c>
      <c r="T95" s="299">
        <v>6</v>
      </c>
      <c r="U95" s="299">
        <v>3</v>
      </c>
    </row>
    <row r="96" spans="1:27">
      <c r="B96" s="464"/>
      <c r="C96" s="298">
        <v>0.96</v>
      </c>
      <c r="D96" s="298">
        <v>2.59</v>
      </c>
      <c r="E96" s="299">
        <v>1.32</v>
      </c>
      <c r="F96" s="299">
        <v>4.09</v>
      </c>
      <c r="G96" s="299">
        <v>3.26</v>
      </c>
      <c r="I96" s="462"/>
      <c r="J96" s="298">
        <v>13.58</v>
      </c>
      <c r="K96" s="298">
        <v>18.37</v>
      </c>
      <c r="L96" s="299">
        <v>14.26</v>
      </c>
      <c r="M96" s="299">
        <v>31.57</v>
      </c>
      <c r="N96" s="299">
        <v>19.420000000000002</v>
      </c>
      <c r="P96" s="462"/>
      <c r="Q96" s="298">
        <v>0</v>
      </c>
      <c r="R96" s="298">
        <v>3</v>
      </c>
      <c r="S96" s="299">
        <v>1</v>
      </c>
      <c r="T96" s="299">
        <v>8</v>
      </c>
      <c r="U96" s="299">
        <v>4</v>
      </c>
    </row>
    <row r="97" spans="2:21">
      <c r="B97" s="464"/>
      <c r="C97" s="298">
        <v>0.83</v>
      </c>
      <c r="D97" s="298">
        <v>1.62</v>
      </c>
      <c r="E97" s="299">
        <v>0.85</v>
      </c>
      <c r="F97" s="299">
        <v>3.97</v>
      </c>
      <c r="G97" s="299">
        <v>1.75</v>
      </c>
      <c r="I97" s="462"/>
      <c r="J97" s="298">
        <v>12.43</v>
      </c>
      <c r="K97" s="298">
        <v>20.52</v>
      </c>
      <c r="L97" s="299">
        <v>13.69</v>
      </c>
      <c r="M97" s="299">
        <v>30.27</v>
      </c>
      <c r="N97" s="299">
        <v>24.39</v>
      </c>
      <c r="P97" s="462"/>
      <c r="Q97" s="298">
        <v>0</v>
      </c>
      <c r="R97" s="298">
        <v>5</v>
      </c>
      <c r="S97" s="299">
        <v>2</v>
      </c>
      <c r="T97" s="299">
        <v>3</v>
      </c>
      <c r="U97" s="299">
        <v>6</v>
      </c>
    </row>
    <row r="98" spans="2:21">
      <c r="B98" s="28" t="s">
        <v>3</v>
      </c>
      <c r="C98" s="300">
        <f t="shared" ref="C98:G98" si="15">AVERAGE(C92:C97)</f>
        <v>0.8716666666666667</v>
      </c>
      <c r="D98" s="300">
        <f t="shared" si="15"/>
        <v>1.8716666666666668</v>
      </c>
      <c r="E98" s="300">
        <f t="shared" si="15"/>
        <v>0.94166666666666654</v>
      </c>
      <c r="F98" s="300">
        <f t="shared" si="15"/>
        <v>4.8083333333333327</v>
      </c>
      <c r="G98" s="300">
        <f t="shared" si="15"/>
        <v>2.1466666666666665</v>
      </c>
      <c r="I98" s="303" t="s">
        <v>3</v>
      </c>
      <c r="J98" s="300">
        <f t="shared" ref="J98:N98" si="16">AVERAGE(J92:J97)</f>
        <v>12.37</v>
      </c>
      <c r="K98" s="300">
        <f t="shared" si="16"/>
        <v>20.333333333333332</v>
      </c>
      <c r="L98" s="300">
        <f t="shared" si="16"/>
        <v>15.953333333333335</v>
      </c>
      <c r="M98" s="300">
        <f t="shared" si="16"/>
        <v>32.873333333333328</v>
      </c>
      <c r="N98" s="300">
        <f t="shared" si="16"/>
        <v>22.974999999999998</v>
      </c>
      <c r="P98" s="303" t="s">
        <v>3</v>
      </c>
      <c r="Q98" s="300">
        <f t="shared" ref="Q98:U98" si="17">AVERAGE(Q92:Q97)</f>
        <v>0.16666666666666666</v>
      </c>
      <c r="R98" s="300">
        <f t="shared" si="17"/>
        <v>4.333333333333333</v>
      </c>
      <c r="S98" s="300">
        <f t="shared" si="17"/>
        <v>2.5</v>
      </c>
      <c r="T98" s="300">
        <f t="shared" si="17"/>
        <v>6.5</v>
      </c>
      <c r="U98" s="300">
        <f t="shared" si="17"/>
        <v>4.166666666666667</v>
      </c>
    </row>
    <row r="99" spans="2:21">
      <c r="B99" s="229" t="s">
        <v>4</v>
      </c>
      <c r="C99" s="300">
        <f t="shared" ref="C99:G99" si="18">STDEVP(C92:C97)</f>
        <v>0.28304396988610936</v>
      </c>
      <c r="D99" s="300">
        <f t="shared" si="18"/>
        <v>0.4297835372474022</v>
      </c>
      <c r="E99" s="300">
        <f t="shared" si="18"/>
        <v>0.21659614236843877</v>
      </c>
      <c r="F99" s="300">
        <f t="shared" si="18"/>
        <v>0.84153464311076109</v>
      </c>
      <c r="G99" s="300">
        <f t="shared" si="18"/>
        <v>0.52531472048245198</v>
      </c>
      <c r="I99" s="304" t="s">
        <v>4</v>
      </c>
      <c r="J99" s="300">
        <f t="shared" ref="J99:N99" si="19">STDEVP(J92:J97)</f>
        <v>0.66999999999999993</v>
      </c>
      <c r="K99" s="300">
        <f t="shared" si="19"/>
        <v>2.2359313247255304</v>
      </c>
      <c r="L99" s="300">
        <f t="shared" si="19"/>
        <v>1.9502108148152091</v>
      </c>
      <c r="M99" s="300">
        <f t="shared" si="19"/>
        <v>1.9266955015143292</v>
      </c>
      <c r="N99" s="300">
        <f t="shared" si="19"/>
        <v>2.2527964103901321</v>
      </c>
      <c r="P99" s="304" t="s">
        <v>4</v>
      </c>
      <c r="Q99" s="300">
        <f t="shared" ref="Q99:U99" si="20">STDEVP(Q92:Q97)</f>
        <v>0.37267799624996495</v>
      </c>
      <c r="R99" s="300">
        <f t="shared" si="20"/>
        <v>1.1055415967851334</v>
      </c>
      <c r="S99" s="300">
        <f t="shared" si="20"/>
        <v>0.9574271077563381</v>
      </c>
      <c r="T99" s="300">
        <f t="shared" si="20"/>
        <v>1.707825127659933</v>
      </c>
      <c r="U99" s="300">
        <f t="shared" si="20"/>
        <v>1.0671873729054748</v>
      </c>
    </row>
    <row r="100" spans="2:21">
      <c r="B100" s="30" t="s">
        <v>104</v>
      </c>
      <c r="C100" s="230"/>
      <c r="D100" s="230"/>
      <c r="E100" s="301"/>
      <c r="F100" s="301"/>
      <c r="G100" s="301"/>
      <c r="I100" s="452" t="s">
        <v>104</v>
      </c>
      <c r="J100" s="452"/>
      <c r="K100" s="452"/>
      <c r="L100" s="452"/>
      <c r="M100" s="452"/>
      <c r="N100" s="452"/>
      <c r="P100" s="452" t="s">
        <v>104</v>
      </c>
      <c r="Q100" s="452"/>
      <c r="R100" s="452"/>
      <c r="S100" s="452"/>
      <c r="T100" s="452"/>
      <c r="U100" s="452"/>
    </row>
    <row r="101" spans="2:21">
      <c r="B101" s="231" t="s">
        <v>105</v>
      </c>
      <c r="C101" s="231"/>
      <c r="D101" s="231"/>
      <c r="E101" s="453">
        <v>5.0000000000000001E-4</v>
      </c>
      <c r="F101" s="453"/>
      <c r="G101" s="453"/>
      <c r="I101" s="454" t="s">
        <v>105</v>
      </c>
      <c r="J101" s="455"/>
      <c r="K101" s="456"/>
      <c r="L101" s="457" t="s">
        <v>6</v>
      </c>
      <c r="M101" s="457"/>
      <c r="N101" s="457"/>
      <c r="P101" s="454" t="s">
        <v>105</v>
      </c>
      <c r="Q101" s="455"/>
      <c r="R101" s="456"/>
      <c r="S101" s="457" t="s">
        <v>6</v>
      </c>
      <c r="T101" s="457"/>
      <c r="U101" s="457"/>
    </row>
    <row r="102" spans="2:21">
      <c r="B102" s="231" t="s">
        <v>106</v>
      </c>
      <c r="C102" s="231"/>
      <c r="D102" s="231"/>
      <c r="E102" s="453">
        <v>0.93740000000000001</v>
      </c>
      <c r="F102" s="453"/>
      <c r="G102" s="453"/>
      <c r="I102" s="458" t="s">
        <v>106</v>
      </c>
      <c r="J102" s="459"/>
      <c r="K102" s="460"/>
      <c r="L102" s="453">
        <v>1.47E-2</v>
      </c>
      <c r="M102" s="453"/>
      <c r="N102" s="453"/>
      <c r="P102" s="458" t="s">
        <v>106</v>
      </c>
      <c r="Q102" s="459"/>
      <c r="R102" s="460"/>
      <c r="S102" s="453">
        <v>2E-3</v>
      </c>
      <c r="T102" s="453"/>
      <c r="U102" s="453"/>
    </row>
    <row r="103" spans="2:21">
      <c r="B103" s="231" t="s">
        <v>107</v>
      </c>
      <c r="C103" s="231"/>
      <c r="D103" s="231"/>
      <c r="E103" s="453">
        <v>1E-3</v>
      </c>
      <c r="F103" s="453"/>
      <c r="G103" s="453"/>
      <c r="I103" s="458" t="s">
        <v>107</v>
      </c>
      <c r="J103" s="459"/>
      <c r="K103" s="460"/>
      <c r="L103" s="453">
        <v>3.5000000000000001E-3</v>
      </c>
      <c r="M103" s="453"/>
      <c r="N103" s="453"/>
      <c r="P103" s="458" t="s">
        <v>107</v>
      </c>
      <c r="Q103" s="459"/>
      <c r="R103" s="460"/>
      <c r="S103" s="453">
        <v>1.2E-2</v>
      </c>
      <c r="T103" s="453"/>
      <c r="U103" s="453"/>
    </row>
    <row r="104" spans="2:21">
      <c r="B104" s="386" t="s">
        <v>429</v>
      </c>
      <c r="C104" s="231"/>
      <c r="D104" s="231"/>
      <c r="E104" s="301"/>
      <c r="F104" s="301"/>
      <c r="G104" s="301"/>
      <c r="I104" s="452" t="s">
        <v>429</v>
      </c>
      <c r="J104" s="452"/>
      <c r="K104" s="452"/>
      <c r="L104" s="452"/>
      <c r="M104" s="452"/>
      <c r="N104" s="452"/>
      <c r="P104" s="452" t="s">
        <v>429</v>
      </c>
      <c r="Q104" s="452"/>
      <c r="R104" s="452"/>
      <c r="S104" s="452"/>
      <c r="T104" s="452"/>
      <c r="U104" s="452"/>
    </row>
    <row r="105" spans="2:21">
      <c r="B105" s="231" t="s">
        <v>108</v>
      </c>
      <c r="C105" s="231"/>
      <c r="D105" s="231"/>
      <c r="E105" s="453">
        <v>1E-4</v>
      </c>
      <c r="F105" s="453"/>
      <c r="G105" s="453"/>
      <c r="I105" s="454" t="s">
        <v>108</v>
      </c>
      <c r="J105" s="455"/>
      <c r="K105" s="456"/>
      <c r="L105" s="457" t="s">
        <v>6</v>
      </c>
      <c r="M105" s="457"/>
      <c r="N105" s="457"/>
      <c r="P105" s="454" t="s">
        <v>108</v>
      </c>
      <c r="Q105" s="455"/>
      <c r="R105" s="456"/>
      <c r="S105" s="457">
        <v>2.69E-2</v>
      </c>
      <c r="T105" s="457"/>
      <c r="U105" s="457"/>
    </row>
    <row r="116" spans="1:1">
      <c r="A116" s="215"/>
    </row>
  </sheetData>
  <mergeCells count="77">
    <mergeCell ref="J29:J37"/>
    <mergeCell ref="J44:J52"/>
    <mergeCell ref="N44:N52"/>
    <mergeCell ref="P91:P97"/>
    <mergeCell ref="B91:B97"/>
    <mergeCell ref="F29:F37"/>
    <mergeCell ref="F44:F52"/>
    <mergeCell ref="F59:F67"/>
    <mergeCell ref="I75:I76"/>
    <mergeCell ref="I77:I82"/>
    <mergeCell ref="I91:I97"/>
    <mergeCell ref="B29:B37"/>
    <mergeCell ref="B44:B52"/>
    <mergeCell ref="B59:B67"/>
    <mergeCell ref="B75:B76"/>
    <mergeCell ref="B77:B82"/>
    <mergeCell ref="I104:N104"/>
    <mergeCell ref="P104:U104"/>
    <mergeCell ref="E105:G105"/>
    <mergeCell ref="I105:K105"/>
    <mergeCell ref="L105:N105"/>
    <mergeCell ref="P105:R105"/>
    <mergeCell ref="S105:U105"/>
    <mergeCell ref="E103:G103"/>
    <mergeCell ref="I103:K103"/>
    <mergeCell ref="L103:N103"/>
    <mergeCell ref="P103:R103"/>
    <mergeCell ref="S103:U103"/>
    <mergeCell ref="E102:G102"/>
    <mergeCell ref="I102:K102"/>
    <mergeCell ref="L102:N102"/>
    <mergeCell ref="P102:R102"/>
    <mergeCell ref="S102:U102"/>
    <mergeCell ref="Q90:S90"/>
    <mergeCell ref="T90:U90"/>
    <mergeCell ref="I100:N100"/>
    <mergeCell ref="P100:U100"/>
    <mergeCell ref="E101:G101"/>
    <mergeCell ref="I101:K101"/>
    <mergeCell ref="L101:N101"/>
    <mergeCell ref="P101:R101"/>
    <mergeCell ref="S101:U101"/>
    <mergeCell ref="J75:L75"/>
    <mergeCell ref="M75:N75"/>
    <mergeCell ref="C90:E90"/>
    <mergeCell ref="F90:G90"/>
    <mergeCell ref="J90:L90"/>
    <mergeCell ref="M90:N90"/>
    <mergeCell ref="B58:D58"/>
    <mergeCell ref="F58:H58"/>
    <mergeCell ref="C70:D70"/>
    <mergeCell ref="G70:H70"/>
    <mergeCell ref="C75:E75"/>
    <mergeCell ref="F75:G75"/>
    <mergeCell ref="N43:P43"/>
    <mergeCell ref="C55:D55"/>
    <mergeCell ref="G55:H55"/>
    <mergeCell ref="K55:L55"/>
    <mergeCell ref="O55:P55"/>
    <mergeCell ref="C40:D40"/>
    <mergeCell ref="G40:H40"/>
    <mergeCell ref="K40:L40"/>
    <mergeCell ref="B43:D43"/>
    <mergeCell ref="F43:H43"/>
    <mergeCell ref="J43:L43"/>
    <mergeCell ref="B13:D13"/>
    <mergeCell ref="C25:D25"/>
    <mergeCell ref="B28:D28"/>
    <mergeCell ref="F28:H28"/>
    <mergeCell ref="J28:L28"/>
    <mergeCell ref="B14:B22"/>
    <mergeCell ref="B2:AB2"/>
    <mergeCell ref="C3:M3"/>
    <mergeCell ref="N3:X3"/>
    <mergeCell ref="Y3:Z3"/>
    <mergeCell ref="AA3:AB3"/>
    <mergeCell ref="B3:B4"/>
  </mergeCells>
  <phoneticPr fontId="34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W44"/>
  <sheetViews>
    <sheetView zoomScale="40" zoomScaleNormal="40" workbookViewId="0">
      <selection activeCell="B3" sqref="B3:R3"/>
    </sheetView>
  </sheetViews>
  <sheetFormatPr defaultColWidth="9" defaultRowHeight="14"/>
  <cols>
    <col min="1" max="1" width="9" style="24"/>
    <col min="2" max="2" width="9" style="1"/>
    <col min="3" max="15" width="9.4140625" style="1"/>
    <col min="16" max="16" width="10.58203125" style="1"/>
    <col min="17" max="18" width="9.4140625" style="1"/>
    <col min="19" max="19" width="11.5" style="1"/>
    <col min="20" max="22" width="12.58203125" style="1"/>
    <col min="23" max="16384" width="9" style="1"/>
  </cols>
  <sheetData>
    <row r="2" spans="1:23">
      <c r="A2" s="24" t="s">
        <v>109</v>
      </c>
      <c r="B2" s="1" t="s">
        <v>75</v>
      </c>
    </row>
    <row r="3" spans="1:23">
      <c r="B3" s="387" t="s">
        <v>76</v>
      </c>
      <c r="C3" s="387"/>
      <c r="D3" s="387"/>
      <c r="E3" s="387"/>
      <c r="F3" s="387"/>
      <c r="G3" s="387"/>
      <c r="H3" s="387"/>
      <c r="I3" s="387"/>
      <c r="J3" s="387"/>
      <c r="K3" s="387"/>
      <c r="L3" s="387"/>
      <c r="M3" s="387"/>
      <c r="N3" s="387"/>
      <c r="O3" s="387"/>
      <c r="P3" s="387"/>
      <c r="Q3" s="387"/>
      <c r="R3" s="387"/>
      <c r="S3" s="387" t="s">
        <v>3</v>
      </c>
      <c r="T3" s="387"/>
      <c r="U3" s="387" t="s">
        <v>4</v>
      </c>
      <c r="V3" s="387"/>
      <c r="W3" s="469" t="s">
        <v>5</v>
      </c>
    </row>
    <row r="4" spans="1:23">
      <c r="B4" s="3"/>
      <c r="C4" s="439" t="s">
        <v>48</v>
      </c>
      <c r="D4" s="439"/>
      <c r="E4" s="439"/>
      <c r="F4" s="439"/>
      <c r="G4" s="439"/>
      <c r="H4" s="439"/>
      <c r="I4" s="439"/>
      <c r="J4" s="439"/>
      <c r="K4" s="439" t="s">
        <v>49</v>
      </c>
      <c r="L4" s="439"/>
      <c r="M4" s="439"/>
      <c r="N4" s="439"/>
      <c r="O4" s="439"/>
      <c r="P4" s="439"/>
      <c r="Q4" s="439"/>
      <c r="R4" s="439"/>
      <c r="S4" s="3" t="s">
        <v>48</v>
      </c>
      <c r="T4" s="3" t="s">
        <v>49</v>
      </c>
      <c r="U4" s="3" t="s">
        <v>48</v>
      </c>
      <c r="V4" s="3" t="s">
        <v>49</v>
      </c>
      <c r="W4" s="469"/>
    </row>
    <row r="5" spans="1:23" ht="14.5">
      <c r="B5" s="150" t="s">
        <v>110</v>
      </c>
      <c r="C5" s="5">
        <v>0.78200000000000003</v>
      </c>
      <c r="D5" s="5">
        <v>0.99482000000000004</v>
      </c>
      <c r="E5" s="5">
        <v>1.2944199999999999</v>
      </c>
      <c r="F5" s="5">
        <v>0.80396999999999996</v>
      </c>
      <c r="G5" s="5">
        <v>1.2908999999999999</v>
      </c>
      <c r="H5" s="5">
        <v>1.10083</v>
      </c>
      <c r="I5" s="5">
        <v>0.73968</v>
      </c>
      <c r="J5" s="5">
        <v>1.3531200000000001</v>
      </c>
      <c r="K5" s="5">
        <v>2.6665800000000002</v>
      </c>
      <c r="L5" s="5">
        <v>3.1322700000000001</v>
      </c>
      <c r="M5" s="5">
        <v>2.5389599999999999</v>
      </c>
      <c r="N5" s="5">
        <v>3.77406</v>
      </c>
      <c r="O5" s="5">
        <v>2.9088500000000002</v>
      </c>
      <c r="P5" s="5">
        <v>2.165</v>
      </c>
      <c r="Q5" s="5">
        <v>2.02386</v>
      </c>
      <c r="R5" s="5">
        <v>1.92395</v>
      </c>
      <c r="S5" s="68">
        <f>AVERAGE(C5:J5)</f>
        <v>1.0449675</v>
      </c>
      <c r="T5" s="68">
        <f>AVERAGE(K5:R5)</f>
        <v>2.64169125</v>
      </c>
      <c r="U5" s="68">
        <f>STDEVP(C5:J5)</f>
        <v>0.23551402743520441</v>
      </c>
      <c r="V5" s="68">
        <f>STDEVP(K5:R5)</f>
        <v>0.58412070204790445</v>
      </c>
      <c r="W5" s="66" t="s">
        <v>6</v>
      </c>
    </row>
    <row r="6" spans="1:23" ht="14.5">
      <c r="B6" s="150" t="s">
        <v>85</v>
      </c>
      <c r="C6" s="5">
        <v>1.2065600000000001</v>
      </c>
      <c r="D6" s="5">
        <v>0.69498000000000004</v>
      </c>
      <c r="E6" s="5">
        <v>1.0042199999999999</v>
      </c>
      <c r="F6" s="5">
        <v>1.4178200000000001</v>
      </c>
      <c r="G6" s="5">
        <v>0.94574999999999998</v>
      </c>
      <c r="H6" s="5">
        <v>0.78334000000000004</v>
      </c>
      <c r="I6" s="5">
        <v>1.3444</v>
      </c>
      <c r="J6" s="5">
        <v>0.87488999999999995</v>
      </c>
      <c r="K6" s="5">
        <v>6.7324000000000002</v>
      </c>
      <c r="L6" s="5">
        <v>4.7335700000000003</v>
      </c>
      <c r="M6" s="5">
        <v>4.5246399999999998</v>
      </c>
      <c r="N6" s="5">
        <v>5.2840299999999996</v>
      </c>
      <c r="O6" s="5">
        <v>4.7986399999999998</v>
      </c>
      <c r="P6" s="5">
        <v>7.5368000000000004</v>
      </c>
      <c r="Q6" s="5">
        <v>8.1035900000000005</v>
      </c>
      <c r="R6" s="5">
        <v>6.3199100000000001</v>
      </c>
      <c r="S6" s="68">
        <f>AVERAGE(C6:J6)</f>
        <v>1.033995</v>
      </c>
      <c r="T6" s="68">
        <f>AVERAGE(K6:R6)</f>
        <v>6.0041974999999992</v>
      </c>
      <c r="U6" s="68">
        <f>STDEVP(C6:J6)</f>
        <v>0.24627190379740879</v>
      </c>
      <c r="V6" s="68">
        <f>STDEVP(K6:R6)</f>
        <v>1.2826665247225244</v>
      </c>
      <c r="W6" s="66" t="s">
        <v>6</v>
      </c>
    </row>
    <row r="7" spans="1:23" ht="14.5">
      <c r="B7" s="150" t="s">
        <v>86</v>
      </c>
      <c r="C7" s="5">
        <v>1.10189</v>
      </c>
      <c r="D7" s="5">
        <v>0.79088000000000003</v>
      </c>
      <c r="E7" s="5">
        <v>0.81269000000000002</v>
      </c>
      <c r="F7" s="5">
        <v>1.2011000000000001</v>
      </c>
      <c r="G7" s="5">
        <v>1.1893</v>
      </c>
      <c r="H7" s="5">
        <v>0.94742000000000004</v>
      </c>
      <c r="I7" s="5">
        <v>1.23664</v>
      </c>
      <c r="J7" s="5">
        <v>0.88463999999999998</v>
      </c>
      <c r="K7" s="5">
        <v>6.42727</v>
      </c>
      <c r="L7" s="5">
        <v>8.6206600000000009</v>
      </c>
      <c r="M7" s="5">
        <v>8.1220099999999995</v>
      </c>
      <c r="N7" s="5">
        <v>6.0968099999999996</v>
      </c>
      <c r="O7" s="5">
        <v>6.2153099999999997</v>
      </c>
      <c r="P7" s="5">
        <v>7.2907200000000003</v>
      </c>
      <c r="Q7" s="5">
        <v>5.70932</v>
      </c>
      <c r="R7" s="5">
        <v>6.3844700000000003</v>
      </c>
      <c r="S7" s="68">
        <f>AVERAGE(C7:J7)</f>
        <v>1.02057</v>
      </c>
      <c r="T7" s="68">
        <f>AVERAGE(K7:R7)</f>
        <v>6.8583212500000004</v>
      </c>
      <c r="U7" s="68">
        <f>STDEVP(C7:J7)</f>
        <v>0.17108461320352639</v>
      </c>
      <c r="V7" s="68">
        <f>STDEVP(K7:R7)</f>
        <v>0.97555258167406023</v>
      </c>
      <c r="W7" s="66" t="s">
        <v>6</v>
      </c>
    </row>
    <row r="8" spans="1:23" ht="14.5">
      <c r="B8" s="150" t="s">
        <v>111</v>
      </c>
      <c r="C8" s="5">
        <v>0.80118</v>
      </c>
      <c r="D8" s="5">
        <v>0.90881999999999996</v>
      </c>
      <c r="E8" s="5">
        <v>1.1199300000000001</v>
      </c>
      <c r="F8" s="5">
        <v>1.3395600000000001</v>
      </c>
      <c r="G8" s="5">
        <v>1.1966399999999999</v>
      </c>
      <c r="H8" s="5">
        <v>0.95537000000000005</v>
      </c>
      <c r="I8" s="5">
        <v>1.2368699999999999</v>
      </c>
      <c r="J8" s="5">
        <v>0.66615999999999997</v>
      </c>
      <c r="K8" s="5">
        <v>2.33758</v>
      </c>
      <c r="L8" s="5">
        <v>2.74891</v>
      </c>
      <c r="M8" s="5">
        <v>2.3249200000000001</v>
      </c>
      <c r="N8" s="5">
        <v>3.1252900000000001</v>
      </c>
      <c r="O8" s="5">
        <v>2.9522699999999999</v>
      </c>
      <c r="P8" s="5">
        <v>3.2263700000000002</v>
      </c>
      <c r="Q8" s="5">
        <v>2.7130899999999998</v>
      </c>
      <c r="R8" s="5">
        <v>2.8532099999999998</v>
      </c>
      <c r="S8" s="68">
        <f>AVERAGE(C8:J8)</f>
        <v>1.02806625</v>
      </c>
      <c r="T8" s="68">
        <f>AVERAGE(K8:R8)</f>
        <v>2.7852050000000004</v>
      </c>
      <c r="U8" s="68">
        <f>STDEVP(C8:J8)</f>
        <v>0.21778468070192086</v>
      </c>
      <c r="V8" s="68">
        <f>STDEVP(K8:R8)</f>
        <v>0.3085385066729871</v>
      </c>
      <c r="W8" s="66" t="s">
        <v>6</v>
      </c>
    </row>
    <row r="9" spans="1:23" ht="14.5">
      <c r="B9" s="150" t="s">
        <v>112</v>
      </c>
      <c r="C9" s="5">
        <v>0.86214000000000002</v>
      </c>
      <c r="D9" s="5">
        <v>0.90927999999999998</v>
      </c>
      <c r="E9" s="5">
        <v>1.3508100000000001</v>
      </c>
      <c r="F9" s="5">
        <v>1.1112299999999999</v>
      </c>
      <c r="G9" s="5">
        <v>0.99212</v>
      </c>
      <c r="H9" s="5">
        <v>0.85597000000000001</v>
      </c>
      <c r="I9" s="5">
        <v>1.1020300000000001</v>
      </c>
      <c r="J9" s="5">
        <v>0.95338000000000001</v>
      </c>
      <c r="K9" s="5">
        <v>8.4132800000000003</v>
      </c>
      <c r="L9" s="5">
        <v>4.9336700000000002</v>
      </c>
      <c r="M9" s="5">
        <v>6.56874</v>
      </c>
      <c r="N9" s="5">
        <v>7.5183900000000001</v>
      </c>
      <c r="O9" s="5">
        <v>5.98</v>
      </c>
      <c r="P9" s="5">
        <v>10.14457</v>
      </c>
      <c r="Q9" s="5">
        <v>6.9161799999999998</v>
      </c>
      <c r="R9" s="5">
        <v>4.6007600000000002</v>
      </c>
      <c r="S9" s="68">
        <f>AVERAGE(C9:J9)</f>
        <v>1.01712</v>
      </c>
      <c r="T9" s="68">
        <f>AVERAGE(K9:R9)</f>
        <v>6.8844487499999998</v>
      </c>
      <c r="U9" s="68">
        <f>STDEVP(C9:J9)</f>
        <v>0.15561201447831816</v>
      </c>
      <c r="V9" s="68">
        <f>STDEVP(K9:R9)</f>
        <v>1.7068639199892142</v>
      </c>
      <c r="W9" s="66" t="s">
        <v>6</v>
      </c>
    </row>
    <row r="10" spans="1:23" ht="14.5">
      <c r="B10" s="204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</row>
    <row r="11" spans="1:23" ht="14.5">
      <c r="A11" s="24" t="s">
        <v>113</v>
      </c>
      <c r="B11" s="204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</row>
    <row r="12" spans="1:23" ht="14.5">
      <c r="B12" s="204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</row>
    <row r="13" spans="1:23" ht="14.5">
      <c r="B13" s="204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</row>
    <row r="14" spans="1:23" ht="14.5">
      <c r="B14" s="204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</row>
    <row r="15" spans="1:23" ht="14.5">
      <c r="B15" s="204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</row>
    <row r="16" spans="1:23" ht="14.5">
      <c r="B16" s="204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</row>
    <row r="17" spans="1:23" ht="14.5">
      <c r="B17" s="204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</row>
    <row r="18" spans="1:23" ht="14.5">
      <c r="B18" s="204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</row>
    <row r="19" spans="1:23" ht="14.5">
      <c r="B19" s="204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</row>
    <row r="21" spans="1:23">
      <c r="A21" s="24" t="s">
        <v>114</v>
      </c>
      <c r="B21" s="1" t="s">
        <v>75</v>
      </c>
    </row>
    <row r="22" spans="1:23">
      <c r="B22" s="387" t="s">
        <v>431</v>
      </c>
      <c r="C22" s="387"/>
      <c r="D22" s="387"/>
      <c r="E22" s="387"/>
      <c r="F22" s="387"/>
      <c r="G22" s="387"/>
      <c r="H22" s="387"/>
      <c r="I22" s="387"/>
      <c r="J22" s="387"/>
      <c r="K22" s="387"/>
      <c r="L22" s="387"/>
      <c r="M22" s="387"/>
      <c r="N22" s="387"/>
      <c r="O22" s="387"/>
      <c r="P22" s="387"/>
      <c r="Q22" s="387"/>
      <c r="R22" s="387"/>
      <c r="S22" s="387" t="s">
        <v>3</v>
      </c>
      <c r="T22" s="387"/>
      <c r="U22" s="387" t="s">
        <v>4</v>
      </c>
      <c r="V22" s="387"/>
      <c r="W22" s="469" t="s">
        <v>5</v>
      </c>
    </row>
    <row r="23" spans="1:23">
      <c r="B23" s="3"/>
      <c r="C23" s="469" t="s">
        <v>48</v>
      </c>
      <c r="D23" s="469"/>
      <c r="E23" s="469"/>
      <c r="F23" s="469"/>
      <c r="G23" s="469"/>
      <c r="H23" s="469"/>
      <c r="I23" s="469"/>
      <c r="J23" s="469"/>
      <c r="K23" s="469" t="s">
        <v>49</v>
      </c>
      <c r="L23" s="469"/>
      <c r="M23" s="469"/>
      <c r="N23" s="469"/>
      <c r="O23" s="469"/>
      <c r="P23" s="469"/>
      <c r="Q23" s="469"/>
      <c r="R23" s="469"/>
      <c r="S23" s="3" t="s">
        <v>48</v>
      </c>
      <c r="T23" s="3" t="s">
        <v>49</v>
      </c>
      <c r="U23" s="3" t="s">
        <v>48</v>
      </c>
      <c r="V23" s="3" t="s">
        <v>49</v>
      </c>
      <c r="W23" s="469"/>
    </row>
    <row r="24" spans="1:23" ht="14.5">
      <c r="B24" s="150" t="s">
        <v>115</v>
      </c>
      <c r="C24" s="5">
        <v>0.91501999999999994</v>
      </c>
      <c r="D24" s="5">
        <v>0.90881999999999996</v>
      </c>
      <c r="E24" s="5">
        <v>1.2483299999999999</v>
      </c>
      <c r="F24" s="5">
        <v>1.31924</v>
      </c>
      <c r="G24" s="5">
        <v>1.08026</v>
      </c>
      <c r="H24" s="5">
        <v>0.96699999999999997</v>
      </c>
      <c r="I24" s="5">
        <v>0.78351000000000004</v>
      </c>
      <c r="J24" s="5">
        <v>0.92889999999999995</v>
      </c>
      <c r="K24" s="5">
        <v>1.7112799999999999</v>
      </c>
      <c r="L24" s="5">
        <v>3.5143200000000001</v>
      </c>
      <c r="M24" s="5">
        <v>2.32314</v>
      </c>
      <c r="N24" s="5">
        <v>1.94113</v>
      </c>
      <c r="O24" s="5">
        <v>1.8980399999999999</v>
      </c>
      <c r="P24" s="5">
        <v>2.1544500000000002</v>
      </c>
      <c r="Q24" s="5">
        <v>2.7677999999999998</v>
      </c>
      <c r="R24" s="5">
        <v>2.16222</v>
      </c>
      <c r="S24" s="68">
        <f t="shared" ref="S24:S32" si="0">AVERAGE(C24:J24)</f>
        <v>1.0188849999999998</v>
      </c>
      <c r="T24" s="68">
        <f t="shared" ref="T24:T32" si="1">AVERAGE(K24:R24)</f>
        <v>2.3090475000000001</v>
      </c>
      <c r="U24" s="68">
        <f t="shared" ref="U24:U32" si="2">STDEVP(C24:J24)</f>
        <v>0.17165299706093148</v>
      </c>
      <c r="V24" s="68">
        <f t="shared" ref="V24:V32" si="3">STDEVP(K24:R24)</f>
        <v>0.54433553436161908</v>
      </c>
      <c r="W24" s="66" t="s">
        <v>6</v>
      </c>
    </row>
    <row r="25" spans="1:23" ht="14.5">
      <c r="B25" s="150" t="s">
        <v>116</v>
      </c>
      <c r="C25" s="5">
        <v>1.3357399999999999</v>
      </c>
      <c r="D25" s="5">
        <v>1.0177700000000001</v>
      </c>
      <c r="E25" s="5">
        <v>1.06938</v>
      </c>
      <c r="F25" s="5">
        <v>1.1909700000000001</v>
      </c>
      <c r="G25" s="5">
        <v>0.96725000000000005</v>
      </c>
      <c r="H25" s="5">
        <v>0.72462000000000004</v>
      </c>
      <c r="I25" s="5">
        <v>0.71399999999999997</v>
      </c>
      <c r="J25" s="5">
        <v>1.19391</v>
      </c>
      <c r="K25" s="5">
        <v>1.28224</v>
      </c>
      <c r="L25" s="5">
        <v>0.91442000000000001</v>
      </c>
      <c r="M25" s="5">
        <v>2.1708500000000002</v>
      </c>
      <c r="N25" s="5">
        <v>1.9634400000000001</v>
      </c>
      <c r="O25" s="5">
        <v>1.79471</v>
      </c>
      <c r="P25" s="5">
        <v>1.91431</v>
      </c>
      <c r="Q25" s="5">
        <v>1.7866899999999999</v>
      </c>
      <c r="R25" s="5">
        <v>0.93228999999999995</v>
      </c>
      <c r="S25" s="68">
        <f t="shared" si="0"/>
        <v>1.026705</v>
      </c>
      <c r="T25" s="68">
        <f t="shared" si="1"/>
        <v>1.5948687500000001</v>
      </c>
      <c r="U25" s="68">
        <f t="shared" si="2"/>
        <v>0.2076411521712396</v>
      </c>
      <c r="V25" s="68">
        <f t="shared" si="3"/>
        <v>0.4536148741894796</v>
      </c>
      <c r="W25" s="66">
        <v>9.2999999999999992E-3</v>
      </c>
    </row>
    <row r="26" spans="1:23" ht="14.5">
      <c r="B26" s="150" t="s">
        <v>117</v>
      </c>
      <c r="C26" s="5">
        <v>1.2116</v>
      </c>
      <c r="D26" s="5">
        <v>0.84741</v>
      </c>
      <c r="E26" s="5">
        <v>1.03447</v>
      </c>
      <c r="F26" s="5">
        <v>1.0893299999999999</v>
      </c>
      <c r="G26" s="5">
        <v>1.3400700000000001</v>
      </c>
      <c r="H26" s="5">
        <v>0.84804000000000002</v>
      </c>
      <c r="I26" s="5">
        <v>0.72243000000000002</v>
      </c>
      <c r="J26" s="5">
        <v>1.1055299999999999</v>
      </c>
      <c r="K26" s="5">
        <v>2.38713</v>
      </c>
      <c r="L26" s="5">
        <v>2.12384</v>
      </c>
      <c r="M26" s="5">
        <v>1.6897800000000001</v>
      </c>
      <c r="N26" s="5">
        <v>1.14998</v>
      </c>
      <c r="O26" s="5">
        <v>1.7067000000000001</v>
      </c>
      <c r="P26" s="5">
        <v>1.61426</v>
      </c>
      <c r="Q26" s="5">
        <v>2.6555800000000001</v>
      </c>
      <c r="R26" s="5">
        <v>1.4897899999999999</v>
      </c>
      <c r="S26" s="68">
        <f t="shared" si="0"/>
        <v>1.0248599999999999</v>
      </c>
      <c r="T26" s="68">
        <f t="shared" si="1"/>
        <v>1.8521325</v>
      </c>
      <c r="U26" s="68">
        <f t="shared" si="2"/>
        <v>0.19339185395202199</v>
      </c>
      <c r="V26" s="68">
        <f t="shared" si="3"/>
        <v>0.46556117602174529</v>
      </c>
      <c r="W26" s="66">
        <v>6.9999999999999999E-4</v>
      </c>
    </row>
    <row r="27" spans="1:23" ht="14.5">
      <c r="B27" s="150" t="s">
        <v>118</v>
      </c>
      <c r="C27" s="5">
        <v>0.85509999999999997</v>
      </c>
      <c r="D27" s="5">
        <v>0.81347999999999998</v>
      </c>
      <c r="E27" s="5">
        <v>0.96145999999999998</v>
      </c>
      <c r="F27" s="5">
        <v>1.18753</v>
      </c>
      <c r="G27" s="5">
        <v>1.22004</v>
      </c>
      <c r="H27" s="5">
        <v>1.10286</v>
      </c>
      <c r="I27" s="5">
        <v>0.75334000000000001</v>
      </c>
      <c r="J27" s="5">
        <v>1.2883199999999999</v>
      </c>
      <c r="K27" s="5">
        <v>0.61172000000000004</v>
      </c>
      <c r="L27" s="5">
        <v>1.47986</v>
      </c>
      <c r="M27" s="5">
        <v>1.5362100000000001</v>
      </c>
      <c r="N27" s="5">
        <v>0.65639999999999998</v>
      </c>
      <c r="O27" s="5">
        <v>1.6693899999999999</v>
      </c>
      <c r="P27" s="5">
        <v>1.2950999999999999</v>
      </c>
      <c r="Q27" s="5">
        <v>1.03748</v>
      </c>
      <c r="R27" s="5">
        <v>1.4454899999999999</v>
      </c>
      <c r="S27" s="68">
        <f t="shared" si="0"/>
        <v>1.0227662499999999</v>
      </c>
      <c r="T27" s="68">
        <f t="shared" si="1"/>
        <v>1.2164562499999998</v>
      </c>
      <c r="U27" s="68">
        <f t="shared" si="2"/>
        <v>0.19080732919214011</v>
      </c>
      <c r="V27" s="68">
        <f t="shared" si="3"/>
        <v>0.3786184935702932</v>
      </c>
      <c r="W27" s="66">
        <v>0.24679999999999999</v>
      </c>
    </row>
    <row r="28" spans="1:23" ht="14.5">
      <c r="B28" s="150" t="s">
        <v>119</v>
      </c>
      <c r="C28" s="5">
        <v>1.1368199999999999</v>
      </c>
      <c r="D28" s="5">
        <v>1.29559</v>
      </c>
      <c r="E28" s="5">
        <v>0.8105</v>
      </c>
      <c r="F28" s="5">
        <v>0.99577000000000004</v>
      </c>
      <c r="G28" s="5">
        <v>1.17699</v>
      </c>
      <c r="H28" s="5">
        <v>0.87392000000000003</v>
      </c>
      <c r="I28" s="5">
        <v>1.1454</v>
      </c>
      <c r="J28" s="5">
        <v>0.74368000000000001</v>
      </c>
      <c r="K28" s="5">
        <v>2.58127</v>
      </c>
      <c r="L28" s="5">
        <v>2.3799100000000002</v>
      </c>
      <c r="M28" s="5">
        <v>3.2858800000000001</v>
      </c>
      <c r="N28" s="5">
        <v>3.6847599999999998</v>
      </c>
      <c r="O28" s="5">
        <v>3.5080200000000001</v>
      </c>
      <c r="P28" s="5">
        <v>2.34152</v>
      </c>
      <c r="Q28" s="5">
        <v>4.3944700000000001</v>
      </c>
      <c r="R28" s="5">
        <v>3.4249200000000002</v>
      </c>
      <c r="S28" s="68">
        <f t="shared" si="0"/>
        <v>1.02233375</v>
      </c>
      <c r="T28" s="68">
        <f t="shared" si="1"/>
        <v>3.2000937500000006</v>
      </c>
      <c r="U28" s="68">
        <f t="shared" si="2"/>
        <v>0.18442263323257585</v>
      </c>
      <c r="V28" s="68">
        <f t="shared" si="3"/>
        <v>0.67146796282356846</v>
      </c>
      <c r="W28" s="66" t="s">
        <v>6</v>
      </c>
    </row>
    <row r="29" spans="1:23" ht="14.5">
      <c r="B29" s="150" t="s">
        <v>120</v>
      </c>
      <c r="C29" s="5">
        <v>0.94742999999999999</v>
      </c>
      <c r="D29" s="5">
        <v>0.70537000000000005</v>
      </c>
      <c r="E29" s="5">
        <v>1.08605</v>
      </c>
      <c r="F29" s="5">
        <v>1.3458000000000001</v>
      </c>
      <c r="G29" s="5">
        <v>1.12757</v>
      </c>
      <c r="H29" s="5">
        <v>0.88897999999999999</v>
      </c>
      <c r="I29" s="5">
        <v>0.87083999999999995</v>
      </c>
      <c r="J29" s="5">
        <v>1.2379199999999999</v>
      </c>
      <c r="K29" s="5">
        <v>0.74080999999999997</v>
      </c>
      <c r="L29" s="5">
        <v>3.16534</v>
      </c>
      <c r="M29" s="5">
        <v>1.5113300000000001</v>
      </c>
      <c r="N29" s="5">
        <v>1.1226799999999999</v>
      </c>
      <c r="O29" s="5">
        <v>1.88446</v>
      </c>
      <c r="P29" s="5">
        <v>1.2554099999999999</v>
      </c>
      <c r="Q29" s="5">
        <v>1.81423</v>
      </c>
      <c r="R29" s="5">
        <v>1.1697200000000001</v>
      </c>
      <c r="S29" s="68">
        <f t="shared" si="0"/>
        <v>1.0262450000000001</v>
      </c>
      <c r="T29" s="68">
        <f t="shared" si="1"/>
        <v>1.5829975000000001</v>
      </c>
      <c r="U29" s="68">
        <f t="shared" si="2"/>
        <v>0.19777830435869276</v>
      </c>
      <c r="V29" s="68">
        <f t="shared" si="3"/>
        <v>0.69395388661189084</v>
      </c>
      <c r="W29" s="66">
        <v>6.0499999999999998E-2</v>
      </c>
    </row>
    <row r="30" spans="1:23" ht="14.5">
      <c r="B30" s="150" t="s">
        <v>121</v>
      </c>
      <c r="C30" s="5">
        <v>0.81303000000000003</v>
      </c>
      <c r="D30" s="5">
        <v>1.21767</v>
      </c>
      <c r="E30" s="5">
        <v>1.01518</v>
      </c>
      <c r="F30" s="5">
        <v>1.21187</v>
      </c>
      <c r="G30" s="5">
        <v>1.3067200000000001</v>
      </c>
      <c r="H30" s="5">
        <v>0.8649</v>
      </c>
      <c r="I30" s="5">
        <v>1.13087</v>
      </c>
      <c r="J30" s="5">
        <v>1.31033</v>
      </c>
      <c r="K30" s="5">
        <v>2.3207100000000001</v>
      </c>
      <c r="L30" s="5">
        <v>3.92761</v>
      </c>
      <c r="M30" s="5">
        <v>3.0454599999999998</v>
      </c>
      <c r="N30" s="5">
        <v>2.76891</v>
      </c>
      <c r="O30" s="5">
        <v>1.76813</v>
      </c>
      <c r="P30" s="5">
        <v>1.61487</v>
      </c>
      <c r="Q30" s="5">
        <v>2.6546599999999998</v>
      </c>
      <c r="R30" s="5">
        <v>2.1016900000000001</v>
      </c>
      <c r="S30" s="68">
        <f t="shared" si="0"/>
        <v>1.1088212500000001</v>
      </c>
      <c r="T30" s="68">
        <f t="shared" si="1"/>
        <v>2.525255</v>
      </c>
      <c r="U30" s="68">
        <f t="shared" si="2"/>
        <v>0.17975040253345076</v>
      </c>
      <c r="V30" s="68">
        <f t="shared" si="3"/>
        <v>0.70148158218872725</v>
      </c>
      <c r="W30" s="66">
        <v>1E-4</v>
      </c>
    </row>
    <row r="31" spans="1:23" ht="14.5">
      <c r="B31" s="150" t="s">
        <v>122</v>
      </c>
      <c r="C31" s="5">
        <v>1.0577000000000001</v>
      </c>
      <c r="D31" s="5">
        <v>0.87046000000000001</v>
      </c>
      <c r="E31" s="5">
        <v>1.2450600000000001</v>
      </c>
      <c r="F31" s="5">
        <v>0.92991000000000001</v>
      </c>
      <c r="G31" s="5">
        <v>1.11599</v>
      </c>
      <c r="H31" s="5">
        <v>1.10605</v>
      </c>
      <c r="I31" s="5">
        <v>0.82906999999999997</v>
      </c>
      <c r="J31" s="5">
        <v>0.98460999999999999</v>
      </c>
      <c r="K31" s="5">
        <v>3.53356</v>
      </c>
      <c r="L31" s="5">
        <v>4.1968899999999998</v>
      </c>
      <c r="M31" s="5">
        <v>2.8667199999999999</v>
      </c>
      <c r="N31" s="5">
        <v>3.1323400000000001</v>
      </c>
      <c r="O31" s="5">
        <v>3.05742</v>
      </c>
      <c r="P31" s="5">
        <v>2.7313700000000001</v>
      </c>
      <c r="Q31" s="5">
        <v>3.5363199999999999</v>
      </c>
      <c r="R31" s="5">
        <v>4.3017599999999998</v>
      </c>
      <c r="S31" s="68">
        <f t="shared" si="0"/>
        <v>1.01735625</v>
      </c>
      <c r="T31" s="68">
        <f t="shared" si="1"/>
        <v>3.4195474999999993</v>
      </c>
      <c r="U31" s="68">
        <f t="shared" si="2"/>
        <v>0.13077709928897124</v>
      </c>
      <c r="V31" s="68">
        <f t="shared" si="3"/>
        <v>0.54795368359812635</v>
      </c>
      <c r="W31" s="66" t="s">
        <v>6</v>
      </c>
    </row>
    <row r="32" spans="1:23" ht="14.5">
      <c r="B32" s="150" t="s">
        <v>123</v>
      </c>
      <c r="C32" s="5">
        <v>0.82181000000000004</v>
      </c>
      <c r="D32" s="5">
        <v>1.2693099999999999</v>
      </c>
      <c r="E32" s="5">
        <v>1.3230299999999999</v>
      </c>
      <c r="F32" s="5">
        <v>1.28511</v>
      </c>
      <c r="G32" s="5">
        <v>0.87466999999999995</v>
      </c>
      <c r="H32" s="5">
        <v>0.94338</v>
      </c>
      <c r="I32" s="5">
        <v>0.82088000000000005</v>
      </c>
      <c r="J32" s="5">
        <v>0.94274000000000002</v>
      </c>
      <c r="K32" s="5">
        <v>3.5771299999999999</v>
      </c>
      <c r="L32" s="5">
        <v>3.8975900000000001</v>
      </c>
      <c r="M32" s="5">
        <v>3.9007800000000001</v>
      </c>
      <c r="N32" s="5">
        <v>1.7829699999999999</v>
      </c>
      <c r="O32" s="5">
        <v>2.3564099999999999</v>
      </c>
      <c r="P32" s="5">
        <v>2.7043200000000001</v>
      </c>
      <c r="Q32" s="5">
        <v>1.9071899999999999</v>
      </c>
      <c r="R32" s="5">
        <v>1.61276</v>
      </c>
      <c r="S32" s="68">
        <f t="shared" si="0"/>
        <v>1.0351162500000002</v>
      </c>
      <c r="T32" s="68">
        <f t="shared" si="1"/>
        <v>2.7173937500000003</v>
      </c>
      <c r="U32" s="68">
        <f t="shared" si="2"/>
        <v>0.20442802901861834</v>
      </c>
      <c r="V32" s="68">
        <f t="shared" si="3"/>
        <v>0.89531324114716193</v>
      </c>
      <c r="W32" s="66">
        <v>2.9999999999999997E-4</v>
      </c>
    </row>
    <row r="34" spans="1:10">
      <c r="C34" s="203"/>
      <c r="D34" s="203"/>
      <c r="E34" s="203"/>
      <c r="F34" s="203"/>
      <c r="G34" s="203"/>
      <c r="H34" s="203"/>
      <c r="I34" s="203"/>
      <c r="J34" s="203"/>
    </row>
    <row r="35" spans="1:10">
      <c r="A35" s="24" t="s">
        <v>124</v>
      </c>
      <c r="B35" s="403" t="s">
        <v>125</v>
      </c>
      <c r="C35" s="82" t="s">
        <v>48</v>
      </c>
      <c r="D35" s="82" t="s">
        <v>49</v>
      </c>
      <c r="E35"/>
      <c r="F35" s="403" t="s">
        <v>126</v>
      </c>
      <c r="G35" s="82" t="s">
        <v>48</v>
      </c>
      <c r="H35" s="82" t="s">
        <v>49</v>
      </c>
      <c r="I35"/>
      <c r="J35"/>
    </row>
    <row r="36" spans="1:10">
      <c r="A36" s="77"/>
      <c r="B36" s="403"/>
      <c r="C36" s="5">
        <v>1.2424729999999999</v>
      </c>
      <c r="D36" s="5">
        <v>1.2742530000000001</v>
      </c>
      <c r="E36" s="104"/>
      <c r="F36" s="403"/>
      <c r="G36" s="5">
        <v>0.82120559999999998</v>
      </c>
      <c r="H36" s="5">
        <v>7.8244800000000003</v>
      </c>
      <c r="I36"/>
      <c r="J36"/>
    </row>
    <row r="37" spans="1:10">
      <c r="A37" s="77"/>
      <c r="B37" s="403"/>
      <c r="C37" s="5">
        <v>0.89931760000000005</v>
      </c>
      <c r="D37" s="5">
        <v>1.1788719999999999</v>
      </c>
      <c r="E37" s="104"/>
      <c r="F37" s="403"/>
      <c r="G37" s="5">
        <v>1.0193449999999999</v>
      </c>
      <c r="H37" s="5">
        <v>1.2714749999999999</v>
      </c>
      <c r="I37"/>
      <c r="J37"/>
    </row>
    <row r="38" spans="1:10">
      <c r="A38" s="77"/>
      <c r="B38" s="403"/>
      <c r="C38" s="5">
        <v>1.123929</v>
      </c>
      <c r="D38" s="5">
        <v>1.283952</v>
      </c>
      <c r="E38" s="104"/>
      <c r="F38" s="403"/>
      <c r="G38" s="5">
        <v>1.461449</v>
      </c>
      <c r="H38" s="5">
        <v>1.8499810000000001</v>
      </c>
      <c r="I38"/>
      <c r="J38"/>
    </row>
    <row r="39" spans="1:10">
      <c r="A39" s="77"/>
      <c r="B39" s="403"/>
      <c r="C39" s="5">
        <v>0.93598139999999996</v>
      </c>
      <c r="D39" s="5">
        <v>1.033733</v>
      </c>
      <c r="E39" s="104"/>
      <c r="F39" s="403"/>
      <c r="G39" s="5">
        <v>0.83193709999999998</v>
      </c>
      <c r="H39" s="5">
        <v>3.66764</v>
      </c>
      <c r="I39"/>
      <c r="J39"/>
    </row>
    <row r="40" spans="1:10">
      <c r="A40" s="77"/>
      <c r="B40" s="403"/>
      <c r="C40" s="5">
        <v>0.89772870000000005</v>
      </c>
      <c r="D40" s="5">
        <v>1.4009670000000001</v>
      </c>
      <c r="E40" s="104"/>
      <c r="F40" s="403"/>
      <c r="G40" s="5">
        <v>0.79371570000000002</v>
      </c>
      <c r="H40" s="5">
        <v>1.5013380000000001</v>
      </c>
      <c r="I40"/>
      <c r="J40"/>
    </row>
    <row r="41" spans="1:10">
      <c r="A41" s="77"/>
      <c r="B41" s="403"/>
      <c r="C41" s="5">
        <v>0.90057069999999995</v>
      </c>
      <c r="D41" s="5">
        <v>1.2786280000000001</v>
      </c>
      <c r="E41" s="104"/>
      <c r="F41" s="403"/>
      <c r="G41" s="5">
        <v>1.0723469999999999</v>
      </c>
      <c r="H41" s="5">
        <v>7.0957619999999997</v>
      </c>
      <c r="I41"/>
      <c r="J41"/>
    </row>
    <row r="42" spans="1:10">
      <c r="B42" s="134" t="s">
        <v>3</v>
      </c>
      <c r="C42" s="5">
        <f t="shared" ref="C42:H42" si="4">AVERAGE(C36:C41)</f>
        <v>1.0000000666666666</v>
      </c>
      <c r="D42" s="5">
        <f t="shared" si="4"/>
        <v>1.2417341666666668</v>
      </c>
      <c r="E42" s="31"/>
      <c r="F42" s="134" t="s">
        <v>3</v>
      </c>
      <c r="G42" s="5">
        <f t="shared" si="4"/>
        <v>0.99999989999999983</v>
      </c>
      <c r="H42" s="5">
        <f t="shared" si="4"/>
        <v>3.8684460000000001</v>
      </c>
    </row>
    <row r="43" spans="1:10">
      <c r="B43" s="134" t="s">
        <v>4</v>
      </c>
      <c r="C43" s="5">
        <f t="shared" ref="C43:H43" si="5">STDEVP(C36:C41)</f>
        <v>0.13461827766433529</v>
      </c>
      <c r="D43" s="5">
        <f t="shared" si="5"/>
        <v>0.11311661199460889</v>
      </c>
      <c r="F43" s="134" t="s">
        <v>4</v>
      </c>
      <c r="G43" s="5">
        <f t="shared" si="5"/>
        <v>0.23141207303898459</v>
      </c>
      <c r="H43" s="5">
        <f t="shared" si="5"/>
        <v>2.6623221767653011</v>
      </c>
    </row>
    <row r="44" spans="1:10">
      <c r="B44" s="68" t="s">
        <v>5</v>
      </c>
      <c r="C44" s="412">
        <v>1.18E-2</v>
      </c>
      <c r="D44" s="413"/>
      <c r="F44" s="68" t="s">
        <v>5</v>
      </c>
      <c r="G44" s="412">
        <v>3.73E-2</v>
      </c>
      <c r="H44" s="413"/>
    </row>
  </sheetData>
  <mergeCells count="16">
    <mergeCell ref="C44:D44"/>
    <mergeCell ref="G44:H44"/>
    <mergeCell ref="B35:B41"/>
    <mergeCell ref="F35:F41"/>
    <mergeCell ref="W3:W4"/>
    <mergeCell ref="W22:W23"/>
    <mergeCell ref="B22:R22"/>
    <mergeCell ref="S22:T22"/>
    <mergeCell ref="U22:V22"/>
    <mergeCell ref="C23:J23"/>
    <mergeCell ref="K23:R23"/>
    <mergeCell ref="B3:R3"/>
    <mergeCell ref="S3:T3"/>
    <mergeCell ref="U3:V3"/>
    <mergeCell ref="C4:J4"/>
    <mergeCell ref="K4:R4"/>
  </mergeCells>
  <phoneticPr fontId="34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S95"/>
  <sheetViews>
    <sheetView topLeftCell="A62" zoomScale="40" zoomScaleNormal="40" workbookViewId="0">
      <selection activeCell="W17" sqref="W17"/>
    </sheetView>
  </sheetViews>
  <sheetFormatPr defaultColWidth="9" defaultRowHeight="14"/>
  <cols>
    <col min="1" max="1" width="9" style="86"/>
    <col min="2" max="2" width="10.6640625" style="203" customWidth="1"/>
    <col min="3" max="11" width="9" style="203"/>
    <col min="12" max="17" width="12.58203125" style="203"/>
    <col min="18" max="18" width="17.75" style="203" customWidth="1"/>
    <col min="19" max="19" width="17.5" style="203" customWidth="1"/>
    <col min="20" max="16384" width="9" style="203"/>
  </cols>
  <sheetData>
    <row r="2" spans="1:1">
      <c r="A2" s="86" t="s">
        <v>127</v>
      </c>
    </row>
    <row r="11" spans="1:1">
      <c r="A11" s="86" t="s">
        <v>128</v>
      </c>
    </row>
    <row r="21" spans="1:1">
      <c r="A21" s="86" t="s">
        <v>129</v>
      </c>
    </row>
    <row r="31" spans="1:1">
      <c r="A31" s="86" t="s">
        <v>130</v>
      </c>
    </row>
    <row r="40" spans="1:19">
      <c r="A40" s="306" t="s">
        <v>131</v>
      </c>
      <c r="B40" s="203" t="s">
        <v>132</v>
      </c>
    </row>
    <row r="41" spans="1:19">
      <c r="B41" s="417" t="s">
        <v>75</v>
      </c>
      <c r="C41" s="417"/>
      <c r="D41" s="417"/>
      <c r="E41" s="417"/>
      <c r="F41" s="417"/>
      <c r="G41" s="417"/>
      <c r="H41" s="417"/>
      <c r="I41" s="417"/>
      <c r="J41" s="417"/>
      <c r="K41" s="417"/>
      <c r="L41" s="417" t="s">
        <v>3</v>
      </c>
      <c r="M41" s="417"/>
      <c r="N41" s="417"/>
      <c r="O41" s="417" t="s">
        <v>4</v>
      </c>
      <c r="P41" s="417"/>
      <c r="Q41" s="417"/>
      <c r="R41" s="469" t="s">
        <v>5</v>
      </c>
      <c r="S41" s="469"/>
    </row>
    <row r="42" spans="1:19">
      <c r="B42" s="209"/>
      <c r="C42" s="436" t="s">
        <v>133</v>
      </c>
      <c r="D42" s="436"/>
      <c r="E42" s="436"/>
      <c r="F42" s="436" t="s">
        <v>134</v>
      </c>
      <c r="G42" s="436"/>
      <c r="H42" s="436"/>
      <c r="I42" s="436" t="s">
        <v>135</v>
      </c>
      <c r="J42" s="436"/>
      <c r="K42" s="436"/>
      <c r="L42" s="3" t="s">
        <v>133</v>
      </c>
      <c r="M42" s="3" t="s">
        <v>134</v>
      </c>
      <c r="N42" s="66" t="s">
        <v>135</v>
      </c>
      <c r="O42" s="3" t="s">
        <v>133</v>
      </c>
      <c r="P42" s="3" t="s">
        <v>134</v>
      </c>
      <c r="Q42" s="206" t="s">
        <v>135</v>
      </c>
      <c r="R42" s="70" t="s">
        <v>136</v>
      </c>
      <c r="S42" s="70" t="s">
        <v>137</v>
      </c>
    </row>
    <row r="43" spans="1:19" ht="14.5">
      <c r="B43" s="210" t="s">
        <v>138</v>
      </c>
      <c r="C43" s="17">
        <v>1.0381</v>
      </c>
      <c r="D43" s="17">
        <v>1.1372</v>
      </c>
      <c r="E43" s="17">
        <v>1.0003</v>
      </c>
      <c r="F43" s="17">
        <v>3.2746</v>
      </c>
      <c r="G43" s="17">
        <v>3.0272000000000001</v>
      </c>
      <c r="H43" s="17">
        <v>2.3563999999999998</v>
      </c>
      <c r="I43" s="17">
        <v>2.5861999999999998</v>
      </c>
      <c r="J43" s="17">
        <v>1.9483999999999999</v>
      </c>
      <c r="K43" s="17">
        <v>2.8056000000000001</v>
      </c>
      <c r="L43" s="57">
        <f>AVERAGE(C43:E43)</f>
        <v>1.0585333333333333</v>
      </c>
      <c r="M43" s="57">
        <f>AVERAGE(F43:H43)</f>
        <v>2.8860666666666668</v>
      </c>
      <c r="N43" s="57">
        <f>AVERAGE(I43:K43)</f>
        <v>2.446733333333333</v>
      </c>
      <c r="O43" s="57">
        <f>STDEVP(C43:E43)</f>
        <v>5.7726616237418787E-2</v>
      </c>
      <c r="P43" s="57">
        <f>STDEVP(F43:H43)</f>
        <v>0.3879104478556275</v>
      </c>
      <c r="Q43" s="57">
        <f>STDEVP(I43:K43)</f>
        <v>0.36358050308318729</v>
      </c>
      <c r="R43" s="264">
        <v>1.9E-3</v>
      </c>
      <c r="S43" s="264">
        <v>7.4000000000000003E-3</v>
      </c>
    </row>
    <row r="44" spans="1:19" ht="14.5">
      <c r="B44" s="210" t="s">
        <v>139</v>
      </c>
      <c r="C44" s="17">
        <v>1</v>
      </c>
      <c r="D44" s="17">
        <v>1.0688</v>
      </c>
      <c r="E44" s="17">
        <v>1.0018</v>
      </c>
      <c r="F44" s="17">
        <v>2.8523999999999998</v>
      </c>
      <c r="G44" s="17">
        <v>2.8592</v>
      </c>
      <c r="H44" s="17">
        <v>3.6852</v>
      </c>
      <c r="I44" s="17">
        <v>3.0848</v>
      </c>
      <c r="J44" s="17">
        <v>3.4548000000000001</v>
      </c>
      <c r="K44" s="17">
        <v>3.3224999999999998</v>
      </c>
      <c r="L44" s="57">
        <f t="shared" ref="L44:L49" si="0">AVERAGE(C44:E44)</f>
        <v>1.0235333333333332</v>
      </c>
      <c r="M44" s="57">
        <f t="shared" ref="M44:M52" si="1">AVERAGE(F44:H44)</f>
        <v>3.1322666666666663</v>
      </c>
      <c r="N44" s="57">
        <f t="shared" ref="N44:N52" si="2">AVERAGE(I44:K44)</f>
        <v>3.2873666666666668</v>
      </c>
      <c r="O44" s="57">
        <f t="shared" ref="O44:O52" si="3">STDEVP(C44:E44)</f>
        <v>3.2016801144954414E-2</v>
      </c>
      <c r="P44" s="57">
        <f t="shared" ref="P44:P52" si="4">STDEVP(F44:H44)</f>
        <v>0.39099276492311591</v>
      </c>
      <c r="Q44" s="57">
        <f t="shared" ref="Q44:Q52" si="5">STDEVP(I44:K44)</f>
        <v>0.15308116220561635</v>
      </c>
      <c r="R44" s="264">
        <v>2.9999999999999997E-4</v>
      </c>
      <c r="S44" s="264">
        <v>2.0000000000000001E-4</v>
      </c>
    </row>
    <row r="45" spans="1:19" ht="14.5">
      <c r="B45" s="210" t="s">
        <v>140</v>
      </c>
      <c r="C45" s="17">
        <v>1.0054000000000001</v>
      </c>
      <c r="D45" s="17">
        <v>1.0267999999999999</v>
      </c>
      <c r="E45" s="17">
        <v>1.0342</v>
      </c>
      <c r="F45" s="17">
        <v>1.4791000000000001</v>
      </c>
      <c r="G45" s="17">
        <v>1.6518999999999999</v>
      </c>
      <c r="H45" s="17">
        <v>1.8250999999999999</v>
      </c>
      <c r="I45" s="17">
        <v>1.8723000000000001</v>
      </c>
      <c r="J45" s="17">
        <v>2.1644999999999999</v>
      </c>
      <c r="K45" s="17">
        <v>1.546</v>
      </c>
      <c r="L45" s="57">
        <f t="shared" si="0"/>
        <v>1.0221333333333333</v>
      </c>
      <c r="M45" s="57">
        <f t="shared" si="1"/>
        <v>1.6520333333333335</v>
      </c>
      <c r="N45" s="57">
        <f t="shared" si="2"/>
        <v>1.8609333333333333</v>
      </c>
      <c r="O45" s="57">
        <f t="shared" si="3"/>
        <v>1.2211833969100954E-2</v>
      </c>
      <c r="P45" s="57">
        <f t="shared" si="4"/>
        <v>0.1412539399647158</v>
      </c>
      <c r="Q45" s="57">
        <f t="shared" si="5"/>
        <v>0.25262945636291517</v>
      </c>
      <c r="R45" s="264">
        <v>1.66E-2</v>
      </c>
      <c r="S45" s="264">
        <v>4.3E-3</v>
      </c>
    </row>
    <row r="46" spans="1:19" ht="14.5">
      <c r="B46" s="210" t="s">
        <v>141</v>
      </c>
      <c r="C46" s="17">
        <v>1.0589</v>
      </c>
      <c r="D46" s="17">
        <v>1.0112000000000001</v>
      </c>
      <c r="E46" s="17">
        <v>1.0088999999999999</v>
      </c>
      <c r="F46" s="17">
        <v>0.94359999999999999</v>
      </c>
      <c r="G46" s="17">
        <v>1.0713999999999999</v>
      </c>
      <c r="H46" s="17">
        <v>0.83409999999999995</v>
      </c>
      <c r="I46" s="17">
        <v>0.85399999999999998</v>
      </c>
      <c r="J46" s="17">
        <v>1.1507000000000001</v>
      </c>
      <c r="K46" s="17">
        <v>0.89639999999999997</v>
      </c>
      <c r="L46" s="57">
        <f t="shared" si="0"/>
        <v>1.0263333333333333</v>
      </c>
      <c r="M46" s="57">
        <f t="shared" si="1"/>
        <v>0.94969999999999988</v>
      </c>
      <c r="N46" s="57">
        <f t="shared" si="2"/>
        <v>0.9670333333333333</v>
      </c>
      <c r="O46" s="57">
        <f t="shared" si="3"/>
        <v>2.3047246159911484E-2</v>
      </c>
      <c r="P46" s="57">
        <f t="shared" si="4"/>
        <v>9.6973295293087125E-2</v>
      </c>
      <c r="Q46" s="57">
        <f t="shared" si="5"/>
        <v>0.13102041401586589</v>
      </c>
      <c r="R46" s="264">
        <v>0.65480000000000005</v>
      </c>
      <c r="S46" s="264">
        <v>0.76749999999999996</v>
      </c>
    </row>
    <row r="47" spans="1:19" ht="14.5">
      <c r="B47" s="210" t="s">
        <v>142</v>
      </c>
      <c r="C47" s="17">
        <v>1.0268999999999999</v>
      </c>
      <c r="D47" s="17">
        <v>1.0007999999999999</v>
      </c>
      <c r="E47" s="17">
        <v>1.0065999999999999</v>
      </c>
      <c r="F47" s="17">
        <v>2.4817999999999998</v>
      </c>
      <c r="G47" s="17">
        <v>2.9683000000000002</v>
      </c>
      <c r="H47" s="17">
        <v>3.4098999999999999</v>
      </c>
      <c r="I47" s="17">
        <v>3.3439000000000001</v>
      </c>
      <c r="J47" s="17">
        <v>3.6735000000000002</v>
      </c>
      <c r="K47" s="17">
        <v>2.4731000000000001</v>
      </c>
      <c r="L47" s="57">
        <f t="shared" si="0"/>
        <v>1.0114333333333334</v>
      </c>
      <c r="M47" s="57">
        <f t="shared" si="1"/>
        <v>2.9533333333333331</v>
      </c>
      <c r="N47" s="57">
        <f t="shared" si="2"/>
        <v>3.1635000000000004</v>
      </c>
      <c r="O47" s="57">
        <f t="shared" si="3"/>
        <v>1.118997567269722E-2</v>
      </c>
      <c r="P47" s="57">
        <f t="shared" si="4"/>
        <v>0.37904300840699279</v>
      </c>
      <c r="Q47" s="57">
        <f t="shared" si="5"/>
        <v>0.50639125848168376</v>
      </c>
      <c r="R47" s="264">
        <v>3.2000000000000002E-3</v>
      </c>
      <c r="S47" s="264">
        <v>1.9E-3</v>
      </c>
    </row>
    <row r="48" spans="1:19" ht="14.5">
      <c r="B48" s="210" t="s">
        <v>143</v>
      </c>
      <c r="C48" s="17">
        <v>1.0093000000000001</v>
      </c>
      <c r="D48" s="17">
        <v>1.0055000000000001</v>
      </c>
      <c r="E48" s="17">
        <v>1.0314000000000001</v>
      </c>
      <c r="F48" s="17">
        <v>0.89549999999999996</v>
      </c>
      <c r="G48" s="17">
        <v>0.9032</v>
      </c>
      <c r="H48" s="17">
        <v>0.84179999999999999</v>
      </c>
      <c r="I48" s="17">
        <v>0.82820000000000005</v>
      </c>
      <c r="J48" s="17">
        <v>1.0095000000000001</v>
      </c>
      <c r="K48" s="17">
        <v>0.69610000000000005</v>
      </c>
      <c r="L48" s="57">
        <f t="shared" si="0"/>
        <v>1.0154000000000001</v>
      </c>
      <c r="M48" s="57">
        <f t="shared" si="1"/>
        <v>0.88016666666666665</v>
      </c>
      <c r="N48" s="57">
        <f t="shared" si="2"/>
        <v>0.84460000000000013</v>
      </c>
      <c r="O48" s="57">
        <f t="shared" si="3"/>
        <v>1.141957383910043E-2</v>
      </c>
      <c r="P48" s="57">
        <f t="shared" si="4"/>
        <v>2.7310844406979111E-2</v>
      </c>
      <c r="Q48" s="57">
        <f t="shared" si="5"/>
        <v>0.12846947756827909</v>
      </c>
      <c r="R48" s="264">
        <v>0.20880000000000001</v>
      </c>
      <c r="S48" s="264">
        <v>0.1124</v>
      </c>
    </row>
    <row r="49" spans="1:19" ht="14.5">
      <c r="B49" s="210" t="s">
        <v>144</v>
      </c>
      <c r="C49" s="17">
        <v>1.0236000000000001</v>
      </c>
      <c r="D49" s="17">
        <v>1.0087999999999999</v>
      </c>
      <c r="E49" s="17">
        <v>1.0185999999999999</v>
      </c>
      <c r="F49" s="17">
        <v>0.68810000000000004</v>
      </c>
      <c r="G49" s="17">
        <v>0.70250000000000001</v>
      </c>
      <c r="H49" s="17">
        <v>1.212</v>
      </c>
      <c r="I49" s="17">
        <v>0.7742</v>
      </c>
      <c r="J49" s="17">
        <v>1.1377999999999999</v>
      </c>
      <c r="K49" s="17">
        <v>0.63149999999999995</v>
      </c>
      <c r="L49" s="57">
        <f t="shared" si="0"/>
        <v>1.0170000000000001</v>
      </c>
      <c r="M49" s="57">
        <f t="shared" si="1"/>
        <v>0.86753333333333327</v>
      </c>
      <c r="N49" s="57">
        <f t="shared" si="2"/>
        <v>0.84783333333333333</v>
      </c>
      <c r="O49" s="57">
        <f t="shared" si="3"/>
        <v>6.1470860305243282E-3</v>
      </c>
      <c r="P49" s="57">
        <f t="shared" si="4"/>
        <v>0.24364564888834431</v>
      </c>
      <c r="Q49" s="57">
        <f t="shared" si="5"/>
        <v>0.2131530331840378</v>
      </c>
      <c r="R49" s="264">
        <v>0.65890000000000004</v>
      </c>
      <c r="S49" s="264">
        <v>0.59450000000000003</v>
      </c>
    </row>
    <row r="50" spans="1:19" ht="14.5">
      <c r="B50" s="210" t="s">
        <v>145</v>
      </c>
      <c r="C50" s="17">
        <v>1.0446</v>
      </c>
      <c r="D50" s="17">
        <v>1.0025999999999999</v>
      </c>
      <c r="E50" s="17">
        <v>1.0032000000000001</v>
      </c>
      <c r="F50" s="17">
        <v>0.94810000000000005</v>
      </c>
      <c r="G50" s="17">
        <v>0.99029999999999996</v>
      </c>
      <c r="H50" s="17">
        <v>1.0620000000000001</v>
      </c>
      <c r="I50" s="17">
        <v>0.79549999999999998</v>
      </c>
      <c r="J50" s="17">
        <v>0.87829999999999997</v>
      </c>
      <c r="K50" s="17">
        <v>0.97</v>
      </c>
      <c r="L50" s="57">
        <f>AVERAGE(C50:E50)</f>
        <v>1.0168000000000001</v>
      </c>
      <c r="M50" s="57">
        <f t="shared" si="1"/>
        <v>1.0001333333333333</v>
      </c>
      <c r="N50" s="57">
        <f t="shared" si="2"/>
        <v>0.88126666666666653</v>
      </c>
      <c r="O50" s="57">
        <f t="shared" si="3"/>
        <v>1.965909458749307E-2</v>
      </c>
      <c r="P50" s="57">
        <f t="shared" si="4"/>
        <v>4.7016474653985799E-2</v>
      </c>
      <c r="Q50" s="57">
        <f t="shared" si="5"/>
        <v>7.127020571193983E-2</v>
      </c>
      <c r="R50" s="269">
        <v>0.92500000000000004</v>
      </c>
      <c r="S50" s="264">
        <v>6.3399999999999998E-2</v>
      </c>
    </row>
    <row r="51" spans="1:19" ht="14.5">
      <c r="B51" s="336" t="s">
        <v>289</v>
      </c>
      <c r="C51" s="267">
        <v>1.002</v>
      </c>
      <c r="D51" s="267">
        <v>1.0029999999999999</v>
      </c>
      <c r="E51" s="267">
        <v>1.0085</v>
      </c>
      <c r="F51" s="267">
        <v>0.4783</v>
      </c>
      <c r="G51" s="267">
        <v>0.2843</v>
      </c>
      <c r="H51" s="267">
        <v>0.5181</v>
      </c>
      <c r="I51" s="267">
        <v>0.42480000000000001</v>
      </c>
      <c r="J51" s="267">
        <v>0.33360000000000001</v>
      </c>
      <c r="K51" s="267">
        <v>0.36890000000000001</v>
      </c>
      <c r="L51" s="268">
        <f>AVERAGE(C51:E51)</f>
        <v>1.0044999999999999</v>
      </c>
      <c r="M51" s="268">
        <f t="shared" si="1"/>
        <v>0.4269</v>
      </c>
      <c r="N51" s="268">
        <f t="shared" si="2"/>
        <v>0.37576666666666664</v>
      </c>
      <c r="O51" s="268">
        <f t="shared" si="3"/>
        <v>2.8577380332470374E-3</v>
      </c>
      <c r="P51" s="268">
        <f t="shared" si="4"/>
        <v>0.10213416013590515</v>
      </c>
      <c r="Q51" s="268">
        <f t="shared" si="5"/>
        <v>3.7547510643923594E-2</v>
      </c>
      <c r="R51" s="115">
        <v>2.0000000000000001E-4</v>
      </c>
      <c r="S51" s="264">
        <v>1E-4</v>
      </c>
    </row>
    <row r="52" spans="1:19" ht="14.5">
      <c r="B52" s="336" t="s">
        <v>290</v>
      </c>
      <c r="C52" s="267">
        <v>1.0062</v>
      </c>
      <c r="D52" s="267">
        <v>1.0101</v>
      </c>
      <c r="E52" s="267">
        <v>1.0150999999999999</v>
      </c>
      <c r="F52" s="267">
        <v>0.94969999999999999</v>
      </c>
      <c r="G52" s="267">
        <v>1.1068</v>
      </c>
      <c r="H52" s="267">
        <v>0.78110000000000002</v>
      </c>
      <c r="I52" s="267">
        <v>0.82140000000000002</v>
      </c>
      <c r="J52" s="267">
        <v>0.84619999999999995</v>
      </c>
      <c r="K52" s="267">
        <v>0.871</v>
      </c>
      <c r="L52" s="268">
        <f t="shared" ref="L52" si="6">AVERAGE(C52:E52)</f>
        <v>1.0104666666666666</v>
      </c>
      <c r="M52" s="268">
        <f t="shared" si="1"/>
        <v>0.94586666666666652</v>
      </c>
      <c r="N52" s="268">
        <f t="shared" si="2"/>
        <v>0.84619999999999995</v>
      </c>
      <c r="O52" s="268">
        <f t="shared" si="3"/>
        <v>3.6426486090328013E-3</v>
      </c>
      <c r="P52" s="268">
        <f t="shared" si="4"/>
        <v>0.13299409343609625</v>
      </c>
      <c r="Q52" s="268">
        <f t="shared" si="5"/>
        <v>2.0249115207007597E-2</v>
      </c>
      <c r="R52" s="269">
        <v>0.69889999999999997</v>
      </c>
      <c r="S52" s="264">
        <v>0.16700000000000001</v>
      </c>
    </row>
    <row r="54" spans="1:19">
      <c r="A54" s="86" t="s">
        <v>146</v>
      </c>
      <c r="B54" s="203" t="s">
        <v>132</v>
      </c>
      <c r="G54" s="144"/>
      <c r="H54" s="144"/>
      <c r="I54" s="144"/>
    </row>
    <row r="55" spans="1:19">
      <c r="B55" s="417" t="s">
        <v>75</v>
      </c>
      <c r="C55" s="417"/>
      <c r="D55" s="417"/>
      <c r="E55" s="417"/>
      <c r="F55" s="417"/>
      <c r="G55" s="417"/>
      <c r="H55" s="417"/>
      <c r="I55" s="417"/>
      <c r="J55" s="417"/>
      <c r="K55" s="417"/>
      <c r="L55" s="417" t="s">
        <v>3</v>
      </c>
      <c r="M55" s="417"/>
      <c r="N55" s="417"/>
      <c r="O55" s="417" t="s">
        <v>4</v>
      </c>
      <c r="P55" s="417"/>
      <c r="Q55" s="417"/>
      <c r="R55" s="469" t="s">
        <v>5</v>
      </c>
      <c r="S55" s="469"/>
    </row>
    <row r="56" spans="1:19">
      <c r="B56" s="66"/>
      <c r="C56" s="417" t="s">
        <v>147</v>
      </c>
      <c r="D56" s="417"/>
      <c r="E56" s="417"/>
      <c r="F56" s="417" t="s">
        <v>148</v>
      </c>
      <c r="G56" s="417"/>
      <c r="H56" s="417"/>
      <c r="I56" s="417" t="s">
        <v>149</v>
      </c>
      <c r="J56" s="417"/>
      <c r="K56" s="417"/>
      <c r="L56" s="3" t="s">
        <v>150</v>
      </c>
      <c r="M56" s="3" t="s">
        <v>148</v>
      </c>
      <c r="N56" s="66" t="s">
        <v>149</v>
      </c>
      <c r="O56" s="3" t="s">
        <v>150</v>
      </c>
      <c r="P56" s="3" t="s">
        <v>148</v>
      </c>
      <c r="Q56" s="66" t="s">
        <v>149</v>
      </c>
      <c r="R56" s="70" t="s">
        <v>151</v>
      </c>
      <c r="S56" s="70" t="s">
        <v>152</v>
      </c>
    </row>
    <row r="57" spans="1:19" ht="14.5">
      <c r="A57" s="77"/>
      <c r="B57" s="150" t="s">
        <v>138</v>
      </c>
      <c r="C57" s="5">
        <v>1.008348</v>
      </c>
      <c r="D57" s="5">
        <v>1.004821</v>
      </c>
      <c r="E57" s="5">
        <v>1.0084059999999999</v>
      </c>
      <c r="F57" s="5">
        <v>1.056627</v>
      </c>
      <c r="G57" s="5">
        <v>1.0826690000000001</v>
      </c>
      <c r="H57" s="5">
        <v>0.89273369999999996</v>
      </c>
      <c r="I57" s="5">
        <v>0.64227860000000003</v>
      </c>
      <c r="J57" s="5">
        <v>0.62442699999999995</v>
      </c>
      <c r="K57" s="5">
        <v>0.48497469999999998</v>
      </c>
      <c r="L57" s="57">
        <f t="shared" ref="L57:L66" si="7">AVERAGE(C57:E57)</f>
        <v>1.0071916666666667</v>
      </c>
      <c r="M57" s="57">
        <f t="shared" ref="M57:M66" si="8">AVERAGE(F57:H57)</f>
        <v>1.0106765666666666</v>
      </c>
      <c r="N57" s="57">
        <f t="shared" ref="N57:N66" si="9">AVERAGE(I57:K57)</f>
        <v>0.58389343333333332</v>
      </c>
      <c r="O57" s="57">
        <f t="shared" ref="O57:O66" si="10">STDEVP(C57:E57)</f>
        <v>1.6764816995389158E-3</v>
      </c>
      <c r="P57" s="57">
        <f t="shared" ref="P57:P66" si="11">STDEVP(F57:H57)</f>
        <v>8.4073128046018547E-2</v>
      </c>
      <c r="Q57" s="57">
        <f t="shared" ref="Q57:Q66" si="12">STDEVP(I57:K57)</f>
        <v>7.0324755048007712E-2</v>
      </c>
      <c r="R57" s="66">
        <v>1E-3</v>
      </c>
      <c r="S57" s="66">
        <v>8.9999999999999998E-4</v>
      </c>
    </row>
    <row r="58" spans="1:19" ht="14.5">
      <c r="A58" s="77"/>
      <c r="B58" s="150" t="s">
        <v>139</v>
      </c>
      <c r="C58" s="5">
        <v>1.008556</v>
      </c>
      <c r="D58" s="5">
        <v>1.0256860000000001</v>
      </c>
      <c r="E58" s="5">
        <v>1.001633</v>
      </c>
      <c r="F58" s="5">
        <v>1.158485</v>
      </c>
      <c r="G58" s="5">
        <v>0.92580209999999996</v>
      </c>
      <c r="H58" s="5">
        <v>0.95971819999999997</v>
      </c>
      <c r="I58" s="5">
        <v>0.56133200000000005</v>
      </c>
      <c r="J58" s="5">
        <v>0.57222070000000003</v>
      </c>
      <c r="K58" s="5">
        <v>0.32719880000000001</v>
      </c>
      <c r="L58" s="57">
        <f t="shared" si="7"/>
        <v>1.0119583333333333</v>
      </c>
      <c r="M58" s="57">
        <f t="shared" si="8"/>
        <v>1.0146684333333333</v>
      </c>
      <c r="N58" s="57">
        <f t="shared" si="9"/>
        <v>0.48691716666666673</v>
      </c>
      <c r="O58" s="57">
        <f t="shared" si="10"/>
        <v>1.0110015045598258E-2</v>
      </c>
      <c r="P58" s="57">
        <f t="shared" si="11"/>
        <v>0.10263196089472039</v>
      </c>
      <c r="Q58" s="57">
        <f t="shared" si="12"/>
        <v>0.11302539076072904</v>
      </c>
      <c r="R58" s="66">
        <v>1.8E-3</v>
      </c>
      <c r="S58" s="66">
        <v>1.8E-3</v>
      </c>
    </row>
    <row r="59" spans="1:19" ht="14.5">
      <c r="A59" s="77"/>
      <c r="B59" s="150" t="s">
        <v>140</v>
      </c>
      <c r="C59" s="5">
        <v>1.0065930000000001</v>
      </c>
      <c r="D59" s="5">
        <v>1.005045</v>
      </c>
      <c r="E59" s="5">
        <v>1.007301</v>
      </c>
      <c r="F59" s="5">
        <v>1.0177080000000001</v>
      </c>
      <c r="G59" s="5">
        <v>0.84261019999999998</v>
      </c>
      <c r="H59" s="5">
        <v>0.93429019999999996</v>
      </c>
      <c r="I59" s="5">
        <v>0.9086552</v>
      </c>
      <c r="J59" s="5">
        <v>1.043941</v>
      </c>
      <c r="K59" s="5">
        <v>1.192377</v>
      </c>
      <c r="L59" s="57">
        <f t="shared" si="7"/>
        <v>1.006313</v>
      </c>
      <c r="M59" s="57">
        <f t="shared" si="8"/>
        <v>0.93153613333333329</v>
      </c>
      <c r="N59" s="57">
        <f t="shared" si="9"/>
        <v>1.0483244</v>
      </c>
      <c r="O59" s="57">
        <f t="shared" si="10"/>
        <v>9.4204883100614445E-4</v>
      </c>
      <c r="P59" s="57">
        <f t="shared" si="11"/>
        <v>7.1509899331553342E-2</v>
      </c>
      <c r="Q59" s="57">
        <f t="shared" si="12"/>
        <v>0.11587040345570039</v>
      </c>
      <c r="R59" s="66">
        <v>0.82040000000000002</v>
      </c>
      <c r="S59" s="66">
        <v>0.30380000000000001</v>
      </c>
    </row>
    <row r="60" spans="1:19" ht="14.5">
      <c r="A60" s="77"/>
      <c r="B60" s="150" t="s">
        <v>141</v>
      </c>
      <c r="C60" s="5">
        <v>1.030162</v>
      </c>
      <c r="D60" s="5">
        <v>1.009449</v>
      </c>
      <c r="E60" s="5">
        <v>1.0044470000000001</v>
      </c>
      <c r="F60" s="5">
        <v>1.0605979999999999</v>
      </c>
      <c r="G60" s="5">
        <v>1.2082900000000001</v>
      </c>
      <c r="H60" s="5">
        <v>1.1106549999999999</v>
      </c>
      <c r="I60" s="5">
        <v>1.0907880000000001</v>
      </c>
      <c r="J60" s="5">
        <v>1.2633779999999999</v>
      </c>
      <c r="K60" s="5">
        <v>0.82944620000000002</v>
      </c>
      <c r="L60" s="57">
        <f t="shared" si="7"/>
        <v>1.014686</v>
      </c>
      <c r="M60" s="57">
        <f t="shared" si="8"/>
        <v>1.1265143333333334</v>
      </c>
      <c r="N60" s="57">
        <f t="shared" si="9"/>
        <v>1.0612040666666667</v>
      </c>
      <c r="O60" s="57">
        <f t="shared" si="10"/>
        <v>1.1132083752230133E-2</v>
      </c>
      <c r="P60" s="57">
        <f t="shared" si="11"/>
        <v>6.1329006494117967E-2</v>
      </c>
      <c r="Q60" s="57">
        <f t="shared" si="12"/>
        <v>0.17838275065415407</v>
      </c>
      <c r="R60" s="66">
        <v>0.89729999999999999</v>
      </c>
      <c r="S60" s="66">
        <v>0.78249999999999997</v>
      </c>
    </row>
    <row r="61" spans="1:19" ht="14.5">
      <c r="A61" s="77"/>
      <c r="B61" s="150" t="s">
        <v>142</v>
      </c>
      <c r="C61" s="5">
        <v>1.074093</v>
      </c>
      <c r="D61" s="5">
        <v>1.0047779999999999</v>
      </c>
      <c r="E61" s="5">
        <v>1.0006710000000001</v>
      </c>
      <c r="F61" s="5">
        <v>0.88722420000000002</v>
      </c>
      <c r="G61" s="5">
        <v>1.1915990000000001</v>
      </c>
      <c r="H61" s="5">
        <v>0.89656150000000001</v>
      </c>
      <c r="I61" s="5">
        <v>0.5029612</v>
      </c>
      <c r="J61" s="5">
        <v>0.28607779999999999</v>
      </c>
      <c r="K61" s="5">
        <v>0.30803530000000001</v>
      </c>
      <c r="L61" s="57">
        <f t="shared" si="7"/>
        <v>1.0265139999999999</v>
      </c>
      <c r="M61" s="57">
        <f t="shared" si="8"/>
        <v>0.99179490000000003</v>
      </c>
      <c r="N61" s="57">
        <f t="shared" si="9"/>
        <v>0.36569143333333337</v>
      </c>
      <c r="O61" s="57">
        <f t="shared" si="10"/>
        <v>3.3685187575550148E-2</v>
      </c>
      <c r="P61" s="57">
        <f t="shared" si="11"/>
        <v>0.1413342493887686</v>
      </c>
      <c r="Q61" s="57">
        <f t="shared" si="12"/>
        <v>9.747743185682628E-2</v>
      </c>
      <c r="R61" s="66">
        <v>1.1000000000000001E-3</v>
      </c>
      <c r="S61" s="66">
        <v>1.5E-3</v>
      </c>
    </row>
    <row r="62" spans="1:19" ht="14.5">
      <c r="A62" s="77"/>
      <c r="B62" s="150" t="s">
        <v>143</v>
      </c>
      <c r="C62" s="5">
        <v>1.0039450000000001</v>
      </c>
      <c r="D62" s="5">
        <v>1.0180480000000001</v>
      </c>
      <c r="E62" s="5">
        <v>1.0003690000000001</v>
      </c>
      <c r="F62" s="5">
        <v>1.019279</v>
      </c>
      <c r="G62" s="5">
        <v>0.96</v>
      </c>
      <c r="H62" s="5">
        <v>1.0295270000000001</v>
      </c>
      <c r="I62" s="5">
        <v>1.109</v>
      </c>
      <c r="J62" s="5">
        <v>0.97273989999999999</v>
      </c>
      <c r="K62" s="5">
        <v>0.80940990000000002</v>
      </c>
      <c r="L62" s="57">
        <f t="shared" si="7"/>
        <v>1.0074540000000001</v>
      </c>
      <c r="M62" s="57">
        <f t="shared" si="8"/>
        <v>1.0029353333333333</v>
      </c>
      <c r="N62" s="57">
        <f t="shared" si="9"/>
        <v>0.96371660000000003</v>
      </c>
      <c r="O62" s="57">
        <f t="shared" si="10"/>
        <v>7.6320189989281303E-3</v>
      </c>
      <c r="P62" s="57">
        <f t="shared" si="11"/>
        <v>3.0646778105083497E-2</v>
      </c>
      <c r="Q62" s="57">
        <f t="shared" si="12"/>
        <v>0.12247345824482446</v>
      </c>
      <c r="R62" s="66">
        <v>0.78239999999999998</v>
      </c>
      <c r="S62" s="66">
        <v>0.81879999999999997</v>
      </c>
    </row>
    <row r="63" spans="1:19" ht="14.5">
      <c r="A63" s="77"/>
      <c r="B63" s="150" t="s">
        <v>144</v>
      </c>
      <c r="C63" s="5">
        <v>1.003045</v>
      </c>
      <c r="D63" s="5">
        <v>1.0156829999999999</v>
      </c>
      <c r="E63" s="5">
        <v>1.0164359999999999</v>
      </c>
      <c r="F63" s="5">
        <v>1.24895</v>
      </c>
      <c r="G63" s="5">
        <v>0.92663870000000004</v>
      </c>
      <c r="H63" s="5">
        <v>0.96</v>
      </c>
      <c r="I63" s="5">
        <v>0.53922970000000003</v>
      </c>
      <c r="J63" s="5">
        <v>0.81667659999999997</v>
      </c>
      <c r="K63" s="5">
        <v>0.62960859999999996</v>
      </c>
      <c r="L63" s="57">
        <f t="shared" si="7"/>
        <v>1.0117213333333333</v>
      </c>
      <c r="M63" s="57">
        <f t="shared" si="8"/>
        <v>1.0451962333333333</v>
      </c>
      <c r="N63" s="57">
        <f t="shared" si="9"/>
        <v>0.66183829999999999</v>
      </c>
      <c r="O63" s="57">
        <f t="shared" si="10"/>
        <v>6.1427910232690766E-3</v>
      </c>
      <c r="P63" s="57">
        <f t="shared" si="11"/>
        <v>0.14471798358085666</v>
      </c>
      <c r="Q63" s="57">
        <f t="shared" si="12"/>
        <v>0.11553718233097048</v>
      </c>
      <c r="R63" s="66">
        <v>2.9899999999999999E-2</v>
      </c>
      <c r="S63" s="66">
        <v>2.0500000000000001E-2</v>
      </c>
    </row>
    <row r="64" spans="1:19" ht="14.5">
      <c r="A64" s="77"/>
      <c r="B64" s="150" t="s">
        <v>145</v>
      </c>
      <c r="C64" s="5">
        <v>1.0003230000000001</v>
      </c>
      <c r="D64" s="5">
        <v>1.005781</v>
      </c>
      <c r="E64" s="5">
        <v>1.0000640000000001</v>
      </c>
      <c r="F64" s="5">
        <v>0.99283500000000002</v>
      </c>
      <c r="G64" s="5">
        <v>0.98941400000000002</v>
      </c>
      <c r="H64" s="5">
        <v>0.98673900000000003</v>
      </c>
      <c r="I64" s="5">
        <v>1.1092610000000001</v>
      </c>
      <c r="J64" s="5">
        <v>0.95776899999999998</v>
      </c>
      <c r="K64" s="5">
        <v>0.81895799999999996</v>
      </c>
      <c r="L64" s="57">
        <f t="shared" si="7"/>
        <v>1.0020560000000001</v>
      </c>
      <c r="M64" s="57">
        <f t="shared" si="8"/>
        <v>0.98966266666666669</v>
      </c>
      <c r="N64" s="57">
        <f t="shared" si="9"/>
        <v>0.96199599999999996</v>
      </c>
      <c r="O64" s="57">
        <f t="shared" si="10"/>
        <v>2.6360942067131417E-3</v>
      </c>
      <c r="P64" s="57">
        <f t="shared" si="11"/>
        <v>2.4948854794470099E-3</v>
      </c>
      <c r="Q64" s="57">
        <f t="shared" si="12"/>
        <v>0.1185533876895415</v>
      </c>
      <c r="R64" s="21">
        <v>0.79069999999999996</v>
      </c>
      <c r="S64" s="66">
        <v>0.89059999999999995</v>
      </c>
    </row>
    <row r="65" spans="1:19" ht="14.5">
      <c r="B65" s="336" t="s">
        <v>289</v>
      </c>
      <c r="C65" s="266">
        <v>1.0498000000000001</v>
      </c>
      <c r="D65" s="266">
        <v>1.0062</v>
      </c>
      <c r="E65" s="266">
        <v>1.0079</v>
      </c>
      <c r="F65" s="266">
        <v>1.0486</v>
      </c>
      <c r="G65" s="266">
        <v>0.99399999999999999</v>
      </c>
      <c r="H65" s="266">
        <v>1.1136999999999999</v>
      </c>
      <c r="I65" s="266">
        <v>2.4159999999999999</v>
      </c>
      <c r="J65" s="266">
        <v>1.7506999999999999</v>
      </c>
      <c r="K65" s="266">
        <v>2.1726999999999999</v>
      </c>
      <c r="L65" s="268">
        <f t="shared" si="7"/>
        <v>1.0213000000000001</v>
      </c>
      <c r="M65" s="268">
        <f t="shared" si="8"/>
        <v>1.0521</v>
      </c>
      <c r="N65" s="268">
        <f t="shared" si="9"/>
        <v>2.1131333333333333</v>
      </c>
      <c r="O65" s="268">
        <f t="shared" si="10"/>
        <v>2.0164490240684688E-2</v>
      </c>
      <c r="P65" s="268">
        <f t="shared" si="11"/>
        <v>4.8929949928443586E-2</v>
      </c>
      <c r="Q65" s="268">
        <f t="shared" si="12"/>
        <v>0.27485409866974098</v>
      </c>
      <c r="R65" s="269">
        <v>1.5E-3</v>
      </c>
      <c r="S65" s="264">
        <v>1.5E-3</v>
      </c>
    </row>
    <row r="66" spans="1:19" ht="14.5">
      <c r="A66" s="77"/>
      <c r="B66" s="336" t="s">
        <v>290</v>
      </c>
      <c r="C66" s="266">
        <v>1.0238</v>
      </c>
      <c r="D66" s="266">
        <v>1.0199</v>
      </c>
      <c r="E66" s="266">
        <v>1.0021</v>
      </c>
      <c r="F66" s="266">
        <v>0.89949999999999997</v>
      </c>
      <c r="G66" s="266">
        <v>1.1519999999999999</v>
      </c>
      <c r="H66" s="266">
        <v>0.98919999999999997</v>
      </c>
      <c r="I66" s="266">
        <v>1.3957999999999999</v>
      </c>
      <c r="J66" s="266">
        <v>1.4108000000000001</v>
      </c>
      <c r="K66" s="266">
        <v>1.4331</v>
      </c>
      <c r="L66" s="268">
        <f t="shared" si="7"/>
        <v>1.0152666666666668</v>
      </c>
      <c r="M66" s="268">
        <f t="shared" si="8"/>
        <v>1.0135666666666665</v>
      </c>
      <c r="N66" s="268">
        <f t="shared" si="9"/>
        <v>1.4132333333333333</v>
      </c>
      <c r="O66" s="268">
        <f t="shared" si="10"/>
        <v>9.4453986446076457E-3</v>
      </c>
      <c r="P66" s="268">
        <f t="shared" si="11"/>
        <v>0.10451272118210808</v>
      </c>
      <c r="Q66" s="268">
        <f t="shared" si="12"/>
        <v>1.5324562709004896E-2</v>
      </c>
      <c r="R66" s="269">
        <v>1.1999999999999999E-3</v>
      </c>
      <c r="S66" s="264">
        <v>1.5E-3</v>
      </c>
    </row>
    <row r="67" spans="1:19" ht="14.5">
      <c r="A67" s="77"/>
      <c r="B67" s="187"/>
      <c r="C67" s="270"/>
      <c r="D67" s="270"/>
      <c r="E67" s="270"/>
      <c r="F67" s="270"/>
      <c r="G67" s="270"/>
      <c r="H67" s="270"/>
      <c r="I67" s="270"/>
      <c r="J67" s="270"/>
      <c r="K67" s="270"/>
      <c r="L67" s="72"/>
      <c r="M67" s="72"/>
      <c r="N67" s="72"/>
      <c r="O67" s="72"/>
      <c r="P67" s="72"/>
      <c r="Q67" s="72"/>
      <c r="R67" s="271"/>
      <c r="S67" s="272"/>
    </row>
    <row r="68" spans="1:19" ht="14.5">
      <c r="A68" s="77"/>
      <c r="B68" s="204"/>
      <c r="C68" s="211"/>
      <c r="D68" s="211"/>
      <c r="E68" s="211"/>
      <c r="F68" s="211"/>
      <c r="G68" s="211"/>
      <c r="H68" s="211"/>
      <c r="I68" s="211"/>
      <c r="J68" s="211"/>
      <c r="K68" s="211"/>
    </row>
    <row r="69" spans="1:19" ht="14.5">
      <c r="A69" s="86" t="s">
        <v>153</v>
      </c>
      <c r="B69" s="204"/>
      <c r="C69" s="211"/>
      <c r="D69" s="211"/>
      <c r="E69" s="211"/>
      <c r="F69" s="211"/>
      <c r="G69" s="211"/>
      <c r="H69" s="211"/>
      <c r="I69" s="211"/>
      <c r="J69" s="211"/>
      <c r="K69" s="211"/>
    </row>
    <row r="70" spans="1:19" ht="14.5">
      <c r="A70" s="77"/>
      <c r="B70" s="204"/>
      <c r="C70" s="211"/>
      <c r="D70" s="211"/>
      <c r="E70" s="211"/>
      <c r="F70" s="211"/>
      <c r="G70" s="211"/>
      <c r="H70" s="211"/>
      <c r="I70" s="211"/>
      <c r="J70" s="211"/>
      <c r="K70" s="211"/>
    </row>
    <row r="71" spans="1:19" ht="14.5">
      <c r="A71" s="77"/>
      <c r="B71" s="204"/>
      <c r="C71" s="211"/>
      <c r="D71" s="211"/>
      <c r="E71" s="211"/>
      <c r="F71" s="211"/>
      <c r="G71" s="211"/>
      <c r="H71" s="211"/>
      <c r="I71" s="211"/>
      <c r="J71" s="211"/>
      <c r="K71" s="211"/>
    </row>
    <row r="72" spans="1:19" ht="14.5">
      <c r="A72" s="77"/>
      <c r="B72" s="204"/>
      <c r="C72" s="211"/>
      <c r="D72" s="211"/>
      <c r="E72" s="211"/>
      <c r="F72" s="211"/>
      <c r="G72" s="211"/>
      <c r="H72" s="211"/>
      <c r="I72" s="211"/>
      <c r="J72" s="211"/>
      <c r="K72" s="211"/>
    </row>
    <row r="73" spans="1:19" ht="14.5">
      <c r="A73" s="77"/>
      <c r="B73" s="204"/>
      <c r="C73" s="211"/>
      <c r="D73" s="211"/>
      <c r="E73" s="211"/>
      <c r="F73" s="211"/>
      <c r="G73" s="211"/>
      <c r="H73" s="211"/>
      <c r="I73" s="211"/>
      <c r="J73" s="211"/>
      <c r="K73" s="211"/>
    </row>
    <row r="74" spans="1:19" ht="14.5">
      <c r="A74" s="77"/>
      <c r="B74" s="204"/>
      <c r="C74" s="211"/>
      <c r="D74" s="211"/>
      <c r="E74" s="211"/>
      <c r="F74" s="211"/>
      <c r="G74" s="211"/>
      <c r="H74" s="211"/>
      <c r="I74" s="211"/>
      <c r="J74" s="211"/>
      <c r="K74" s="211"/>
    </row>
    <row r="75" spans="1:19" ht="14.5">
      <c r="A75" s="77"/>
      <c r="B75" s="204"/>
      <c r="C75" s="211"/>
      <c r="D75" s="211"/>
      <c r="E75" s="211"/>
      <c r="F75" s="211"/>
      <c r="G75" s="211"/>
      <c r="H75" s="211"/>
      <c r="I75" s="211"/>
      <c r="J75" s="211"/>
      <c r="K75" s="211"/>
    </row>
    <row r="76" spans="1:19" ht="14.5">
      <c r="A76" s="77"/>
      <c r="B76" s="204"/>
      <c r="C76" s="211"/>
      <c r="D76" s="211"/>
      <c r="E76" s="211"/>
      <c r="F76" s="211"/>
      <c r="G76" s="211"/>
      <c r="H76" s="211"/>
      <c r="I76" s="211"/>
      <c r="J76" s="211"/>
      <c r="K76" s="211"/>
    </row>
    <row r="77" spans="1:19" ht="14.5">
      <c r="A77" s="77"/>
      <c r="B77" s="204"/>
      <c r="C77" s="211"/>
      <c r="D77" s="211"/>
      <c r="E77" s="211"/>
      <c r="F77" s="211"/>
      <c r="G77" s="211"/>
      <c r="H77" s="211"/>
      <c r="I77" s="211"/>
      <c r="J77" s="211"/>
      <c r="K77" s="211"/>
    </row>
    <row r="78" spans="1:19" ht="14.5">
      <c r="A78" s="77"/>
      <c r="B78" s="204"/>
      <c r="C78" s="211"/>
      <c r="D78" s="211"/>
      <c r="E78" s="211"/>
      <c r="F78" s="211"/>
      <c r="G78" s="211"/>
      <c r="H78" s="211"/>
      <c r="I78" s="211"/>
      <c r="J78" s="211"/>
      <c r="K78" s="211"/>
    </row>
    <row r="79" spans="1:19" ht="14.5">
      <c r="A79" s="86" t="s">
        <v>154</v>
      </c>
      <c r="B79" s="204"/>
      <c r="C79" s="211"/>
      <c r="D79" s="211"/>
      <c r="E79" s="211"/>
      <c r="F79" s="211"/>
      <c r="G79" s="211"/>
      <c r="H79" s="211"/>
      <c r="I79" s="211"/>
      <c r="J79" s="211"/>
      <c r="K79" s="211"/>
    </row>
    <row r="80" spans="1:19" ht="14.5">
      <c r="A80" s="77"/>
      <c r="B80" s="204"/>
      <c r="C80" s="211"/>
      <c r="D80" s="211"/>
      <c r="E80" s="211"/>
      <c r="F80" s="211"/>
      <c r="G80" s="211"/>
      <c r="H80" s="211"/>
      <c r="I80" s="211"/>
      <c r="J80" s="211"/>
      <c r="K80" s="211"/>
    </row>
    <row r="81" spans="1:19" ht="14.5">
      <c r="A81" s="77"/>
      <c r="B81" s="204"/>
      <c r="C81" s="211"/>
      <c r="D81" s="211"/>
      <c r="E81" s="211"/>
      <c r="F81" s="211"/>
      <c r="G81" s="211"/>
      <c r="H81" s="211"/>
      <c r="I81" s="211"/>
      <c r="J81" s="211"/>
      <c r="K81" s="211"/>
    </row>
    <row r="82" spans="1:19" ht="14.5">
      <c r="A82" s="77"/>
      <c r="B82" s="204"/>
      <c r="C82" s="211"/>
      <c r="D82" s="211"/>
      <c r="E82" s="211"/>
      <c r="F82" s="211"/>
      <c r="G82" s="211"/>
      <c r="H82" s="211"/>
      <c r="I82" s="211"/>
      <c r="J82" s="211"/>
      <c r="K82" s="211"/>
    </row>
    <row r="83" spans="1:19" ht="14.5">
      <c r="A83" s="77"/>
      <c r="B83" s="204"/>
      <c r="C83" s="211"/>
      <c r="D83" s="211"/>
      <c r="E83" s="211"/>
      <c r="F83" s="211"/>
      <c r="G83" s="211"/>
      <c r="H83" s="211"/>
      <c r="I83" s="211"/>
      <c r="J83" s="211"/>
      <c r="K83" s="211"/>
    </row>
    <row r="84" spans="1:19" ht="14.5">
      <c r="A84" s="77"/>
      <c r="B84" s="204"/>
      <c r="C84" s="211"/>
      <c r="D84" s="211"/>
      <c r="E84" s="211"/>
      <c r="F84" s="211"/>
      <c r="G84" s="211"/>
      <c r="H84" s="211"/>
      <c r="I84" s="211"/>
      <c r="J84" s="211"/>
      <c r="K84" s="211"/>
    </row>
    <row r="85" spans="1:19" ht="14.5">
      <c r="A85" s="77"/>
      <c r="B85" s="204"/>
      <c r="C85" s="211"/>
      <c r="D85" s="211"/>
      <c r="E85" s="211"/>
      <c r="F85" s="211"/>
      <c r="G85" s="211"/>
      <c r="H85" s="211"/>
      <c r="I85" s="211"/>
      <c r="J85" s="211"/>
      <c r="K85" s="211"/>
    </row>
    <row r="86" spans="1:19" ht="14.5">
      <c r="A86" s="77"/>
      <c r="B86" s="204"/>
      <c r="C86" s="211"/>
      <c r="D86" s="211"/>
      <c r="E86" s="211"/>
      <c r="F86" s="211"/>
      <c r="G86" s="211"/>
      <c r="H86" s="211"/>
      <c r="I86" s="211"/>
      <c r="J86" s="211"/>
      <c r="K86" s="211"/>
    </row>
    <row r="87" spans="1:19" ht="14.5">
      <c r="A87" s="77"/>
      <c r="B87" s="204"/>
      <c r="C87" s="211"/>
      <c r="D87" s="211"/>
      <c r="E87" s="211"/>
      <c r="F87" s="211"/>
      <c r="G87" s="211"/>
      <c r="H87" s="211"/>
      <c r="I87" s="211"/>
      <c r="J87" s="211"/>
      <c r="K87" s="211"/>
    </row>
    <row r="88" spans="1:19">
      <c r="A88" s="24" t="s">
        <v>155</v>
      </c>
      <c r="B88" s="1" t="s">
        <v>75</v>
      </c>
      <c r="C88" s="1"/>
      <c r="D88" s="1"/>
      <c r="E88" s="1"/>
      <c r="F88" s="79"/>
      <c r="G88" s="79"/>
      <c r="H88" s="79"/>
      <c r="I88" s="1"/>
      <c r="J88" s="1"/>
      <c r="K88" s="1"/>
    </row>
    <row r="89" spans="1:19">
      <c r="A89" s="24"/>
      <c r="B89" s="387" t="s">
        <v>132</v>
      </c>
      <c r="C89" s="387"/>
      <c r="D89" s="387"/>
      <c r="E89" s="387"/>
      <c r="F89" s="387"/>
      <c r="G89" s="387"/>
      <c r="H89" s="387"/>
      <c r="I89" s="387"/>
      <c r="J89" s="387"/>
      <c r="K89" s="387"/>
      <c r="L89" s="417" t="s">
        <v>3</v>
      </c>
      <c r="M89" s="417"/>
      <c r="N89" s="417"/>
      <c r="O89" s="417" t="s">
        <v>4</v>
      </c>
      <c r="P89" s="417"/>
      <c r="Q89" s="417"/>
      <c r="R89" s="469" t="s">
        <v>5</v>
      </c>
      <c r="S89" s="469"/>
    </row>
    <row r="90" spans="1:19">
      <c r="A90" s="24"/>
      <c r="B90" s="3"/>
      <c r="C90" s="387" t="s">
        <v>133</v>
      </c>
      <c r="D90" s="387"/>
      <c r="E90" s="387"/>
      <c r="F90" s="387" t="s">
        <v>156</v>
      </c>
      <c r="G90" s="387"/>
      <c r="H90" s="387"/>
      <c r="I90" s="387" t="s">
        <v>157</v>
      </c>
      <c r="J90" s="387"/>
      <c r="K90" s="387"/>
      <c r="L90" s="3" t="s">
        <v>133</v>
      </c>
      <c r="M90" s="3" t="s">
        <v>156</v>
      </c>
      <c r="N90" s="66" t="s">
        <v>157</v>
      </c>
      <c r="O90" s="3" t="s">
        <v>133</v>
      </c>
      <c r="P90" s="3" t="s">
        <v>156</v>
      </c>
      <c r="Q90" s="66" t="s">
        <v>157</v>
      </c>
      <c r="R90" s="70" t="s">
        <v>158</v>
      </c>
      <c r="S90" s="70" t="s">
        <v>159</v>
      </c>
    </row>
    <row r="91" spans="1:19" ht="14.5">
      <c r="A91" s="24"/>
      <c r="B91" s="150" t="s">
        <v>138</v>
      </c>
      <c r="C91" s="5">
        <v>1</v>
      </c>
      <c r="D91" s="5">
        <v>1.0137309999999999</v>
      </c>
      <c r="E91" s="5">
        <v>1.003487</v>
      </c>
      <c r="F91" s="5">
        <v>2.3664369999999999</v>
      </c>
      <c r="G91" s="5">
        <v>2.422221</v>
      </c>
      <c r="H91" s="5">
        <v>2.118973</v>
      </c>
      <c r="I91" s="5">
        <v>1.2344759999999999</v>
      </c>
      <c r="J91" s="5">
        <v>1.3216570000000001</v>
      </c>
      <c r="K91" s="5">
        <v>1.1893009999999999</v>
      </c>
      <c r="L91" s="57">
        <f t="shared" ref="L91:L93" si="13">AVERAGE(C91:E91)</f>
        <v>1.0057393333333333</v>
      </c>
      <c r="M91" s="57">
        <f t="shared" ref="M91:M93" si="14">AVERAGE(F91:H91)</f>
        <v>2.3025436666666668</v>
      </c>
      <c r="N91" s="57">
        <f t="shared" ref="N91:N93" si="15">AVERAGE(I91:K91)</f>
        <v>1.248478</v>
      </c>
      <c r="O91" s="57">
        <f t="shared" ref="O91:O93" si="16">STDEVP(C91:E91)</f>
        <v>5.8275120096162704E-3</v>
      </c>
      <c r="P91" s="57">
        <f t="shared" ref="P91:P93" si="17">STDEVP(F91:H91)</f>
        <v>0.13178671129096772</v>
      </c>
      <c r="Q91" s="57">
        <f t="shared" ref="Q91:Q93" si="18">STDEVP(I91:K91)</f>
        <v>5.4933715736937679E-2</v>
      </c>
      <c r="R91" s="66" t="s">
        <v>6</v>
      </c>
      <c r="S91" s="66" t="s">
        <v>6</v>
      </c>
    </row>
    <row r="92" spans="1:19" ht="14.5">
      <c r="A92" s="24"/>
      <c r="B92" s="150" t="s">
        <v>139</v>
      </c>
      <c r="C92" s="5">
        <v>1.0056020000000001</v>
      </c>
      <c r="D92" s="5">
        <v>1.0248790000000001</v>
      </c>
      <c r="E92" s="5">
        <v>1.0019370000000001</v>
      </c>
      <c r="F92" s="5">
        <v>2.6925680000000001</v>
      </c>
      <c r="G92" s="5">
        <v>3.5178919999999998</v>
      </c>
      <c r="H92" s="5">
        <v>2.6135130000000002</v>
      </c>
      <c r="I92" s="5">
        <v>1.240845</v>
      </c>
      <c r="J92" s="5">
        <v>1.43198</v>
      </c>
      <c r="K92" s="5">
        <v>1.370179</v>
      </c>
      <c r="L92" s="57">
        <f t="shared" si="13"/>
        <v>1.0108059999999999</v>
      </c>
      <c r="M92" s="57">
        <f t="shared" si="14"/>
        <v>2.9413243333333328</v>
      </c>
      <c r="N92" s="57">
        <f t="shared" si="15"/>
        <v>1.3476679999999999</v>
      </c>
      <c r="O92" s="57">
        <f t="shared" si="16"/>
        <v>1.0062970171210224E-2</v>
      </c>
      <c r="P92" s="57">
        <f t="shared" si="17"/>
        <v>0.40897035666034698</v>
      </c>
      <c r="Q92" s="57">
        <f t="shared" si="18"/>
        <v>7.9637536781763107E-2</v>
      </c>
      <c r="R92" s="66">
        <v>4.0000000000000002E-4</v>
      </c>
      <c r="S92" s="66">
        <v>1E-3</v>
      </c>
    </row>
    <row r="93" spans="1:19" ht="14.5">
      <c r="A93" s="24"/>
      <c r="B93" s="150" t="s">
        <v>142</v>
      </c>
      <c r="C93" s="5">
        <v>1.0238849999999999</v>
      </c>
      <c r="D93" s="5">
        <v>1.013425</v>
      </c>
      <c r="E93" s="5">
        <v>1.0346839999999999</v>
      </c>
      <c r="F93" s="5">
        <v>2.3841239999999999</v>
      </c>
      <c r="G93" s="5">
        <v>2.8825159999999999</v>
      </c>
      <c r="H93" s="5">
        <v>3.026964</v>
      </c>
      <c r="I93" s="5">
        <v>1.276437</v>
      </c>
      <c r="J93" s="5">
        <v>1.33843</v>
      </c>
      <c r="K93" s="5">
        <v>1.4068689999999999</v>
      </c>
      <c r="L93" s="57">
        <f t="shared" si="13"/>
        <v>1.023998</v>
      </c>
      <c r="M93" s="57">
        <f t="shared" si="14"/>
        <v>2.7645346666666666</v>
      </c>
      <c r="N93" s="57">
        <f t="shared" si="15"/>
        <v>1.3405786666666668</v>
      </c>
      <c r="O93" s="57">
        <f t="shared" si="16"/>
        <v>8.6793182143913867E-3</v>
      </c>
      <c r="P93" s="57">
        <f t="shared" si="17"/>
        <v>0.27537914791711365</v>
      </c>
      <c r="Q93" s="57">
        <f t="shared" si="18"/>
        <v>5.3270312134329416E-2</v>
      </c>
      <c r="R93" s="66" t="s">
        <v>6</v>
      </c>
      <c r="S93" s="66">
        <v>2.0000000000000001E-4</v>
      </c>
    </row>
    <row r="94" spans="1:19">
      <c r="L94" s="72"/>
      <c r="M94" s="72"/>
      <c r="N94" s="72"/>
      <c r="O94" s="72"/>
      <c r="P94" s="72"/>
      <c r="Q94" s="72"/>
      <c r="R94" s="69"/>
      <c r="S94" s="69"/>
    </row>
    <row r="95" spans="1:19" s="357" customFormat="1">
      <c r="A95" s="356"/>
      <c r="L95" s="358"/>
      <c r="M95" s="358"/>
      <c r="N95" s="358"/>
      <c r="O95" s="358"/>
      <c r="P95" s="358"/>
      <c r="Q95" s="358"/>
      <c r="R95" s="359"/>
      <c r="S95" s="359"/>
    </row>
  </sheetData>
  <mergeCells count="21">
    <mergeCell ref="B89:K89"/>
    <mergeCell ref="L89:N89"/>
    <mergeCell ref="O89:Q89"/>
    <mergeCell ref="R89:S89"/>
    <mergeCell ref="C90:E90"/>
    <mergeCell ref="F90:H90"/>
    <mergeCell ref="I90:K90"/>
    <mergeCell ref="B55:K55"/>
    <mergeCell ref="L55:N55"/>
    <mergeCell ref="O55:Q55"/>
    <mergeCell ref="R55:S55"/>
    <mergeCell ref="C56:E56"/>
    <mergeCell ref="F56:H56"/>
    <mergeCell ref="I56:K56"/>
    <mergeCell ref="B41:K41"/>
    <mergeCell ref="L41:N41"/>
    <mergeCell ref="O41:Q41"/>
    <mergeCell ref="R41:S41"/>
    <mergeCell ref="C42:E42"/>
    <mergeCell ref="F42:H42"/>
    <mergeCell ref="I42:K42"/>
  </mergeCells>
  <phoneticPr fontId="34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99"/>
  <sheetViews>
    <sheetView topLeftCell="A70" zoomScale="40" zoomScaleNormal="40" workbookViewId="0">
      <selection activeCell="B2" sqref="B2"/>
    </sheetView>
  </sheetViews>
  <sheetFormatPr defaultColWidth="9" defaultRowHeight="14"/>
  <cols>
    <col min="1" max="1" width="9" style="77"/>
    <col min="5" max="5" width="11.08203125" customWidth="1"/>
    <col min="13" max="13" width="10.75" customWidth="1"/>
    <col min="16" max="16" width="12.83203125" customWidth="1"/>
    <col min="17" max="17" width="14.75" customWidth="1"/>
    <col min="18" max="18" width="17.75" customWidth="1"/>
    <col min="19" max="19" width="17.25" customWidth="1"/>
  </cols>
  <sheetData>
    <row r="1" spans="1:23" s="203" customFormat="1">
      <c r="A1" s="86"/>
    </row>
    <row r="2" spans="1:23" s="203" customFormat="1">
      <c r="A2" s="86" t="s">
        <v>160</v>
      </c>
      <c r="B2" s="203" t="s">
        <v>432</v>
      </c>
      <c r="F2" s="144"/>
      <c r="G2" s="144"/>
    </row>
    <row r="3" spans="1:23" s="203" customFormat="1">
      <c r="A3" s="86"/>
      <c r="B3" s="417" t="s">
        <v>75</v>
      </c>
      <c r="C3" s="417"/>
      <c r="D3" s="417"/>
      <c r="E3" s="417"/>
      <c r="F3" s="417"/>
      <c r="G3" s="417"/>
      <c r="H3" s="417"/>
      <c r="I3" s="417"/>
      <c r="J3" s="417"/>
      <c r="K3" s="417"/>
      <c r="L3" s="417"/>
      <c r="M3" s="417"/>
      <c r="N3" s="417"/>
      <c r="O3" s="417"/>
      <c r="P3" s="417"/>
      <c r="Q3" s="417"/>
      <c r="R3" s="417"/>
      <c r="S3" s="387" t="s">
        <v>3</v>
      </c>
      <c r="T3" s="387"/>
      <c r="U3" s="387" t="s">
        <v>4</v>
      </c>
      <c r="V3" s="387"/>
      <c r="W3" s="469" t="s">
        <v>5</v>
      </c>
    </row>
    <row r="4" spans="1:23" s="203" customFormat="1">
      <c r="A4" s="86"/>
      <c r="B4" s="66"/>
      <c r="C4" s="470" t="s">
        <v>48</v>
      </c>
      <c r="D4" s="470"/>
      <c r="E4" s="470"/>
      <c r="F4" s="470"/>
      <c r="G4" s="470"/>
      <c r="H4" s="470"/>
      <c r="I4" s="470"/>
      <c r="J4" s="470"/>
      <c r="K4" s="470" t="s">
        <v>49</v>
      </c>
      <c r="L4" s="470"/>
      <c r="M4" s="470"/>
      <c r="N4" s="470"/>
      <c r="O4" s="470"/>
      <c r="P4" s="470"/>
      <c r="Q4" s="470"/>
      <c r="R4" s="470"/>
      <c r="S4" s="3" t="s">
        <v>48</v>
      </c>
      <c r="T4" s="3" t="s">
        <v>49</v>
      </c>
      <c r="U4" s="3" t="s">
        <v>48</v>
      </c>
      <c r="V4" s="3" t="s">
        <v>49</v>
      </c>
      <c r="W4" s="469"/>
    </row>
    <row r="5" spans="1:23" ht="14.5">
      <c r="B5" s="150" t="s">
        <v>161</v>
      </c>
      <c r="C5" s="5">
        <v>0.86068999999999996</v>
      </c>
      <c r="D5" s="5">
        <v>0.82764000000000004</v>
      </c>
      <c r="E5" s="5">
        <v>1.28938</v>
      </c>
      <c r="F5" s="5">
        <v>1.1119300000000001</v>
      </c>
      <c r="G5" s="5">
        <v>0.77090000000000003</v>
      </c>
      <c r="H5" s="5">
        <v>1.0488299999999999</v>
      </c>
      <c r="I5" s="5">
        <v>1.33483</v>
      </c>
      <c r="J5" s="5">
        <v>0.92913000000000001</v>
      </c>
      <c r="K5" s="5">
        <v>1.4331499999999999</v>
      </c>
      <c r="L5" s="5">
        <v>1.01339</v>
      </c>
      <c r="M5" s="5">
        <v>0.77542999999999995</v>
      </c>
      <c r="N5" s="5">
        <v>1.5257499999999999</v>
      </c>
      <c r="O5" s="5">
        <v>1.2546999999999999</v>
      </c>
      <c r="P5" s="5">
        <v>0.75248999999999999</v>
      </c>
      <c r="Q5" s="5">
        <v>1.2798799999999999</v>
      </c>
      <c r="R5" s="5">
        <v>1.8113699999999999</v>
      </c>
      <c r="S5" s="5">
        <f>AVERAGE(C5:J5)</f>
        <v>1.02166625</v>
      </c>
      <c r="T5" s="5">
        <f>AVERAGE(K5:R5)</f>
        <v>1.2307699999999999</v>
      </c>
      <c r="U5" s="5">
        <f>STDEVP(C5:J5)</f>
        <v>0.19800057089169601</v>
      </c>
      <c r="V5" s="5">
        <f>STDEVP(K5:R5)</f>
        <v>0.34485359215904948</v>
      </c>
      <c r="W5" s="66">
        <v>0.18590000000000001</v>
      </c>
    </row>
    <row r="6" spans="1:23" ht="14.5">
      <c r="B6" s="150" t="s">
        <v>162</v>
      </c>
      <c r="C6" s="5">
        <v>1.19739</v>
      </c>
      <c r="D6" s="5">
        <v>0.94513000000000003</v>
      </c>
      <c r="E6" s="5">
        <v>1.2130099999999999</v>
      </c>
      <c r="F6" s="5">
        <v>1.1117900000000001</v>
      </c>
      <c r="G6" s="5">
        <v>0.83935000000000004</v>
      </c>
      <c r="H6" s="5">
        <v>1.0600099999999999</v>
      </c>
      <c r="I6" s="5">
        <v>0.86531999999999998</v>
      </c>
      <c r="J6" s="5">
        <v>0.94847999999999999</v>
      </c>
      <c r="K6" s="5">
        <v>1.4799500000000001</v>
      </c>
      <c r="L6" s="5">
        <v>1.0903400000000001</v>
      </c>
      <c r="M6" s="5">
        <v>1.48644</v>
      </c>
      <c r="N6" s="5">
        <v>1.53826</v>
      </c>
      <c r="O6" s="5">
        <v>1.3675999999999999</v>
      </c>
      <c r="P6" s="5">
        <v>1.0375399999999999</v>
      </c>
      <c r="Q6" s="5">
        <v>0.79905000000000004</v>
      </c>
      <c r="R6" s="5">
        <v>1.1619200000000001</v>
      </c>
      <c r="S6" s="5">
        <f t="shared" ref="S6:S11" si="0">AVERAGE(C6:J6)</f>
        <v>1.0225599999999999</v>
      </c>
      <c r="T6" s="5">
        <f t="shared" ref="T6:T11" si="1">AVERAGE(K6:R6)</f>
        <v>1.2451375</v>
      </c>
      <c r="U6" s="5">
        <f t="shared" ref="U6:U11" si="2">STDEVP(C6:J6)</f>
        <v>0.13508090159234259</v>
      </c>
      <c r="V6" s="5">
        <f t="shared" ref="V6:V11" si="3">STDEVP(K6:R6)</f>
        <v>0.24679441559474147</v>
      </c>
      <c r="W6" s="66">
        <v>5.5E-2</v>
      </c>
    </row>
    <row r="7" spans="1:23" ht="14.5">
      <c r="B7" s="150" t="s">
        <v>163</v>
      </c>
      <c r="C7" s="5">
        <v>1.14296</v>
      </c>
      <c r="D7" s="5">
        <v>0.60706000000000004</v>
      </c>
      <c r="E7" s="5">
        <v>1.3065199999999999</v>
      </c>
      <c r="F7" s="5">
        <v>1.19129</v>
      </c>
      <c r="G7" s="5">
        <v>0.89858000000000005</v>
      </c>
      <c r="H7" s="5">
        <v>1.18987</v>
      </c>
      <c r="I7" s="5">
        <v>0.64824999999999999</v>
      </c>
      <c r="J7" s="5">
        <v>1.37199</v>
      </c>
      <c r="K7" s="5">
        <v>0.96228000000000002</v>
      </c>
      <c r="L7" s="5">
        <v>1.4250700000000001</v>
      </c>
      <c r="M7" s="5">
        <v>0.73684000000000005</v>
      </c>
      <c r="N7" s="5">
        <v>0.56927000000000005</v>
      </c>
      <c r="O7" s="5">
        <v>0.38335999999999998</v>
      </c>
      <c r="P7" s="5">
        <v>0.40061999999999998</v>
      </c>
      <c r="Q7" s="5">
        <v>0.46716000000000002</v>
      </c>
      <c r="R7" s="5">
        <v>1.2735000000000001</v>
      </c>
      <c r="S7" s="5">
        <f t="shared" si="0"/>
        <v>1.044565</v>
      </c>
      <c r="T7" s="5">
        <f t="shared" si="1"/>
        <v>0.77726249999999997</v>
      </c>
      <c r="U7" s="5">
        <f t="shared" si="2"/>
        <v>0.27339045379273952</v>
      </c>
      <c r="V7" s="5">
        <f t="shared" si="3"/>
        <v>0.37719604653117716</v>
      </c>
      <c r="W7" s="66">
        <v>0.1512</v>
      </c>
    </row>
    <row r="8" spans="1:23" ht="14.5">
      <c r="B8" s="150" t="s">
        <v>164</v>
      </c>
      <c r="C8" s="5">
        <v>1.0969500000000001</v>
      </c>
      <c r="D8" s="5">
        <v>0.32965</v>
      </c>
      <c r="E8" s="5">
        <v>2.5075099999999999</v>
      </c>
      <c r="F8" s="5">
        <v>0.92110000000000003</v>
      </c>
      <c r="G8" s="5">
        <v>0.87765000000000004</v>
      </c>
      <c r="H8" s="5">
        <v>1.2615099999999999</v>
      </c>
      <c r="I8" s="5">
        <v>0.89785999999999999</v>
      </c>
      <c r="J8" s="5">
        <v>1.24475</v>
      </c>
      <c r="K8" s="5">
        <v>0.82704999999999995</v>
      </c>
      <c r="L8" s="5">
        <v>1.81755</v>
      </c>
      <c r="M8" s="5">
        <v>1.4431799999999999</v>
      </c>
      <c r="N8" s="5">
        <v>0.21439</v>
      </c>
      <c r="O8" s="5">
        <v>2.1046100000000001</v>
      </c>
      <c r="P8" s="5">
        <v>0.23105999999999999</v>
      </c>
      <c r="Q8" s="5">
        <v>0.76075999999999999</v>
      </c>
      <c r="R8" s="5">
        <v>0.97921999999999998</v>
      </c>
      <c r="S8" s="5">
        <f t="shared" si="0"/>
        <v>1.1421224999999999</v>
      </c>
      <c r="T8" s="5">
        <f t="shared" si="1"/>
        <v>1.0472275000000002</v>
      </c>
      <c r="U8" s="5">
        <f t="shared" si="2"/>
        <v>0.58413202058160596</v>
      </c>
      <c r="V8" s="5">
        <f t="shared" si="3"/>
        <v>0.64837752863879339</v>
      </c>
      <c r="W8" s="66">
        <v>0.77780000000000005</v>
      </c>
    </row>
    <row r="9" spans="1:23" ht="14.5">
      <c r="B9" s="150" t="s">
        <v>165</v>
      </c>
      <c r="C9" s="5">
        <v>1.25414</v>
      </c>
      <c r="D9" s="5">
        <v>0.89088999999999996</v>
      </c>
      <c r="E9" s="5">
        <v>1.2319599999999999</v>
      </c>
      <c r="F9" s="5">
        <v>1.0037700000000001</v>
      </c>
      <c r="G9" s="5">
        <v>0.81311</v>
      </c>
      <c r="H9" s="5">
        <v>1.1499699999999999</v>
      </c>
      <c r="I9" s="5">
        <v>0.79149999999999998</v>
      </c>
      <c r="J9" s="5">
        <v>1.20685</v>
      </c>
      <c r="K9" s="5">
        <v>2.3911799999999999</v>
      </c>
      <c r="L9" s="5">
        <v>2.8586299999999998</v>
      </c>
      <c r="M9" s="5">
        <v>2.3687499999999999</v>
      </c>
      <c r="N9" s="5">
        <v>1.7373700000000001</v>
      </c>
      <c r="O9" s="5">
        <v>1.8992199999999999</v>
      </c>
      <c r="P9" s="5">
        <v>2.74499</v>
      </c>
      <c r="Q9" s="5">
        <v>1.73021</v>
      </c>
      <c r="R9" s="5">
        <v>2.1958600000000001</v>
      </c>
      <c r="S9" s="5">
        <f t="shared" si="0"/>
        <v>1.0427737500000001</v>
      </c>
      <c r="T9" s="5">
        <f t="shared" si="1"/>
        <v>2.2407762500000001</v>
      </c>
      <c r="U9" s="5">
        <f t="shared" si="2"/>
        <v>0.18005314569159106</v>
      </c>
      <c r="V9" s="5">
        <f t="shared" si="3"/>
        <v>0.40431225871649679</v>
      </c>
      <c r="W9" s="66" t="s">
        <v>6</v>
      </c>
    </row>
    <row r="10" spans="1:23" ht="14.5">
      <c r="B10" s="150" t="s">
        <v>166</v>
      </c>
      <c r="C10" s="5">
        <v>1.3041</v>
      </c>
      <c r="D10" s="5">
        <v>0.91576999999999997</v>
      </c>
      <c r="E10" s="5">
        <v>1.0607500000000001</v>
      </c>
      <c r="F10" s="5">
        <v>1.0110699999999999</v>
      </c>
      <c r="G10" s="5">
        <v>1.3095399999999999</v>
      </c>
      <c r="H10" s="5">
        <v>0.92144000000000004</v>
      </c>
      <c r="I10" s="5">
        <v>0.83042000000000005</v>
      </c>
      <c r="J10" s="5">
        <v>0.80001999999999995</v>
      </c>
      <c r="K10" s="5">
        <v>1.0758000000000001</v>
      </c>
      <c r="L10" s="5">
        <v>0.76009000000000004</v>
      </c>
      <c r="M10" s="5">
        <v>0.86934</v>
      </c>
      <c r="N10" s="5">
        <v>0.96597999999999995</v>
      </c>
      <c r="O10" s="5">
        <v>0.64849999999999997</v>
      </c>
      <c r="P10" s="5">
        <v>0.59389000000000003</v>
      </c>
      <c r="Q10" s="5">
        <v>1.0484199999999999</v>
      </c>
      <c r="R10" s="5">
        <v>0.61465999999999998</v>
      </c>
      <c r="S10" s="5">
        <f t="shared" si="0"/>
        <v>1.01913875</v>
      </c>
      <c r="T10" s="5">
        <f t="shared" si="1"/>
        <v>0.82208500000000007</v>
      </c>
      <c r="U10" s="5">
        <f t="shared" si="2"/>
        <v>0.18411624666481094</v>
      </c>
      <c r="V10" s="5">
        <f t="shared" si="3"/>
        <v>0.18289712285872581</v>
      </c>
      <c r="W10" s="66">
        <v>6.4199999999999993E-2</v>
      </c>
    </row>
    <row r="11" spans="1:23" ht="14.5">
      <c r="B11" s="150" t="s">
        <v>167</v>
      </c>
      <c r="C11" s="5">
        <v>1.2057100000000001</v>
      </c>
      <c r="D11" s="5">
        <v>0.74929999999999997</v>
      </c>
      <c r="E11" s="5">
        <v>1.3655200000000001</v>
      </c>
      <c r="F11" s="5">
        <v>0.79957999999999996</v>
      </c>
      <c r="G11" s="5">
        <v>1.0045500000000001</v>
      </c>
      <c r="H11" s="5">
        <v>1.1261699999999999</v>
      </c>
      <c r="I11" s="5">
        <v>0.92415999999999998</v>
      </c>
      <c r="J11" s="5">
        <v>1.0516799999999999</v>
      </c>
      <c r="K11" s="5">
        <v>1.5765100000000001</v>
      </c>
      <c r="L11" s="5">
        <v>2.3620399999999999</v>
      </c>
      <c r="M11" s="5">
        <v>0.68874999999999997</v>
      </c>
      <c r="N11" s="5">
        <v>0.84140000000000004</v>
      </c>
      <c r="O11" s="5">
        <v>1.1820900000000001</v>
      </c>
      <c r="P11" s="5">
        <v>1.5106999999999999</v>
      </c>
      <c r="Q11" s="5">
        <v>1.31552</v>
      </c>
      <c r="R11" s="5">
        <v>1.14028</v>
      </c>
      <c r="S11" s="5">
        <f t="shared" si="0"/>
        <v>1.02833375</v>
      </c>
      <c r="T11" s="5">
        <f t="shared" si="1"/>
        <v>1.3271612500000001</v>
      </c>
      <c r="U11" s="5">
        <f t="shared" si="2"/>
        <v>0.19263950438172769</v>
      </c>
      <c r="V11" s="5">
        <f t="shared" si="3"/>
        <v>0.4830209626775398</v>
      </c>
      <c r="W11" s="66">
        <v>0.1507</v>
      </c>
    </row>
    <row r="12" spans="1:23" ht="14.5">
      <c r="B12" s="204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</row>
    <row r="13" spans="1:23" ht="14.5">
      <c r="A13" s="86" t="s">
        <v>168</v>
      </c>
      <c r="B13" s="204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</row>
    <row r="14" spans="1:23" ht="14.5">
      <c r="B14" s="204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</row>
    <row r="15" spans="1:23" ht="14.5">
      <c r="B15" s="204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</row>
    <row r="16" spans="1:23" ht="14.5">
      <c r="B16" s="204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</row>
    <row r="17" spans="1:18" ht="14.5">
      <c r="B17" s="204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</row>
    <row r="18" spans="1:18" ht="14.5">
      <c r="B18" s="204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</row>
    <row r="19" spans="1:18" ht="14.5">
      <c r="B19" s="204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</row>
    <row r="20" spans="1:18" ht="14.5">
      <c r="B20" s="204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</row>
    <row r="21" spans="1:18" ht="14.5">
      <c r="B21" s="204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</row>
    <row r="22" spans="1:18" ht="14.5">
      <c r="B22" s="204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</row>
    <row r="23" spans="1:18" ht="14.5">
      <c r="A23" s="86" t="s">
        <v>169</v>
      </c>
      <c r="B23" s="204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</row>
    <row r="24" spans="1:18" ht="14.5">
      <c r="B24" s="204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</row>
    <row r="25" spans="1:18" ht="14.5">
      <c r="B25" s="204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</row>
    <row r="26" spans="1:18" ht="14.5">
      <c r="B26" s="204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</row>
    <row r="27" spans="1:18" ht="14.5">
      <c r="B27" s="204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</row>
    <row r="28" spans="1:18" ht="14.5">
      <c r="B28" s="204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</row>
    <row r="29" spans="1:18" ht="14.5">
      <c r="B29" s="204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</row>
    <row r="30" spans="1:18" ht="14.5">
      <c r="B30" s="204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</row>
    <row r="31" spans="1:18" ht="14.5">
      <c r="B31" s="204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</row>
    <row r="32" spans="1:18" ht="14.5">
      <c r="B32" s="204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</row>
    <row r="33" spans="1:23" s="326" customFormat="1">
      <c r="A33" s="329" t="s">
        <v>170</v>
      </c>
      <c r="B33" s="325" t="s">
        <v>433</v>
      </c>
      <c r="C33" s="325"/>
      <c r="D33" s="325"/>
      <c r="E33" s="325"/>
      <c r="F33" s="325"/>
      <c r="G33" s="325"/>
      <c r="H33" s="325"/>
      <c r="I33" s="325"/>
      <c r="J33" s="325"/>
      <c r="K33" s="325"/>
      <c r="L33" s="325"/>
      <c r="M33" s="325"/>
      <c r="N33" s="325"/>
      <c r="O33" s="325"/>
      <c r="P33" s="325"/>
      <c r="Q33" s="325"/>
      <c r="R33" s="325"/>
    </row>
    <row r="34" spans="1:23" s="326" customFormat="1">
      <c r="A34" s="327"/>
      <c r="B34" s="471" t="s">
        <v>171</v>
      </c>
      <c r="C34" s="471"/>
      <c r="D34" s="471"/>
      <c r="E34" s="471"/>
      <c r="F34" s="471"/>
      <c r="G34" s="471"/>
      <c r="H34" s="471"/>
      <c r="I34" s="471"/>
      <c r="J34" s="471"/>
      <c r="K34" s="471"/>
      <c r="L34" s="471"/>
      <c r="M34" s="471"/>
      <c r="N34" s="471"/>
      <c r="O34" s="471"/>
      <c r="P34" s="471"/>
      <c r="Q34" s="471"/>
      <c r="R34" s="471"/>
      <c r="S34" s="472" t="s">
        <v>3</v>
      </c>
      <c r="T34" s="472"/>
      <c r="U34" s="472" t="s">
        <v>4</v>
      </c>
      <c r="V34" s="472"/>
      <c r="W34" s="476" t="s">
        <v>5</v>
      </c>
    </row>
    <row r="35" spans="1:23" s="326" customFormat="1">
      <c r="A35" s="327"/>
      <c r="B35" s="71"/>
      <c r="C35" s="473" t="s">
        <v>48</v>
      </c>
      <c r="D35" s="473"/>
      <c r="E35" s="473"/>
      <c r="F35" s="473"/>
      <c r="G35" s="473"/>
      <c r="H35" s="473"/>
      <c r="I35" s="473"/>
      <c r="J35" s="473"/>
      <c r="K35" s="473" t="s">
        <v>49</v>
      </c>
      <c r="L35" s="473"/>
      <c r="M35" s="473"/>
      <c r="N35" s="473"/>
      <c r="O35" s="473"/>
      <c r="P35" s="473"/>
      <c r="Q35" s="473"/>
      <c r="R35" s="473"/>
      <c r="S35" s="293" t="s">
        <v>48</v>
      </c>
      <c r="T35" s="293" t="s">
        <v>49</v>
      </c>
      <c r="U35" s="293" t="s">
        <v>48</v>
      </c>
      <c r="V35" s="293" t="s">
        <v>49</v>
      </c>
      <c r="W35" s="476"/>
    </row>
    <row r="36" spans="1:23" s="326" customFormat="1">
      <c r="A36" s="327"/>
      <c r="B36" s="330" t="s">
        <v>172</v>
      </c>
      <c r="C36" s="338">
        <v>0.80618106320494498</v>
      </c>
      <c r="D36" s="338">
        <v>0.57179537219697196</v>
      </c>
      <c r="E36" s="338">
        <v>1.2208634396036699</v>
      </c>
      <c r="F36" s="338">
        <v>1.20283377106459</v>
      </c>
      <c r="G36" s="338">
        <v>1.5453974733070199</v>
      </c>
      <c r="H36" s="338">
        <v>1.1487447654473699</v>
      </c>
      <c r="I36" s="338">
        <v>0.60785470927512197</v>
      </c>
      <c r="J36" s="338">
        <v>0.89632940590031895</v>
      </c>
      <c r="K36" s="338">
        <v>2.7317496631781402</v>
      </c>
      <c r="L36" s="338">
        <v>1.1487447654473699</v>
      </c>
      <c r="M36" s="338">
        <v>3.13561423845342</v>
      </c>
      <c r="N36" s="338">
        <v>2.9336819508157799</v>
      </c>
      <c r="O36" s="338">
        <v>1.0946557598301401</v>
      </c>
      <c r="P36" s="338">
        <v>1.67160515308054</v>
      </c>
      <c r="Q36" s="338">
        <v>2.8579573429516598</v>
      </c>
      <c r="R36" s="338">
        <v>2.4288512317216799</v>
      </c>
      <c r="S36" s="337">
        <f>AVERAGE(C36:J36)</f>
        <v>1.0000000000000009</v>
      </c>
      <c r="T36" s="292">
        <f>AVERAGE(K36:R36)</f>
        <v>2.250357513184841</v>
      </c>
      <c r="U36" s="292">
        <f>STDEVP(C36:J36)</f>
        <v>0.31522930372716368</v>
      </c>
      <c r="V36" s="292">
        <f>STDEVP(K36:R36)</f>
        <v>0.77197305672485805</v>
      </c>
      <c r="W36" s="71">
        <v>1.4E-3</v>
      </c>
    </row>
    <row r="37" spans="1:23" s="326" customFormat="1" ht="14.5">
      <c r="A37" s="327"/>
      <c r="B37" s="204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</row>
    <row r="38" spans="1:23" s="326" customFormat="1">
      <c r="A38" s="329" t="s">
        <v>173</v>
      </c>
      <c r="B38" s="325" t="s">
        <v>433</v>
      </c>
      <c r="C38" s="325"/>
      <c r="D38" s="325"/>
      <c r="E38" s="325"/>
      <c r="F38" s="325"/>
      <c r="G38" s="325"/>
      <c r="H38" s="325"/>
      <c r="I38" s="325"/>
      <c r="J38" s="325"/>
      <c r="K38" s="325"/>
      <c r="L38" s="325"/>
      <c r="M38" s="325"/>
      <c r="N38" s="325"/>
      <c r="O38" s="325"/>
      <c r="P38" s="325"/>
      <c r="Q38" s="325"/>
      <c r="R38" s="325"/>
    </row>
    <row r="39" spans="1:23" s="326" customFormat="1">
      <c r="A39" s="328"/>
      <c r="B39" s="471" t="s">
        <v>171</v>
      </c>
      <c r="C39" s="471"/>
      <c r="D39" s="471"/>
      <c r="E39" s="471"/>
      <c r="F39" s="471"/>
      <c r="G39" s="471"/>
      <c r="H39" s="471"/>
      <c r="I39" s="471"/>
      <c r="J39" s="471"/>
      <c r="K39" s="471"/>
      <c r="L39" s="471"/>
      <c r="M39" s="471"/>
      <c r="N39" s="471"/>
      <c r="O39" s="471"/>
      <c r="P39" s="471"/>
      <c r="Q39" s="471"/>
      <c r="R39" s="471"/>
      <c r="S39" s="472" t="s">
        <v>3</v>
      </c>
      <c r="T39" s="472"/>
      <c r="U39" s="472" t="s">
        <v>4</v>
      </c>
      <c r="V39" s="472"/>
      <c r="W39" s="476" t="s">
        <v>5</v>
      </c>
    </row>
    <row r="40" spans="1:23" s="326" customFormat="1">
      <c r="A40" s="328"/>
      <c r="B40" s="71"/>
      <c r="C40" s="442" t="s">
        <v>48</v>
      </c>
      <c r="D40" s="442"/>
      <c r="E40" s="442"/>
      <c r="F40" s="442"/>
      <c r="G40" s="442"/>
      <c r="H40" s="442"/>
      <c r="I40" s="442"/>
      <c r="J40" s="442"/>
      <c r="K40" s="442" t="s">
        <v>49</v>
      </c>
      <c r="L40" s="442"/>
      <c r="M40" s="442"/>
      <c r="N40" s="442"/>
      <c r="O40" s="442"/>
      <c r="P40" s="442"/>
      <c r="Q40" s="442"/>
      <c r="R40" s="442"/>
      <c r="S40" s="293" t="s">
        <v>48</v>
      </c>
      <c r="T40" s="293" t="s">
        <v>49</v>
      </c>
      <c r="U40" s="293" t="s">
        <v>48</v>
      </c>
      <c r="V40" s="293" t="s">
        <v>49</v>
      </c>
      <c r="W40" s="476"/>
    </row>
    <row r="41" spans="1:23" s="326" customFormat="1">
      <c r="A41" s="327"/>
      <c r="B41" s="291" t="s">
        <v>172</v>
      </c>
      <c r="C41" s="338">
        <v>0.55308281649033197</v>
      </c>
      <c r="D41" s="338">
        <v>2.0036483035388546</v>
      </c>
      <c r="E41" s="338">
        <v>1.6205764319591389</v>
      </c>
      <c r="F41" s="338">
        <v>0.78803356439255756</v>
      </c>
      <c r="G41" s="338">
        <v>1.3754104341481208</v>
      </c>
      <c r="H41" s="338">
        <v>1.1487447654473675</v>
      </c>
      <c r="I41" s="338">
        <v>0.60785470927512175</v>
      </c>
      <c r="J41" s="338">
        <v>0.8963294059003194</v>
      </c>
      <c r="K41" s="338">
        <v>2.7317496631781411</v>
      </c>
      <c r="L41" s="338">
        <v>1.1487447654473675</v>
      </c>
      <c r="M41" s="338">
        <v>3.3775994162714342</v>
      </c>
      <c r="N41" s="338">
        <v>2.933681950815779</v>
      </c>
      <c r="O41" s="338">
        <v>1.5899306822327615</v>
      </c>
      <c r="P41" s="338">
        <v>1.671605153080538</v>
      </c>
      <c r="Q41" s="338">
        <v>3.1017876687340387</v>
      </c>
      <c r="R41" s="338">
        <v>3.1120029186428315</v>
      </c>
      <c r="S41" s="292">
        <f>AVERAGE(C41:J41)</f>
        <v>1.1242100538939765</v>
      </c>
      <c r="T41" s="292">
        <f>AVERAGE(K41:R41)</f>
        <v>2.4583877773003611</v>
      </c>
      <c r="U41" s="292">
        <f>STDEVP(C41:J41)</f>
        <v>0.47974579002414058</v>
      </c>
      <c r="V41" s="292">
        <f>STDEVP(K41:R41)</f>
        <v>0.79648971468407292</v>
      </c>
      <c r="W41" s="71">
        <v>2E-3</v>
      </c>
    </row>
    <row r="42" spans="1:23">
      <c r="S42" s="63"/>
      <c r="T42" s="63"/>
      <c r="U42" s="63"/>
      <c r="V42" s="63"/>
      <c r="W42" s="69"/>
    </row>
    <row r="43" spans="1:23">
      <c r="A43" s="86" t="s">
        <v>174</v>
      </c>
      <c r="B43" s="417" t="s">
        <v>175</v>
      </c>
      <c r="C43" s="417"/>
      <c r="D43" s="417"/>
      <c r="E43" s="417"/>
      <c r="F43" s="417"/>
      <c r="G43" s="417"/>
      <c r="H43" s="417"/>
      <c r="I43" s="417"/>
      <c r="J43" s="417"/>
      <c r="K43" s="417"/>
      <c r="L43" s="417" t="s">
        <v>3</v>
      </c>
      <c r="M43" s="417"/>
      <c r="N43" s="417"/>
      <c r="O43" s="417" t="s">
        <v>4</v>
      </c>
      <c r="P43" s="417"/>
      <c r="Q43" s="417"/>
      <c r="R43" s="469" t="s">
        <v>5</v>
      </c>
      <c r="S43" s="469"/>
    </row>
    <row r="44" spans="1:23">
      <c r="A44" s="86"/>
      <c r="B44" s="57"/>
      <c r="C44" s="470" t="s">
        <v>133</v>
      </c>
      <c r="D44" s="470"/>
      <c r="E44" s="470"/>
      <c r="F44" s="470" t="s">
        <v>134</v>
      </c>
      <c r="G44" s="470"/>
      <c r="H44" s="470"/>
      <c r="I44" s="470" t="s">
        <v>135</v>
      </c>
      <c r="J44" s="470"/>
      <c r="K44" s="470"/>
      <c r="L44" s="3" t="s">
        <v>133</v>
      </c>
      <c r="M44" s="3" t="s">
        <v>134</v>
      </c>
      <c r="N44" s="66" t="s">
        <v>135</v>
      </c>
      <c r="O44" s="3" t="s">
        <v>133</v>
      </c>
      <c r="P44" s="3" t="s">
        <v>134</v>
      </c>
      <c r="Q44" s="206" t="s">
        <v>135</v>
      </c>
      <c r="R44" s="70" t="s">
        <v>136</v>
      </c>
      <c r="S44" s="70" t="s">
        <v>137</v>
      </c>
    </row>
    <row r="45" spans="1:23">
      <c r="B45" s="5" t="s">
        <v>172</v>
      </c>
      <c r="C45" s="5">
        <v>0.89590599999999998</v>
      </c>
      <c r="D45" s="5">
        <v>0.93897900000000001</v>
      </c>
      <c r="E45" s="5">
        <v>1.165114</v>
      </c>
      <c r="F45" s="5">
        <v>2.8234370000000002</v>
      </c>
      <c r="G45" s="5">
        <v>2.0158130000000001</v>
      </c>
      <c r="H45" s="5">
        <v>2.683449</v>
      </c>
      <c r="I45" s="5">
        <v>2.0911909999999998</v>
      </c>
      <c r="J45" s="5">
        <v>2.5865339999999999</v>
      </c>
      <c r="K45" s="5">
        <v>2.2957890000000001</v>
      </c>
      <c r="L45" s="57">
        <f>AVERAGE(C45:E45)</f>
        <v>0.99999966666666662</v>
      </c>
      <c r="M45" s="57">
        <f>AVERAGE(F45:H45)</f>
        <v>2.5075663333333331</v>
      </c>
      <c r="N45" s="57">
        <f>AVERAGE(I45:K45)</f>
        <v>2.3245046666666664</v>
      </c>
      <c r="O45" s="57">
        <f>STDEVP(C45:E45)</f>
        <v>0.11807025630624472</v>
      </c>
      <c r="P45" s="57">
        <f>STDEVP(F45:H45)</f>
        <v>0.35238725446997976</v>
      </c>
      <c r="Q45" s="57">
        <f>STDEVP(I45:K45)</f>
        <v>0.20323978292702005</v>
      </c>
      <c r="R45" s="66">
        <v>1.5E-3</v>
      </c>
      <c r="S45" s="66">
        <v>3.0000000000000001E-3</v>
      </c>
    </row>
    <row r="46" spans="1:23">
      <c r="B46" s="104"/>
      <c r="C46" s="104"/>
      <c r="D46" s="104"/>
      <c r="E46" s="104"/>
      <c r="F46" s="104"/>
      <c r="G46" s="104"/>
      <c r="H46" s="104"/>
      <c r="I46" s="104"/>
      <c r="J46" s="104"/>
      <c r="K46" s="104"/>
    </row>
    <row r="47" spans="1:23">
      <c r="A47" s="86" t="s">
        <v>176</v>
      </c>
      <c r="B47" s="470" t="s">
        <v>175</v>
      </c>
      <c r="C47" s="470"/>
      <c r="D47" s="470"/>
      <c r="E47" s="470"/>
      <c r="F47" s="470"/>
      <c r="G47" s="470"/>
      <c r="H47" s="470"/>
      <c r="I47" s="470"/>
      <c r="J47" s="470"/>
      <c r="K47" s="470"/>
      <c r="L47" s="417" t="s">
        <v>3</v>
      </c>
      <c r="M47" s="417"/>
      <c r="N47" s="417"/>
      <c r="O47" s="417" t="s">
        <v>4</v>
      </c>
      <c r="P47" s="417"/>
      <c r="Q47" s="417"/>
      <c r="R47" s="469" t="s">
        <v>5</v>
      </c>
      <c r="S47" s="469"/>
    </row>
    <row r="48" spans="1:23">
      <c r="A48" s="86"/>
      <c r="B48" s="57"/>
      <c r="C48" s="470" t="s">
        <v>150</v>
      </c>
      <c r="D48" s="470"/>
      <c r="E48" s="470"/>
      <c r="F48" s="470" t="s">
        <v>148</v>
      </c>
      <c r="G48" s="470"/>
      <c r="H48" s="470"/>
      <c r="I48" s="470" t="s">
        <v>149</v>
      </c>
      <c r="J48" s="470"/>
      <c r="K48" s="470"/>
      <c r="L48" s="3" t="s">
        <v>150</v>
      </c>
      <c r="M48" s="3" t="s">
        <v>148</v>
      </c>
      <c r="N48" s="66" t="s">
        <v>149</v>
      </c>
      <c r="O48" s="3" t="s">
        <v>150</v>
      </c>
      <c r="P48" s="3" t="s">
        <v>148</v>
      </c>
      <c r="Q48" s="66" t="s">
        <v>149</v>
      </c>
      <c r="R48" s="70" t="s">
        <v>151</v>
      </c>
      <c r="S48" s="70" t="s">
        <v>152</v>
      </c>
    </row>
    <row r="49" spans="1:19">
      <c r="A49" s="86"/>
      <c r="B49" s="17" t="s">
        <v>172</v>
      </c>
      <c r="C49" s="17">
        <v>0.96321500000000004</v>
      </c>
      <c r="D49" s="17">
        <v>1.254864</v>
      </c>
      <c r="E49" s="17">
        <v>0.78191999999999995</v>
      </c>
      <c r="F49" s="17">
        <v>0.79768499999999998</v>
      </c>
      <c r="G49" s="17">
        <v>1.073569</v>
      </c>
      <c r="H49" s="17">
        <v>1.278511</v>
      </c>
      <c r="I49" s="17">
        <v>0.34050599999999998</v>
      </c>
      <c r="J49" s="17">
        <v>0.42721199999999998</v>
      </c>
      <c r="K49" s="17">
        <v>0.57697799999999999</v>
      </c>
      <c r="L49" s="57">
        <f>AVERAGE(C49:E49)</f>
        <v>0.99999966666666662</v>
      </c>
      <c r="M49" s="57">
        <f>AVERAGE(F49:H49)</f>
        <v>1.0499216666666666</v>
      </c>
      <c r="N49" s="57">
        <f>AVERAGE(I49:K49)</f>
        <v>0.44823199999999996</v>
      </c>
      <c r="O49" s="57">
        <f>STDEVP(C49:E49)</f>
        <v>0.19482272379496449</v>
      </c>
      <c r="P49" s="57">
        <f>STDEVP(F49:H49)</f>
        <v>0.19700728895032193</v>
      </c>
      <c r="Q49" s="57">
        <f>STDEVP(I49:K49)</f>
        <v>9.7676786720284708E-2</v>
      </c>
      <c r="R49" s="66">
        <v>3.0599999999999999E-2</v>
      </c>
      <c r="S49" s="66">
        <v>2.1399999999999999E-2</v>
      </c>
    </row>
    <row r="51" spans="1:19">
      <c r="C51" s="203"/>
      <c r="D51" s="203"/>
      <c r="E51" s="203"/>
    </row>
    <row r="52" spans="1:19">
      <c r="A52" s="86" t="s">
        <v>177</v>
      </c>
      <c r="B52" s="203" t="s">
        <v>132</v>
      </c>
      <c r="D52" s="203"/>
      <c r="E52" s="203"/>
    </row>
    <row r="53" spans="1:19">
      <c r="B53" s="15"/>
      <c r="C53" s="84" t="s">
        <v>133</v>
      </c>
      <c r="D53" s="84" t="s">
        <v>134</v>
      </c>
      <c r="E53" s="84" t="s">
        <v>135</v>
      </c>
    </row>
    <row r="54" spans="1:19">
      <c r="B54" s="474" t="s">
        <v>178</v>
      </c>
      <c r="C54" s="6">
        <v>1</v>
      </c>
      <c r="D54" s="6">
        <v>2.61</v>
      </c>
      <c r="E54" s="6">
        <v>2.5099999999999998</v>
      </c>
    </row>
    <row r="55" spans="1:19">
      <c r="B55" s="475"/>
      <c r="C55" s="6">
        <v>1.01</v>
      </c>
      <c r="D55" s="6">
        <v>3.08</v>
      </c>
      <c r="E55" s="6">
        <v>2.52</v>
      </c>
    </row>
    <row r="56" spans="1:19">
      <c r="B56" s="475"/>
      <c r="C56" s="6">
        <v>1.02</v>
      </c>
      <c r="D56" s="6">
        <v>3.02</v>
      </c>
      <c r="E56" s="6">
        <v>2.23</v>
      </c>
    </row>
    <row r="57" spans="1:19">
      <c r="B57" s="17" t="s">
        <v>3</v>
      </c>
      <c r="C57" s="6">
        <f>AVERAGE(C54:C56)</f>
        <v>1.01</v>
      </c>
      <c r="D57" s="6">
        <f>AVERAGE(D54:D56)</f>
        <v>2.9033333333333329</v>
      </c>
      <c r="E57" s="6">
        <f>AVERAGE(E54:E56)</f>
        <v>2.42</v>
      </c>
    </row>
    <row r="58" spans="1:19">
      <c r="B58" s="17" t="s">
        <v>4</v>
      </c>
      <c r="C58" s="6">
        <f>STDEVP(C54:C56)</f>
        <v>8.1649658092772682E-3</v>
      </c>
      <c r="D58" s="6">
        <f>STDEVP(D54:D56)</f>
        <v>0.20885933597094064</v>
      </c>
      <c r="E58" s="6">
        <f>STDEVP(E54:E56)</f>
        <v>0.13441230102437299</v>
      </c>
    </row>
    <row r="59" spans="1:19">
      <c r="B59" s="17" t="s">
        <v>5</v>
      </c>
      <c r="C59" s="6"/>
      <c r="D59" s="6" t="s">
        <v>6</v>
      </c>
      <c r="E59" s="193">
        <v>1E-4</v>
      </c>
    </row>
    <row r="60" spans="1:19">
      <c r="C60" s="205"/>
      <c r="D60" s="205"/>
      <c r="E60" s="205"/>
    </row>
    <row r="62" spans="1:19">
      <c r="C62" s="203"/>
      <c r="D62" s="203"/>
      <c r="E62" s="203"/>
    </row>
    <row r="63" spans="1:19">
      <c r="A63" s="86" t="s">
        <v>179</v>
      </c>
      <c r="B63" s="203" t="s">
        <v>132</v>
      </c>
      <c r="D63" s="203"/>
      <c r="E63" s="203"/>
    </row>
    <row r="64" spans="1:19">
      <c r="B64" s="15"/>
      <c r="C64" s="82" t="s">
        <v>147</v>
      </c>
      <c r="D64" s="82" t="s">
        <v>148</v>
      </c>
      <c r="E64" s="82" t="s">
        <v>149</v>
      </c>
    </row>
    <row r="65" spans="1:5">
      <c r="B65" s="474" t="s">
        <v>180</v>
      </c>
      <c r="C65" s="207">
        <v>1.07</v>
      </c>
      <c r="D65" s="207">
        <v>1.05</v>
      </c>
      <c r="E65" s="207">
        <v>0.25</v>
      </c>
    </row>
    <row r="66" spans="1:5">
      <c r="B66" s="475"/>
      <c r="C66" s="207">
        <v>1.01</v>
      </c>
      <c r="D66" s="207">
        <v>1</v>
      </c>
      <c r="E66" s="207">
        <v>0.77</v>
      </c>
    </row>
    <row r="67" spans="1:5">
      <c r="B67" s="475"/>
      <c r="C67" s="207">
        <v>1</v>
      </c>
      <c r="D67" s="207">
        <v>0.97</v>
      </c>
      <c r="E67" s="207">
        <v>0.56999999999999995</v>
      </c>
    </row>
    <row r="68" spans="1:5">
      <c r="B68" s="17" t="s">
        <v>3</v>
      </c>
      <c r="C68" s="6">
        <f>AVERAGE(C65:C67)</f>
        <v>1.0266666666666666</v>
      </c>
      <c r="D68" s="6">
        <f>AVERAGE(D65:D67)</f>
        <v>1.0066666666666666</v>
      </c>
      <c r="E68" s="6">
        <f>AVERAGE(E65:E67)</f>
        <v>0.52999999999999992</v>
      </c>
    </row>
    <row r="69" spans="1:5">
      <c r="B69" s="17" t="s">
        <v>4</v>
      </c>
      <c r="C69" s="6">
        <f>STDEVP(C65:C67)</f>
        <v>3.0912061651652372E-2</v>
      </c>
      <c r="D69" s="6">
        <f>STDEVP(D65:D67)</f>
        <v>3.2998316455372247E-2</v>
      </c>
      <c r="E69" s="6">
        <f>STDEVP(E65:E67)</f>
        <v>0.21416504538945366</v>
      </c>
    </row>
    <row r="70" spans="1:5">
      <c r="B70" s="17" t="s">
        <v>5</v>
      </c>
      <c r="C70" s="15"/>
      <c r="D70" s="193">
        <v>1.37E-2</v>
      </c>
      <c r="E70" s="193">
        <v>1.6500000000000001E-2</v>
      </c>
    </row>
    <row r="71" spans="1:5">
      <c r="B71" s="208"/>
      <c r="C71" s="208"/>
      <c r="D71" s="208"/>
    </row>
    <row r="72" spans="1:5">
      <c r="B72" s="208"/>
      <c r="C72" s="208"/>
      <c r="D72" s="208"/>
    </row>
    <row r="73" spans="1:5">
      <c r="A73" s="86" t="s">
        <v>181</v>
      </c>
      <c r="B73" s="208"/>
      <c r="C73" s="208"/>
      <c r="D73" s="208"/>
    </row>
    <row r="74" spans="1:5">
      <c r="B74" s="208"/>
      <c r="C74" s="208"/>
      <c r="D74" s="208"/>
    </row>
    <row r="75" spans="1:5">
      <c r="B75" s="208"/>
      <c r="C75" s="208"/>
      <c r="D75" s="208"/>
    </row>
    <row r="76" spans="1:5">
      <c r="B76" s="208"/>
      <c r="C76" s="208"/>
      <c r="D76" s="208"/>
    </row>
    <row r="77" spans="1:5">
      <c r="B77" s="208"/>
      <c r="C77" s="208"/>
      <c r="D77" s="208"/>
    </row>
    <row r="78" spans="1:5">
      <c r="B78" s="208"/>
      <c r="C78" s="208"/>
      <c r="D78" s="208"/>
    </row>
    <row r="79" spans="1:5">
      <c r="B79" s="208"/>
      <c r="C79" s="208"/>
      <c r="D79" s="208"/>
    </row>
    <row r="80" spans="1:5">
      <c r="B80" s="208"/>
      <c r="C80" s="208"/>
      <c r="D80" s="208"/>
    </row>
    <row r="81" spans="1:18">
      <c r="B81" s="208"/>
      <c r="C81" s="208"/>
      <c r="D81" s="208"/>
    </row>
    <row r="82" spans="1:18">
      <c r="B82" s="208"/>
      <c r="C82" s="208"/>
      <c r="D82" s="208"/>
    </row>
    <row r="83" spans="1:18">
      <c r="B83" s="208"/>
      <c r="C83" s="208"/>
      <c r="D83" s="208"/>
    </row>
    <row r="85" spans="1:18">
      <c r="A85" s="86" t="s">
        <v>182</v>
      </c>
      <c r="B85" s="470" t="s">
        <v>183</v>
      </c>
      <c r="C85" s="470"/>
      <c r="D85" s="470"/>
      <c r="E85" s="470"/>
      <c r="F85" s="470"/>
      <c r="G85" s="470"/>
      <c r="H85" s="470"/>
      <c r="I85" s="470"/>
      <c r="J85" s="470"/>
      <c r="K85" s="417" t="s">
        <v>3</v>
      </c>
      <c r="L85" s="417"/>
      <c r="M85" s="417"/>
      <c r="N85" s="417" t="s">
        <v>4</v>
      </c>
      <c r="O85" s="417"/>
      <c r="P85" s="417"/>
      <c r="Q85" s="469" t="s">
        <v>5</v>
      </c>
      <c r="R85" s="469"/>
    </row>
    <row r="86" spans="1:18">
      <c r="B86" s="439" t="s">
        <v>133</v>
      </c>
      <c r="C86" s="439"/>
      <c r="D86" s="439"/>
      <c r="E86" s="439" t="s">
        <v>156</v>
      </c>
      <c r="F86" s="439"/>
      <c r="G86" s="439"/>
      <c r="H86" s="439" t="s">
        <v>157</v>
      </c>
      <c r="I86" s="439"/>
      <c r="J86" s="439"/>
      <c r="K86" s="3" t="s">
        <v>133</v>
      </c>
      <c r="L86" s="3" t="s">
        <v>156</v>
      </c>
      <c r="M86" s="66" t="s">
        <v>157</v>
      </c>
      <c r="N86" s="3" t="s">
        <v>133</v>
      </c>
      <c r="O86" s="3" t="s">
        <v>156</v>
      </c>
      <c r="P86" s="66" t="s">
        <v>157</v>
      </c>
      <c r="Q86" s="70" t="s">
        <v>158</v>
      </c>
      <c r="R86" s="70" t="s">
        <v>159</v>
      </c>
    </row>
    <row r="87" spans="1:18">
      <c r="A87" s="308"/>
      <c r="B87" s="5">
        <v>0.97421000000000002</v>
      </c>
      <c r="C87" s="5">
        <v>0.93</v>
      </c>
      <c r="D87" s="5">
        <v>1.09579</v>
      </c>
      <c r="E87" s="5">
        <v>2.4994809999999998</v>
      </c>
      <c r="F87" s="5">
        <v>2.5215860000000001</v>
      </c>
      <c r="G87" s="5">
        <v>2.6321129999999999</v>
      </c>
      <c r="H87" s="5">
        <v>1.980005</v>
      </c>
      <c r="I87" s="5">
        <v>2.1679010000000001</v>
      </c>
      <c r="J87" s="5">
        <v>2.0573739999999998</v>
      </c>
      <c r="K87" s="57">
        <f>AVERAGE(B87:D87)</f>
        <v>1</v>
      </c>
      <c r="L87" s="57">
        <f>AVERAGE(E87:G87)</f>
        <v>2.5510600000000001</v>
      </c>
      <c r="M87" s="57">
        <f t="shared" ref="M87" si="4">AVERAGE(H87:J87)</f>
        <v>2.0684266666666669</v>
      </c>
      <c r="N87" s="57">
        <f>STDEVP(B87:D87)</f>
        <v>7.0097190148155492E-2</v>
      </c>
      <c r="O87" s="57">
        <f>STDEVP(E87:G87)</f>
        <v>5.8019246019460353E-2</v>
      </c>
      <c r="P87" s="57">
        <f t="shared" ref="P87" si="5">STDEVP(H87:J87)</f>
        <v>7.7105329622680616E-2</v>
      </c>
      <c r="Q87" s="66" t="s">
        <v>6</v>
      </c>
      <c r="R87" s="333">
        <v>8.0000000000000004E-4</v>
      </c>
    </row>
    <row r="88" spans="1:18">
      <c r="B88" s="104"/>
      <c r="C88" s="104"/>
      <c r="D88" s="104"/>
      <c r="E88" s="104"/>
      <c r="F88" s="104"/>
      <c r="G88" s="104"/>
      <c r="H88" s="104"/>
      <c r="I88" s="104"/>
      <c r="J88" s="104"/>
      <c r="K88" s="72"/>
      <c r="L88" s="72"/>
      <c r="M88" s="72"/>
      <c r="N88" s="72"/>
      <c r="O88" s="72"/>
      <c r="P88" s="72"/>
      <c r="Q88" s="69"/>
      <c r="R88" s="69"/>
    </row>
    <row r="89" spans="1:18">
      <c r="A89" s="307" t="s">
        <v>184</v>
      </c>
      <c r="C89" s="194"/>
      <c r="D89" s="194"/>
      <c r="E89" s="194"/>
      <c r="F89" s="104"/>
      <c r="G89" s="104"/>
      <c r="H89" s="104"/>
      <c r="I89" s="104"/>
      <c r="J89" s="104"/>
      <c r="K89" s="72"/>
      <c r="L89" s="72"/>
      <c r="M89" s="72"/>
      <c r="N89" s="72"/>
      <c r="O89" s="72"/>
      <c r="P89" s="72"/>
      <c r="Q89" s="69"/>
      <c r="R89" s="69"/>
    </row>
    <row r="90" spans="1:18">
      <c r="B90" s="15"/>
      <c r="C90" s="5" t="s">
        <v>133</v>
      </c>
      <c r="D90" s="5" t="s">
        <v>156</v>
      </c>
      <c r="E90" s="5" t="s">
        <v>157</v>
      </c>
      <c r="F90" s="104"/>
      <c r="G90" s="104"/>
      <c r="H90" s="104"/>
      <c r="I90" s="104"/>
      <c r="J90" s="104"/>
      <c r="K90" s="88"/>
      <c r="L90" s="88"/>
      <c r="M90" s="88"/>
      <c r="N90" s="88"/>
      <c r="O90" s="88"/>
      <c r="P90" s="88"/>
      <c r="Q90" s="88"/>
      <c r="R90" s="88"/>
    </row>
    <row r="91" spans="1:18">
      <c r="B91" s="474" t="s">
        <v>185</v>
      </c>
      <c r="C91" s="5">
        <v>1.014507</v>
      </c>
      <c r="D91" s="5">
        <v>3.6081439999999998</v>
      </c>
      <c r="E91" s="5">
        <v>1.314926</v>
      </c>
      <c r="F91" s="104"/>
      <c r="G91" s="104"/>
      <c r="H91" s="104"/>
      <c r="I91" s="104"/>
      <c r="J91" s="104"/>
    </row>
    <row r="92" spans="1:18">
      <c r="B92" s="475"/>
      <c r="C92" s="5">
        <v>1.001233</v>
      </c>
      <c r="D92" s="5">
        <v>3.7053919999999998</v>
      </c>
      <c r="E92" s="5">
        <v>1.633364</v>
      </c>
      <c r="F92" s="104"/>
      <c r="G92" s="104"/>
      <c r="H92" s="104"/>
      <c r="I92" s="104"/>
      <c r="J92" s="104"/>
    </row>
    <row r="93" spans="1:18">
      <c r="B93" s="475"/>
      <c r="C93" s="5">
        <v>1.014413</v>
      </c>
      <c r="D93" s="5">
        <v>3.4577439999999999</v>
      </c>
      <c r="E93" s="5">
        <v>1.407286</v>
      </c>
      <c r="F93" s="104"/>
      <c r="G93" s="104"/>
      <c r="H93" s="104"/>
      <c r="I93" s="104"/>
      <c r="J93" s="104"/>
    </row>
    <row r="94" spans="1:18">
      <c r="B94" s="17" t="s">
        <v>3</v>
      </c>
      <c r="C94" s="6">
        <f>AVERAGE(C91:C93)</f>
        <v>1.010051</v>
      </c>
      <c r="D94" s="6">
        <f>AVERAGE(D91:D93)</f>
        <v>3.5904266666666662</v>
      </c>
      <c r="E94" s="6">
        <f>AVERAGE(E91:E93)</f>
        <v>1.4518586666666666</v>
      </c>
      <c r="F94" s="104"/>
      <c r="G94" s="104"/>
      <c r="H94" s="104"/>
      <c r="I94" s="104"/>
      <c r="J94" s="104"/>
    </row>
    <row r="95" spans="1:18">
      <c r="B95" s="17" t="s">
        <v>4</v>
      </c>
      <c r="C95" s="6">
        <f>STDEVP(C91:C93)</f>
        <v>6.2353856870819629E-3</v>
      </c>
      <c r="D95" s="6">
        <f>STDEVP(D91:D93)</f>
        <v>0.10187512258097596</v>
      </c>
      <c r="E95" s="6">
        <f>STDEVP(E91:E93)</f>
        <v>0.1337677886521598</v>
      </c>
      <c r="F95" s="104"/>
      <c r="G95" s="104"/>
      <c r="H95" s="104"/>
      <c r="I95" s="104"/>
      <c r="J95" s="104"/>
    </row>
    <row r="96" spans="1:18">
      <c r="B96" s="309" t="s">
        <v>5</v>
      </c>
      <c r="C96" s="15"/>
      <c r="D96" s="193" t="s">
        <v>6</v>
      </c>
      <c r="E96" s="193" t="s">
        <v>6</v>
      </c>
      <c r="F96" s="104"/>
      <c r="G96" s="104"/>
      <c r="H96" s="104"/>
      <c r="I96" s="104"/>
      <c r="J96" s="104"/>
    </row>
    <row r="97" spans="1:10">
      <c r="B97" s="113"/>
      <c r="C97" s="113"/>
      <c r="D97" s="113"/>
      <c r="E97" s="104"/>
      <c r="F97" s="104"/>
      <c r="G97" s="104"/>
      <c r="H97" s="104"/>
      <c r="I97" s="104"/>
      <c r="J97" s="104"/>
    </row>
    <row r="99" spans="1:10">
      <c r="A99" s="86" t="s">
        <v>186</v>
      </c>
    </row>
  </sheetData>
  <mergeCells count="42">
    <mergeCell ref="B54:B56"/>
    <mergeCell ref="B65:B67"/>
    <mergeCell ref="B91:B93"/>
    <mergeCell ref="W3:W4"/>
    <mergeCell ref="W34:W35"/>
    <mergeCell ref="W39:W40"/>
    <mergeCell ref="B85:J85"/>
    <mergeCell ref="K85:M85"/>
    <mergeCell ref="N85:P85"/>
    <mergeCell ref="Q85:R85"/>
    <mergeCell ref="B86:D86"/>
    <mergeCell ref="E86:G86"/>
    <mergeCell ref="H86:J86"/>
    <mergeCell ref="B47:K47"/>
    <mergeCell ref="L47:N47"/>
    <mergeCell ref="O47:Q47"/>
    <mergeCell ref="R47:S47"/>
    <mergeCell ref="C48:E48"/>
    <mergeCell ref="F48:H48"/>
    <mergeCell ref="I48:K48"/>
    <mergeCell ref="B43:K43"/>
    <mergeCell ref="L43:N43"/>
    <mergeCell ref="O43:Q43"/>
    <mergeCell ref="R43:S43"/>
    <mergeCell ref="C44:E44"/>
    <mergeCell ref="F44:H44"/>
    <mergeCell ref="I44:K44"/>
    <mergeCell ref="B39:R39"/>
    <mergeCell ref="S39:T39"/>
    <mergeCell ref="U39:V39"/>
    <mergeCell ref="C40:J40"/>
    <mergeCell ref="K40:R40"/>
    <mergeCell ref="B34:R34"/>
    <mergeCell ref="S34:T34"/>
    <mergeCell ref="U34:V34"/>
    <mergeCell ref="C35:J35"/>
    <mergeCell ref="K35:R35"/>
    <mergeCell ref="B3:R3"/>
    <mergeCell ref="S3:T3"/>
    <mergeCell ref="U3:V3"/>
    <mergeCell ref="C4:J4"/>
    <mergeCell ref="K4:R4"/>
  </mergeCells>
  <phoneticPr fontId="34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102"/>
  <sheetViews>
    <sheetView zoomScale="40" zoomScaleNormal="40" workbookViewId="0">
      <selection activeCell="O94" sqref="O94"/>
    </sheetView>
  </sheetViews>
  <sheetFormatPr defaultColWidth="9" defaultRowHeight="14"/>
  <cols>
    <col min="1" max="1" width="9" style="24"/>
    <col min="2" max="10" width="10.58203125" style="1"/>
    <col min="11" max="16" width="9" style="1"/>
    <col min="17" max="17" width="16.75" style="1" customWidth="1"/>
    <col min="18" max="18" width="17" style="1" customWidth="1"/>
    <col min="19" max="19" width="17.33203125" style="1" customWidth="1"/>
    <col min="20" max="16384" width="9" style="1"/>
  </cols>
  <sheetData>
    <row r="2" spans="1:4">
      <c r="A2" s="24" t="s">
        <v>187</v>
      </c>
    </row>
    <row r="12" spans="1:4">
      <c r="A12" s="24" t="s">
        <v>188</v>
      </c>
      <c r="B12" s="469" t="s">
        <v>430</v>
      </c>
      <c r="C12" s="469"/>
      <c r="D12" s="469"/>
    </row>
    <row r="13" spans="1:4">
      <c r="B13" s="480" t="s">
        <v>189</v>
      </c>
      <c r="C13" s="5" t="s">
        <v>48</v>
      </c>
      <c r="D13" s="5" t="s">
        <v>49</v>
      </c>
    </row>
    <row r="14" spans="1:4">
      <c r="B14" s="469"/>
      <c r="C14" s="5">
        <v>0.98571828619434299</v>
      </c>
      <c r="D14" s="5">
        <v>2.1999439932791902</v>
      </c>
    </row>
    <row r="15" spans="1:4">
      <c r="B15" s="469"/>
      <c r="C15" s="5">
        <v>1.2276673200784101</v>
      </c>
      <c r="D15" s="5">
        <v>2.6972836740408801</v>
      </c>
    </row>
    <row r="16" spans="1:4">
      <c r="B16" s="469"/>
      <c r="C16" s="5">
        <v>1.3172780733688001</v>
      </c>
      <c r="D16" s="5">
        <v>2.5561467376085099</v>
      </c>
    </row>
    <row r="17" spans="1:12">
      <c r="B17" s="469"/>
      <c r="C17" s="5">
        <v>1.1290954914589799</v>
      </c>
      <c r="D17" s="5">
        <v>2.02520302436292</v>
      </c>
    </row>
    <row r="18" spans="1:12">
      <c r="B18" s="469"/>
      <c r="C18" s="5">
        <v>0.71912629515541904</v>
      </c>
      <c r="D18" s="5">
        <v>2.6300756090730899</v>
      </c>
    </row>
    <row r="19" spans="1:12">
      <c r="B19" s="469"/>
      <c r="C19" s="5">
        <v>0.99691963035564302</v>
      </c>
      <c r="D19" s="5">
        <v>2.18650238028563</v>
      </c>
    </row>
    <row r="20" spans="1:12">
      <c r="B20" s="469"/>
      <c r="C20" s="5">
        <v>0.79305516661999398</v>
      </c>
      <c r="D20" s="5">
        <v>2.2292915149817998</v>
      </c>
    </row>
    <row r="21" spans="1:12">
      <c r="B21" s="469"/>
      <c r="C21" s="5">
        <v>0.83113973676841202</v>
      </c>
      <c r="D21" s="5">
        <v>2.47997759731168</v>
      </c>
    </row>
    <row r="22" spans="1:12">
      <c r="B22" s="17" t="s">
        <v>3</v>
      </c>
      <c r="C22" s="6">
        <f>AVERAGE(C14:C21)</f>
        <v>1.0000000000000002</v>
      </c>
      <c r="D22" s="6">
        <f>AVERAGE(D14:D21)</f>
        <v>2.3755530663679627</v>
      </c>
    </row>
    <row r="23" spans="1:12">
      <c r="B23" s="17" t="s">
        <v>4</v>
      </c>
      <c r="C23" s="6">
        <f>STDEVP(C14:C21)</f>
        <v>0.19987711132347982</v>
      </c>
      <c r="D23" s="6">
        <f>STDEVP(D14:D21)</f>
        <v>0.22981709227659261</v>
      </c>
    </row>
    <row r="24" spans="1:12">
      <c r="B24" s="17" t="s">
        <v>5</v>
      </c>
      <c r="C24" s="477" t="s">
        <v>6</v>
      </c>
      <c r="D24" s="478"/>
    </row>
    <row r="25" spans="1:12">
      <c r="B25" s="191"/>
      <c r="C25" s="113"/>
      <c r="D25" s="113"/>
    </row>
    <row r="26" spans="1:12">
      <c r="B26" s="31"/>
      <c r="C26" s="31"/>
      <c r="D26" s="31"/>
    </row>
    <row r="27" spans="1:12">
      <c r="C27" s="192"/>
      <c r="D27" s="192"/>
      <c r="E27" s="192"/>
      <c r="F27" s="124"/>
      <c r="G27" s="124"/>
      <c r="H27" s="124"/>
      <c r="L27" s="124"/>
    </row>
    <row r="28" spans="1:12">
      <c r="A28" s="24" t="s">
        <v>190</v>
      </c>
      <c r="B28" s="2"/>
      <c r="C28" s="5" t="s">
        <v>133</v>
      </c>
      <c r="D28" s="5" t="s">
        <v>134</v>
      </c>
      <c r="E28" s="5" t="s">
        <v>135</v>
      </c>
      <c r="F28" s="61"/>
      <c r="G28" s="61"/>
      <c r="H28" s="61"/>
      <c r="L28" s="124"/>
    </row>
    <row r="29" spans="1:12">
      <c r="B29" s="480" t="s">
        <v>191</v>
      </c>
      <c r="C29" s="65">
        <v>1</v>
      </c>
      <c r="D29" s="65">
        <v>2.3144758735440898</v>
      </c>
      <c r="E29" s="65">
        <v>1.9251247920133101</v>
      </c>
      <c r="F29" s="61"/>
      <c r="G29" s="61"/>
      <c r="H29" s="61"/>
      <c r="L29" s="124"/>
    </row>
    <row r="30" spans="1:12">
      <c r="B30" s="469"/>
      <c r="C30" s="5">
        <v>1.5257903494176399</v>
      </c>
      <c r="D30" s="5">
        <v>2.7620632279534099</v>
      </c>
      <c r="E30" s="5">
        <v>2.6256239600665601</v>
      </c>
      <c r="F30" s="61"/>
      <c r="G30" s="61"/>
      <c r="H30" s="61"/>
    </row>
    <row r="31" spans="1:12">
      <c r="B31" s="469"/>
      <c r="C31" s="5">
        <v>1.1963394342762099</v>
      </c>
      <c r="D31" s="5">
        <v>2.8951747088186401</v>
      </c>
      <c r="E31" s="5">
        <v>2.7271214642262902</v>
      </c>
      <c r="F31" s="61"/>
      <c r="G31" s="61"/>
      <c r="H31" s="61"/>
    </row>
    <row r="32" spans="1:12">
      <c r="B32" s="17" t="s">
        <v>3</v>
      </c>
      <c r="C32" s="6">
        <f>AVERAGE(C29:C31)</f>
        <v>1.2407099278979501</v>
      </c>
      <c r="D32" s="6">
        <f>AVERAGE(D29:D31)</f>
        <v>2.6572379367720464</v>
      </c>
      <c r="E32" s="6">
        <f>AVERAGE(E29:E31)</f>
        <v>2.4259567387687202</v>
      </c>
      <c r="F32" s="61"/>
      <c r="G32" s="61"/>
      <c r="H32" s="61"/>
    </row>
    <row r="33" spans="1:8">
      <c r="B33" s="17" t="s">
        <v>4</v>
      </c>
      <c r="C33" s="6">
        <f>STDEVP(C29:C31)</f>
        <v>0.216933827719205</v>
      </c>
      <c r="D33" s="6">
        <f>STDEVP(D29:D31)</f>
        <v>0.24838684959252311</v>
      </c>
      <c r="E33" s="6">
        <f>STDEVP(E29:E31)</f>
        <v>0.35655753626941505</v>
      </c>
      <c r="F33" s="61"/>
      <c r="G33" s="61"/>
      <c r="H33" s="61"/>
    </row>
    <row r="34" spans="1:8">
      <c r="A34" s="305"/>
      <c r="B34" s="17" t="s">
        <v>5</v>
      </c>
      <c r="C34" s="6"/>
      <c r="D34" s="193">
        <v>4.1999999999999997E-3</v>
      </c>
      <c r="E34" s="334">
        <v>9.9000000000000008E-3</v>
      </c>
      <c r="F34" s="61"/>
      <c r="G34" s="61"/>
      <c r="H34" s="61"/>
    </row>
    <row r="35" spans="1:8">
      <c r="B35" s="63"/>
      <c r="C35" s="63"/>
      <c r="D35" s="63"/>
      <c r="E35" s="59"/>
      <c r="F35" s="61"/>
      <c r="G35" s="61"/>
      <c r="H35" s="61"/>
    </row>
    <row r="36" spans="1:8">
      <c r="B36" s="76"/>
      <c r="C36" s="63"/>
      <c r="D36" s="63"/>
      <c r="E36" s="59"/>
      <c r="F36" s="61"/>
      <c r="G36" s="59"/>
      <c r="H36" s="59"/>
    </row>
    <row r="37" spans="1:8">
      <c r="C37" s="192"/>
      <c r="D37" s="192"/>
      <c r="E37" s="192"/>
      <c r="F37" s="61"/>
    </row>
    <row r="38" spans="1:8">
      <c r="A38" s="24" t="s">
        <v>192</v>
      </c>
      <c r="B38" s="2"/>
      <c r="C38" s="5" t="s">
        <v>150</v>
      </c>
      <c r="D38" s="5" t="s">
        <v>148</v>
      </c>
      <c r="E38" s="5" t="s">
        <v>149</v>
      </c>
      <c r="F38" s="61"/>
    </row>
    <row r="39" spans="1:8">
      <c r="B39" s="480" t="s">
        <v>191</v>
      </c>
      <c r="C39" s="5">
        <v>1</v>
      </c>
      <c r="D39" s="5">
        <v>1.00123456790123</v>
      </c>
      <c r="E39" s="5">
        <v>0.52962962962963001</v>
      </c>
    </row>
    <row r="40" spans="1:8">
      <c r="B40" s="469"/>
      <c r="C40" s="5">
        <v>1.05555555555556</v>
      </c>
      <c r="D40" s="5">
        <v>1.0975308641975301</v>
      </c>
      <c r="E40" s="5">
        <v>0.485185185185185</v>
      </c>
    </row>
    <row r="41" spans="1:8">
      <c r="B41" s="469"/>
      <c r="C41" s="5">
        <v>0.92839506172839503</v>
      </c>
      <c r="D41" s="5">
        <v>1.0913580246913599</v>
      </c>
      <c r="E41" s="5">
        <v>0.47901234567901202</v>
      </c>
    </row>
    <row r="42" spans="1:8">
      <c r="B42" s="17" t="s">
        <v>3</v>
      </c>
      <c r="C42" s="6">
        <f>AVERAGE(C39:C41)</f>
        <v>0.99465020576131824</v>
      </c>
      <c r="D42" s="6">
        <f>AVERAGE(D39:D41)</f>
        <v>1.0633744855967067</v>
      </c>
      <c r="E42" s="6">
        <f>AVERAGE(E39:E41)</f>
        <v>0.49794238683127573</v>
      </c>
    </row>
    <row r="43" spans="1:8">
      <c r="B43" s="17" t="s">
        <v>4</v>
      </c>
      <c r="C43" s="6">
        <f>STDEVP(C39:C41)</f>
        <v>5.2050699780049642E-2</v>
      </c>
      <c r="D43" s="6">
        <f>STDEVP(D39:D41)</f>
        <v>4.4011763694817581E-2</v>
      </c>
      <c r="E43" s="6">
        <f>STDEVP(E39:E41)</f>
        <v>2.2547535031774334E-2</v>
      </c>
    </row>
    <row r="44" spans="1:8">
      <c r="B44" s="17" t="s">
        <v>5</v>
      </c>
      <c r="C44" s="6"/>
      <c r="D44" s="6" t="s">
        <v>6</v>
      </c>
      <c r="E44" s="6" t="s">
        <v>6</v>
      </c>
    </row>
    <row r="45" spans="1:8">
      <c r="B45" s="191"/>
      <c r="C45" s="113"/>
      <c r="D45" s="113"/>
      <c r="E45" s="113"/>
    </row>
    <row r="46" spans="1:8">
      <c r="F46" s="124"/>
    </row>
    <row r="47" spans="1:8">
      <c r="A47" s="24" t="s">
        <v>193</v>
      </c>
    </row>
    <row r="56" spans="1:1">
      <c r="A56" s="24" t="s">
        <v>194</v>
      </c>
    </row>
    <row r="65" spans="1:18">
      <c r="A65" s="24" t="s">
        <v>195</v>
      </c>
    </row>
    <row r="72" spans="1:18" ht="14" customHeight="1"/>
    <row r="75" spans="1:18">
      <c r="A75" s="24" t="s">
        <v>196</v>
      </c>
      <c r="B75" s="1" t="s">
        <v>197</v>
      </c>
    </row>
    <row r="76" spans="1:18">
      <c r="B76" s="387" t="s">
        <v>183</v>
      </c>
      <c r="C76" s="387"/>
      <c r="D76" s="387"/>
      <c r="E76" s="387"/>
      <c r="F76" s="387"/>
      <c r="G76" s="387"/>
      <c r="H76" s="387"/>
      <c r="I76" s="387"/>
      <c r="J76" s="387"/>
      <c r="K76" s="417" t="s">
        <v>3</v>
      </c>
      <c r="L76" s="417"/>
      <c r="M76" s="417"/>
      <c r="N76" s="417" t="s">
        <v>4</v>
      </c>
      <c r="O76" s="417"/>
      <c r="P76" s="417"/>
      <c r="Q76" s="469" t="s">
        <v>5</v>
      </c>
      <c r="R76" s="469"/>
    </row>
    <row r="77" spans="1:18">
      <c r="B77" s="391" t="s">
        <v>133</v>
      </c>
      <c r="C77" s="391"/>
      <c r="D77" s="391"/>
      <c r="E77" s="391" t="s">
        <v>156</v>
      </c>
      <c r="F77" s="391"/>
      <c r="G77" s="391"/>
      <c r="H77" s="391" t="s">
        <v>198</v>
      </c>
      <c r="I77" s="391"/>
      <c r="J77" s="391"/>
      <c r="K77" s="3" t="s">
        <v>133</v>
      </c>
      <c r="L77" s="3" t="s">
        <v>156</v>
      </c>
      <c r="M77" s="66" t="s">
        <v>198</v>
      </c>
      <c r="N77" s="3" t="s">
        <v>133</v>
      </c>
      <c r="O77" s="3" t="s">
        <v>156</v>
      </c>
      <c r="P77" s="66" t="s">
        <v>198</v>
      </c>
      <c r="Q77" s="70" t="s">
        <v>158</v>
      </c>
      <c r="R77" s="70" t="s">
        <v>199</v>
      </c>
    </row>
    <row r="78" spans="1:18">
      <c r="B78" s="12">
        <v>1.0253159999999999</v>
      </c>
      <c r="C78" s="12">
        <v>1.1139239999999999</v>
      </c>
      <c r="D78" s="12">
        <v>0.87341800000000003</v>
      </c>
      <c r="E78" s="12">
        <v>1.6835439999999999</v>
      </c>
      <c r="F78" s="12">
        <v>1.924051</v>
      </c>
      <c r="G78" s="12">
        <v>2.0253160000000001</v>
      </c>
      <c r="H78" s="12">
        <v>1.151899</v>
      </c>
      <c r="I78" s="12">
        <v>0.91139199999999998</v>
      </c>
      <c r="J78" s="12">
        <v>0.70886099999999996</v>
      </c>
      <c r="K78" s="57">
        <f>AVERAGE(B78:D78)</f>
        <v>1.0042193333333334</v>
      </c>
      <c r="L78" s="57">
        <f>AVERAGE(E78:G78)</f>
        <v>1.877637</v>
      </c>
      <c r="M78" s="57">
        <f>AVERAGE(H78:J78)</f>
        <v>0.92405066666666669</v>
      </c>
      <c r="N78" s="57">
        <f>STDEVP(B78:D78)</f>
        <v>9.9312926373603949E-2</v>
      </c>
      <c r="O78" s="57">
        <f>STDEVP(E78:G78)</f>
        <v>0.143335781862032</v>
      </c>
      <c r="P78" s="57">
        <f>STDEVP(H78:J78)</f>
        <v>0.1810908588569711</v>
      </c>
      <c r="Q78" s="66">
        <v>1.6999999999999999E-3</v>
      </c>
      <c r="R78" s="66">
        <v>1.1000000000000001E-3</v>
      </c>
    </row>
    <row r="79" spans="1:18">
      <c r="B79" s="31"/>
      <c r="C79" s="31"/>
      <c r="D79" s="31"/>
      <c r="E79" s="31"/>
      <c r="F79" s="31"/>
      <c r="G79" s="31"/>
      <c r="H79" s="31"/>
      <c r="I79" s="31"/>
      <c r="J79" s="31"/>
      <c r="K79" s="31"/>
    </row>
    <row r="80" spans="1:18">
      <c r="A80" s="306" t="s">
        <v>200</v>
      </c>
      <c r="B80" s="194" t="s">
        <v>201</v>
      </c>
      <c r="C80" s="194"/>
      <c r="D80" s="194"/>
      <c r="E80" s="194"/>
      <c r="F80" s="194"/>
      <c r="G80" s="194"/>
      <c r="H80" s="194"/>
      <c r="I80" s="194"/>
      <c r="J80" s="194"/>
      <c r="K80" s="194"/>
    </row>
    <row r="81" spans="1:19">
      <c r="A81" s="86"/>
      <c r="B81" s="470" t="s">
        <v>75</v>
      </c>
      <c r="C81" s="470"/>
      <c r="D81" s="470"/>
      <c r="E81" s="470"/>
      <c r="F81" s="470"/>
      <c r="G81" s="470"/>
      <c r="H81" s="470"/>
      <c r="I81" s="470"/>
      <c r="J81" s="470"/>
      <c r="K81" s="470"/>
      <c r="L81" s="417" t="s">
        <v>3</v>
      </c>
      <c r="M81" s="417"/>
      <c r="N81" s="417"/>
      <c r="O81" s="417" t="s">
        <v>4</v>
      </c>
      <c r="P81" s="417"/>
      <c r="Q81" s="417"/>
      <c r="R81" s="469" t="s">
        <v>5</v>
      </c>
      <c r="S81" s="469"/>
    </row>
    <row r="82" spans="1:19">
      <c r="A82" s="86"/>
      <c r="B82" s="195"/>
      <c r="C82" s="479" t="s">
        <v>291</v>
      </c>
      <c r="D82" s="479"/>
      <c r="E82" s="479"/>
      <c r="F82" s="440" t="s">
        <v>134</v>
      </c>
      <c r="G82" s="440"/>
      <c r="H82" s="440"/>
      <c r="I82" s="479" t="s">
        <v>202</v>
      </c>
      <c r="J82" s="479"/>
      <c r="K82" s="479"/>
      <c r="L82" s="3" t="s">
        <v>133</v>
      </c>
      <c r="M82" s="3" t="s">
        <v>156</v>
      </c>
      <c r="N82" s="66" t="s">
        <v>198</v>
      </c>
      <c r="O82" s="3" t="s">
        <v>133</v>
      </c>
      <c r="P82" s="3" t="s">
        <v>156</v>
      </c>
      <c r="Q82" s="66" t="s">
        <v>198</v>
      </c>
      <c r="R82" s="70" t="s">
        <v>158</v>
      </c>
      <c r="S82" s="70" t="s">
        <v>199</v>
      </c>
    </row>
    <row r="83" spans="1:19" ht="14.5">
      <c r="A83" s="306"/>
      <c r="B83" s="196" t="s">
        <v>138</v>
      </c>
      <c r="C83" s="20">
        <v>1.000785</v>
      </c>
      <c r="D83" s="20">
        <v>1.004634</v>
      </c>
      <c r="E83" s="20">
        <v>1.0144660000000001</v>
      </c>
      <c r="F83" s="20">
        <v>2.7423839999999999</v>
      </c>
      <c r="G83" s="20">
        <v>2.2658040000000002</v>
      </c>
      <c r="H83" s="20">
        <v>2.9198300000000001</v>
      </c>
      <c r="I83" s="20">
        <v>1.2353369999999999</v>
      </c>
      <c r="J83" s="20">
        <v>1.215932</v>
      </c>
      <c r="K83" s="20">
        <v>1.4077189999999999</v>
      </c>
      <c r="L83" s="57">
        <f t="shared" ref="L83:L85" si="0">AVERAGE(C83:E83)</f>
        <v>1.0066283333333332</v>
      </c>
      <c r="M83" s="57">
        <f t="shared" ref="M83:M85" si="1">AVERAGE(F83:H83)</f>
        <v>2.6426726666666669</v>
      </c>
      <c r="N83" s="57">
        <f t="shared" ref="N83:N85" si="2">AVERAGE(I83:K83)</f>
        <v>1.2863293333333334</v>
      </c>
      <c r="O83" s="57">
        <f t="shared" ref="O83:O85" si="3">STDEVP(C83:E83)</f>
        <v>5.7605245324440016E-3</v>
      </c>
      <c r="P83" s="57">
        <f t="shared" ref="P83:P85" si="4">STDEVP(F83:H83)</f>
        <v>0.27615727966182868</v>
      </c>
      <c r="Q83" s="57">
        <f t="shared" ref="Q83:Q85" si="5">STDEVP(I83:K83)</f>
        <v>8.6200258647459338E-2</v>
      </c>
      <c r="R83" s="331">
        <v>1E-4</v>
      </c>
      <c r="S83" s="331">
        <v>4.0000000000000002E-4</v>
      </c>
    </row>
    <row r="84" spans="1:19" ht="14.5">
      <c r="A84" s="86"/>
      <c r="B84" s="196" t="s">
        <v>139</v>
      </c>
      <c r="C84" s="20">
        <v>1.011293</v>
      </c>
      <c r="D84" s="20">
        <v>1.0009030000000001</v>
      </c>
      <c r="E84" s="20">
        <v>1.0214270000000001</v>
      </c>
      <c r="F84" s="20">
        <v>3.1834009999999999</v>
      </c>
      <c r="G84" s="20">
        <v>3.1572629999999999</v>
      </c>
      <c r="H84" s="20">
        <v>2.0351249999999999</v>
      </c>
      <c r="I84" s="20">
        <v>1.3569169999999999</v>
      </c>
      <c r="J84" s="20">
        <v>1.375912</v>
      </c>
      <c r="K84" s="20">
        <v>1.4859560000000001</v>
      </c>
      <c r="L84" s="57">
        <f t="shared" si="0"/>
        <v>1.0112076666666667</v>
      </c>
      <c r="M84" s="57">
        <f t="shared" si="1"/>
        <v>2.7919296666666669</v>
      </c>
      <c r="N84" s="57">
        <f t="shared" si="2"/>
        <v>1.4062616666666665</v>
      </c>
      <c r="O84" s="57">
        <f t="shared" si="3"/>
        <v>8.379105176303461E-3</v>
      </c>
      <c r="P84" s="57">
        <f t="shared" si="4"/>
        <v>0.53524808975360683</v>
      </c>
      <c r="Q84" s="57">
        <f t="shared" si="5"/>
        <v>5.6883463211102873E-2</v>
      </c>
      <c r="R84" s="331">
        <v>2.5000000000000001E-3</v>
      </c>
      <c r="S84" s="331">
        <v>8.6E-3</v>
      </c>
    </row>
    <row r="85" spans="1:19" ht="14.5">
      <c r="A85" s="86"/>
      <c r="B85" s="196" t="s">
        <v>142</v>
      </c>
      <c r="C85" s="20">
        <v>1.000102</v>
      </c>
      <c r="D85" s="20">
        <v>1.0017659999999999</v>
      </c>
      <c r="E85" s="20">
        <v>1.0144660000000001</v>
      </c>
      <c r="F85" s="20">
        <v>2.8390680000000001</v>
      </c>
      <c r="G85" s="20">
        <v>3.1995260000000001</v>
      </c>
      <c r="H85" s="20">
        <v>3.0038499999999999</v>
      </c>
      <c r="I85" s="20">
        <v>1.3565970000000001</v>
      </c>
      <c r="J85" s="20">
        <v>1.359</v>
      </c>
      <c r="K85" s="20">
        <v>1.5666310000000001</v>
      </c>
      <c r="L85" s="57">
        <f t="shared" si="0"/>
        <v>1.0054446666666668</v>
      </c>
      <c r="M85" s="57">
        <f t="shared" si="1"/>
        <v>3.014148</v>
      </c>
      <c r="N85" s="57">
        <f t="shared" si="2"/>
        <v>1.4274093333333333</v>
      </c>
      <c r="O85" s="57">
        <f t="shared" si="3"/>
        <v>6.4151157606252718E-3</v>
      </c>
      <c r="P85" s="57">
        <f t="shared" si="4"/>
        <v>0.14733641560275132</v>
      </c>
      <c r="Q85" s="57">
        <f t="shared" si="5"/>
        <v>9.844947250352451E-2</v>
      </c>
      <c r="R85" s="6" t="s">
        <v>6</v>
      </c>
      <c r="S85" s="6" t="s">
        <v>6</v>
      </c>
    </row>
    <row r="88" spans="1:19">
      <c r="A88" s="86" t="s">
        <v>203</v>
      </c>
    </row>
    <row r="89" spans="1:19" ht="14.5">
      <c r="B89" s="197"/>
      <c r="C89" s="198" t="s">
        <v>1</v>
      </c>
      <c r="D89" s="199" t="s">
        <v>437</v>
      </c>
      <c r="E89" s="200"/>
      <c r="F89" s="199"/>
      <c r="G89" s="198" t="s">
        <v>1</v>
      </c>
      <c r="H89" s="199" t="s">
        <v>437</v>
      </c>
      <c r="I89" s="200"/>
      <c r="J89" s="197"/>
      <c r="K89" s="198" t="s">
        <v>1</v>
      </c>
      <c r="L89" s="199" t="s">
        <v>437</v>
      </c>
    </row>
    <row r="90" spans="1:19">
      <c r="B90" s="483" t="s">
        <v>204</v>
      </c>
      <c r="C90" s="198">
        <v>6</v>
      </c>
      <c r="D90" s="198">
        <v>1</v>
      </c>
      <c r="E90" s="200"/>
      <c r="F90" s="483" t="s">
        <v>205</v>
      </c>
      <c r="G90" s="198">
        <v>1</v>
      </c>
      <c r="H90" s="198">
        <v>8</v>
      </c>
      <c r="I90" s="200"/>
      <c r="J90" s="483" t="s">
        <v>206</v>
      </c>
      <c r="K90" s="198">
        <v>6</v>
      </c>
      <c r="L90" s="198">
        <v>1</v>
      </c>
    </row>
    <row r="91" spans="1:19">
      <c r="B91" s="483"/>
      <c r="C91" s="198">
        <v>6</v>
      </c>
      <c r="D91" s="198">
        <v>2</v>
      </c>
      <c r="E91" s="200"/>
      <c r="F91" s="483"/>
      <c r="G91" s="198">
        <v>1</v>
      </c>
      <c r="H91" s="198">
        <v>6</v>
      </c>
      <c r="I91" s="200"/>
      <c r="J91" s="483"/>
      <c r="K91" s="198">
        <v>8</v>
      </c>
      <c r="L91" s="198">
        <v>2</v>
      </c>
    </row>
    <row r="92" spans="1:19">
      <c r="B92" s="483"/>
      <c r="C92" s="198">
        <v>8</v>
      </c>
      <c r="D92" s="198">
        <v>2</v>
      </c>
      <c r="E92" s="200"/>
      <c r="F92" s="483"/>
      <c r="G92" s="198">
        <v>4</v>
      </c>
      <c r="H92" s="198">
        <v>8</v>
      </c>
      <c r="I92" s="200"/>
      <c r="J92" s="483"/>
      <c r="K92" s="198">
        <v>8</v>
      </c>
      <c r="L92" s="198">
        <v>1</v>
      </c>
    </row>
    <row r="93" spans="1:19">
      <c r="B93" s="483"/>
      <c r="C93" s="198">
        <v>8</v>
      </c>
      <c r="D93" s="198">
        <v>2</v>
      </c>
      <c r="E93" s="200"/>
      <c r="F93" s="483"/>
      <c r="G93" s="198">
        <v>1</v>
      </c>
      <c r="H93" s="198">
        <v>8</v>
      </c>
      <c r="I93" s="200"/>
      <c r="J93" s="483"/>
      <c r="K93" s="198">
        <v>6</v>
      </c>
      <c r="L93" s="198">
        <v>2</v>
      </c>
    </row>
    <row r="94" spans="1:19">
      <c r="B94" s="483"/>
      <c r="C94" s="198">
        <v>4</v>
      </c>
      <c r="D94" s="198">
        <v>1</v>
      </c>
      <c r="E94" s="200"/>
      <c r="F94" s="483"/>
      <c r="G94" s="198">
        <v>1</v>
      </c>
      <c r="H94" s="198">
        <v>6</v>
      </c>
      <c r="I94" s="200"/>
      <c r="J94" s="483"/>
      <c r="K94" s="198">
        <v>4</v>
      </c>
      <c r="L94" s="198">
        <v>1</v>
      </c>
    </row>
    <row r="95" spans="1:19">
      <c r="B95" s="483"/>
      <c r="C95" s="198">
        <v>4</v>
      </c>
      <c r="D95" s="198">
        <v>4</v>
      </c>
      <c r="E95" s="200"/>
      <c r="F95" s="483"/>
      <c r="G95" s="198">
        <v>2</v>
      </c>
      <c r="H95" s="198">
        <v>8</v>
      </c>
      <c r="I95" s="200"/>
      <c r="J95" s="483"/>
      <c r="K95" s="198">
        <v>6</v>
      </c>
      <c r="L95" s="198">
        <v>1</v>
      </c>
    </row>
    <row r="96" spans="1:19">
      <c r="B96" s="483"/>
      <c r="C96" s="198">
        <v>6</v>
      </c>
      <c r="D96" s="198">
        <v>2</v>
      </c>
      <c r="E96" s="200"/>
      <c r="F96" s="483"/>
      <c r="G96" s="198">
        <v>4</v>
      </c>
      <c r="H96" s="198">
        <v>4</v>
      </c>
      <c r="I96" s="200"/>
      <c r="J96" s="483"/>
      <c r="K96" s="198">
        <v>4</v>
      </c>
      <c r="L96" s="198">
        <v>2</v>
      </c>
    </row>
    <row r="97" spans="2:12">
      <c r="B97" s="483"/>
      <c r="C97" s="198">
        <v>6</v>
      </c>
      <c r="D97" s="198">
        <v>2</v>
      </c>
      <c r="E97" s="200"/>
      <c r="F97" s="483"/>
      <c r="G97" s="198">
        <v>6</v>
      </c>
      <c r="H97" s="198">
        <v>6</v>
      </c>
      <c r="I97" s="200"/>
      <c r="J97" s="483"/>
      <c r="K97" s="198">
        <v>8</v>
      </c>
      <c r="L97" s="198">
        <v>2</v>
      </c>
    </row>
    <row r="98" spans="2:12">
      <c r="B98" s="483"/>
      <c r="C98" s="198">
        <v>4</v>
      </c>
      <c r="D98" s="198">
        <v>2</v>
      </c>
      <c r="E98" s="200"/>
      <c r="F98" s="483"/>
      <c r="G98" s="198">
        <v>4</v>
      </c>
      <c r="H98" s="198">
        <v>6</v>
      </c>
      <c r="I98" s="200"/>
      <c r="J98" s="483"/>
      <c r="K98" s="198">
        <v>6</v>
      </c>
      <c r="L98" s="198">
        <v>2</v>
      </c>
    </row>
    <row r="99" spans="2:12">
      <c r="B99" s="483"/>
      <c r="C99" s="198">
        <v>8</v>
      </c>
      <c r="D99" s="198">
        <v>1</v>
      </c>
      <c r="E99" s="200"/>
      <c r="F99" s="483"/>
      <c r="G99" s="198">
        <v>2</v>
      </c>
      <c r="H99" s="198">
        <v>6</v>
      </c>
      <c r="I99" s="200"/>
      <c r="J99" s="483"/>
      <c r="K99" s="198">
        <v>6</v>
      </c>
      <c r="L99" s="198">
        <v>1</v>
      </c>
    </row>
    <row r="100" spans="2:12">
      <c r="B100" s="201" t="s">
        <v>3</v>
      </c>
      <c r="C100" s="202">
        <f t="shared" ref="C100:H100" si="6">AVERAGE(C90:C99)</f>
        <v>6</v>
      </c>
      <c r="D100" s="202">
        <f t="shared" si="6"/>
        <v>1.9</v>
      </c>
      <c r="E100" s="200"/>
      <c r="F100" s="201" t="s">
        <v>3</v>
      </c>
      <c r="G100" s="202">
        <f t="shared" si="6"/>
        <v>2.6</v>
      </c>
      <c r="H100" s="202">
        <f t="shared" si="6"/>
        <v>6.6</v>
      </c>
      <c r="I100" s="200"/>
      <c r="J100" s="201" t="s">
        <v>3</v>
      </c>
      <c r="K100" s="202">
        <f>AVERAGE(K90:K99)</f>
        <v>6.2</v>
      </c>
      <c r="L100" s="202">
        <f>AVERAGE(L90:L99)</f>
        <v>1.5</v>
      </c>
    </row>
    <row r="101" spans="2:12">
      <c r="B101" s="201" t="s">
        <v>4</v>
      </c>
      <c r="C101" s="202">
        <f t="shared" ref="C101:H101" si="7">STDEVP(C90:C99)</f>
        <v>1.5491933384829668</v>
      </c>
      <c r="D101" s="202">
        <f t="shared" si="7"/>
        <v>0.83066238629180744</v>
      </c>
      <c r="E101" s="200"/>
      <c r="F101" s="201" t="s">
        <v>4</v>
      </c>
      <c r="G101" s="202">
        <f t="shared" si="7"/>
        <v>1.6852299546352716</v>
      </c>
      <c r="H101" s="202">
        <f t="shared" si="7"/>
        <v>1.2806248474865698</v>
      </c>
      <c r="I101" s="200"/>
      <c r="J101" s="201" t="s">
        <v>4</v>
      </c>
      <c r="K101" s="202">
        <f>STDEVP(K90:K99)</f>
        <v>1.4</v>
      </c>
      <c r="L101" s="202">
        <f>STDEVP(L90:L99)</f>
        <v>0.5</v>
      </c>
    </row>
    <row r="102" spans="2:12">
      <c r="B102" s="201" t="s">
        <v>5</v>
      </c>
      <c r="C102" s="481" t="s">
        <v>6</v>
      </c>
      <c r="D102" s="482"/>
      <c r="E102" s="200"/>
      <c r="F102" s="201" t="s">
        <v>5</v>
      </c>
      <c r="G102" s="481" t="s">
        <v>6</v>
      </c>
      <c r="H102" s="482"/>
      <c r="I102" s="200"/>
      <c r="J102" s="201" t="s">
        <v>5</v>
      </c>
      <c r="K102" s="481" t="s">
        <v>6</v>
      </c>
      <c r="L102" s="482"/>
    </row>
  </sheetData>
  <mergeCells count="25">
    <mergeCell ref="C102:D102"/>
    <mergeCell ref="G102:H102"/>
    <mergeCell ref="K102:L102"/>
    <mergeCell ref="Q76:R76"/>
    <mergeCell ref="B77:D77"/>
    <mergeCell ref="E77:G77"/>
    <mergeCell ref="H77:J77"/>
    <mergeCell ref="B81:K81"/>
    <mergeCell ref="L81:N81"/>
    <mergeCell ref="O81:Q81"/>
    <mergeCell ref="R81:S81"/>
    <mergeCell ref="B90:B99"/>
    <mergeCell ref="F90:F99"/>
    <mergeCell ref="J90:J99"/>
    <mergeCell ref="C82:E82"/>
    <mergeCell ref="N76:P76"/>
    <mergeCell ref="B12:D12"/>
    <mergeCell ref="C24:D24"/>
    <mergeCell ref="B76:J76"/>
    <mergeCell ref="K76:M76"/>
    <mergeCell ref="I82:K82"/>
    <mergeCell ref="B13:B21"/>
    <mergeCell ref="B29:B31"/>
    <mergeCell ref="B39:B41"/>
    <mergeCell ref="F82:H82"/>
  </mergeCells>
  <phoneticPr fontId="34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X77"/>
  <sheetViews>
    <sheetView zoomScale="70" zoomScaleNormal="70" workbookViewId="0">
      <selection activeCell="B64" sqref="B64"/>
    </sheetView>
  </sheetViews>
  <sheetFormatPr defaultColWidth="9.33203125" defaultRowHeight="14"/>
  <cols>
    <col min="1" max="1" width="9.33203125" style="1"/>
    <col min="2" max="2" width="16.5" style="1" customWidth="1"/>
    <col min="3" max="3" width="11.83203125" style="1" customWidth="1"/>
    <col min="4" max="4" width="15" style="1" customWidth="1"/>
    <col min="5" max="5" width="16.08203125" style="1" customWidth="1"/>
    <col min="6" max="6" width="9.33203125" style="1"/>
    <col min="7" max="7" width="17.25" style="1" customWidth="1"/>
    <col min="8" max="8" width="14.4140625" style="1" customWidth="1"/>
    <col min="9" max="9" width="17.4140625" style="1" customWidth="1"/>
    <col min="10" max="10" width="20.1640625" style="1" customWidth="1"/>
    <col min="11" max="11" width="9.33203125" style="1"/>
    <col min="12" max="15" width="20.58203125" style="1" customWidth="1"/>
    <col min="16" max="16" width="11.33203125" style="1" customWidth="1"/>
    <col min="17" max="17" width="13.6640625" style="1" customWidth="1"/>
    <col min="18" max="18" width="11.58203125" style="1" customWidth="1"/>
    <col min="19" max="23" width="9.33203125" style="1"/>
    <col min="24" max="24" width="10.83203125" style="1" customWidth="1"/>
    <col min="25" max="25" width="16.75" style="1" customWidth="1"/>
    <col min="26" max="26" width="20.25" style="1" customWidth="1"/>
    <col min="27" max="16384" width="9.33203125" style="1"/>
  </cols>
  <sheetData>
    <row r="2" spans="1:20">
      <c r="A2" s="1" t="s">
        <v>207</v>
      </c>
      <c r="B2" s="2"/>
      <c r="C2" s="3" t="s">
        <v>208</v>
      </c>
      <c r="D2" s="3" t="s">
        <v>209</v>
      </c>
      <c r="E2" s="3" t="s">
        <v>210</v>
      </c>
    </row>
    <row r="3" spans="1:20">
      <c r="B3" s="403" t="s">
        <v>211</v>
      </c>
      <c r="C3" s="4">
        <v>3.35</v>
      </c>
      <c r="D3" s="4">
        <v>2.5299999999999998</v>
      </c>
      <c r="E3" s="4">
        <v>2.6</v>
      </c>
    </row>
    <row r="4" spans="1:20">
      <c r="B4" s="403"/>
      <c r="C4" s="4">
        <v>3.23</v>
      </c>
      <c r="D4" s="4">
        <v>2.86</v>
      </c>
      <c r="E4" s="4">
        <v>2.52</v>
      </c>
    </row>
    <row r="5" spans="1:20">
      <c r="B5" s="403"/>
      <c r="C5" s="4">
        <v>3.08</v>
      </c>
      <c r="D5" s="4">
        <v>2.85</v>
      </c>
      <c r="E5" s="4">
        <v>2.64</v>
      </c>
    </row>
    <row r="6" spans="1:20">
      <c r="B6" s="403"/>
      <c r="C6" s="4">
        <v>2.87</v>
      </c>
      <c r="D6" s="4">
        <v>2.75</v>
      </c>
      <c r="E6" s="4">
        <v>2.79</v>
      </c>
    </row>
    <row r="7" spans="1:20">
      <c r="B7" s="403"/>
      <c r="C7" s="4">
        <v>2.98</v>
      </c>
      <c r="D7" s="4">
        <v>2.75</v>
      </c>
      <c r="E7" s="4">
        <v>2.88</v>
      </c>
    </row>
    <row r="8" spans="1:20">
      <c r="B8" s="403"/>
      <c r="C8" s="4">
        <v>3.12</v>
      </c>
      <c r="D8" s="4">
        <v>2.61</v>
      </c>
      <c r="E8" s="4"/>
    </row>
    <row r="9" spans="1:20">
      <c r="B9" s="5" t="s">
        <v>3</v>
      </c>
      <c r="C9" s="6">
        <f>AVERAGE(C3:C8)</f>
        <v>3.1050000000000004</v>
      </c>
      <c r="D9" s="6">
        <f>AVERAGE(D3:D8)</f>
        <v>2.7250000000000001</v>
      </c>
      <c r="E9" s="6">
        <f>AVERAGE(E3:E8)</f>
        <v>2.6859999999999999</v>
      </c>
    </row>
    <row r="10" spans="1:20">
      <c r="B10" s="7" t="s">
        <v>4</v>
      </c>
      <c r="C10" s="8">
        <f>STDEVP(C3:C8)</f>
        <v>0.15671098663888672</v>
      </c>
      <c r="D10" s="8">
        <f>STDEVP(D3:D8)</f>
        <v>0.11996527275285412</v>
      </c>
      <c r="E10" s="8">
        <f>STDEVP(E3:E7)</f>
        <v>0.13078226179417446</v>
      </c>
    </row>
    <row r="11" spans="1:20">
      <c r="B11" s="9" t="s">
        <v>5</v>
      </c>
      <c r="C11" s="10"/>
      <c r="D11" s="10"/>
      <c r="E11" s="11"/>
    </row>
    <row r="12" spans="1:20">
      <c r="B12" s="12" t="s">
        <v>212</v>
      </c>
      <c r="C12" s="491">
        <v>1.8E-3</v>
      </c>
      <c r="D12" s="491"/>
      <c r="E12" s="424"/>
      <c r="O12" s="283"/>
      <c r="P12" s="283"/>
      <c r="Q12" s="283"/>
      <c r="R12" s="283"/>
      <c r="S12" s="283"/>
      <c r="T12" s="283"/>
    </row>
    <row r="13" spans="1:20">
      <c r="B13" s="12" t="s">
        <v>213</v>
      </c>
      <c r="C13" s="491">
        <v>1.1999999999999999E-3</v>
      </c>
      <c r="D13" s="491"/>
      <c r="E13" s="424"/>
      <c r="M13" s="283"/>
      <c r="N13" s="283"/>
      <c r="O13" s="283"/>
      <c r="P13" s="283"/>
      <c r="Q13" s="283"/>
      <c r="R13" s="283"/>
      <c r="S13" s="283"/>
    </row>
    <row r="14" spans="1:20">
      <c r="B14" s="13" t="s">
        <v>214</v>
      </c>
      <c r="C14" s="492">
        <v>0.9052</v>
      </c>
      <c r="D14" s="492"/>
      <c r="E14" s="493"/>
    </row>
    <row r="16" spans="1:20">
      <c r="C16" s="190"/>
      <c r="D16" s="190"/>
      <c r="E16" s="190"/>
      <c r="H16" s="190"/>
      <c r="I16" s="190"/>
      <c r="J16" s="190"/>
    </row>
    <row r="17" spans="1:24">
      <c r="A17" s="1" t="s">
        <v>215</v>
      </c>
      <c r="B17" s="2"/>
      <c r="C17" s="82" t="s">
        <v>208</v>
      </c>
      <c r="D17" s="82" t="s">
        <v>209</v>
      </c>
      <c r="E17" s="82" t="s">
        <v>216</v>
      </c>
      <c r="G17" s="2"/>
      <c r="H17" s="82" t="s">
        <v>208</v>
      </c>
      <c r="I17" s="82" t="s">
        <v>209</v>
      </c>
      <c r="J17" s="82" t="s">
        <v>216</v>
      </c>
      <c r="L17" s="2"/>
      <c r="M17" s="362" t="s">
        <v>208</v>
      </c>
      <c r="N17" s="362" t="s">
        <v>209</v>
      </c>
      <c r="O17" s="362" t="s">
        <v>216</v>
      </c>
      <c r="Q17" s="2"/>
      <c r="R17" s="362" t="s">
        <v>208</v>
      </c>
      <c r="S17" s="362" t="s">
        <v>209</v>
      </c>
      <c r="T17" s="362" t="s">
        <v>216</v>
      </c>
    </row>
    <row r="18" spans="1:24">
      <c r="B18" s="403" t="s">
        <v>217</v>
      </c>
      <c r="C18" s="82">
        <v>281</v>
      </c>
      <c r="D18" s="82">
        <v>133</v>
      </c>
      <c r="E18" s="82">
        <v>50</v>
      </c>
      <c r="G18" s="403" t="s">
        <v>218</v>
      </c>
      <c r="H18" s="82">
        <v>595</v>
      </c>
      <c r="I18" s="82">
        <v>508</v>
      </c>
      <c r="J18" s="82">
        <v>171</v>
      </c>
      <c r="L18" s="403" t="s">
        <v>313</v>
      </c>
      <c r="M18" s="366">
        <v>187.25</v>
      </c>
      <c r="N18" s="366">
        <v>138.5</v>
      </c>
      <c r="O18" s="366">
        <v>107.25</v>
      </c>
      <c r="Q18" s="403" t="s">
        <v>314</v>
      </c>
      <c r="R18" s="2">
        <v>242.6</v>
      </c>
      <c r="S18" s="366">
        <v>179.26669999999999</v>
      </c>
      <c r="T18" s="366">
        <v>135.26669999999999</v>
      </c>
    </row>
    <row r="19" spans="1:24">
      <c r="B19" s="403"/>
      <c r="C19" s="82">
        <v>284</v>
      </c>
      <c r="D19" s="82">
        <v>178</v>
      </c>
      <c r="E19" s="82">
        <v>101</v>
      </c>
      <c r="G19" s="403"/>
      <c r="H19" s="82">
        <v>706</v>
      </c>
      <c r="I19" s="82">
        <v>436</v>
      </c>
      <c r="J19" s="82">
        <v>340</v>
      </c>
      <c r="L19" s="403"/>
      <c r="M19" s="366">
        <v>128.5</v>
      </c>
      <c r="N19" s="366">
        <v>150.16669999999999</v>
      </c>
      <c r="O19" s="366">
        <v>71.416669999999996</v>
      </c>
      <c r="Q19" s="403"/>
      <c r="R19" s="2">
        <v>195.26669999999999</v>
      </c>
      <c r="S19" s="366">
        <v>167.26669999999999</v>
      </c>
      <c r="T19" s="366">
        <v>141.26669999999999</v>
      </c>
      <c r="V19" s="438"/>
      <c r="W19" s="438"/>
      <c r="X19" s="438"/>
    </row>
    <row r="20" spans="1:24">
      <c r="B20" s="403"/>
      <c r="C20" s="82">
        <v>289</v>
      </c>
      <c r="D20" s="82">
        <v>221</v>
      </c>
      <c r="E20" s="82">
        <v>125</v>
      </c>
      <c r="G20" s="403"/>
      <c r="H20" s="82">
        <v>716</v>
      </c>
      <c r="I20" s="82">
        <v>385</v>
      </c>
      <c r="J20" s="82">
        <v>388</v>
      </c>
      <c r="L20" s="403"/>
      <c r="M20" s="366">
        <v>182.25</v>
      </c>
      <c r="N20" s="366">
        <v>163.08330000000001</v>
      </c>
      <c r="O20" s="366">
        <v>125.16670000000001</v>
      </c>
      <c r="Q20" s="403"/>
      <c r="R20" s="2">
        <v>170.6</v>
      </c>
      <c r="S20" s="366">
        <v>183.9333</v>
      </c>
      <c r="T20" s="366">
        <v>179.26669999999999</v>
      </c>
      <c r="V20" s="438"/>
      <c r="W20" s="438"/>
      <c r="X20" s="438"/>
    </row>
    <row r="21" spans="1:24">
      <c r="B21" s="403"/>
      <c r="C21" s="82">
        <v>192</v>
      </c>
      <c r="D21" s="82">
        <v>132</v>
      </c>
      <c r="E21" s="82">
        <v>100</v>
      </c>
      <c r="G21" s="403"/>
      <c r="H21" s="82">
        <v>480</v>
      </c>
      <c r="I21" s="82">
        <v>493</v>
      </c>
      <c r="J21" s="82">
        <v>315</v>
      </c>
      <c r="L21" s="403"/>
      <c r="M21" s="366">
        <v>162.25</v>
      </c>
      <c r="N21" s="366">
        <v>121.41670000000001</v>
      </c>
      <c r="O21" s="366">
        <v>114.75</v>
      </c>
      <c r="Q21" s="403"/>
      <c r="R21" s="2">
        <v>214.6</v>
      </c>
      <c r="S21" s="366">
        <v>157.9333</v>
      </c>
      <c r="T21" s="366">
        <v>157.26669999999999</v>
      </c>
      <c r="V21" s="438"/>
      <c r="W21" s="438"/>
      <c r="X21" s="438"/>
    </row>
    <row r="22" spans="1:24">
      <c r="B22" s="403"/>
      <c r="C22" s="82">
        <v>298</v>
      </c>
      <c r="D22" s="82">
        <v>174</v>
      </c>
      <c r="E22" s="82">
        <v>87</v>
      </c>
      <c r="G22" s="403"/>
      <c r="H22" s="82">
        <v>827</v>
      </c>
      <c r="I22" s="82">
        <v>424</v>
      </c>
      <c r="J22" s="82">
        <v>302</v>
      </c>
      <c r="L22" s="403"/>
      <c r="M22" s="366">
        <v>152.25</v>
      </c>
      <c r="N22" s="366">
        <v>138.08330000000001</v>
      </c>
      <c r="O22" s="366">
        <v>98.5</v>
      </c>
      <c r="Q22" s="403"/>
      <c r="R22" s="2">
        <v>227.26669999999999</v>
      </c>
      <c r="S22" s="366">
        <v>143.9333</v>
      </c>
      <c r="T22" s="366">
        <v>151.9333</v>
      </c>
    </row>
    <row r="23" spans="1:24">
      <c r="B23" s="403"/>
      <c r="C23" s="82">
        <v>253</v>
      </c>
      <c r="D23" s="82">
        <v>151</v>
      </c>
      <c r="E23" s="82"/>
      <c r="G23" s="403"/>
      <c r="H23" s="82">
        <v>625</v>
      </c>
      <c r="I23" s="82">
        <v>526</v>
      </c>
      <c r="J23" s="82"/>
      <c r="L23" s="403"/>
      <c r="M23" s="366">
        <v>163.57</v>
      </c>
      <c r="N23" s="366">
        <v>142.57</v>
      </c>
      <c r="O23" s="362"/>
      <c r="Q23" s="403"/>
      <c r="R23" s="2">
        <v>223.57</v>
      </c>
      <c r="S23" s="366">
        <v>158.25120000000001</v>
      </c>
      <c r="T23" s="362"/>
    </row>
    <row r="24" spans="1:24">
      <c r="B24" s="5" t="s">
        <v>3</v>
      </c>
      <c r="C24" s="6">
        <f t="shared" ref="C24:J24" si="0">AVERAGE(C18:C23)</f>
        <v>266.16666666666669</v>
      </c>
      <c r="D24" s="6">
        <f t="shared" si="0"/>
        <v>164.83333333333334</v>
      </c>
      <c r="E24" s="6">
        <f t="shared" si="0"/>
        <v>92.6</v>
      </c>
      <c r="G24" s="5" t="s">
        <v>3</v>
      </c>
      <c r="H24" s="6">
        <f t="shared" si="0"/>
        <v>658.16666666666663</v>
      </c>
      <c r="I24" s="6">
        <f t="shared" si="0"/>
        <v>462</v>
      </c>
      <c r="J24" s="6">
        <f t="shared" si="0"/>
        <v>303.2</v>
      </c>
      <c r="L24" s="364" t="s">
        <v>3</v>
      </c>
      <c r="M24" s="6">
        <f t="shared" ref="M24:O24" si="1">AVERAGE(M18:M23)</f>
        <v>162.67833333333331</v>
      </c>
      <c r="N24" s="6">
        <f t="shared" si="1"/>
        <v>142.30333333333331</v>
      </c>
      <c r="O24" s="6">
        <f t="shared" si="1"/>
        <v>103.41667400000001</v>
      </c>
      <c r="Q24" s="364" t="s">
        <v>3</v>
      </c>
      <c r="R24" s="6">
        <f t="shared" ref="R24:T24" si="2">AVERAGE(R18:R23)</f>
        <v>212.31723333333332</v>
      </c>
      <c r="S24" s="6">
        <f t="shared" si="2"/>
        <v>165.09741666666667</v>
      </c>
      <c r="T24" s="6">
        <f t="shared" si="2"/>
        <v>153.00002000000001</v>
      </c>
    </row>
    <row r="25" spans="1:24">
      <c r="B25" s="7" t="s">
        <v>4</v>
      </c>
      <c r="C25" s="8">
        <f>STDEVP(C18:C23)</f>
        <v>35.932421138699922</v>
      </c>
      <c r="D25" s="8">
        <f t="shared" ref="D25:I25" si="3">STDEVP(D18:D23)</f>
        <v>30.808097781084911</v>
      </c>
      <c r="E25" s="8">
        <f>STDEVP(E18:E22)</f>
        <v>24.581293700698506</v>
      </c>
      <c r="G25" s="7" t="s">
        <v>4</v>
      </c>
      <c r="H25" s="8">
        <f t="shared" si="3"/>
        <v>108.75877997762858</v>
      </c>
      <c r="I25" s="8">
        <f t="shared" si="3"/>
        <v>50.368641037852115</v>
      </c>
      <c r="J25" s="8">
        <f>STDEVP(J18:J22)</f>
        <v>72.336436185369266</v>
      </c>
      <c r="L25" s="7" t="s">
        <v>4</v>
      </c>
      <c r="M25" s="6">
        <f>STDEVP(M18:M23)</f>
        <v>19.428089987324082</v>
      </c>
      <c r="N25" s="6">
        <f t="shared" ref="N25" si="4">STDEVP(N18:N23)</f>
        <v>12.663833930352828</v>
      </c>
      <c r="O25" s="6">
        <f>STDEVP(O18:O22)</f>
        <v>18.244869068686238</v>
      </c>
      <c r="Q25" s="7" t="s">
        <v>4</v>
      </c>
      <c r="R25" s="6">
        <f>STDEVP(R18:R23)</f>
        <v>23.464215790054048</v>
      </c>
      <c r="S25" s="6">
        <f t="shared" ref="S25" si="5">STDEVP(S18:S23)</f>
        <v>13.579273212315973</v>
      </c>
      <c r="T25" s="6">
        <f>STDEVP(T18:T22)</f>
        <v>15.240881630981852</v>
      </c>
    </row>
    <row r="26" spans="1:24">
      <c r="B26" s="9" t="s">
        <v>5</v>
      </c>
      <c r="C26" s="10"/>
      <c r="D26" s="10"/>
      <c r="E26" s="11"/>
      <c r="G26" s="9" t="s">
        <v>5</v>
      </c>
      <c r="H26" s="10"/>
      <c r="I26" s="10"/>
      <c r="J26" s="11"/>
      <c r="L26" s="9" t="s">
        <v>5</v>
      </c>
      <c r="M26" s="6"/>
      <c r="N26" s="6"/>
      <c r="O26" s="6"/>
      <c r="Q26" s="9" t="s">
        <v>5</v>
      </c>
      <c r="R26" s="6"/>
      <c r="S26" s="6"/>
      <c r="T26" s="6"/>
    </row>
    <row r="27" spans="1:24">
      <c r="B27" s="12" t="s">
        <v>212</v>
      </c>
      <c r="C27" s="491">
        <v>4.0000000000000002E-4</v>
      </c>
      <c r="D27" s="491"/>
      <c r="E27" s="424"/>
      <c r="G27" s="12" t="s">
        <v>212</v>
      </c>
      <c r="H27" s="491">
        <v>5.3E-3</v>
      </c>
      <c r="I27" s="491"/>
      <c r="J27" s="424"/>
      <c r="L27" s="12" t="s">
        <v>212</v>
      </c>
      <c r="M27" s="387">
        <v>0.1787</v>
      </c>
      <c r="N27" s="387"/>
      <c r="O27" s="387"/>
      <c r="Q27" s="12" t="s">
        <v>212</v>
      </c>
      <c r="R27" s="387">
        <v>2.8999999999999998E-3</v>
      </c>
      <c r="S27" s="387"/>
      <c r="T27" s="387"/>
    </row>
    <row r="28" spans="1:24">
      <c r="B28" s="12" t="s">
        <v>213</v>
      </c>
      <c r="C28" s="491" t="s">
        <v>6</v>
      </c>
      <c r="D28" s="491"/>
      <c r="E28" s="424"/>
      <c r="G28" s="12" t="s">
        <v>213</v>
      </c>
      <c r="H28" s="491" t="s">
        <v>6</v>
      </c>
      <c r="I28" s="491"/>
      <c r="J28" s="424"/>
      <c r="L28" s="12" t="s">
        <v>213</v>
      </c>
      <c r="M28" s="387">
        <v>2.9999999999999997E-4</v>
      </c>
      <c r="N28" s="387"/>
      <c r="O28" s="387"/>
      <c r="Q28" s="12" t="s">
        <v>213</v>
      </c>
      <c r="R28" s="387">
        <v>5.9999999999999995E-4</v>
      </c>
      <c r="S28" s="387"/>
      <c r="T28" s="387"/>
    </row>
    <row r="29" spans="1:24">
      <c r="B29" s="13" t="s">
        <v>214</v>
      </c>
      <c r="C29" s="492">
        <v>9.7000000000000003E-3</v>
      </c>
      <c r="D29" s="492"/>
      <c r="E29" s="493"/>
      <c r="G29" s="13" t="s">
        <v>214</v>
      </c>
      <c r="H29" s="492">
        <v>2.7900000000000001E-2</v>
      </c>
      <c r="I29" s="492"/>
      <c r="J29" s="493"/>
      <c r="L29" s="13" t="s">
        <v>214</v>
      </c>
      <c r="M29" s="387">
        <v>1.0500000000000001E-2</v>
      </c>
      <c r="N29" s="387"/>
      <c r="O29" s="387"/>
      <c r="Q29" s="13" t="s">
        <v>214</v>
      </c>
      <c r="R29" s="387">
        <v>0.58799999999999997</v>
      </c>
      <c r="S29" s="387"/>
      <c r="T29" s="387"/>
    </row>
    <row r="30" spans="1:24">
      <c r="B30" s="90"/>
      <c r="C30" s="79"/>
      <c r="D30" s="79"/>
      <c r="E30" s="79"/>
      <c r="G30" s="90"/>
      <c r="H30" s="79"/>
      <c r="I30" s="79"/>
      <c r="J30" s="79"/>
    </row>
    <row r="31" spans="1:24" ht="23" customHeight="1"/>
    <row r="32" spans="1:24">
      <c r="A32" s="313" t="s">
        <v>375</v>
      </c>
      <c r="B32" s="2"/>
      <c r="C32" s="3" t="s">
        <v>225</v>
      </c>
      <c r="D32" s="3" t="s">
        <v>219</v>
      </c>
      <c r="E32" s="3" t="s">
        <v>220</v>
      </c>
      <c r="G32" s="2"/>
      <c r="H32" s="3" t="s">
        <v>225</v>
      </c>
      <c r="I32" s="3" t="s">
        <v>219</v>
      </c>
      <c r="J32" s="3" t="s">
        <v>220</v>
      </c>
    </row>
    <row r="33" spans="2:10">
      <c r="B33" s="403" t="s">
        <v>221</v>
      </c>
      <c r="C33" s="82">
        <v>39.200000000000003</v>
      </c>
      <c r="D33" s="82">
        <v>38.700000000000003</v>
      </c>
      <c r="E33" s="82">
        <v>34.9</v>
      </c>
      <c r="G33" s="403" t="s">
        <v>211</v>
      </c>
      <c r="H33" s="4">
        <v>3.05</v>
      </c>
      <c r="I33" s="4">
        <v>2.87</v>
      </c>
      <c r="J33" s="4">
        <v>2.82</v>
      </c>
    </row>
    <row r="34" spans="2:10">
      <c r="B34" s="403"/>
      <c r="C34" s="82">
        <v>37.9</v>
      </c>
      <c r="D34" s="82">
        <v>36.9</v>
      </c>
      <c r="E34" s="82">
        <v>37.4</v>
      </c>
      <c r="G34" s="403"/>
      <c r="H34" s="4">
        <v>2.98</v>
      </c>
      <c r="I34" s="4">
        <v>2.94</v>
      </c>
      <c r="J34" s="4">
        <v>2.71</v>
      </c>
    </row>
    <row r="35" spans="2:10">
      <c r="B35" s="403"/>
      <c r="C35" s="82">
        <v>41.9</v>
      </c>
      <c r="D35" s="82">
        <v>39.4</v>
      </c>
      <c r="E35" s="82">
        <v>38.299999999999997</v>
      </c>
      <c r="G35" s="403"/>
      <c r="H35" s="4">
        <v>3.21</v>
      </c>
      <c r="I35" s="4">
        <v>2.79</v>
      </c>
      <c r="J35" s="4">
        <v>2.61</v>
      </c>
    </row>
    <row r="36" spans="2:10">
      <c r="B36" s="403"/>
      <c r="C36" s="82">
        <v>37.6</v>
      </c>
      <c r="D36" s="82">
        <v>37.1</v>
      </c>
      <c r="E36" s="82">
        <v>34.700000000000003</v>
      </c>
      <c r="G36" s="403"/>
      <c r="H36" s="4">
        <v>2.97</v>
      </c>
      <c r="I36" s="4">
        <v>2.69</v>
      </c>
      <c r="J36" s="4">
        <v>2.73</v>
      </c>
    </row>
    <row r="37" spans="2:10">
      <c r="B37" s="403"/>
      <c r="C37" s="82">
        <v>38.5</v>
      </c>
      <c r="D37" s="82">
        <v>40.299999999999997</v>
      </c>
      <c r="E37" s="82">
        <v>35.200000000000003</v>
      </c>
      <c r="G37" s="403"/>
      <c r="H37" s="4">
        <v>2.87</v>
      </c>
      <c r="I37" s="4">
        <v>2.74</v>
      </c>
      <c r="J37" s="4">
        <v>2.54</v>
      </c>
    </row>
    <row r="38" spans="2:10">
      <c r="B38" s="403"/>
      <c r="C38" s="82">
        <v>43.7</v>
      </c>
      <c r="D38" s="82">
        <v>41.2</v>
      </c>
      <c r="E38" s="82">
        <v>32.4</v>
      </c>
      <c r="G38" s="403"/>
      <c r="H38" s="4">
        <v>3.29</v>
      </c>
      <c r="I38" s="4">
        <v>2.5099999999999998</v>
      </c>
      <c r="J38" s="4">
        <v>2.75</v>
      </c>
    </row>
    <row r="39" spans="2:10">
      <c r="B39" s="5" t="s">
        <v>3</v>
      </c>
      <c r="C39" s="6">
        <v>39.799999999999997</v>
      </c>
      <c r="D39" s="6">
        <v>38.933333333333302</v>
      </c>
      <c r="E39" s="6">
        <v>35.483333333333299</v>
      </c>
      <c r="G39" s="5" t="s">
        <v>3</v>
      </c>
      <c r="H39" s="4">
        <f t="shared" ref="H39:J39" si="6">AVERAGE(H33:H38)</f>
        <v>3.0616666666666661</v>
      </c>
      <c r="I39" s="4">
        <f t="shared" si="6"/>
        <v>2.7566666666666664</v>
      </c>
      <c r="J39" s="4">
        <f t="shared" si="6"/>
        <v>2.6933333333333334</v>
      </c>
    </row>
    <row r="40" spans="2:10">
      <c r="B40" s="310" t="s">
        <v>4</v>
      </c>
      <c r="C40" s="8">
        <f>STDEVP(C33:C38)</f>
        <v>2.2405356502408083</v>
      </c>
      <c r="D40" s="8">
        <f>STDEVP(D33:D38)</f>
        <v>1.5691469727919762</v>
      </c>
      <c r="E40" s="8">
        <f>STDEVP(E33:E38)</f>
        <v>1.9212987505562185</v>
      </c>
      <c r="G40" s="7" t="s">
        <v>4</v>
      </c>
      <c r="H40" s="8">
        <f>STDEVP(H33:H38)</f>
        <v>0.1449616807604302</v>
      </c>
      <c r="I40" s="8">
        <f>STDEVP(I33:I38)</f>
        <v>0.13731553282697326</v>
      </c>
      <c r="J40" s="8">
        <f>STDEVP(J33:J38)</f>
        <v>9.2496246170077359E-2</v>
      </c>
    </row>
    <row r="41" spans="2:10">
      <c r="B41" s="311" t="s">
        <v>5</v>
      </c>
      <c r="C41" s="10"/>
      <c r="D41" s="10"/>
      <c r="E41" s="11"/>
      <c r="G41" s="9" t="s">
        <v>5</v>
      </c>
      <c r="H41" s="10"/>
      <c r="I41" s="10"/>
      <c r="J41" s="11"/>
    </row>
    <row r="42" spans="2:10" ht="44" customHeight="1">
      <c r="B42" s="312" t="s">
        <v>311</v>
      </c>
      <c r="C42" s="487">
        <v>0.76139999999999997</v>
      </c>
      <c r="D42" s="487"/>
      <c r="E42" s="487"/>
      <c r="G42" s="33" t="s">
        <v>309</v>
      </c>
      <c r="H42" s="487">
        <v>4.7000000000000002E-3</v>
      </c>
      <c r="I42" s="487"/>
      <c r="J42" s="487"/>
    </row>
    <row r="43" spans="2:10" ht="38" customHeight="1">
      <c r="B43" s="312" t="s">
        <v>310</v>
      </c>
      <c r="C43" s="487">
        <v>7.9000000000000008E-3</v>
      </c>
      <c r="D43" s="487"/>
      <c r="E43" s="487"/>
      <c r="G43" s="33" t="s">
        <v>310</v>
      </c>
      <c r="H43" s="487">
        <v>1E-3</v>
      </c>
      <c r="I43" s="487"/>
      <c r="J43" s="487"/>
    </row>
    <row r="44" spans="2:10" ht="46" customHeight="1">
      <c r="B44" s="312" t="s">
        <v>222</v>
      </c>
      <c r="C44" s="487">
        <v>3.2199999999999999E-2</v>
      </c>
      <c r="D44" s="487"/>
      <c r="E44" s="487"/>
      <c r="G44" s="33" t="s">
        <v>222</v>
      </c>
      <c r="H44" s="487">
        <v>0.7157</v>
      </c>
      <c r="I44" s="487"/>
      <c r="J44" s="487"/>
    </row>
    <row r="49" spans="1:15">
      <c r="A49" s="313" t="s">
        <v>376</v>
      </c>
      <c r="B49" s="15"/>
      <c r="C49" s="3" t="s">
        <v>225</v>
      </c>
      <c r="D49" s="3" t="s">
        <v>219</v>
      </c>
      <c r="E49" s="3" t="s">
        <v>220</v>
      </c>
      <c r="F49"/>
      <c r="G49" s="15"/>
      <c r="H49" s="3" t="s">
        <v>225</v>
      </c>
      <c r="I49" s="3" t="s">
        <v>219</v>
      </c>
      <c r="J49" s="3" t="s">
        <v>220</v>
      </c>
      <c r="K49"/>
      <c r="L49" s="15"/>
      <c r="M49" s="3" t="s">
        <v>225</v>
      </c>
      <c r="N49" s="3" t="s">
        <v>219</v>
      </c>
      <c r="O49" s="3" t="s">
        <v>220</v>
      </c>
    </row>
    <row r="50" spans="1:15">
      <c r="A50"/>
      <c r="B50" s="403" t="s">
        <v>223</v>
      </c>
      <c r="C50" s="16">
        <v>2.25</v>
      </c>
      <c r="D50" s="16">
        <v>2.78</v>
      </c>
      <c r="E50" s="16">
        <v>1.33</v>
      </c>
      <c r="F50"/>
      <c r="G50" s="403" t="s">
        <v>62</v>
      </c>
      <c r="H50" s="16">
        <v>5.62</v>
      </c>
      <c r="I50" s="16">
        <v>5.51</v>
      </c>
      <c r="J50" s="16">
        <v>5.03</v>
      </c>
      <c r="K50"/>
      <c r="L50" s="403" t="s">
        <v>224</v>
      </c>
      <c r="M50" s="16">
        <v>2.4</v>
      </c>
      <c r="N50" s="16">
        <v>1.81</v>
      </c>
      <c r="O50" s="16">
        <v>1.1399999999999999</v>
      </c>
    </row>
    <row r="51" spans="1:15">
      <c r="A51"/>
      <c r="B51" s="403"/>
      <c r="C51" s="16">
        <v>3.11</v>
      </c>
      <c r="D51" s="16">
        <v>1.56</v>
      </c>
      <c r="E51" s="16">
        <v>1.72</v>
      </c>
      <c r="F51"/>
      <c r="G51" s="403"/>
      <c r="H51" s="16">
        <v>4.96</v>
      </c>
      <c r="I51" s="16">
        <v>4.24</v>
      </c>
      <c r="J51" s="16">
        <v>4.3899999999999997</v>
      </c>
      <c r="K51"/>
      <c r="L51" s="403"/>
      <c r="M51" s="16">
        <v>3.04</v>
      </c>
      <c r="N51" s="16">
        <v>1.68</v>
      </c>
      <c r="O51" s="16">
        <v>1.5</v>
      </c>
    </row>
    <row r="52" spans="1:15">
      <c r="A52"/>
      <c r="B52" s="403"/>
      <c r="C52" s="16">
        <v>2.2000000000000002</v>
      </c>
      <c r="D52" s="16">
        <v>3.21</v>
      </c>
      <c r="E52" s="16">
        <v>1.42</v>
      </c>
      <c r="F52"/>
      <c r="G52" s="403"/>
      <c r="H52" s="16">
        <v>5.8</v>
      </c>
      <c r="I52" s="16">
        <v>5.42</v>
      </c>
      <c r="J52" s="16">
        <v>4.5199999999999996</v>
      </c>
      <c r="K52"/>
      <c r="L52" s="403"/>
      <c r="M52" s="16">
        <v>1.91</v>
      </c>
      <c r="N52" s="16">
        <v>2.34</v>
      </c>
      <c r="O52" s="16">
        <v>2.04</v>
      </c>
    </row>
    <row r="53" spans="1:15">
      <c r="A53"/>
      <c r="B53" s="403"/>
      <c r="C53" s="16">
        <v>4.1100000000000003</v>
      </c>
      <c r="D53" s="16">
        <v>2.82</v>
      </c>
      <c r="E53" s="16">
        <v>1.89</v>
      </c>
      <c r="F53"/>
      <c r="G53" s="403"/>
      <c r="H53" s="16">
        <v>4.75</v>
      </c>
      <c r="I53" s="16">
        <v>5.1100000000000003</v>
      </c>
      <c r="J53" s="16">
        <v>4.68</v>
      </c>
      <c r="K53"/>
      <c r="L53" s="403"/>
      <c r="M53" s="16">
        <v>1.87</v>
      </c>
      <c r="N53" s="16">
        <v>1.56</v>
      </c>
      <c r="O53" s="16">
        <v>1.37</v>
      </c>
    </row>
    <row r="54" spans="1:15">
      <c r="A54"/>
      <c r="B54" s="403"/>
      <c r="C54" s="16">
        <v>2.85</v>
      </c>
      <c r="D54" s="16">
        <v>2.96</v>
      </c>
      <c r="E54" s="16">
        <v>2.23</v>
      </c>
      <c r="F54"/>
      <c r="G54" s="403"/>
      <c r="H54" s="16">
        <v>5.49</v>
      </c>
      <c r="I54" s="16">
        <v>4.34</v>
      </c>
      <c r="J54" s="16">
        <v>3.98</v>
      </c>
      <c r="K54"/>
      <c r="L54" s="403"/>
      <c r="M54" s="16">
        <v>2.39</v>
      </c>
      <c r="N54" s="16">
        <v>1.75</v>
      </c>
      <c r="O54" s="16">
        <v>1.69</v>
      </c>
    </row>
    <row r="55" spans="1:15">
      <c r="A55"/>
      <c r="B55" s="403"/>
      <c r="C55" s="16">
        <v>2.98</v>
      </c>
      <c r="D55" s="16">
        <v>1.92</v>
      </c>
      <c r="E55" s="16">
        <v>2.57</v>
      </c>
      <c r="F55"/>
      <c r="G55" s="403"/>
      <c r="H55" s="16">
        <v>5.21</v>
      </c>
      <c r="I55" s="16">
        <v>4.29</v>
      </c>
      <c r="J55" s="16">
        <v>4.26</v>
      </c>
      <c r="K55"/>
      <c r="L55" s="403"/>
      <c r="M55" s="16">
        <v>2.82</v>
      </c>
      <c r="N55" s="16">
        <v>1.36</v>
      </c>
      <c r="O55" s="16">
        <v>1.55</v>
      </c>
    </row>
    <row r="56" spans="1:15">
      <c r="A56"/>
      <c r="B56" s="17" t="s">
        <v>3</v>
      </c>
      <c r="C56" s="6">
        <f t="shared" ref="C56:J56" si="7">AVERAGE(C50:C55)</f>
        <v>2.9166666666666665</v>
      </c>
      <c r="D56" s="6">
        <f t="shared" si="7"/>
        <v>2.5416666666666665</v>
      </c>
      <c r="E56" s="6">
        <f t="shared" si="7"/>
        <v>1.86</v>
      </c>
      <c r="F56"/>
      <c r="G56" s="17" t="s">
        <v>3</v>
      </c>
      <c r="H56" s="6">
        <f t="shared" si="7"/>
        <v>5.3049999999999997</v>
      </c>
      <c r="I56" s="6">
        <f t="shared" si="7"/>
        <v>4.8183333333333334</v>
      </c>
      <c r="J56" s="6">
        <f t="shared" si="7"/>
        <v>4.4766666666666666</v>
      </c>
      <c r="K56"/>
      <c r="L56" s="17" t="s">
        <v>3</v>
      </c>
      <c r="M56" s="6">
        <f t="shared" ref="M56:O56" si="8">AVERAGE(M50:M55)</f>
        <v>2.4049999999999998</v>
      </c>
      <c r="N56" s="6">
        <f t="shared" si="8"/>
        <v>1.75</v>
      </c>
      <c r="O56" s="6">
        <f t="shared" si="8"/>
        <v>1.5483333333333336</v>
      </c>
    </row>
    <row r="57" spans="1:15">
      <c r="A57"/>
      <c r="B57" s="18" t="s">
        <v>4</v>
      </c>
      <c r="C57" s="8">
        <f t="shared" ref="C57:I57" si="9">STDEVP(C50:C55)</f>
        <v>0.63612542439015618</v>
      </c>
      <c r="D57" s="8">
        <f t="shared" si="9"/>
        <v>0.59246425114844625</v>
      </c>
      <c r="E57" s="8">
        <f>STDEVP(E50:E54)</f>
        <v>0.32590796246793358</v>
      </c>
      <c r="F57"/>
      <c r="G57" s="18" t="s">
        <v>4</v>
      </c>
      <c r="H57" s="8">
        <f t="shared" si="9"/>
        <v>0.36845397722555978</v>
      </c>
      <c r="I57" s="8">
        <f t="shared" si="9"/>
        <v>0.54281416914283154</v>
      </c>
      <c r="J57" s="8">
        <f>STDEVP(J50:J54)</f>
        <v>0.3447317797940887</v>
      </c>
      <c r="K57"/>
      <c r="L57" s="18" t="s">
        <v>4</v>
      </c>
      <c r="M57" s="8">
        <f>STDEVP(M50:M55)</f>
        <v>0.42952493136797809</v>
      </c>
      <c r="N57" s="8">
        <f>STDEVP(N50:N55)</f>
        <v>0.30133038346638719</v>
      </c>
      <c r="O57" s="8">
        <f>STDEVP(O50:O54)</f>
        <v>0.30419730439305354</v>
      </c>
    </row>
    <row r="58" spans="1:15">
      <c r="A58"/>
      <c r="B58" s="19" t="s">
        <v>5</v>
      </c>
      <c r="C58" s="10"/>
      <c r="D58" s="10"/>
      <c r="E58" s="11"/>
      <c r="F58"/>
      <c r="G58" s="19" t="s">
        <v>5</v>
      </c>
      <c r="H58" s="10"/>
      <c r="I58" s="10"/>
      <c r="J58" s="11"/>
      <c r="K58"/>
      <c r="L58" s="19" t="s">
        <v>5</v>
      </c>
      <c r="M58" s="10"/>
      <c r="N58" s="10"/>
      <c r="O58" s="11"/>
    </row>
    <row r="59" spans="1:15" ht="38.5" customHeight="1">
      <c r="A59"/>
      <c r="B59" s="33" t="s">
        <v>309</v>
      </c>
      <c r="C59" s="484">
        <v>0.97619999999999996</v>
      </c>
      <c r="D59" s="484"/>
      <c r="E59" s="485"/>
      <c r="F59"/>
      <c r="G59" s="312" t="s">
        <v>309</v>
      </c>
      <c r="H59" s="484">
        <v>0.19819999999999999</v>
      </c>
      <c r="I59" s="484"/>
      <c r="J59" s="485"/>
      <c r="K59"/>
      <c r="L59" s="312" t="s">
        <v>309</v>
      </c>
      <c r="M59" s="484">
        <v>2.1999999999999999E-2</v>
      </c>
      <c r="N59" s="484"/>
      <c r="O59" s="485"/>
    </row>
    <row r="60" spans="1:15" ht="42.5" customHeight="1">
      <c r="A60"/>
      <c r="B60" s="33" t="s">
        <v>310</v>
      </c>
      <c r="C60" s="486">
        <v>2.8899999999999999E-2</v>
      </c>
      <c r="D60" s="486"/>
      <c r="E60" s="486"/>
      <c r="F60"/>
      <c r="G60" s="312" t="s">
        <v>310</v>
      </c>
      <c r="H60" s="486">
        <v>1.9199999999999998E-2</v>
      </c>
      <c r="I60" s="486"/>
      <c r="J60" s="486"/>
      <c r="K60"/>
      <c r="L60" s="312" t="s">
        <v>310</v>
      </c>
      <c r="M60" s="486">
        <v>3.3999999999999998E-3</v>
      </c>
      <c r="N60" s="486"/>
      <c r="O60" s="486"/>
    </row>
    <row r="61" spans="1:15">
      <c r="A61"/>
      <c r="B61"/>
      <c r="C61"/>
      <c r="D61"/>
      <c r="E61"/>
    </row>
    <row r="64" spans="1:15">
      <c r="A64" s="313" t="s">
        <v>377</v>
      </c>
      <c r="B64" s="314" t="s">
        <v>430</v>
      </c>
      <c r="C64" s="314"/>
      <c r="D64" s="314"/>
      <c r="E64" s="314"/>
    </row>
    <row r="65" spans="2:7">
      <c r="B65" s="488" t="s">
        <v>103</v>
      </c>
      <c r="C65" s="314" t="s">
        <v>225</v>
      </c>
      <c r="D65" s="314" t="s">
        <v>219</v>
      </c>
      <c r="E65" s="314" t="s">
        <v>226</v>
      </c>
    </row>
    <row r="66" spans="2:7">
      <c r="B66" s="489"/>
      <c r="C66" s="315">
        <v>7</v>
      </c>
      <c r="D66" s="315">
        <v>4</v>
      </c>
      <c r="E66" s="315">
        <v>2</v>
      </c>
    </row>
    <row r="67" spans="2:7">
      <c r="B67" s="489"/>
      <c r="C67" s="315">
        <v>6</v>
      </c>
      <c r="D67" s="315">
        <v>5</v>
      </c>
      <c r="E67" s="315">
        <v>5</v>
      </c>
    </row>
    <row r="68" spans="2:7">
      <c r="B68" s="489"/>
      <c r="C68" s="315">
        <v>8</v>
      </c>
      <c r="D68" s="315">
        <v>3</v>
      </c>
      <c r="E68" s="315">
        <v>4</v>
      </c>
    </row>
    <row r="69" spans="2:7">
      <c r="B69" s="489"/>
      <c r="C69" s="315">
        <v>6</v>
      </c>
      <c r="D69" s="315">
        <v>4</v>
      </c>
      <c r="E69" s="315">
        <v>2</v>
      </c>
    </row>
    <row r="70" spans="2:7">
      <c r="B70" s="489"/>
      <c r="C70" s="315">
        <v>6</v>
      </c>
      <c r="D70" s="315">
        <v>4</v>
      </c>
      <c r="E70" s="315">
        <v>4</v>
      </c>
    </row>
    <row r="71" spans="2:7">
      <c r="B71" s="490"/>
      <c r="C71" s="315">
        <v>4</v>
      </c>
      <c r="D71" s="315">
        <v>6</v>
      </c>
      <c r="E71" s="315">
        <v>6</v>
      </c>
    </row>
    <row r="72" spans="2:7">
      <c r="B72" s="314" t="s">
        <v>3</v>
      </c>
      <c r="C72" s="314">
        <f>AVERAGE(C66:C71)</f>
        <v>6.166666666666667</v>
      </c>
      <c r="D72" s="314">
        <f>AVERAGE(D66:D71)</f>
        <v>4.333333333333333</v>
      </c>
      <c r="E72" s="314">
        <f>AVERAGE(E66:E71)</f>
        <v>3.8333333333333335</v>
      </c>
    </row>
    <row r="73" spans="2:7">
      <c r="B73" s="314" t="s">
        <v>4</v>
      </c>
      <c r="C73" s="314">
        <f>STDEVP(C66:C71)</f>
        <v>1.2133516482134197</v>
      </c>
      <c r="D73" s="314">
        <f>STDEVP(D66:D71)</f>
        <v>0.94280904158206336</v>
      </c>
      <c r="E73" s="314">
        <f>STDEVP(E66:E71)</f>
        <v>1.4624940645653537</v>
      </c>
    </row>
    <row r="74" spans="2:7">
      <c r="B74" s="495" t="s">
        <v>5</v>
      </c>
      <c r="C74" s="496"/>
      <c r="D74" s="496"/>
      <c r="E74" s="497"/>
    </row>
    <row r="75" spans="2:7">
      <c r="B75" s="494" t="s">
        <v>227</v>
      </c>
      <c r="C75" s="494"/>
      <c r="D75" s="397">
        <v>7.6799999999999993E-2</v>
      </c>
      <c r="E75" s="397"/>
      <c r="G75" s="283"/>
    </row>
    <row r="76" spans="2:7">
      <c r="B76" s="494" t="s">
        <v>228</v>
      </c>
      <c r="C76" s="494"/>
      <c r="D76" s="397">
        <v>2.24E-2</v>
      </c>
      <c r="E76" s="397"/>
      <c r="G76" s="283"/>
    </row>
    <row r="77" spans="2:7">
      <c r="B77" s="494" t="s">
        <v>229</v>
      </c>
      <c r="C77" s="494"/>
      <c r="D77" s="397">
        <v>0.79769999999999996</v>
      </c>
      <c r="E77" s="397"/>
      <c r="G77" s="283"/>
    </row>
  </sheetData>
  <mergeCells count="48">
    <mergeCell ref="G33:G38"/>
    <mergeCell ref="G50:G55"/>
    <mergeCell ref="L50:L55"/>
    <mergeCell ref="B77:C77"/>
    <mergeCell ref="D77:E77"/>
    <mergeCell ref="B74:E74"/>
    <mergeCell ref="B75:C75"/>
    <mergeCell ref="D75:E75"/>
    <mergeCell ref="B76:C76"/>
    <mergeCell ref="D76:E76"/>
    <mergeCell ref="C59:E59"/>
    <mergeCell ref="H59:J59"/>
    <mergeCell ref="C28:E28"/>
    <mergeCell ref="H28:J28"/>
    <mergeCell ref="C29:E29"/>
    <mergeCell ref="H29:J29"/>
    <mergeCell ref="C12:E12"/>
    <mergeCell ref="C13:E13"/>
    <mergeCell ref="C14:E14"/>
    <mergeCell ref="C27:E27"/>
    <mergeCell ref="H27:J27"/>
    <mergeCell ref="G18:G23"/>
    <mergeCell ref="B3:B8"/>
    <mergeCell ref="B18:B23"/>
    <mergeCell ref="B33:B38"/>
    <mergeCell ref="B50:B55"/>
    <mergeCell ref="B65:B71"/>
    <mergeCell ref="M59:O59"/>
    <mergeCell ref="C60:E60"/>
    <mergeCell ref="H60:J60"/>
    <mergeCell ref="M60:O60"/>
    <mergeCell ref="C42:E42"/>
    <mergeCell ref="H42:J42"/>
    <mergeCell ref="C43:E43"/>
    <mergeCell ref="H43:J43"/>
    <mergeCell ref="C44:E44"/>
    <mergeCell ref="H44:J44"/>
    <mergeCell ref="L18:L23"/>
    <mergeCell ref="M27:O27"/>
    <mergeCell ref="M28:O28"/>
    <mergeCell ref="M29:O29"/>
    <mergeCell ref="Q18:Q23"/>
    <mergeCell ref="R27:T27"/>
    <mergeCell ref="R28:T28"/>
    <mergeCell ref="R29:T29"/>
    <mergeCell ref="V19:X19"/>
    <mergeCell ref="V20:X20"/>
    <mergeCell ref="V21:X21"/>
  </mergeCells>
  <phoneticPr fontId="3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45"/>
  <sheetViews>
    <sheetView zoomScale="70" zoomScaleNormal="70" workbookViewId="0">
      <selection activeCell="F32" sqref="F32"/>
    </sheetView>
  </sheetViews>
  <sheetFormatPr defaultColWidth="8.9140625" defaultRowHeight="14"/>
  <cols>
    <col min="3" max="4" width="11.08203125"/>
    <col min="6" max="8" width="11.08203125"/>
  </cols>
  <sheetData>
    <row r="1" spans="1:16" ht="14.25" customHeight="1">
      <c r="B1" s="501"/>
      <c r="C1" s="501"/>
      <c r="D1" s="136"/>
      <c r="E1" s="136"/>
      <c r="F1" s="136"/>
      <c r="G1" s="136"/>
      <c r="H1" s="136"/>
      <c r="J1" s="61"/>
      <c r="K1" s="61"/>
      <c r="L1" s="61"/>
      <c r="M1" s="61"/>
      <c r="N1" s="61"/>
      <c r="O1" s="59"/>
      <c r="P1" s="59"/>
    </row>
    <row r="2" spans="1:16">
      <c r="A2" s="77" t="s">
        <v>312</v>
      </c>
      <c r="B2" s="177" t="s">
        <v>230</v>
      </c>
      <c r="C2" s="136"/>
      <c r="D2" s="136"/>
      <c r="E2" s="136"/>
      <c r="F2" s="136"/>
      <c r="G2" s="136"/>
      <c r="H2" s="136"/>
      <c r="J2" s="59"/>
      <c r="K2" s="121"/>
      <c r="L2" s="121"/>
      <c r="M2" s="121"/>
      <c r="N2" s="121"/>
      <c r="O2" s="121"/>
      <c r="P2" s="121"/>
    </row>
    <row r="3" spans="1:16" ht="14.5">
      <c r="B3" s="178" t="s">
        <v>231</v>
      </c>
      <c r="C3" s="178">
        <v>0</v>
      </c>
      <c r="D3" s="178">
        <v>0.1</v>
      </c>
      <c r="E3" s="178">
        <v>0.2</v>
      </c>
      <c r="F3" s="178">
        <v>0.4</v>
      </c>
      <c r="G3" s="178">
        <v>0.8</v>
      </c>
      <c r="H3" s="178">
        <v>1.6</v>
      </c>
      <c r="J3" s="1"/>
      <c r="M3" s="1"/>
      <c r="N3" s="61"/>
      <c r="O3" s="187"/>
      <c r="P3" s="59"/>
    </row>
    <row r="4" spans="1:16">
      <c r="B4" s="502" t="s">
        <v>232</v>
      </c>
      <c r="C4" s="179">
        <v>1.21166666666667</v>
      </c>
      <c r="D4" s="179">
        <v>1.2166666666666699</v>
      </c>
      <c r="E4" s="179">
        <v>1.139</v>
      </c>
      <c r="F4" s="179">
        <v>0.86099999999999999</v>
      </c>
      <c r="G4" s="179">
        <v>0.65233333333333299</v>
      </c>
      <c r="H4" s="179">
        <v>0.40233333333333299</v>
      </c>
      <c r="J4" s="1"/>
      <c r="M4" s="1"/>
      <c r="N4" s="188"/>
      <c r="O4" s="188"/>
      <c r="P4" s="59"/>
    </row>
    <row r="5" spans="1:16">
      <c r="B5" s="503"/>
      <c r="C5" s="179">
        <v>1.234</v>
      </c>
      <c r="D5" s="179">
        <v>1.21566666666667</v>
      </c>
      <c r="E5" s="179">
        <v>1.202</v>
      </c>
      <c r="F5" s="179">
        <v>0.85266666666666702</v>
      </c>
      <c r="G5" s="179">
        <v>0.64700000000000002</v>
      </c>
      <c r="H5" s="179">
        <v>0.34799999999999998</v>
      </c>
      <c r="J5" s="1"/>
      <c r="M5" s="1"/>
      <c r="N5" s="188"/>
      <c r="O5" s="188"/>
      <c r="P5" s="59"/>
    </row>
    <row r="6" spans="1:16">
      <c r="B6" s="504"/>
      <c r="C6" s="179">
        <v>1.17533333333333</v>
      </c>
      <c r="D6" s="180">
        <v>1.15766666666667</v>
      </c>
      <c r="E6" s="179">
        <v>1.141</v>
      </c>
      <c r="F6" s="179">
        <v>0.81</v>
      </c>
      <c r="G6" s="179">
        <v>0.52833333333333299</v>
      </c>
      <c r="H6" s="179">
        <v>0.35566666666666702</v>
      </c>
      <c r="J6" s="1"/>
      <c r="M6" s="1"/>
      <c r="N6" s="188"/>
      <c r="O6" s="188"/>
      <c r="P6" s="59"/>
    </row>
    <row r="7" spans="1:16">
      <c r="B7" s="181" t="s">
        <v>3</v>
      </c>
      <c r="C7" s="179">
        <f t="shared" ref="C7:H7" si="0">(C4+C5+C6)/3</f>
        <v>1.2070000000000001</v>
      </c>
      <c r="D7" s="179">
        <f t="shared" si="0"/>
        <v>1.1966666666666699</v>
      </c>
      <c r="E7" s="179">
        <f t="shared" si="0"/>
        <v>1.1606666666666667</v>
      </c>
      <c r="F7" s="179">
        <f t="shared" si="0"/>
        <v>0.84122222222222243</v>
      </c>
      <c r="G7" s="179">
        <f t="shared" si="0"/>
        <v>0.609222222222222</v>
      </c>
      <c r="H7" s="179">
        <f t="shared" si="0"/>
        <v>0.36866666666666664</v>
      </c>
      <c r="J7" s="1"/>
      <c r="M7" s="1"/>
      <c r="N7" s="189"/>
      <c r="O7" s="189"/>
      <c r="P7" s="1"/>
    </row>
    <row r="8" spans="1:16">
      <c r="B8" s="181" t="s">
        <v>4</v>
      </c>
      <c r="C8" s="179">
        <f t="shared" ref="C8:H8" si="1">STDEVP(C4:C6)</f>
        <v>2.4176817791400896E-2</v>
      </c>
      <c r="D8" s="179">
        <f t="shared" si="1"/>
        <v>2.7580186124583468E-2</v>
      </c>
      <c r="E8" s="179">
        <f t="shared" si="1"/>
        <v>2.9238483012784491E-2</v>
      </c>
      <c r="F8" s="179">
        <f t="shared" si="1"/>
        <v>2.233803156773195E-2</v>
      </c>
      <c r="G8" s="179">
        <f t="shared" si="1"/>
        <v>5.7238509009060114E-2</v>
      </c>
      <c r="H8" s="179">
        <f t="shared" si="1"/>
        <v>2.4010800039117982E-2</v>
      </c>
      <c r="J8" s="1"/>
      <c r="M8" s="1"/>
      <c r="N8" s="189"/>
      <c r="O8" s="189"/>
      <c r="P8" s="1"/>
    </row>
    <row r="9" spans="1:16">
      <c r="B9" s="182"/>
      <c r="C9" s="182"/>
      <c r="D9" s="183"/>
      <c r="E9" s="182"/>
      <c r="F9" s="182"/>
      <c r="G9" s="182"/>
      <c r="H9" s="182"/>
      <c r="J9" s="1"/>
      <c r="M9" s="1"/>
      <c r="N9" s="189"/>
      <c r="O9" s="189"/>
      <c r="P9" s="1"/>
    </row>
    <row r="10" spans="1:16">
      <c r="C10" s="184"/>
      <c r="D10" s="185"/>
      <c r="E10" s="185"/>
      <c r="F10" s="185"/>
      <c r="G10" s="185"/>
      <c r="H10" s="185"/>
      <c r="J10" s="1"/>
      <c r="M10" s="1"/>
      <c r="N10" s="1"/>
      <c r="O10" s="1"/>
      <c r="P10" s="1"/>
    </row>
    <row r="11" spans="1:16">
      <c r="A11" s="77" t="s">
        <v>233</v>
      </c>
      <c r="B11" s="15"/>
      <c r="C11" s="82" t="s">
        <v>8</v>
      </c>
      <c r="D11" s="82" t="s">
        <v>430</v>
      </c>
      <c r="E11" s="185"/>
      <c r="F11" s="185"/>
      <c r="G11" s="185"/>
      <c r="H11" s="185"/>
      <c r="J11" s="1"/>
      <c r="M11" s="1"/>
      <c r="N11" s="1"/>
      <c r="O11" s="1"/>
      <c r="P11" s="1"/>
    </row>
    <row r="12" spans="1:16">
      <c r="B12" s="403" t="s">
        <v>234</v>
      </c>
      <c r="C12" s="68">
        <v>0.88400000000000001</v>
      </c>
      <c r="D12" s="68">
        <v>2.0764</v>
      </c>
      <c r="E12" s="185"/>
      <c r="F12" s="185"/>
      <c r="G12" s="185"/>
      <c r="H12" s="185"/>
      <c r="J12" s="1"/>
      <c r="K12" s="1"/>
      <c r="L12" s="1"/>
      <c r="M12" s="1"/>
      <c r="N12" s="1"/>
      <c r="O12" s="1"/>
      <c r="P12" s="1"/>
    </row>
    <row r="13" spans="1:16">
      <c r="B13" s="403"/>
      <c r="C13" s="68">
        <v>1.0889</v>
      </c>
      <c r="D13" s="68">
        <v>2.8893</v>
      </c>
      <c r="E13" s="185"/>
      <c r="F13" s="185"/>
      <c r="G13" s="185"/>
      <c r="H13" s="185"/>
    </row>
    <row r="14" spans="1:16">
      <c r="B14" s="403"/>
      <c r="C14" s="68">
        <v>1.1731</v>
      </c>
      <c r="D14" s="68">
        <v>3.0884</v>
      </c>
      <c r="E14" s="185"/>
      <c r="F14" s="185"/>
      <c r="G14" s="185"/>
      <c r="H14" s="185"/>
    </row>
    <row r="15" spans="1:16">
      <c r="B15" s="403"/>
      <c r="C15" s="68">
        <v>0.79520000000000002</v>
      </c>
      <c r="D15" s="68">
        <v>2.4620000000000002</v>
      </c>
      <c r="E15" s="185"/>
      <c r="F15" s="185"/>
      <c r="G15" s="185"/>
      <c r="H15" s="185"/>
    </row>
    <row r="16" spans="1:16">
      <c r="B16" s="403"/>
      <c r="C16" s="68">
        <v>0.98750000000000004</v>
      </c>
      <c r="D16" s="68">
        <v>2.7431999999999999</v>
      </c>
      <c r="E16" s="185"/>
      <c r="F16" s="185"/>
      <c r="G16" s="185"/>
      <c r="H16" s="185"/>
    </row>
    <row r="17" spans="1:8">
      <c r="B17" s="403"/>
      <c r="C17" s="68">
        <v>1.1680999999999999</v>
      </c>
      <c r="D17" s="68">
        <v>3.1109</v>
      </c>
      <c r="E17" s="185"/>
      <c r="F17" s="185"/>
      <c r="G17" s="185"/>
      <c r="H17" s="185"/>
    </row>
    <row r="18" spans="1:8">
      <c r="B18" s="181" t="s">
        <v>3</v>
      </c>
      <c r="C18" s="68">
        <v>1.016</v>
      </c>
      <c r="D18" s="68">
        <v>2.7280000000000002</v>
      </c>
      <c r="E18" s="185"/>
      <c r="F18" s="185"/>
      <c r="G18" s="185"/>
      <c r="H18" s="185"/>
    </row>
    <row r="19" spans="1:8">
      <c r="B19" s="181" t="s">
        <v>4</v>
      </c>
      <c r="C19" s="68">
        <f>STDEVP(C12:C17)</f>
        <v>0.14149087917208278</v>
      </c>
      <c r="D19" s="68">
        <f>STDEVP(D12:D17)</f>
        <v>0.36471154202861206</v>
      </c>
      <c r="E19" s="185"/>
      <c r="F19" s="185"/>
      <c r="G19" s="185"/>
      <c r="H19" s="185"/>
    </row>
    <row r="20" spans="1:8">
      <c r="B20" s="181" t="s">
        <v>5</v>
      </c>
      <c r="C20" s="469" t="s">
        <v>6</v>
      </c>
      <c r="D20" s="469"/>
      <c r="E20" s="185"/>
      <c r="F20" s="185"/>
      <c r="G20" s="185"/>
      <c r="H20" s="185"/>
    </row>
    <row r="21" spans="1:8">
      <c r="B21" s="185"/>
      <c r="C21" s="185"/>
      <c r="D21" s="185"/>
      <c r="E21" s="185"/>
      <c r="F21" s="185"/>
      <c r="G21" s="185"/>
      <c r="H21" s="185"/>
    </row>
    <row r="22" spans="1:8">
      <c r="A22" s="77" t="s">
        <v>235</v>
      </c>
      <c r="B22" s="185"/>
      <c r="C22" s="185"/>
      <c r="D22" s="185"/>
      <c r="E22" s="185"/>
      <c r="F22" s="185"/>
      <c r="G22" s="185"/>
      <c r="H22" s="185"/>
    </row>
    <row r="23" spans="1:8">
      <c r="B23" s="186"/>
      <c r="C23" s="186"/>
      <c r="D23" s="186"/>
      <c r="E23" s="186"/>
      <c r="F23" s="186"/>
      <c r="G23" s="186"/>
      <c r="H23" s="186"/>
    </row>
    <row r="31" spans="1:8">
      <c r="A31" s="77" t="s">
        <v>384</v>
      </c>
      <c r="B31" s="15"/>
      <c r="C31" s="370" t="s">
        <v>385</v>
      </c>
      <c r="D31" s="370" t="s">
        <v>386</v>
      </c>
    </row>
    <row r="32" spans="1:8">
      <c r="B32" s="498" t="s">
        <v>387</v>
      </c>
      <c r="C32" s="15">
        <v>288.20800000000003</v>
      </c>
      <c r="D32" s="15">
        <v>1579.5820000000001</v>
      </c>
    </row>
    <row r="33" spans="1:4">
      <c r="B33" s="498"/>
      <c r="C33" s="15">
        <v>264.7971</v>
      </c>
      <c r="D33" s="15">
        <v>1730.2729999999999</v>
      </c>
    </row>
    <row r="34" spans="1:4">
      <c r="B34" s="498"/>
      <c r="C34" s="15">
        <v>296.82440000000003</v>
      </c>
      <c r="D34" s="15">
        <v>1639.6189999999999</v>
      </c>
    </row>
    <row r="35" spans="1:4">
      <c r="B35" s="371" t="s">
        <v>3</v>
      </c>
      <c r="C35" s="15">
        <f>AVERAGE(C32:C34)</f>
        <v>283.2765</v>
      </c>
      <c r="D35" s="15">
        <f>AVERAGE(D32:D34)</f>
        <v>1649.8246666666666</v>
      </c>
    </row>
    <row r="36" spans="1:4">
      <c r="B36" s="371" t="s">
        <v>4</v>
      </c>
      <c r="C36" s="15">
        <f>_xlfn.STDEV.P(C32:C34)</f>
        <v>13.532103938658873</v>
      </c>
      <c r="D36" s="15">
        <f>_xlfn.STDEV.P(D32:D34)</f>
        <v>61.941160759403054</v>
      </c>
    </row>
    <row r="37" spans="1:4">
      <c r="B37" s="371" t="s">
        <v>5</v>
      </c>
      <c r="C37" s="499" t="s">
        <v>285</v>
      </c>
      <c r="D37" s="500"/>
    </row>
    <row r="39" spans="1:4">
      <c r="A39" s="77" t="s">
        <v>388</v>
      </c>
      <c r="B39" s="15"/>
      <c r="C39" s="372" t="s">
        <v>389</v>
      </c>
      <c r="D39" s="372" t="s">
        <v>390</v>
      </c>
    </row>
    <row r="40" spans="1:4">
      <c r="B40" s="498" t="s">
        <v>387</v>
      </c>
      <c r="C40" s="366">
        <v>311.56700000000001</v>
      </c>
      <c r="D40" s="366">
        <v>118.3359</v>
      </c>
    </row>
    <row r="41" spans="1:4">
      <c r="B41" s="498"/>
      <c r="C41" s="366">
        <v>209.18969999999999</v>
      </c>
      <c r="D41" s="366">
        <v>161.30019999999999</v>
      </c>
    </row>
    <row r="42" spans="1:4">
      <c r="B42" s="498"/>
      <c r="C42" s="366">
        <v>273.16289999999998</v>
      </c>
      <c r="D42" s="366">
        <v>102.1271</v>
      </c>
    </row>
    <row r="43" spans="1:4">
      <c r="B43" s="373" t="s">
        <v>3</v>
      </c>
      <c r="C43" s="15">
        <f>AVERAGE(C40:C42)</f>
        <v>264.63986666666665</v>
      </c>
      <c r="D43" s="15">
        <f>AVERAGE(D40:D42)</f>
        <v>127.25439999999999</v>
      </c>
    </row>
    <row r="44" spans="1:4">
      <c r="B44" s="373" t="s">
        <v>4</v>
      </c>
      <c r="C44" s="15">
        <f>_xlfn.STDEV.P(C40:C42)</f>
        <v>42.227632830674168</v>
      </c>
      <c r="D44" s="15">
        <f>_xlfn.STDEV.P(D40:D42)</f>
        <v>24.966893714009874</v>
      </c>
    </row>
    <row r="45" spans="1:4">
      <c r="B45" s="373" t="s">
        <v>5</v>
      </c>
      <c r="C45" s="499">
        <v>1.67E-2</v>
      </c>
      <c r="D45" s="500"/>
    </row>
  </sheetData>
  <mergeCells count="8">
    <mergeCell ref="B40:B42"/>
    <mergeCell ref="C45:D45"/>
    <mergeCell ref="C37:D37"/>
    <mergeCell ref="B1:C1"/>
    <mergeCell ref="C20:D20"/>
    <mergeCell ref="B4:B6"/>
    <mergeCell ref="B12:B17"/>
    <mergeCell ref="B32:B34"/>
  </mergeCells>
  <phoneticPr fontId="34" type="noConversion"/>
  <pageMargins left="0.75" right="0.75" top="1" bottom="1" header="0.5" footer="0.5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AB179"/>
  <sheetViews>
    <sheetView topLeftCell="A98" zoomScale="55" zoomScaleNormal="55" workbookViewId="0">
      <selection activeCell="B118" sqref="B118"/>
    </sheetView>
  </sheetViews>
  <sheetFormatPr defaultColWidth="18" defaultRowHeight="14"/>
  <cols>
    <col min="1" max="1" width="8.1640625" style="133" customWidth="1"/>
    <col min="2" max="2" width="34.58203125" style="115" customWidth="1"/>
    <col min="3" max="8" width="18" style="115"/>
    <col min="9" max="9" width="37.33203125" style="115" customWidth="1"/>
    <col min="10" max="16384" width="18" style="115"/>
  </cols>
  <sheetData>
    <row r="2" spans="1:28">
      <c r="A2" s="133" t="s">
        <v>236</v>
      </c>
      <c r="B2" s="387" t="s">
        <v>438</v>
      </c>
      <c r="C2" s="387"/>
      <c r="D2" s="387"/>
      <c r="E2" s="387"/>
      <c r="F2" s="387"/>
      <c r="G2" s="387"/>
      <c r="H2" s="387"/>
      <c r="I2" s="387"/>
      <c r="J2" s="387"/>
      <c r="K2" s="387"/>
      <c r="L2" s="387"/>
      <c r="M2" s="387"/>
      <c r="N2" s="387"/>
      <c r="O2" s="387"/>
      <c r="P2" s="387"/>
      <c r="Q2" s="387"/>
      <c r="R2" s="387"/>
      <c r="S2" s="387"/>
      <c r="T2" s="387"/>
      <c r="U2" s="387"/>
      <c r="V2" s="387"/>
      <c r="W2" s="387"/>
      <c r="X2" s="387"/>
      <c r="Y2" s="387"/>
      <c r="Z2" s="387"/>
      <c r="AA2" s="387"/>
      <c r="AB2" s="387"/>
    </row>
    <row r="3" spans="1:28">
      <c r="B3" s="445" t="s">
        <v>52</v>
      </c>
      <c r="C3" s="416" t="s">
        <v>48</v>
      </c>
      <c r="D3" s="416"/>
      <c r="E3" s="416"/>
      <c r="F3" s="416"/>
      <c r="G3" s="416"/>
      <c r="H3" s="416"/>
      <c r="I3" s="416"/>
      <c r="J3" s="416"/>
      <c r="K3" s="416"/>
      <c r="L3" s="416"/>
      <c r="M3" s="416"/>
      <c r="N3" s="416" t="s">
        <v>49</v>
      </c>
      <c r="O3" s="416"/>
      <c r="P3" s="416"/>
      <c r="Q3" s="416"/>
      <c r="R3" s="416"/>
      <c r="S3" s="416"/>
      <c r="T3" s="416"/>
      <c r="U3" s="416"/>
      <c r="V3" s="416"/>
      <c r="W3" s="416"/>
      <c r="X3" s="416"/>
      <c r="Y3" s="416" t="s">
        <v>3</v>
      </c>
      <c r="Z3" s="416"/>
      <c r="AA3" s="416" t="s">
        <v>4</v>
      </c>
      <c r="AB3" s="416"/>
    </row>
    <row r="4" spans="1:28">
      <c r="B4" s="416"/>
      <c r="C4" s="3" t="s">
        <v>50</v>
      </c>
      <c r="D4" s="3">
        <v>2</v>
      </c>
      <c r="E4" s="3">
        <v>3</v>
      </c>
      <c r="F4" s="3">
        <v>4</v>
      </c>
      <c r="G4" s="3">
        <v>5</v>
      </c>
      <c r="H4" s="3">
        <v>6</v>
      </c>
      <c r="I4" s="3">
        <v>7</v>
      </c>
      <c r="J4" s="3">
        <v>8</v>
      </c>
      <c r="K4" s="3">
        <v>9</v>
      </c>
      <c r="L4" s="3">
        <v>10</v>
      </c>
      <c r="M4" s="3">
        <v>11</v>
      </c>
      <c r="N4" s="3" t="s">
        <v>50</v>
      </c>
      <c r="O4" s="3">
        <v>2</v>
      </c>
      <c r="P4" s="3">
        <v>3</v>
      </c>
      <c r="Q4" s="3">
        <v>4</v>
      </c>
      <c r="R4" s="3">
        <v>5</v>
      </c>
      <c r="S4" s="3">
        <v>6</v>
      </c>
      <c r="T4" s="3">
        <v>7</v>
      </c>
      <c r="U4" s="3">
        <v>8</v>
      </c>
      <c r="V4" s="3">
        <v>9</v>
      </c>
      <c r="W4" s="3">
        <v>10</v>
      </c>
      <c r="X4" s="3">
        <v>11</v>
      </c>
      <c r="Y4" s="3" t="s">
        <v>48</v>
      </c>
      <c r="Z4" s="3" t="s">
        <v>49</v>
      </c>
      <c r="AA4" s="3" t="s">
        <v>48</v>
      </c>
      <c r="AB4" s="3" t="s">
        <v>49</v>
      </c>
    </row>
    <row r="5" spans="1:28">
      <c r="B5" s="82">
        <v>0</v>
      </c>
      <c r="C5" s="82">
        <v>11.4</v>
      </c>
      <c r="D5" s="82">
        <v>6.8</v>
      </c>
      <c r="E5" s="82">
        <v>6.6</v>
      </c>
      <c r="F5" s="82">
        <v>6.9</v>
      </c>
      <c r="G5" s="82">
        <v>8</v>
      </c>
      <c r="H5" s="82">
        <v>5.6</v>
      </c>
      <c r="I5" s="82">
        <v>7</v>
      </c>
      <c r="J5" s="82">
        <v>8</v>
      </c>
      <c r="K5" s="82">
        <v>8.6999999999999993</v>
      </c>
      <c r="L5" s="82">
        <v>10.9</v>
      </c>
      <c r="M5" s="82">
        <v>7.9</v>
      </c>
      <c r="N5" s="82">
        <v>6.4</v>
      </c>
      <c r="O5" s="82">
        <v>6.3</v>
      </c>
      <c r="P5" s="82">
        <v>7.1</v>
      </c>
      <c r="Q5" s="82">
        <v>8.1999999999999993</v>
      </c>
      <c r="R5" s="82">
        <v>6.2</v>
      </c>
      <c r="S5" s="82">
        <v>5.0999999999999996</v>
      </c>
      <c r="T5" s="82">
        <v>7.2</v>
      </c>
      <c r="U5" s="82">
        <v>7.9</v>
      </c>
      <c r="V5" s="82">
        <v>4.7</v>
      </c>
      <c r="W5" s="82">
        <v>7.1</v>
      </c>
      <c r="X5" s="82">
        <v>7.1</v>
      </c>
      <c r="Y5" s="68">
        <f>AVERAGE(C5:M5)</f>
        <v>7.9818181818181833</v>
      </c>
      <c r="Z5" s="68">
        <f>AVERAGE(N5:X5)</f>
        <v>6.6636363636363631</v>
      </c>
      <c r="AA5" s="68">
        <f>STDEVP(C5:M5)</f>
        <v>1.7012392177565863</v>
      </c>
      <c r="AB5" s="68">
        <f>STDEVP(N5:X5)</f>
        <v>1.0209378284630146</v>
      </c>
    </row>
    <row r="6" spans="1:28">
      <c r="B6" s="82">
        <v>30</v>
      </c>
      <c r="C6" s="82">
        <v>15.1</v>
      </c>
      <c r="D6" s="82">
        <v>15.5</v>
      </c>
      <c r="E6" s="82">
        <v>10.199999999999999</v>
      </c>
      <c r="F6" s="82">
        <v>12.5</v>
      </c>
      <c r="G6" s="82">
        <v>12.2</v>
      </c>
      <c r="H6" s="82">
        <v>14.7</v>
      </c>
      <c r="I6" s="82">
        <v>16.899999999999999</v>
      </c>
      <c r="J6" s="82">
        <v>16.600000000000001</v>
      </c>
      <c r="K6" s="82">
        <v>14.7</v>
      </c>
      <c r="L6" s="82">
        <v>10.7</v>
      </c>
      <c r="M6" s="82">
        <v>14.9</v>
      </c>
      <c r="N6" s="82">
        <v>13.4</v>
      </c>
      <c r="O6" s="82">
        <v>14.2</v>
      </c>
      <c r="P6" s="82">
        <v>14.4</v>
      </c>
      <c r="Q6" s="82">
        <v>16.100000000000001</v>
      </c>
      <c r="R6" s="82">
        <v>16.399999999999999</v>
      </c>
      <c r="S6" s="82">
        <v>16.399999999999999</v>
      </c>
      <c r="T6" s="82">
        <v>19.2</v>
      </c>
      <c r="U6" s="82">
        <v>16.600000000000001</v>
      </c>
      <c r="V6" s="82">
        <v>14.2</v>
      </c>
      <c r="W6" s="82">
        <v>17.399999999999999</v>
      </c>
      <c r="X6" s="82">
        <v>15.4</v>
      </c>
      <c r="Y6" s="68">
        <f>AVERAGE(C6:M6)</f>
        <v>13.999999999999998</v>
      </c>
      <c r="Z6" s="68">
        <f>AVERAGE(N6:X6)</f>
        <v>15.790909090909093</v>
      </c>
      <c r="AA6" s="68">
        <f>STDEVP(C6:M6)</f>
        <v>2.1582821451751562</v>
      </c>
      <c r="AB6" s="68">
        <f>STDEVP(N6:X6)</f>
        <v>1.6115799957323016</v>
      </c>
    </row>
    <row r="7" spans="1:28">
      <c r="B7" s="82">
        <v>60</v>
      </c>
      <c r="C7" s="82">
        <v>14.6</v>
      </c>
      <c r="D7" s="82">
        <v>14.7</v>
      </c>
      <c r="E7" s="82">
        <v>7.6</v>
      </c>
      <c r="F7" s="82">
        <v>7.7</v>
      </c>
      <c r="G7" s="82">
        <v>9.3000000000000007</v>
      </c>
      <c r="H7" s="82">
        <v>10.3</v>
      </c>
      <c r="I7" s="82">
        <v>8.1</v>
      </c>
      <c r="J7" s="82">
        <v>9.3000000000000007</v>
      </c>
      <c r="K7" s="82">
        <v>9.6999999999999993</v>
      </c>
      <c r="L7" s="82">
        <v>9.4</v>
      </c>
      <c r="M7" s="82">
        <v>10.4</v>
      </c>
      <c r="N7" s="82">
        <v>11.7</v>
      </c>
      <c r="O7" s="82">
        <v>11.6</v>
      </c>
      <c r="P7" s="82">
        <v>11.4</v>
      </c>
      <c r="Q7" s="82">
        <v>9.4</v>
      </c>
      <c r="R7" s="82">
        <v>12.7</v>
      </c>
      <c r="S7" s="82">
        <v>13.2</v>
      </c>
      <c r="T7" s="82">
        <v>16.8</v>
      </c>
      <c r="U7" s="82">
        <v>15.1</v>
      </c>
      <c r="V7" s="82">
        <v>15.5</v>
      </c>
      <c r="W7" s="82">
        <v>13.2</v>
      </c>
      <c r="X7" s="82">
        <v>13.1</v>
      </c>
      <c r="Y7" s="68">
        <f>AVERAGE(C7:M7)</f>
        <v>10.100000000000001</v>
      </c>
      <c r="Z7" s="68">
        <f>AVERAGE(N7:X7)</f>
        <v>13.063636363636363</v>
      </c>
      <c r="AA7" s="68">
        <f>STDEVP(C7:M7)</f>
        <v>2.3253543229522502</v>
      </c>
      <c r="AB7" s="68">
        <f>STDEVP(N7:X7)</f>
        <v>2.0091937447972144</v>
      </c>
    </row>
    <row r="8" spans="1:28">
      <c r="B8" s="82">
        <v>90</v>
      </c>
      <c r="C8" s="82">
        <v>13</v>
      </c>
      <c r="D8" s="82">
        <v>6.6</v>
      </c>
      <c r="E8" s="82">
        <v>6.6</v>
      </c>
      <c r="F8" s="82">
        <v>7.4</v>
      </c>
      <c r="G8" s="82">
        <v>5.4</v>
      </c>
      <c r="H8" s="82">
        <v>9.5</v>
      </c>
      <c r="I8" s="82">
        <v>8.4</v>
      </c>
      <c r="J8" s="82">
        <v>8.3000000000000007</v>
      </c>
      <c r="K8" s="82">
        <v>8.3000000000000007</v>
      </c>
      <c r="L8" s="82">
        <v>7.8</v>
      </c>
      <c r="M8" s="82">
        <v>8.6</v>
      </c>
      <c r="N8" s="82">
        <v>10.4</v>
      </c>
      <c r="O8" s="82">
        <v>7.8</v>
      </c>
      <c r="P8" s="82">
        <v>10.1</v>
      </c>
      <c r="Q8" s="82">
        <v>9.4</v>
      </c>
      <c r="R8" s="82">
        <v>11.4</v>
      </c>
      <c r="S8" s="82">
        <v>9.5</v>
      </c>
      <c r="T8" s="82">
        <v>13.6</v>
      </c>
      <c r="U8" s="82">
        <v>10.8</v>
      </c>
      <c r="V8" s="82">
        <v>13.5</v>
      </c>
      <c r="W8" s="82">
        <v>11.5</v>
      </c>
      <c r="X8" s="82">
        <v>10.7</v>
      </c>
      <c r="Y8" s="68">
        <f>AVERAGE(C8:M8)</f>
        <v>8.172727272727272</v>
      </c>
      <c r="Z8" s="68">
        <f>AVERAGE(N8:X8)</f>
        <v>10.790909090909089</v>
      </c>
      <c r="AA8" s="68">
        <f>STDEVP(C8:M8)</f>
        <v>1.8757257548581139</v>
      </c>
      <c r="AB8" s="68">
        <f>STDEVP(N8:X8)</f>
        <v>1.6317612043737255</v>
      </c>
    </row>
    <row r="9" spans="1:28">
      <c r="B9" s="82">
        <v>120</v>
      </c>
      <c r="C9" s="82">
        <v>10.7</v>
      </c>
      <c r="D9" s="82">
        <v>6.1</v>
      </c>
      <c r="E9" s="82">
        <v>6.9</v>
      </c>
      <c r="F9" s="82">
        <v>6.8</v>
      </c>
      <c r="G9" s="82">
        <v>5.7</v>
      </c>
      <c r="H9" s="82">
        <v>7</v>
      </c>
      <c r="I9" s="82">
        <v>6.7</v>
      </c>
      <c r="J9" s="82">
        <v>6.3</v>
      </c>
      <c r="K9" s="82">
        <v>7.7</v>
      </c>
      <c r="L9" s="82">
        <v>6.5</v>
      </c>
      <c r="M9" s="82">
        <v>7.6</v>
      </c>
      <c r="N9" s="82">
        <v>10</v>
      </c>
      <c r="O9" s="82">
        <v>7.5</v>
      </c>
      <c r="P9" s="82">
        <v>9.4</v>
      </c>
      <c r="Q9" s="82">
        <v>9.1999999999999993</v>
      </c>
      <c r="R9" s="82">
        <v>9.1</v>
      </c>
      <c r="S9" s="82">
        <v>8.9</v>
      </c>
      <c r="T9" s="82">
        <v>11.3</v>
      </c>
      <c r="U9" s="82">
        <v>9.4</v>
      </c>
      <c r="V9" s="82">
        <v>10.4</v>
      </c>
      <c r="W9" s="82">
        <v>9.1</v>
      </c>
      <c r="X9" s="82">
        <v>9.6</v>
      </c>
      <c r="Y9" s="68">
        <f>AVERAGE(C9:M9)</f>
        <v>7.0909090909090908</v>
      </c>
      <c r="Z9" s="68">
        <f>AVERAGE(N9:X9)</f>
        <v>9.4454545454545453</v>
      </c>
      <c r="AA9" s="68">
        <f>STDEVP(C9:M9)</f>
        <v>1.2731168235008907</v>
      </c>
      <c r="AB9" s="68">
        <f>STDEVP(N9:X9)</f>
        <v>0.90790832172701086</v>
      </c>
    </row>
    <row r="10" spans="1:28">
      <c r="A10" s="135"/>
      <c r="B10" s="136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75"/>
      <c r="Z10" s="75"/>
      <c r="AA10" s="75"/>
      <c r="AB10" s="75"/>
    </row>
    <row r="11" spans="1:28">
      <c r="A11" s="133" t="s">
        <v>237</v>
      </c>
      <c r="B11" s="387" t="s">
        <v>439</v>
      </c>
      <c r="C11" s="387"/>
      <c r="D11" s="387"/>
      <c r="E11" s="387"/>
      <c r="F11" s="387"/>
      <c r="G11" s="387"/>
      <c r="H11" s="387"/>
      <c r="I11" s="387"/>
      <c r="J11" s="387"/>
      <c r="K11" s="387"/>
      <c r="L11" s="387"/>
      <c r="M11" s="387"/>
      <c r="N11" s="387"/>
      <c r="O11" s="387"/>
      <c r="P11" s="387"/>
      <c r="Q11" s="387"/>
      <c r="R11" s="387"/>
      <c r="S11" s="387"/>
      <c r="T11" s="387"/>
      <c r="U11" s="387"/>
      <c r="V11" s="387"/>
      <c r="W11" s="387"/>
      <c r="X11" s="387"/>
      <c r="Y11" s="387"/>
      <c r="Z11" s="387"/>
      <c r="AA11" s="387"/>
      <c r="AB11" s="387"/>
    </row>
    <row r="12" spans="1:28">
      <c r="B12" s="445" t="s">
        <v>52</v>
      </c>
      <c r="C12" s="416" t="s">
        <v>48</v>
      </c>
      <c r="D12" s="416"/>
      <c r="E12" s="416"/>
      <c r="F12" s="416"/>
      <c r="G12" s="416"/>
      <c r="H12" s="416"/>
      <c r="I12" s="416"/>
      <c r="J12" s="416"/>
      <c r="K12" s="416"/>
      <c r="L12" s="416"/>
      <c r="M12" s="416"/>
      <c r="N12" s="416" t="s">
        <v>49</v>
      </c>
      <c r="O12" s="416"/>
      <c r="P12" s="416"/>
      <c r="Q12" s="416"/>
      <c r="R12" s="416"/>
      <c r="S12" s="416"/>
      <c r="T12" s="416"/>
      <c r="U12" s="416"/>
      <c r="V12" s="416"/>
      <c r="W12" s="416"/>
      <c r="X12" s="416"/>
      <c r="Y12" s="416" t="s">
        <v>3</v>
      </c>
      <c r="Z12" s="416"/>
      <c r="AA12" s="416" t="s">
        <v>4</v>
      </c>
      <c r="AB12" s="416"/>
    </row>
    <row r="13" spans="1:28">
      <c r="B13" s="416"/>
      <c r="C13" s="3" t="s">
        <v>50</v>
      </c>
      <c r="D13" s="3">
        <v>2</v>
      </c>
      <c r="E13" s="3">
        <v>3</v>
      </c>
      <c r="F13" s="3">
        <v>4</v>
      </c>
      <c r="G13" s="3">
        <v>5</v>
      </c>
      <c r="H13" s="3">
        <v>6</v>
      </c>
      <c r="I13" s="3">
        <v>7</v>
      </c>
      <c r="J13" s="3">
        <v>8</v>
      </c>
      <c r="K13" s="3">
        <v>9</v>
      </c>
      <c r="L13" s="3">
        <v>10</v>
      </c>
      <c r="M13" s="3">
        <v>11</v>
      </c>
      <c r="N13" s="3" t="s">
        <v>50</v>
      </c>
      <c r="O13" s="3">
        <v>2</v>
      </c>
      <c r="P13" s="3">
        <v>3</v>
      </c>
      <c r="Q13" s="3">
        <v>4</v>
      </c>
      <c r="R13" s="3">
        <v>5</v>
      </c>
      <c r="S13" s="3">
        <v>6</v>
      </c>
      <c r="T13" s="3">
        <v>7</v>
      </c>
      <c r="U13" s="3">
        <v>8</v>
      </c>
      <c r="V13" s="3">
        <v>9</v>
      </c>
      <c r="W13" s="3">
        <v>10</v>
      </c>
      <c r="X13" s="3">
        <v>11</v>
      </c>
      <c r="Y13" s="3" t="s">
        <v>48</v>
      </c>
      <c r="Z13" s="3" t="s">
        <v>49</v>
      </c>
      <c r="AA13" s="3" t="s">
        <v>48</v>
      </c>
      <c r="AB13" s="3" t="s">
        <v>49</v>
      </c>
    </row>
    <row r="14" spans="1:28">
      <c r="B14" s="82">
        <v>0</v>
      </c>
      <c r="C14" s="82">
        <v>12.9</v>
      </c>
      <c r="D14" s="82">
        <v>6.4</v>
      </c>
      <c r="E14" s="82">
        <v>8.6999999999999993</v>
      </c>
      <c r="F14" s="82">
        <v>6.8</v>
      </c>
      <c r="G14" s="82">
        <v>6.5</v>
      </c>
      <c r="H14" s="82">
        <v>7.4</v>
      </c>
      <c r="I14" s="82">
        <v>7.2</v>
      </c>
      <c r="J14" s="82">
        <v>9.6999999999999993</v>
      </c>
      <c r="K14" s="82">
        <v>9.6</v>
      </c>
      <c r="L14" s="82">
        <v>10.3</v>
      </c>
      <c r="M14" s="82">
        <v>8.5</v>
      </c>
      <c r="N14" s="82">
        <v>6.9</v>
      </c>
      <c r="O14" s="82">
        <v>6.8</v>
      </c>
      <c r="P14" s="82">
        <v>10.8</v>
      </c>
      <c r="Q14" s="82">
        <v>9.5</v>
      </c>
      <c r="R14" s="82">
        <v>11.6</v>
      </c>
      <c r="S14" s="82">
        <v>9.6999999999999993</v>
      </c>
      <c r="T14" s="82">
        <v>10.3</v>
      </c>
      <c r="U14" s="82">
        <v>10.4</v>
      </c>
      <c r="V14" s="82">
        <v>6.4</v>
      </c>
      <c r="W14" s="82">
        <v>8.6999999999999993</v>
      </c>
      <c r="X14" s="82">
        <v>9.5</v>
      </c>
      <c r="Y14" s="68">
        <f>AVERAGE(C14:M14)</f>
        <v>8.545454545454545</v>
      </c>
      <c r="Z14" s="68">
        <f>AVERAGE(N14:X14)</f>
        <v>9.1454545454545464</v>
      </c>
      <c r="AA14" s="68">
        <f>STDEVP(C14:M14)</f>
        <v>1.8941842265992848</v>
      </c>
      <c r="AB14" s="68">
        <f>STDEVP(N14:X14)</f>
        <v>1.6653493416553884</v>
      </c>
    </row>
    <row r="15" spans="1:28">
      <c r="B15" s="82">
        <v>30</v>
      </c>
      <c r="C15" s="82">
        <v>4.2</v>
      </c>
      <c r="D15" s="82">
        <v>3.8</v>
      </c>
      <c r="E15" s="82">
        <v>4.2</v>
      </c>
      <c r="F15" s="82">
        <v>4.2</v>
      </c>
      <c r="G15" s="82">
        <v>4.7</v>
      </c>
      <c r="H15" s="82">
        <v>4</v>
      </c>
      <c r="I15" s="82">
        <v>4.3</v>
      </c>
      <c r="J15" s="82">
        <v>3.5</v>
      </c>
      <c r="K15" s="82">
        <v>2.9</v>
      </c>
      <c r="L15" s="82">
        <v>3.9</v>
      </c>
      <c r="M15" s="82">
        <v>4</v>
      </c>
      <c r="N15" s="82">
        <v>4.3</v>
      </c>
      <c r="O15" s="82">
        <v>4.3</v>
      </c>
      <c r="P15" s="82">
        <v>4.7</v>
      </c>
      <c r="Q15" s="82">
        <v>4.7</v>
      </c>
      <c r="R15" s="82">
        <v>4.9000000000000004</v>
      </c>
      <c r="S15" s="82">
        <v>4.2</v>
      </c>
      <c r="T15" s="82">
        <v>6.4</v>
      </c>
      <c r="U15" s="82">
        <v>5</v>
      </c>
      <c r="V15" s="82">
        <v>4.4000000000000004</v>
      </c>
      <c r="W15" s="82">
        <v>6</v>
      </c>
      <c r="X15" s="82">
        <v>5.4</v>
      </c>
      <c r="Y15" s="68">
        <f>AVERAGE(C15:M15)</f>
        <v>3.9727272727272722</v>
      </c>
      <c r="Z15" s="68">
        <f>AVERAGE(N15:X15)</f>
        <v>4.9363636363636365</v>
      </c>
      <c r="AA15" s="68">
        <f>STDEVP(C15:M15)</f>
        <v>0.44739835634052383</v>
      </c>
      <c r="AB15" s="68">
        <f>STDEVP(N15:X15)</f>
        <v>0.69055014599392683</v>
      </c>
    </row>
    <row r="16" spans="1:28">
      <c r="B16" s="82">
        <v>60</v>
      </c>
      <c r="C16" s="82">
        <v>5.9</v>
      </c>
      <c r="D16" s="82">
        <v>3.4</v>
      </c>
      <c r="E16" s="82">
        <v>5.2</v>
      </c>
      <c r="F16" s="82">
        <v>4.9000000000000004</v>
      </c>
      <c r="G16" s="82">
        <v>4.9000000000000004</v>
      </c>
      <c r="H16" s="82">
        <v>4.5999999999999996</v>
      </c>
      <c r="I16" s="82">
        <v>4.3</v>
      </c>
      <c r="J16" s="82">
        <v>5.2</v>
      </c>
      <c r="K16" s="82">
        <v>2.7</v>
      </c>
      <c r="L16" s="82">
        <v>5.9</v>
      </c>
      <c r="M16" s="82">
        <v>4.7</v>
      </c>
      <c r="N16" s="82">
        <v>4.5999999999999996</v>
      </c>
      <c r="O16" s="82">
        <v>5.7</v>
      </c>
      <c r="P16" s="82">
        <v>5.5</v>
      </c>
      <c r="Q16" s="82">
        <v>5.9</v>
      </c>
      <c r="R16" s="82">
        <v>5.8</v>
      </c>
      <c r="S16" s="82">
        <v>6.4</v>
      </c>
      <c r="T16" s="82">
        <v>6.9</v>
      </c>
      <c r="U16" s="82">
        <v>5</v>
      </c>
      <c r="V16" s="82">
        <v>4.8</v>
      </c>
      <c r="W16" s="82">
        <v>6.3</v>
      </c>
      <c r="X16" s="82">
        <v>6.7</v>
      </c>
      <c r="Y16" s="68">
        <f>AVERAGE(C16:M16)</f>
        <v>4.7</v>
      </c>
      <c r="Z16" s="68">
        <f>AVERAGE(N16:X16)</f>
        <v>5.7818181818181822</v>
      </c>
      <c r="AA16" s="68">
        <f>STDEVP(C16:M16)</f>
        <v>0.92047418609797371</v>
      </c>
      <c r="AB16" s="68">
        <f>STDEVP(N16:X16)</f>
        <v>0.72715908202986523</v>
      </c>
    </row>
    <row r="17" spans="1:28">
      <c r="B17" s="82">
        <v>90</v>
      </c>
      <c r="C17" s="82">
        <v>11.5</v>
      </c>
      <c r="D17" s="82">
        <v>5.8</v>
      </c>
      <c r="E17" s="82">
        <v>7.1</v>
      </c>
      <c r="F17" s="82">
        <v>5.2</v>
      </c>
      <c r="G17" s="82">
        <v>4.9000000000000004</v>
      </c>
      <c r="H17" s="82">
        <v>6.8</v>
      </c>
      <c r="I17" s="82">
        <v>6.2</v>
      </c>
      <c r="J17" s="82">
        <v>4.7</v>
      </c>
      <c r="K17" s="82">
        <v>7.2</v>
      </c>
      <c r="L17" s="82">
        <v>4.5999999999999996</v>
      </c>
      <c r="M17" s="82">
        <v>6.4</v>
      </c>
      <c r="N17" s="82">
        <v>5</v>
      </c>
      <c r="O17" s="82">
        <v>8.4</v>
      </c>
      <c r="P17" s="82">
        <v>6</v>
      </c>
      <c r="Q17" s="82">
        <v>7</v>
      </c>
      <c r="R17" s="82">
        <v>6.3</v>
      </c>
      <c r="S17" s="82">
        <v>6.8</v>
      </c>
      <c r="T17" s="82">
        <v>7.8</v>
      </c>
      <c r="U17" s="82">
        <v>5.9</v>
      </c>
      <c r="V17" s="82">
        <v>5.3</v>
      </c>
      <c r="W17" s="82">
        <v>7</v>
      </c>
      <c r="X17" s="82">
        <v>6.9</v>
      </c>
      <c r="Y17" s="68">
        <f>AVERAGE(C17:M17)</f>
        <v>6.4</v>
      </c>
      <c r="Z17" s="68">
        <f>AVERAGE(N17:X17)</f>
        <v>6.5818181818181811</v>
      </c>
      <c r="AA17" s="68">
        <f>STDEVP(C17:M17)</f>
        <v>1.8468646650226122</v>
      </c>
      <c r="AB17" s="68">
        <f>STDEVP(N17:X17)</f>
        <v>0.96842719895169871</v>
      </c>
    </row>
    <row r="18" spans="1:28">
      <c r="B18" s="82">
        <v>120</v>
      </c>
      <c r="C18" s="82">
        <v>14.5</v>
      </c>
      <c r="D18" s="82">
        <v>6.6</v>
      </c>
      <c r="E18" s="82">
        <v>7.7</v>
      </c>
      <c r="F18" s="82">
        <v>5.7</v>
      </c>
      <c r="G18" s="82">
        <v>7</v>
      </c>
      <c r="H18" s="82">
        <v>7.2</v>
      </c>
      <c r="I18" s="82">
        <v>6.9</v>
      </c>
      <c r="J18" s="82">
        <v>10.4</v>
      </c>
      <c r="K18" s="82">
        <v>9.6</v>
      </c>
      <c r="L18" s="82">
        <v>8.5</v>
      </c>
      <c r="M18" s="82">
        <v>8.4</v>
      </c>
      <c r="N18" s="82">
        <v>6.2</v>
      </c>
      <c r="O18" s="82">
        <v>8.9</v>
      </c>
      <c r="P18" s="82">
        <v>6.4</v>
      </c>
      <c r="Q18" s="82">
        <v>7.6</v>
      </c>
      <c r="R18" s="82">
        <v>6.7</v>
      </c>
      <c r="S18" s="82">
        <v>7.4</v>
      </c>
      <c r="T18" s="82">
        <v>9</v>
      </c>
      <c r="U18" s="82">
        <v>6.6</v>
      </c>
      <c r="V18" s="82">
        <v>6.8</v>
      </c>
      <c r="W18" s="82">
        <v>8</v>
      </c>
      <c r="X18" s="82">
        <v>7.4</v>
      </c>
      <c r="Y18" s="68">
        <f>AVERAGE(C18:M18)</f>
        <v>8.4090909090909083</v>
      </c>
      <c r="Z18" s="68">
        <f>AVERAGE(N18:X18)</f>
        <v>7.3636363636363651</v>
      </c>
      <c r="AA18" s="68">
        <f>STDEVP(C18:M18)</f>
        <v>2.322402574707553</v>
      </c>
      <c r="AB18" s="68">
        <f>STDEVP(N18:X18)</f>
        <v>0.91081654401941725</v>
      </c>
    </row>
    <row r="20" spans="1:28">
      <c r="A20" s="133" t="s">
        <v>238</v>
      </c>
      <c r="B20" s="420" t="s">
        <v>430</v>
      </c>
      <c r="C20" s="421"/>
      <c r="D20" s="422"/>
    </row>
    <row r="21" spans="1:28">
      <c r="B21" s="425" t="s">
        <v>239</v>
      </c>
      <c r="C21" s="138" t="s">
        <v>48</v>
      </c>
      <c r="D21" s="138" t="s">
        <v>49</v>
      </c>
    </row>
    <row r="22" spans="1:28">
      <c r="B22" s="426"/>
      <c r="C22" s="139">
        <v>7.9934210526315796</v>
      </c>
      <c r="D22" s="139">
        <v>6.81012658227848</v>
      </c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</row>
    <row r="23" spans="1:28">
      <c r="B23" s="426"/>
      <c r="C23" s="139">
        <v>6.7638483965014604</v>
      </c>
      <c r="D23" s="139">
        <v>8.1492537313432791</v>
      </c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</row>
    <row r="24" spans="1:28">
      <c r="B24" s="426"/>
      <c r="C24" s="139">
        <v>6.7469879518072302</v>
      </c>
      <c r="D24" s="139">
        <v>6.8903803131990999</v>
      </c>
      <c r="E24" s="140"/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</row>
    <row r="25" spans="1:28">
      <c r="B25" s="426"/>
      <c r="C25" s="139">
        <v>7.2100313479623797</v>
      </c>
      <c r="D25" s="139">
        <v>7.2407407407407396</v>
      </c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</row>
    <row r="26" spans="1:28">
      <c r="B26" s="426"/>
      <c r="C26" s="139">
        <v>6.3694267515923597</v>
      </c>
      <c r="D26" s="139">
        <v>12.3768115942029</v>
      </c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</row>
    <row r="27" spans="1:28">
      <c r="B27" s="426"/>
      <c r="C27" s="139">
        <v>7.0491803278688501</v>
      </c>
      <c r="D27" s="139">
        <v>8.5111662531017398</v>
      </c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</row>
    <row r="28" spans="1:28">
      <c r="B28" s="426"/>
      <c r="C28" s="139">
        <v>6.9970845481049597</v>
      </c>
      <c r="D28" s="139">
        <v>6.2849872773536903</v>
      </c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</row>
    <row r="29" spans="1:28">
      <c r="B29" s="427"/>
      <c r="C29" s="139">
        <v>5.4069767441860499</v>
      </c>
      <c r="D29" s="139">
        <v>7.4202898550724603</v>
      </c>
    </row>
    <row r="30" spans="1:28">
      <c r="B30" s="134" t="s">
        <v>3</v>
      </c>
      <c r="C30" s="5">
        <f>AVERAGE(C22:C29)</f>
        <v>6.8171196400818577</v>
      </c>
      <c r="D30" s="5">
        <f>AVERAGE(D22:D29)</f>
        <v>7.9604695434115493</v>
      </c>
    </row>
    <row r="31" spans="1:28">
      <c r="B31" s="134" t="s">
        <v>4</v>
      </c>
      <c r="C31" s="5">
        <f>STDEVP(C22:C29)</f>
        <v>0.69110349646728386</v>
      </c>
      <c r="D31" s="5">
        <f>STDEVP(D22:D29)</f>
        <v>1.8002919139361853</v>
      </c>
    </row>
    <row r="32" spans="1:28">
      <c r="B32" s="68" t="s">
        <v>5</v>
      </c>
      <c r="C32" s="412">
        <v>0.13950000000000001</v>
      </c>
      <c r="D32" s="413"/>
    </row>
    <row r="33" spans="1:12">
      <c r="C33" s="142"/>
      <c r="D33" s="142"/>
    </row>
    <row r="35" spans="1:12">
      <c r="A35" s="133" t="s">
        <v>240</v>
      </c>
      <c r="B35" s="420" t="s">
        <v>430</v>
      </c>
      <c r="C35" s="421"/>
      <c r="D35" s="422"/>
      <c r="E35" s="136"/>
      <c r="F35" s="420" t="s">
        <v>430</v>
      </c>
      <c r="G35" s="421"/>
      <c r="H35" s="422"/>
      <c r="I35" s="136"/>
      <c r="J35" s="420" t="s">
        <v>430</v>
      </c>
      <c r="K35" s="421"/>
      <c r="L35" s="422"/>
    </row>
    <row r="36" spans="1:12">
      <c r="B36" s="449" t="s">
        <v>61</v>
      </c>
      <c r="C36" s="138" t="s">
        <v>48</v>
      </c>
      <c r="D36" s="138" t="s">
        <v>49</v>
      </c>
      <c r="E36" s="136"/>
      <c r="F36" s="449" t="s">
        <v>62</v>
      </c>
      <c r="G36" s="138" t="s">
        <v>48</v>
      </c>
      <c r="H36" s="138" t="s">
        <v>49</v>
      </c>
      <c r="I36" s="136"/>
      <c r="J36" s="449" t="s">
        <v>224</v>
      </c>
      <c r="K36" s="138" t="s">
        <v>48</v>
      </c>
      <c r="L36" s="138" t="s">
        <v>49</v>
      </c>
    </row>
    <row r="37" spans="1:12">
      <c r="B37" s="449"/>
      <c r="C37" s="138">
        <v>1.02</v>
      </c>
      <c r="D37" s="138">
        <v>2.89</v>
      </c>
      <c r="E37" s="136"/>
      <c r="F37" s="449"/>
      <c r="G37" s="138">
        <v>3.29</v>
      </c>
      <c r="H37" s="138">
        <v>4.8899999999999997</v>
      </c>
      <c r="I37" s="136"/>
      <c r="J37" s="449"/>
      <c r="K37" s="138">
        <v>1.68</v>
      </c>
      <c r="L37" s="138">
        <v>2.81</v>
      </c>
    </row>
    <row r="38" spans="1:12">
      <c r="B38" s="449"/>
      <c r="C38" s="138">
        <v>0.83</v>
      </c>
      <c r="D38" s="138">
        <v>2.85</v>
      </c>
      <c r="E38" s="136"/>
      <c r="F38" s="449"/>
      <c r="G38" s="138">
        <v>4.13</v>
      </c>
      <c r="H38" s="138">
        <v>4.6500000000000004</v>
      </c>
      <c r="I38" s="136"/>
      <c r="J38" s="449"/>
      <c r="K38" s="138">
        <v>1.38</v>
      </c>
      <c r="L38" s="138">
        <v>2.82</v>
      </c>
    </row>
    <row r="39" spans="1:12">
      <c r="B39" s="449"/>
      <c r="C39" s="138">
        <v>0.92</v>
      </c>
      <c r="D39" s="138">
        <v>1.21</v>
      </c>
      <c r="E39" s="136"/>
      <c r="F39" s="449"/>
      <c r="G39" s="138">
        <v>4.05</v>
      </c>
      <c r="H39" s="138">
        <v>5.41</v>
      </c>
      <c r="I39" s="136"/>
      <c r="J39" s="449"/>
      <c r="K39" s="138">
        <v>1.39</v>
      </c>
      <c r="L39" s="138">
        <v>2.4900000000000002</v>
      </c>
    </row>
    <row r="40" spans="1:12">
      <c r="B40" s="449"/>
      <c r="C40" s="138">
        <v>1.1299999999999999</v>
      </c>
      <c r="D40" s="138">
        <v>1.44</v>
      </c>
      <c r="E40" s="136"/>
      <c r="F40" s="449"/>
      <c r="G40" s="138">
        <v>4</v>
      </c>
      <c r="H40" s="138">
        <v>7.13</v>
      </c>
      <c r="I40" s="136"/>
      <c r="J40" s="449"/>
      <c r="K40" s="138">
        <v>1.74</v>
      </c>
      <c r="L40" s="138">
        <v>2.08</v>
      </c>
    </row>
    <row r="41" spans="1:12">
      <c r="B41" s="449"/>
      <c r="C41" s="138">
        <v>0.89</v>
      </c>
      <c r="D41" s="138">
        <v>0.87</v>
      </c>
      <c r="E41" s="136"/>
      <c r="F41" s="449"/>
      <c r="G41" s="138">
        <v>4.0199999999999996</v>
      </c>
      <c r="H41" s="138">
        <v>5.4</v>
      </c>
      <c r="I41" s="136"/>
      <c r="J41" s="449"/>
      <c r="K41" s="138">
        <v>1.38</v>
      </c>
      <c r="L41" s="138">
        <v>1.31</v>
      </c>
    </row>
    <row r="42" spans="1:12">
      <c r="B42" s="449"/>
      <c r="C42" s="138">
        <v>1.0900000000000001</v>
      </c>
      <c r="D42" s="138">
        <v>3.55</v>
      </c>
      <c r="E42" s="136"/>
      <c r="F42" s="449"/>
      <c r="G42" s="138">
        <v>4.04</v>
      </c>
      <c r="H42" s="138">
        <v>7.8</v>
      </c>
      <c r="I42" s="136"/>
      <c r="J42" s="449"/>
      <c r="K42" s="138">
        <v>1.54</v>
      </c>
      <c r="L42" s="138">
        <v>2.95</v>
      </c>
    </row>
    <row r="43" spans="1:12">
      <c r="B43" s="449"/>
      <c r="C43" s="138">
        <v>0.95</v>
      </c>
      <c r="D43" s="138">
        <v>1.41</v>
      </c>
      <c r="E43" s="136"/>
      <c r="F43" s="449"/>
      <c r="G43" s="138">
        <v>4.42</v>
      </c>
      <c r="H43" s="138">
        <v>4.0999999999999996</v>
      </c>
      <c r="I43" s="136"/>
      <c r="J43" s="449"/>
      <c r="K43" s="138">
        <v>1.66</v>
      </c>
      <c r="L43" s="138">
        <v>2.3199999999999998</v>
      </c>
    </row>
    <row r="44" spans="1:12">
      <c r="B44" s="449"/>
      <c r="C44" s="138">
        <v>1.1399999999999999</v>
      </c>
      <c r="D44" s="138">
        <v>2.59</v>
      </c>
      <c r="E44" s="136"/>
      <c r="F44" s="449"/>
      <c r="G44" s="138">
        <v>3.9</v>
      </c>
      <c r="H44" s="138">
        <v>4.6399999999999997</v>
      </c>
      <c r="I44" s="136"/>
      <c r="J44" s="449"/>
      <c r="K44" s="138">
        <v>1.6</v>
      </c>
      <c r="L44" s="138">
        <v>3</v>
      </c>
    </row>
    <row r="45" spans="1:12">
      <c r="B45" s="134" t="s">
        <v>3</v>
      </c>
      <c r="C45" s="5">
        <f>AVERAGE(C37:C44)</f>
        <v>0.99624999999999997</v>
      </c>
      <c r="D45" s="5">
        <f>AVERAGE(D37:D44)</f>
        <v>2.1012499999999998</v>
      </c>
      <c r="E45" s="136"/>
      <c r="F45" s="134" t="s">
        <v>3</v>
      </c>
      <c r="G45" s="5">
        <f>AVERAGE(G37:G44)</f>
        <v>3.9812499999999993</v>
      </c>
      <c r="H45" s="5">
        <f>AVERAGE(H37:H44)</f>
        <v>5.5024999999999995</v>
      </c>
      <c r="I45" s="136"/>
      <c r="J45" s="134" t="s">
        <v>3</v>
      </c>
      <c r="K45" s="5">
        <f>AVERAGE(K37:K44)</f>
        <v>1.5462499999999999</v>
      </c>
      <c r="L45" s="5">
        <f>AVERAGE(L37:L44)</f>
        <v>2.4725000000000001</v>
      </c>
    </row>
    <row r="46" spans="1:12">
      <c r="B46" s="134" t="s">
        <v>4</v>
      </c>
      <c r="C46" s="5">
        <f>STDEVP(C37:C44)</f>
        <v>0.10885052824860376</v>
      </c>
      <c r="D46" s="5">
        <f>STDEVP(D37:D44)</f>
        <v>0.91827879072752305</v>
      </c>
      <c r="E46" s="136"/>
      <c r="F46" s="134" t="s">
        <v>4</v>
      </c>
      <c r="G46" s="5">
        <f>STDEVP(G37:G44)</f>
        <v>0.29771788239875679</v>
      </c>
      <c r="H46" s="5">
        <f>STDEVP(H37:H44)</f>
        <v>1.2123917477449293</v>
      </c>
      <c r="I46" s="136"/>
      <c r="J46" s="134" t="s">
        <v>4</v>
      </c>
      <c r="K46" s="5">
        <f>STDEVP(K37:K44)</f>
        <v>0.13738063000292294</v>
      </c>
      <c r="L46" s="5">
        <f>STDEVP(L37:L44)</f>
        <v>0.53267602724357555</v>
      </c>
    </row>
    <row r="47" spans="1:12">
      <c r="B47" s="68" t="s">
        <v>5</v>
      </c>
      <c r="C47" s="412">
        <v>6.8999999999999999E-3</v>
      </c>
      <c r="D47" s="413"/>
      <c r="E47" s="136"/>
      <c r="F47" s="68" t="s">
        <v>5</v>
      </c>
      <c r="G47" s="412">
        <v>6.1000000000000004E-3</v>
      </c>
      <c r="H47" s="413"/>
      <c r="I47" s="136"/>
      <c r="J47" s="68" t="s">
        <v>5</v>
      </c>
      <c r="K47" s="412">
        <v>5.0000000000000001E-4</v>
      </c>
      <c r="L47" s="413"/>
    </row>
    <row r="48" spans="1:12">
      <c r="C48" s="144"/>
      <c r="D48" s="144"/>
      <c r="E48" s="136"/>
      <c r="G48" s="144"/>
      <c r="H48" s="144"/>
      <c r="I48" s="136"/>
      <c r="K48" s="144"/>
      <c r="L48" s="144"/>
    </row>
    <row r="50" spans="1:16">
      <c r="A50" s="133" t="s">
        <v>241</v>
      </c>
      <c r="B50" s="420" t="s">
        <v>430</v>
      </c>
      <c r="C50" s="421"/>
      <c r="D50" s="422"/>
      <c r="E50" s="136"/>
      <c r="F50" s="420" t="s">
        <v>430</v>
      </c>
      <c r="G50" s="421"/>
      <c r="H50" s="422"/>
      <c r="I50" s="136"/>
      <c r="J50" s="420" t="s">
        <v>430</v>
      </c>
      <c r="K50" s="421"/>
      <c r="L50" s="422"/>
    </row>
    <row r="51" spans="1:16">
      <c r="B51" s="449" t="s">
        <v>65</v>
      </c>
      <c r="C51" s="17" t="s">
        <v>48</v>
      </c>
      <c r="D51" s="17" t="s">
        <v>49</v>
      </c>
      <c r="E51" s="145"/>
      <c r="F51" s="465" t="s">
        <v>242</v>
      </c>
      <c r="G51" s="17" t="s">
        <v>48</v>
      </c>
      <c r="H51" s="17" t="s">
        <v>49</v>
      </c>
      <c r="I51" s="145"/>
      <c r="J51" s="465" t="s">
        <v>243</v>
      </c>
      <c r="K51" s="17" t="s">
        <v>48</v>
      </c>
      <c r="L51" s="17" t="s">
        <v>49</v>
      </c>
    </row>
    <row r="52" spans="1:16">
      <c r="B52" s="449"/>
      <c r="C52" s="17">
        <v>34.056220000000003</v>
      </c>
      <c r="D52" s="17">
        <v>43.745620000000002</v>
      </c>
      <c r="E52" s="145"/>
      <c r="F52" s="465"/>
      <c r="G52" s="17">
        <v>17.036359999999998</v>
      </c>
      <c r="H52" s="17">
        <v>27.602650000000001</v>
      </c>
      <c r="I52" s="145"/>
      <c r="J52" s="465"/>
      <c r="K52" s="17">
        <v>12.56067</v>
      </c>
      <c r="L52" s="17">
        <v>19.255520000000001</v>
      </c>
    </row>
    <row r="53" spans="1:16">
      <c r="B53" s="449"/>
      <c r="C53" s="17">
        <v>26.536909999999999</v>
      </c>
      <c r="D53" s="17">
        <v>44.27129</v>
      </c>
      <c r="E53" s="145"/>
      <c r="F53" s="465"/>
      <c r="G53" s="17">
        <v>16.947990000000001</v>
      </c>
      <c r="H53" s="17">
        <v>39.406080000000003</v>
      </c>
      <c r="I53" s="145"/>
      <c r="J53" s="465"/>
      <c r="K53" s="17">
        <v>13.761060000000001</v>
      </c>
      <c r="L53" s="17">
        <v>20.460319999999999</v>
      </c>
    </row>
    <row r="54" spans="1:16">
      <c r="B54" s="449"/>
      <c r="C54" s="17">
        <v>39.196829999999999</v>
      </c>
      <c r="D54" s="17">
        <v>57.6526</v>
      </c>
      <c r="E54" s="145"/>
      <c r="F54" s="465"/>
      <c r="G54" s="17">
        <v>28.393329999999999</v>
      </c>
      <c r="H54" s="17">
        <v>40.837220000000002</v>
      </c>
      <c r="I54" s="145"/>
      <c r="J54" s="465"/>
      <c r="K54" s="17">
        <v>17.44979</v>
      </c>
      <c r="L54" s="17">
        <v>20.572209999999998</v>
      </c>
    </row>
    <row r="55" spans="1:16">
      <c r="B55" s="449"/>
      <c r="C55" s="17">
        <v>38.654139999999998</v>
      </c>
      <c r="D55" s="17">
        <v>51.778779999999998</v>
      </c>
      <c r="E55" s="145"/>
      <c r="F55" s="465"/>
      <c r="G55" s="17">
        <v>24.406279999999999</v>
      </c>
      <c r="H55" s="17">
        <v>40.783529999999999</v>
      </c>
      <c r="I55" s="145"/>
      <c r="J55" s="465"/>
      <c r="K55" s="17">
        <v>15.35181</v>
      </c>
      <c r="L55" s="17">
        <v>18.075479999999999</v>
      </c>
    </row>
    <row r="56" spans="1:16">
      <c r="B56" s="449"/>
      <c r="C56" s="17">
        <v>51.414929999999998</v>
      </c>
      <c r="D56" s="17">
        <v>84.133420000000001</v>
      </c>
      <c r="E56" s="145"/>
      <c r="F56" s="465"/>
      <c r="G56" s="17">
        <v>30.046199999999999</v>
      </c>
      <c r="H56" s="17">
        <v>40.693669999999997</v>
      </c>
      <c r="I56" s="145"/>
      <c r="J56" s="465"/>
      <c r="K56" s="17">
        <v>18.6023</v>
      </c>
      <c r="L56" s="17">
        <v>20.345739999999999</v>
      </c>
    </row>
    <row r="57" spans="1:16">
      <c r="B57" s="449"/>
      <c r="C57" s="17">
        <v>24.33417</v>
      </c>
      <c r="D57" s="17">
        <v>42.890210000000003</v>
      </c>
      <c r="E57" s="145"/>
      <c r="F57" s="465"/>
      <c r="G57" s="17">
        <v>22.48603</v>
      </c>
      <c r="H57" s="17">
        <v>21.159610000000001</v>
      </c>
      <c r="I57" s="145"/>
      <c r="J57" s="465"/>
      <c r="K57" s="17">
        <v>15.241160000000001</v>
      </c>
      <c r="L57" s="17">
        <v>16.186610000000002</v>
      </c>
    </row>
    <row r="58" spans="1:16">
      <c r="B58" s="449"/>
      <c r="C58" s="17">
        <v>23.442049999999998</v>
      </c>
      <c r="D58" s="17">
        <v>55.607779999999998</v>
      </c>
      <c r="E58" s="145"/>
      <c r="F58" s="465"/>
      <c r="G58" s="17">
        <v>5.1759050000000002</v>
      </c>
      <c r="H58" s="17">
        <v>21.470680000000002</v>
      </c>
      <c r="I58" s="145"/>
      <c r="J58" s="465"/>
      <c r="K58" s="17">
        <v>13.269880000000001</v>
      </c>
      <c r="L58" s="17">
        <v>26.331659999999999</v>
      </c>
    </row>
    <row r="59" spans="1:16">
      <c r="B59" s="449"/>
      <c r="C59" s="17">
        <v>26.77216</v>
      </c>
      <c r="D59" s="17">
        <v>48.644440000000003</v>
      </c>
      <c r="E59" s="145"/>
      <c r="F59" s="465"/>
      <c r="G59" s="17">
        <v>20.52431</v>
      </c>
      <c r="H59" s="17">
        <v>36.706899999999997</v>
      </c>
      <c r="I59" s="145"/>
      <c r="J59" s="465"/>
      <c r="K59" s="17">
        <v>14.29927</v>
      </c>
      <c r="L59" s="17">
        <v>18.67126</v>
      </c>
    </row>
    <row r="60" spans="1:16">
      <c r="B60" s="134" t="s">
        <v>3</v>
      </c>
      <c r="C60" s="5">
        <f>AVERAGE(C52:C59)</f>
        <v>33.050926249999996</v>
      </c>
      <c r="D60" s="5">
        <f>AVERAGE(D52:D59)</f>
        <v>53.590517500000004</v>
      </c>
      <c r="E60" s="145"/>
      <c r="F60" s="134" t="s">
        <v>3</v>
      </c>
      <c r="G60" s="5">
        <f>AVERAGE(G52:G59)</f>
        <v>20.627050625000003</v>
      </c>
      <c r="H60" s="5">
        <f>AVERAGE(H52:H59)</f>
        <v>33.582542500000002</v>
      </c>
      <c r="I60" s="145"/>
      <c r="J60" s="134" t="s">
        <v>3</v>
      </c>
      <c r="K60" s="5">
        <f>AVERAGE(K52:K59)</f>
        <v>15.066992500000001</v>
      </c>
      <c r="L60" s="5">
        <f>AVERAGE(L52:L59)</f>
        <v>19.987349999999999</v>
      </c>
    </row>
    <row r="61" spans="1:16">
      <c r="B61" s="134" t="s">
        <v>4</v>
      </c>
      <c r="C61" s="5">
        <f>STDEVP(C52:C59)</f>
        <v>9.0663046642733072</v>
      </c>
      <c r="D61" s="5">
        <f>STDEVP(D52:D59)</f>
        <v>12.6463997808514</v>
      </c>
      <c r="E61" s="145"/>
      <c r="F61" s="134" t="s">
        <v>4</v>
      </c>
      <c r="G61" s="5">
        <f>STDEVP(G52:G59)</f>
        <v>7.3480512065489219</v>
      </c>
      <c r="H61" s="5">
        <f>STDEVP(H52:H59)</f>
        <v>8.1816370546879806</v>
      </c>
      <c r="I61" s="145"/>
      <c r="J61" s="134" t="s">
        <v>4</v>
      </c>
      <c r="K61" s="5">
        <f>STDEVP(K52:K59)</f>
        <v>1.9395135251896862</v>
      </c>
      <c r="L61" s="5">
        <f>STDEVP(L52:L59)</f>
        <v>2.7684159299633762</v>
      </c>
    </row>
    <row r="62" spans="1:16">
      <c r="B62" s="68" t="s">
        <v>5</v>
      </c>
      <c r="C62" s="412">
        <v>3.5999999999999999E-3</v>
      </c>
      <c r="D62" s="413"/>
      <c r="E62" s="145"/>
      <c r="F62" s="68" t="s">
        <v>5</v>
      </c>
      <c r="G62" s="412">
        <v>7.6E-3</v>
      </c>
      <c r="H62" s="413"/>
      <c r="I62" s="145"/>
      <c r="J62" s="68" t="s">
        <v>5</v>
      </c>
      <c r="K62" s="412">
        <v>1.8E-3</v>
      </c>
      <c r="L62" s="413"/>
    </row>
    <row r="63" spans="1:16">
      <c r="C63" s="146"/>
      <c r="D63" s="146"/>
      <c r="E63" s="145"/>
      <c r="F63" s="114"/>
      <c r="G63" s="146"/>
      <c r="H63" s="146"/>
      <c r="I63" s="145"/>
      <c r="J63" s="114"/>
      <c r="K63" s="146"/>
      <c r="L63" s="146"/>
    </row>
    <row r="64" spans="1:16">
      <c r="B64" s="319" t="s">
        <v>430</v>
      </c>
      <c r="C64" s="320"/>
      <c r="D64" s="321"/>
      <c r="E64" s="324"/>
      <c r="F64" s="319" t="s">
        <v>430</v>
      </c>
      <c r="G64" s="320"/>
      <c r="H64" s="321"/>
      <c r="I64" s="324"/>
      <c r="J64" s="319" t="s">
        <v>430</v>
      </c>
      <c r="K64" s="320"/>
      <c r="L64" s="321"/>
      <c r="N64" s="319" t="s">
        <v>430</v>
      </c>
      <c r="O64" s="320"/>
      <c r="P64" s="321"/>
    </row>
    <row r="65" spans="1:16" customFormat="1" ht="28" customHeight="1">
      <c r="A65" s="133" t="s">
        <v>300</v>
      </c>
      <c r="B65" s="425" t="s">
        <v>69</v>
      </c>
      <c r="C65" s="322" t="s">
        <v>48</v>
      </c>
      <c r="D65" s="322" t="s">
        <v>49</v>
      </c>
      <c r="E65" s="324"/>
      <c r="F65" s="425" t="s">
        <v>244</v>
      </c>
      <c r="G65" s="322" t="s">
        <v>48</v>
      </c>
      <c r="H65" s="322" t="s">
        <v>49</v>
      </c>
      <c r="I65" s="324"/>
      <c r="J65" s="425" t="s">
        <v>245</v>
      </c>
      <c r="K65" s="322" t="s">
        <v>48</v>
      </c>
      <c r="L65" s="322" t="s">
        <v>49</v>
      </c>
      <c r="M65" s="115"/>
      <c r="N65" s="425" t="s">
        <v>246</v>
      </c>
      <c r="O65" s="322" t="s">
        <v>48</v>
      </c>
      <c r="P65" s="322" t="s">
        <v>49</v>
      </c>
    </row>
    <row r="66" spans="1:16" customFormat="1" ht="14" customHeight="1">
      <c r="A66" s="133"/>
      <c r="B66" s="426"/>
      <c r="C66" s="317">
        <v>17.983000000000001</v>
      </c>
      <c r="D66" s="317">
        <v>32.719000000000001</v>
      </c>
      <c r="E66" s="324"/>
      <c r="F66" s="426"/>
      <c r="G66" s="317">
        <v>2.3050000000000002</v>
      </c>
      <c r="H66" s="317">
        <v>9.6210000000000004</v>
      </c>
      <c r="I66" s="324"/>
      <c r="J66" s="426"/>
      <c r="K66" s="317">
        <v>0.376</v>
      </c>
      <c r="L66" s="317">
        <v>7.4320000000000004</v>
      </c>
      <c r="M66" s="115"/>
      <c r="N66" s="426"/>
      <c r="O66" s="317">
        <v>3.4860000000000002</v>
      </c>
      <c r="P66" s="317">
        <v>9.3490000000000002</v>
      </c>
    </row>
    <row r="67" spans="1:16" customFormat="1">
      <c r="A67" s="133"/>
      <c r="B67" s="426"/>
      <c r="C67" s="317">
        <v>21.49</v>
      </c>
      <c r="D67" s="317">
        <v>28.334</v>
      </c>
      <c r="E67" s="324"/>
      <c r="F67" s="426"/>
      <c r="G67" s="317">
        <v>3.4910000000000001</v>
      </c>
      <c r="H67" s="317">
        <v>12.657</v>
      </c>
      <c r="I67" s="324"/>
      <c r="J67" s="426"/>
      <c r="K67" s="317">
        <v>2.468</v>
      </c>
      <c r="L67" s="317">
        <v>6.8259999999999996</v>
      </c>
      <c r="M67" s="115"/>
      <c r="N67" s="426"/>
      <c r="O67" s="317">
        <v>1.4019999999999999</v>
      </c>
      <c r="P67" s="317">
        <v>10.567</v>
      </c>
    </row>
    <row r="68" spans="1:16" customFormat="1">
      <c r="A68" s="133"/>
      <c r="B68" s="426"/>
      <c r="C68" s="317">
        <v>20.2</v>
      </c>
      <c r="D68" s="317">
        <v>32.298000000000002</v>
      </c>
      <c r="E68" s="324"/>
      <c r="F68" s="426"/>
      <c r="G68" s="317">
        <v>2.8239999999999998</v>
      </c>
      <c r="H68" s="317">
        <v>10.571999999999999</v>
      </c>
      <c r="I68" s="324"/>
      <c r="J68" s="426"/>
      <c r="K68" s="317">
        <v>1.768</v>
      </c>
      <c r="L68" s="317">
        <v>3.0760000000000001</v>
      </c>
      <c r="M68" s="115"/>
      <c r="N68" s="426"/>
      <c r="O68" s="317">
        <v>4.5960000000000001</v>
      </c>
      <c r="P68" s="317">
        <v>9.3079999999999998</v>
      </c>
    </row>
    <row r="69" spans="1:16" customFormat="1">
      <c r="A69" s="133"/>
      <c r="B69" s="426"/>
      <c r="C69" s="317">
        <v>20.798999999999999</v>
      </c>
      <c r="D69" s="317">
        <v>29.689</v>
      </c>
      <c r="E69" s="324"/>
      <c r="F69" s="426"/>
      <c r="G69" s="317">
        <v>2.7789999999999999</v>
      </c>
      <c r="H69" s="317">
        <v>12.048</v>
      </c>
      <c r="I69" s="324"/>
      <c r="J69" s="426"/>
      <c r="K69" s="317">
        <v>0.76800000000000002</v>
      </c>
      <c r="L69" s="317">
        <v>3.1760000000000002</v>
      </c>
      <c r="M69" s="115"/>
      <c r="N69" s="426"/>
      <c r="O69" s="317">
        <v>4.4020000000000001</v>
      </c>
      <c r="P69" s="317">
        <v>8.3659999999999997</v>
      </c>
    </row>
    <row r="70" spans="1:16" customFormat="1">
      <c r="A70" s="133"/>
      <c r="B70" s="426"/>
      <c r="C70" s="317">
        <v>19.344000000000001</v>
      </c>
      <c r="D70" s="317">
        <v>30.715</v>
      </c>
      <c r="E70" s="324"/>
      <c r="F70" s="426"/>
      <c r="G70" s="317">
        <v>2.6669999999999998</v>
      </c>
      <c r="H70" s="317">
        <v>17.123999999999999</v>
      </c>
      <c r="I70" s="324"/>
      <c r="J70" s="426"/>
      <c r="K70" s="317">
        <v>1.587</v>
      </c>
      <c r="L70" s="317">
        <v>6.0730000000000004</v>
      </c>
      <c r="M70" s="115"/>
      <c r="N70" s="426"/>
      <c r="O70" s="317">
        <v>3.7890000000000001</v>
      </c>
      <c r="P70" s="317">
        <v>9.49</v>
      </c>
    </row>
    <row r="71" spans="1:16" customFormat="1">
      <c r="A71" s="133"/>
      <c r="B71" s="426"/>
      <c r="C71" s="317">
        <v>20.963000000000001</v>
      </c>
      <c r="D71" s="317">
        <v>27.774000000000001</v>
      </c>
      <c r="E71" s="324"/>
      <c r="F71" s="426"/>
      <c r="G71" s="317">
        <v>2.9820000000000002</v>
      </c>
      <c r="H71" s="317">
        <v>10.36</v>
      </c>
      <c r="I71" s="324"/>
      <c r="J71" s="426"/>
      <c r="K71" s="317">
        <v>1.0569999999999999</v>
      </c>
      <c r="L71" s="317">
        <v>3.2370000000000001</v>
      </c>
      <c r="M71" s="115"/>
      <c r="N71" s="426"/>
      <c r="O71" s="317">
        <v>4.532</v>
      </c>
      <c r="P71" s="317">
        <v>11.507999999999999</v>
      </c>
    </row>
    <row r="72" spans="1:16" customFormat="1">
      <c r="A72" s="133"/>
      <c r="B72" s="426"/>
      <c r="C72" s="317">
        <v>20.699000000000002</v>
      </c>
      <c r="D72" s="317">
        <v>28.474</v>
      </c>
      <c r="E72" s="324"/>
      <c r="F72" s="426"/>
      <c r="G72" s="317">
        <v>2.7320000000000002</v>
      </c>
      <c r="H72" s="317">
        <v>23.16</v>
      </c>
      <c r="I72" s="324"/>
      <c r="J72" s="426"/>
      <c r="K72" s="317">
        <v>2.4409999999999998</v>
      </c>
      <c r="L72" s="317">
        <v>3.2160000000000002</v>
      </c>
      <c r="M72" s="115"/>
      <c r="N72" s="426"/>
      <c r="O72" s="317">
        <v>4.4630000000000001</v>
      </c>
      <c r="P72" s="317">
        <v>9.907</v>
      </c>
    </row>
    <row r="73" spans="1:16" customFormat="1">
      <c r="A73" s="133"/>
      <c r="B73" s="427"/>
      <c r="C73" s="317">
        <v>23.486000000000001</v>
      </c>
      <c r="D73" s="317">
        <v>39.085000000000001</v>
      </c>
      <c r="E73" s="324"/>
      <c r="F73" s="427"/>
      <c r="G73" s="317">
        <v>3.5430000000000001</v>
      </c>
      <c r="H73" s="317">
        <v>15.196999999999999</v>
      </c>
      <c r="I73" s="324"/>
      <c r="J73" s="427"/>
      <c r="K73" s="317">
        <v>1.1830000000000001</v>
      </c>
      <c r="L73" s="317">
        <v>6.851</v>
      </c>
      <c r="M73" s="115"/>
      <c r="N73" s="427"/>
      <c r="O73" s="317">
        <v>3.62</v>
      </c>
      <c r="P73" s="317">
        <v>11.938000000000001</v>
      </c>
    </row>
    <row r="74" spans="1:16" customFormat="1">
      <c r="A74" s="133"/>
      <c r="B74" s="317" t="s">
        <v>3</v>
      </c>
      <c r="C74" s="318">
        <f>AVERAGE(C66:C73)</f>
        <v>20.6205</v>
      </c>
      <c r="D74" s="318">
        <f>AVERAGE(D66:D73)</f>
        <v>31.135999999999999</v>
      </c>
      <c r="E74" s="324"/>
      <c r="F74" s="317" t="s">
        <v>3</v>
      </c>
      <c r="G74" s="318">
        <f>AVERAGE(G66:G73)</f>
        <v>2.915375</v>
      </c>
      <c r="H74" s="318">
        <f>AVERAGE(H66:H73)</f>
        <v>13.842374999999999</v>
      </c>
      <c r="I74" s="324"/>
      <c r="J74" s="317" t="s">
        <v>3</v>
      </c>
      <c r="K74" s="318">
        <f>AVERAGE(K66:K73)</f>
        <v>1.456</v>
      </c>
      <c r="L74" s="318">
        <f>AVERAGE(L66:L73)</f>
        <v>4.9858750000000001</v>
      </c>
      <c r="M74" s="115"/>
      <c r="N74" s="317" t="s">
        <v>3</v>
      </c>
      <c r="O74" s="318">
        <f>AVERAGE(O66:O73)</f>
        <v>3.7862500000000003</v>
      </c>
      <c r="P74" s="318">
        <f>AVERAGE(P66:P73)</f>
        <v>10.054125000000001</v>
      </c>
    </row>
    <row r="75" spans="1:16" customFormat="1">
      <c r="A75" s="133"/>
      <c r="B75" s="317" t="s">
        <v>4</v>
      </c>
      <c r="C75" s="318">
        <f>_xlfn.STDEV.P(C68:C73)</f>
        <v>1.2683140274483375</v>
      </c>
      <c r="D75" s="318">
        <f>_xlfn.STDEV.P(D68:D73)</f>
        <v>3.7627455143227047</v>
      </c>
      <c r="E75" s="324"/>
      <c r="F75" s="317" t="s">
        <v>4</v>
      </c>
      <c r="G75" s="318">
        <f>_xlfn.STDEV.P(G68:G73)</f>
        <v>0.29450943203157004</v>
      </c>
      <c r="H75" s="318">
        <f>_xlfn.STDEV.P(H68:H73)</f>
        <v>4.4831558731917074</v>
      </c>
      <c r="I75" s="324"/>
      <c r="J75" s="317" t="s">
        <v>4</v>
      </c>
      <c r="K75" s="318">
        <f>_xlfn.STDEV.P(K68:K73)</f>
        <v>0.54635661939392255</v>
      </c>
      <c r="L75" s="318">
        <f>_xlfn.STDEV.P(L68:L73)</f>
        <v>1.5659306870569543</v>
      </c>
      <c r="M75" s="115"/>
      <c r="N75" s="317" t="s">
        <v>4</v>
      </c>
      <c r="O75" s="318">
        <f>_xlfn.STDEV.P(O68:O73)</f>
        <v>0.38199767305864862</v>
      </c>
      <c r="P75" s="318">
        <f>_xlfn.STDEV.P(P68:P73)</f>
        <v>1.2518605375821914</v>
      </c>
    </row>
    <row r="76" spans="1:16" customFormat="1">
      <c r="A76" s="133"/>
      <c r="B76" s="323" t="s">
        <v>5</v>
      </c>
      <c r="C76" s="412" t="s">
        <v>285</v>
      </c>
      <c r="D76" s="413"/>
      <c r="E76" s="324"/>
      <c r="F76" s="323" t="s">
        <v>5</v>
      </c>
      <c r="G76" s="412" t="s">
        <v>285</v>
      </c>
      <c r="H76" s="413"/>
      <c r="I76" s="324"/>
      <c r="J76" s="323" t="s">
        <v>5</v>
      </c>
      <c r="K76" s="412">
        <v>2.9999999999999997E-4</v>
      </c>
      <c r="L76" s="413"/>
      <c r="M76" s="115"/>
      <c r="N76" s="323" t="s">
        <v>5</v>
      </c>
      <c r="O76" s="412" t="s">
        <v>285</v>
      </c>
      <c r="P76" s="413"/>
    </row>
    <row r="77" spans="1:16" customFormat="1">
      <c r="A77" s="133"/>
      <c r="B77" s="115"/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</row>
    <row r="78" spans="1:16">
      <c r="B78" s="290"/>
      <c r="C78" s="288"/>
      <c r="D78" s="288"/>
      <c r="E78" s="287"/>
      <c r="F78" s="290"/>
      <c r="G78" s="288"/>
      <c r="H78" s="288"/>
      <c r="I78" s="287"/>
      <c r="J78" s="290"/>
      <c r="K78" s="288"/>
      <c r="L78" s="288"/>
      <c r="N78" s="290"/>
      <c r="O78" s="288"/>
      <c r="P78" s="288"/>
    </row>
    <row r="79" spans="1:16">
      <c r="B79" s="290"/>
      <c r="C79" s="288"/>
      <c r="D79" s="288"/>
      <c r="E79" s="287"/>
      <c r="F79" s="290"/>
      <c r="G79" s="288"/>
      <c r="H79" s="288"/>
      <c r="I79" s="287"/>
      <c r="J79" s="290"/>
      <c r="K79" s="288"/>
      <c r="L79" s="288"/>
      <c r="N79" s="290"/>
      <c r="O79" s="288"/>
      <c r="P79" s="288"/>
    </row>
    <row r="80" spans="1:16">
      <c r="B80" s="290"/>
      <c r="C80" s="288"/>
      <c r="D80" s="288"/>
      <c r="E80" s="287"/>
      <c r="F80" s="290"/>
      <c r="G80" s="288"/>
      <c r="H80" s="288"/>
      <c r="I80" s="287"/>
      <c r="J80" s="290"/>
      <c r="K80" s="288"/>
      <c r="L80" s="288"/>
      <c r="N80" s="290"/>
      <c r="O80" s="288"/>
      <c r="P80" s="288"/>
    </row>
    <row r="81" spans="1:23">
      <c r="B81" s="290"/>
      <c r="C81" s="288"/>
      <c r="D81" s="288"/>
      <c r="E81" s="287"/>
      <c r="F81" s="290"/>
      <c r="G81" s="288"/>
      <c r="H81" s="288"/>
      <c r="I81" s="287"/>
      <c r="J81" s="290"/>
      <c r="K81" s="288"/>
      <c r="L81" s="288"/>
      <c r="N81" s="290"/>
      <c r="O81" s="288"/>
      <c r="P81" s="288"/>
    </row>
    <row r="82" spans="1:23">
      <c r="C82" s="144"/>
      <c r="D82" s="144"/>
      <c r="E82" s="136"/>
      <c r="G82" s="144"/>
      <c r="H82" s="144"/>
      <c r="I82" s="136"/>
      <c r="K82" s="144"/>
      <c r="L82" s="144"/>
      <c r="O82" s="144"/>
      <c r="P82" s="144"/>
    </row>
    <row r="84" spans="1:23">
      <c r="A84" s="133" t="s">
        <v>247</v>
      </c>
      <c r="B84" s="115" t="s">
        <v>75</v>
      </c>
      <c r="C84" s="147"/>
      <c r="D84" s="147"/>
      <c r="E84" s="147"/>
      <c r="F84" s="147"/>
      <c r="G84" s="147"/>
      <c r="H84" s="147"/>
      <c r="I84" s="147"/>
      <c r="J84" s="147"/>
      <c r="K84" s="147"/>
      <c r="L84" s="147"/>
      <c r="M84" s="147"/>
      <c r="N84" s="147"/>
      <c r="O84" s="147"/>
      <c r="P84" s="147"/>
      <c r="Q84" s="147"/>
      <c r="R84" s="147"/>
    </row>
    <row r="85" spans="1:23">
      <c r="B85" s="115" t="s">
        <v>248</v>
      </c>
      <c r="C85" s="147"/>
      <c r="D85" s="147"/>
      <c r="E85" s="147"/>
      <c r="F85" s="147"/>
      <c r="G85" s="147"/>
      <c r="H85" s="147"/>
      <c r="I85" s="147"/>
      <c r="J85" s="147"/>
      <c r="K85" s="147"/>
      <c r="L85" s="147"/>
      <c r="M85" s="147"/>
      <c r="N85" s="147"/>
      <c r="O85" s="147"/>
      <c r="P85" s="147"/>
      <c r="Q85" s="147"/>
      <c r="R85" s="147"/>
    </row>
    <row r="86" spans="1:23">
      <c r="B86" s="417" t="s">
        <v>430</v>
      </c>
      <c r="C86" s="417"/>
      <c r="D86" s="417"/>
      <c r="E86" s="417"/>
      <c r="F86" s="417"/>
      <c r="G86" s="417"/>
      <c r="H86" s="417"/>
      <c r="I86" s="417"/>
      <c r="J86" s="417"/>
      <c r="K86" s="417"/>
      <c r="L86" s="417"/>
      <c r="M86" s="417"/>
      <c r="N86" s="417"/>
      <c r="O86" s="417"/>
      <c r="P86" s="417"/>
      <c r="Q86" s="417"/>
      <c r="R86" s="417"/>
      <c r="S86" s="387" t="s">
        <v>3</v>
      </c>
      <c r="T86" s="387"/>
      <c r="U86" s="387" t="s">
        <v>4</v>
      </c>
      <c r="V86" s="388"/>
      <c r="W86" s="469" t="s">
        <v>5</v>
      </c>
    </row>
    <row r="87" spans="1:23">
      <c r="B87" s="148"/>
      <c r="C87" s="476" t="s">
        <v>48</v>
      </c>
      <c r="D87" s="476"/>
      <c r="E87" s="476"/>
      <c r="F87" s="476"/>
      <c r="G87" s="476"/>
      <c r="H87" s="476"/>
      <c r="I87" s="476"/>
      <c r="J87" s="476"/>
      <c r="K87" s="476" t="s">
        <v>49</v>
      </c>
      <c r="L87" s="476"/>
      <c r="M87" s="476"/>
      <c r="N87" s="476"/>
      <c r="O87" s="476"/>
      <c r="P87" s="476"/>
      <c r="Q87" s="476"/>
      <c r="R87" s="476"/>
      <c r="S87" s="3" t="s">
        <v>48</v>
      </c>
      <c r="T87" s="3" t="s">
        <v>49</v>
      </c>
      <c r="U87" s="3" t="s">
        <v>48</v>
      </c>
      <c r="V87" s="162" t="s">
        <v>49</v>
      </c>
      <c r="W87" s="469"/>
    </row>
    <row r="88" spans="1:23" ht="14.5">
      <c r="B88" s="150" t="s">
        <v>379</v>
      </c>
      <c r="C88" s="5">
        <v>1.21984</v>
      </c>
      <c r="D88" s="5">
        <v>0.94118000000000002</v>
      </c>
      <c r="E88" s="5">
        <v>1.2802</v>
      </c>
      <c r="F88" s="5">
        <v>0.69572999999999996</v>
      </c>
      <c r="G88" s="5">
        <v>1.16849</v>
      </c>
      <c r="H88" s="5">
        <v>0.80462</v>
      </c>
      <c r="I88" s="5">
        <v>0.84877999999999998</v>
      </c>
      <c r="J88" s="5">
        <v>1.2499199999999999</v>
      </c>
      <c r="K88" s="5">
        <v>2.0554800000000002</v>
      </c>
      <c r="L88" s="5">
        <v>1.7754099999999999</v>
      </c>
      <c r="M88" s="5">
        <v>2.1546500000000002</v>
      </c>
      <c r="N88" s="5">
        <v>2.0855600000000001</v>
      </c>
      <c r="O88" s="5">
        <v>1.96591</v>
      </c>
      <c r="P88" s="5">
        <v>1.83081</v>
      </c>
      <c r="Q88" s="5">
        <v>1.7976099999999999</v>
      </c>
      <c r="R88" s="5">
        <v>1.8380399999999999</v>
      </c>
      <c r="S88" s="163">
        <f>AVERAGE(C88:J88)</f>
        <v>1.026095</v>
      </c>
      <c r="T88" s="163">
        <f>AVERAGE(K88:R88)</f>
        <v>1.9379337500000002</v>
      </c>
      <c r="U88" s="163">
        <f>STDEVP(C88:J88)</f>
        <v>0.21486153040970357</v>
      </c>
      <c r="V88" s="163">
        <f>STDEVP(K88:R88)</f>
        <v>0.13734910692624661</v>
      </c>
      <c r="W88" s="66" t="s">
        <v>6</v>
      </c>
    </row>
    <row r="89" spans="1:23" ht="14.5">
      <c r="B89" s="150" t="s">
        <v>383</v>
      </c>
      <c r="C89" s="5">
        <v>1.0994200000000001</v>
      </c>
      <c r="D89" s="5">
        <v>0.91559000000000001</v>
      </c>
      <c r="E89" s="5">
        <v>0.97782999999999998</v>
      </c>
      <c r="F89" s="5">
        <v>0.99521000000000004</v>
      </c>
      <c r="G89" s="5">
        <v>0.96694000000000002</v>
      </c>
      <c r="H89" s="5">
        <v>0.86973</v>
      </c>
      <c r="I89" s="5">
        <v>1.0411900000000001</v>
      </c>
      <c r="J89" s="5">
        <v>1.1757200000000001</v>
      </c>
      <c r="K89" s="5">
        <v>2.8466800000000001</v>
      </c>
      <c r="L89" s="5">
        <v>2.2408600000000001</v>
      </c>
      <c r="M89" s="5">
        <v>2.69157</v>
      </c>
      <c r="N89" s="5">
        <v>2.6613199999999999</v>
      </c>
      <c r="O89" s="5">
        <v>2.4636300000000002</v>
      </c>
      <c r="P89" s="5">
        <v>3.23922</v>
      </c>
      <c r="Q89" s="5">
        <v>3.1036899999999998</v>
      </c>
      <c r="R89" s="5">
        <v>1.97421</v>
      </c>
      <c r="S89" s="163">
        <f>AVERAGE(C89:J89)</f>
        <v>1.0052037500000002</v>
      </c>
      <c r="T89" s="163">
        <f>AVERAGE(K89:R89)</f>
        <v>2.6526475</v>
      </c>
      <c r="U89" s="163">
        <f>STDEVP(C89:J89)</f>
        <v>9.2157864821389518E-2</v>
      </c>
      <c r="V89" s="163">
        <f>STDEVP(K89:R89)</f>
        <v>0.39565127017836021</v>
      </c>
      <c r="W89" s="66" t="s">
        <v>6</v>
      </c>
    </row>
    <row r="90" spans="1:23" ht="14.5">
      <c r="B90" s="150" t="s">
        <v>90</v>
      </c>
      <c r="C90" s="5">
        <v>1.12836</v>
      </c>
      <c r="D90" s="5">
        <v>1.1211599999999999</v>
      </c>
      <c r="E90" s="5">
        <v>1.14821</v>
      </c>
      <c r="F90" s="5">
        <v>0.90812000000000004</v>
      </c>
      <c r="G90" s="5">
        <v>0.88978999999999997</v>
      </c>
      <c r="H90" s="5">
        <v>1.11348</v>
      </c>
      <c r="I90" s="5">
        <v>0.88312000000000002</v>
      </c>
      <c r="J90" s="5">
        <v>0.91547000000000001</v>
      </c>
      <c r="K90" s="5">
        <v>2.1181700000000001</v>
      </c>
      <c r="L90" s="5">
        <v>2.2303600000000001</v>
      </c>
      <c r="M90" s="5">
        <v>2.5801099999999999</v>
      </c>
      <c r="N90" s="5">
        <v>1.7795799999999999</v>
      </c>
      <c r="O90" s="5">
        <v>1.88493</v>
      </c>
      <c r="P90" s="5">
        <v>1.6970099999999999</v>
      </c>
      <c r="Q90" s="5">
        <v>2.2229899999999998</v>
      </c>
      <c r="R90" s="5">
        <v>1.7063999999999999</v>
      </c>
      <c r="S90" s="163">
        <f>AVERAGE(C90:J90)</f>
        <v>1.0134637500000001</v>
      </c>
      <c r="T90" s="163">
        <f>AVERAGE(K90:R90)</f>
        <v>2.0274437499999998</v>
      </c>
      <c r="U90" s="163">
        <f>STDEVP(C90:J90)</f>
        <v>0.11507834450250509</v>
      </c>
      <c r="V90" s="163">
        <f>STDEVP(K90:R90)</f>
        <v>0.29306286373138152</v>
      </c>
      <c r="W90" s="66" t="s">
        <v>6</v>
      </c>
    </row>
    <row r="91" spans="1:23" ht="14.5">
      <c r="B91" s="150" t="s">
        <v>381</v>
      </c>
      <c r="C91" s="5">
        <v>1.66795</v>
      </c>
      <c r="D91" s="5">
        <v>1.3811199999999999</v>
      </c>
      <c r="E91" s="5">
        <v>1.21516</v>
      </c>
      <c r="F91" s="5">
        <v>0.76819999999999999</v>
      </c>
      <c r="G91" s="5">
        <v>0.94725999999999999</v>
      </c>
      <c r="H91" s="5">
        <v>0.71040999999999999</v>
      </c>
      <c r="I91" s="5">
        <v>0.64273999999999998</v>
      </c>
      <c r="J91" s="5">
        <v>1.1084799999999999</v>
      </c>
      <c r="K91" s="5">
        <v>1.47749</v>
      </c>
      <c r="L91" s="5">
        <v>1.26773</v>
      </c>
      <c r="M91" s="5">
        <v>1.35541</v>
      </c>
      <c r="N91" s="5">
        <v>1.57531</v>
      </c>
      <c r="O91" s="5">
        <v>1.1629400000000001</v>
      </c>
      <c r="P91" s="5">
        <v>1.92282</v>
      </c>
      <c r="Q91" s="5">
        <v>1.1722399999999999</v>
      </c>
      <c r="R91" s="5">
        <v>1.08416</v>
      </c>
      <c r="S91" s="163">
        <f>AVERAGE(C91:J91)</f>
        <v>1.0551649999999999</v>
      </c>
      <c r="T91" s="163">
        <f>AVERAGE(K91:R91)</f>
        <v>1.3772625000000001</v>
      </c>
      <c r="U91" s="163">
        <f>STDEVP(C91:J91)</f>
        <v>0.33412868000218177</v>
      </c>
      <c r="V91" s="163">
        <f>STDEVP(K91:R91)</f>
        <v>0.25817960927182049</v>
      </c>
      <c r="W91" s="66">
        <v>6.3200000000000006E-2</v>
      </c>
    </row>
    <row r="92" spans="1:23" ht="14.5">
      <c r="B92" s="150" t="s">
        <v>382</v>
      </c>
      <c r="C92" s="5">
        <v>1.0394000000000001</v>
      </c>
      <c r="D92" s="5">
        <v>0.83821999999999997</v>
      </c>
      <c r="E92" s="5">
        <v>1.44821</v>
      </c>
      <c r="F92" s="5">
        <v>1.1025400000000001</v>
      </c>
      <c r="G92" s="5">
        <v>0.78619000000000006</v>
      </c>
      <c r="H92" s="5">
        <v>1.0302800000000001</v>
      </c>
      <c r="I92" s="5">
        <v>0.93520000000000003</v>
      </c>
      <c r="J92" s="5">
        <v>0.97248000000000001</v>
      </c>
      <c r="K92" s="5">
        <v>2.0423</v>
      </c>
      <c r="L92" s="5">
        <v>1.94099</v>
      </c>
      <c r="M92" s="5">
        <v>1.8341000000000001</v>
      </c>
      <c r="N92" s="5">
        <v>1.94289</v>
      </c>
      <c r="O92" s="5">
        <v>1.7691600000000001</v>
      </c>
      <c r="P92" s="5">
        <v>2.2888299999999999</v>
      </c>
      <c r="Q92" s="5">
        <v>1.8239300000000001</v>
      </c>
      <c r="R92" s="5">
        <v>1.6703699999999999</v>
      </c>
      <c r="S92" s="163">
        <f>AVERAGE(C92:J92)</f>
        <v>1.0190650000000001</v>
      </c>
      <c r="T92" s="163">
        <f>AVERAGE(K92:R92)</f>
        <v>1.9140712500000003</v>
      </c>
      <c r="U92" s="163">
        <f>STDEVP(C92:J92)</f>
        <v>0.18967471339111025</v>
      </c>
      <c r="V92" s="163">
        <f>STDEVP(K92:R92)</f>
        <v>0.17795796128843883</v>
      </c>
      <c r="W92" s="66" t="s">
        <v>6</v>
      </c>
    </row>
    <row r="93" spans="1:23">
      <c r="B93" s="136"/>
      <c r="C93" s="136"/>
      <c r="D93" s="136"/>
      <c r="S93" s="164"/>
      <c r="T93" s="164"/>
    </row>
    <row r="94" spans="1:23">
      <c r="B94" s="46" t="s">
        <v>75</v>
      </c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164"/>
      <c r="T94" s="164"/>
    </row>
    <row r="95" spans="1:23" ht="14.5">
      <c r="B95" s="151" t="s">
        <v>249</v>
      </c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</row>
    <row r="96" spans="1:23">
      <c r="B96" s="387" t="s">
        <v>430</v>
      </c>
      <c r="C96" s="387"/>
      <c r="D96" s="387"/>
      <c r="E96" s="387"/>
      <c r="F96" s="387"/>
      <c r="G96" s="387"/>
      <c r="H96" s="387"/>
      <c r="I96" s="387"/>
      <c r="J96" s="387"/>
      <c r="K96" s="387"/>
      <c r="L96" s="387"/>
      <c r="M96" s="387"/>
      <c r="N96" s="387"/>
      <c r="O96" s="387"/>
      <c r="P96" s="387"/>
      <c r="Q96" s="387"/>
      <c r="R96" s="387"/>
      <c r="S96" s="387" t="s">
        <v>3</v>
      </c>
      <c r="T96" s="387"/>
      <c r="U96" s="387" t="s">
        <v>4</v>
      </c>
      <c r="V96" s="387"/>
      <c r="W96" s="469" t="s">
        <v>5</v>
      </c>
    </row>
    <row r="97" spans="2:23">
      <c r="B97" s="68"/>
      <c r="C97" s="476" t="s">
        <v>48</v>
      </c>
      <c r="D97" s="476"/>
      <c r="E97" s="476"/>
      <c r="F97" s="476"/>
      <c r="G97" s="476"/>
      <c r="H97" s="476"/>
      <c r="I97" s="476"/>
      <c r="J97" s="476"/>
      <c r="K97" s="476" t="s">
        <v>49</v>
      </c>
      <c r="L97" s="476"/>
      <c r="M97" s="476"/>
      <c r="N97" s="476"/>
      <c r="O97" s="476"/>
      <c r="P97" s="476"/>
      <c r="Q97" s="476"/>
      <c r="R97" s="476"/>
      <c r="S97" s="3" t="s">
        <v>48</v>
      </c>
      <c r="T97" s="3" t="s">
        <v>49</v>
      </c>
      <c r="U97" s="3" t="s">
        <v>48</v>
      </c>
      <c r="V97" s="3" t="s">
        <v>49</v>
      </c>
      <c r="W97" s="469"/>
    </row>
    <row r="98" spans="2:23" ht="14.5">
      <c r="B98" s="111" t="s">
        <v>77</v>
      </c>
      <c r="C98" s="5">
        <v>1.0207599999999999</v>
      </c>
      <c r="D98" s="5">
        <v>0.93149999999999999</v>
      </c>
      <c r="E98" s="5">
        <v>1.1337200000000001</v>
      </c>
      <c r="F98" s="5">
        <v>0.88821000000000006</v>
      </c>
      <c r="G98" s="5">
        <v>0.74280000000000002</v>
      </c>
      <c r="H98" s="5">
        <v>1.09077</v>
      </c>
      <c r="I98" s="5">
        <v>1.1456500000000001</v>
      </c>
      <c r="J98" s="5">
        <v>1.2296899999999999</v>
      </c>
      <c r="K98" s="5">
        <v>2.2192400000000001</v>
      </c>
      <c r="L98" s="5">
        <v>2.2400500000000001</v>
      </c>
      <c r="M98" s="5">
        <v>2.0114299999999998</v>
      </c>
      <c r="N98" s="5">
        <v>2.49125</v>
      </c>
      <c r="O98" s="5">
        <v>3.2458399999999998</v>
      </c>
      <c r="P98" s="5">
        <v>2.7298300000000002</v>
      </c>
      <c r="Q98" s="5">
        <v>2.0533299999999999</v>
      </c>
      <c r="R98" s="5">
        <v>2.5522900000000002</v>
      </c>
      <c r="S98" s="163">
        <f t="shared" ref="S98:S104" si="0">AVERAGE(C98:J98)</f>
        <v>1.0228874999999999</v>
      </c>
      <c r="T98" s="163">
        <f t="shared" ref="T98:T104" si="1">AVERAGE(K98:R98)</f>
        <v>2.4429075</v>
      </c>
      <c r="U98" s="163">
        <f t="shared" ref="U98:U104" si="2">STDEVP(C98:J98)</f>
        <v>0.14986369655039955</v>
      </c>
      <c r="V98" s="163">
        <f t="shared" ref="V98:V104" si="3">STDEVP(K98:R98)</f>
        <v>0.38249974290023969</v>
      </c>
      <c r="W98" s="66" t="s">
        <v>6</v>
      </c>
    </row>
    <row r="99" spans="2:23" ht="14.5">
      <c r="B99" s="111" t="s">
        <v>78</v>
      </c>
      <c r="C99" s="5">
        <v>1.0597700000000001</v>
      </c>
      <c r="D99" s="5">
        <v>1.25454</v>
      </c>
      <c r="E99" s="5">
        <v>1.10039</v>
      </c>
      <c r="F99" s="5">
        <v>0.91710000000000003</v>
      </c>
      <c r="G99" s="5">
        <v>1.04827</v>
      </c>
      <c r="H99" s="5">
        <v>0.68281999999999998</v>
      </c>
      <c r="I99" s="5">
        <v>0.87226000000000004</v>
      </c>
      <c r="J99" s="5">
        <v>1.28274</v>
      </c>
      <c r="K99" s="5">
        <v>2.34531</v>
      </c>
      <c r="L99" s="5">
        <v>2.77061</v>
      </c>
      <c r="M99" s="5">
        <v>2.4470800000000001</v>
      </c>
      <c r="N99" s="5">
        <v>2.5822099999999999</v>
      </c>
      <c r="O99" s="5">
        <v>2.37188</v>
      </c>
      <c r="P99" s="5">
        <v>2.7638400000000001</v>
      </c>
      <c r="Q99" s="5">
        <v>2.4173499999999999</v>
      </c>
      <c r="R99" s="5">
        <v>2.8588800000000001</v>
      </c>
      <c r="S99" s="163">
        <f t="shared" si="0"/>
        <v>1.0272362499999999</v>
      </c>
      <c r="T99" s="163">
        <f t="shared" si="1"/>
        <v>2.569645</v>
      </c>
      <c r="U99" s="163">
        <f t="shared" si="2"/>
        <v>0.18660509123128924</v>
      </c>
      <c r="V99" s="163">
        <f t="shared" si="3"/>
        <v>0.19025198008168012</v>
      </c>
      <c r="W99" s="66" t="s">
        <v>6</v>
      </c>
    </row>
    <row r="100" spans="2:23" ht="14.5">
      <c r="B100" s="111" t="s">
        <v>79</v>
      </c>
      <c r="C100" s="5">
        <v>0.93513999999999997</v>
      </c>
      <c r="D100" s="5">
        <v>0.97416999999999998</v>
      </c>
      <c r="E100" s="5">
        <v>1.15306</v>
      </c>
      <c r="F100" s="5">
        <v>0.81964999999999999</v>
      </c>
      <c r="G100" s="5">
        <v>1.0712900000000001</v>
      </c>
      <c r="H100" s="5">
        <v>0.84984999999999999</v>
      </c>
      <c r="I100" s="5">
        <v>1.14727</v>
      </c>
      <c r="J100" s="5">
        <v>1.20106</v>
      </c>
      <c r="K100" s="5">
        <v>2.6830500000000002</v>
      </c>
      <c r="L100" s="5">
        <v>2.5977199999999998</v>
      </c>
      <c r="M100" s="5">
        <v>2.0840700000000001</v>
      </c>
      <c r="N100" s="5">
        <v>2.7460499999999999</v>
      </c>
      <c r="O100" s="5">
        <v>2.6136599999999999</v>
      </c>
      <c r="P100" s="5">
        <v>2.28871</v>
      </c>
      <c r="Q100" s="5">
        <v>2.2180800000000001</v>
      </c>
      <c r="R100" s="5">
        <v>2.2416800000000001</v>
      </c>
      <c r="S100" s="163">
        <f t="shared" si="0"/>
        <v>1.0189362499999999</v>
      </c>
      <c r="T100" s="163">
        <f t="shared" si="1"/>
        <v>2.4341274999999998</v>
      </c>
      <c r="U100" s="163">
        <f t="shared" si="2"/>
        <v>0.13587664681039777</v>
      </c>
      <c r="V100" s="163">
        <f t="shared" si="3"/>
        <v>0.2360221246912034</v>
      </c>
      <c r="W100" s="66" t="s">
        <v>6</v>
      </c>
    </row>
    <row r="101" spans="2:23" ht="14.5">
      <c r="B101" s="111" t="s">
        <v>80</v>
      </c>
      <c r="C101" s="5">
        <v>0.85970000000000002</v>
      </c>
      <c r="D101" s="5">
        <v>1.18848</v>
      </c>
      <c r="E101" s="5">
        <v>1.3711199999999999</v>
      </c>
      <c r="F101" s="5">
        <v>1.0381499999999999</v>
      </c>
      <c r="G101" s="5">
        <v>0.96841999999999995</v>
      </c>
      <c r="H101" s="5">
        <v>0.97372000000000003</v>
      </c>
      <c r="I101" s="5">
        <v>0.75829000000000002</v>
      </c>
      <c r="J101" s="5">
        <v>1.0579499999999999</v>
      </c>
      <c r="K101" s="5">
        <v>1.31128</v>
      </c>
      <c r="L101" s="5">
        <v>1.74153</v>
      </c>
      <c r="M101" s="5">
        <v>1.99932</v>
      </c>
      <c r="N101" s="5">
        <v>1.5661799999999999</v>
      </c>
      <c r="O101" s="5">
        <v>1.34409</v>
      </c>
      <c r="P101" s="5">
        <v>1.5047200000000001</v>
      </c>
      <c r="Q101" s="5">
        <v>1.60785</v>
      </c>
      <c r="R101" s="5">
        <v>2.07802</v>
      </c>
      <c r="S101" s="163">
        <f t="shared" si="0"/>
        <v>1.0269787500000001</v>
      </c>
      <c r="T101" s="163">
        <f t="shared" si="1"/>
        <v>1.6441237500000001</v>
      </c>
      <c r="U101" s="163">
        <f t="shared" si="2"/>
        <v>0.17749694190587459</v>
      </c>
      <c r="V101" s="163">
        <f t="shared" si="3"/>
        <v>0.26257092874771321</v>
      </c>
      <c r="W101" s="66">
        <v>1E-4</v>
      </c>
    </row>
    <row r="102" spans="2:23" ht="14.5">
      <c r="B102" s="111" t="s">
        <v>81</v>
      </c>
      <c r="C102" s="5">
        <v>1.0952599999999999</v>
      </c>
      <c r="D102" s="5">
        <v>0.91207000000000005</v>
      </c>
      <c r="E102" s="5">
        <v>1.30576</v>
      </c>
      <c r="F102" s="5">
        <v>1.03708</v>
      </c>
      <c r="G102" s="5">
        <v>0.94962000000000002</v>
      </c>
      <c r="H102" s="5">
        <v>0.97231000000000001</v>
      </c>
      <c r="I102" s="5">
        <v>0.7863</v>
      </c>
      <c r="J102" s="5">
        <v>1.06494</v>
      </c>
      <c r="K102" s="5">
        <v>1.7857700000000001</v>
      </c>
      <c r="L102" s="5">
        <v>1.7903500000000001</v>
      </c>
      <c r="M102" s="5">
        <v>1.45685</v>
      </c>
      <c r="N102" s="5">
        <v>1.40408</v>
      </c>
      <c r="O102" s="5">
        <v>1.5715300000000001</v>
      </c>
      <c r="P102" s="5">
        <v>2.3876300000000001</v>
      </c>
      <c r="Q102" s="5">
        <v>2.7972299999999999</v>
      </c>
      <c r="R102" s="5">
        <v>2.3006500000000001</v>
      </c>
      <c r="S102" s="163">
        <f t="shared" si="0"/>
        <v>1.0154175000000001</v>
      </c>
      <c r="T102" s="163">
        <f t="shared" si="1"/>
        <v>1.9367612500000004</v>
      </c>
      <c r="U102" s="163">
        <f t="shared" si="2"/>
        <v>0.14272282409884449</v>
      </c>
      <c r="V102" s="163">
        <f t="shared" si="3"/>
        <v>0.47007934456423006</v>
      </c>
      <c r="W102" s="66">
        <v>2.0000000000000001E-4</v>
      </c>
    </row>
    <row r="103" spans="2:23" ht="14.5">
      <c r="B103" s="111" t="s">
        <v>82</v>
      </c>
      <c r="C103" s="5">
        <v>1.2175400000000001</v>
      </c>
      <c r="D103" s="5">
        <v>1.1536200000000001</v>
      </c>
      <c r="E103" s="5">
        <v>1.0999399999999999</v>
      </c>
      <c r="F103" s="5">
        <v>0.91861999999999999</v>
      </c>
      <c r="G103" s="5">
        <v>1.0915699999999999</v>
      </c>
      <c r="H103" s="5">
        <v>0.71758</v>
      </c>
      <c r="I103" s="5">
        <v>0.86068999999999996</v>
      </c>
      <c r="J103" s="5">
        <v>1.1859999999999999</v>
      </c>
      <c r="K103" s="5">
        <v>1.9125799999999999</v>
      </c>
      <c r="L103" s="5">
        <v>2.1764199999999998</v>
      </c>
      <c r="M103" s="5">
        <v>1.94394</v>
      </c>
      <c r="N103" s="5">
        <v>1.6606300000000001</v>
      </c>
      <c r="O103" s="5">
        <v>2.4322499999999998</v>
      </c>
      <c r="P103" s="5">
        <v>1.4967999999999999</v>
      </c>
      <c r="Q103" s="5">
        <v>1.37622</v>
      </c>
      <c r="R103" s="5">
        <v>1.50993</v>
      </c>
      <c r="S103" s="163">
        <f t="shared" si="0"/>
        <v>1.0306949999999999</v>
      </c>
      <c r="T103" s="163">
        <f t="shared" si="1"/>
        <v>1.8135962500000002</v>
      </c>
      <c r="U103" s="163">
        <f t="shared" si="2"/>
        <v>0.16663785479296123</v>
      </c>
      <c r="V103" s="163">
        <f t="shared" si="3"/>
        <v>0.34431644692555169</v>
      </c>
      <c r="W103" s="66" t="s">
        <v>6</v>
      </c>
    </row>
    <row r="104" spans="2:23" ht="14.5">
      <c r="B104" s="111" t="s">
        <v>83</v>
      </c>
      <c r="C104" s="5">
        <v>0.94433999999999996</v>
      </c>
      <c r="D104" s="5">
        <v>0.76166</v>
      </c>
      <c r="E104" s="5">
        <v>1.2479199999999999</v>
      </c>
      <c r="F104" s="5">
        <v>0.78768000000000005</v>
      </c>
      <c r="G104" s="5">
        <v>0.77153000000000005</v>
      </c>
      <c r="H104" s="5">
        <v>1.24542</v>
      </c>
      <c r="I104" s="5">
        <v>1.29155</v>
      </c>
      <c r="J104" s="5">
        <v>1.2640400000000001</v>
      </c>
      <c r="K104" s="5">
        <v>2.1587399999999999</v>
      </c>
      <c r="L104" s="5">
        <v>1.6958</v>
      </c>
      <c r="M104" s="5">
        <v>2.2833399999999999</v>
      </c>
      <c r="N104" s="5">
        <v>1.93767</v>
      </c>
      <c r="O104" s="5">
        <v>2.8382800000000001</v>
      </c>
      <c r="P104" s="5">
        <v>2.1856399999999998</v>
      </c>
      <c r="Q104" s="5">
        <v>2.1872500000000001</v>
      </c>
      <c r="R104" s="5">
        <v>1.9419900000000001</v>
      </c>
      <c r="S104" s="163">
        <f t="shared" si="0"/>
        <v>1.0392675</v>
      </c>
      <c r="T104" s="163">
        <f t="shared" si="1"/>
        <v>2.1535887499999999</v>
      </c>
      <c r="U104" s="163">
        <f t="shared" si="2"/>
        <v>0.22947239729159138</v>
      </c>
      <c r="V104" s="163">
        <f t="shared" si="3"/>
        <v>0.31400435301272067</v>
      </c>
      <c r="W104" s="66" t="s">
        <v>6</v>
      </c>
    </row>
    <row r="105" spans="2:23">
      <c r="B105" s="114"/>
      <c r="C105" s="114"/>
      <c r="D105" s="114"/>
      <c r="E105" s="114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14"/>
      <c r="R105" s="114"/>
    </row>
    <row r="106" spans="2:23">
      <c r="B106" s="114" t="s">
        <v>75</v>
      </c>
      <c r="C106" s="152"/>
      <c r="D106" s="152"/>
      <c r="E106" s="152"/>
      <c r="F106" s="152"/>
      <c r="G106" s="152"/>
      <c r="H106" s="152"/>
      <c r="I106" s="152"/>
      <c r="J106" s="152"/>
      <c r="K106" s="152"/>
      <c r="L106" s="152"/>
      <c r="M106" s="152"/>
      <c r="N106" s="152"/>
      <c r="O106" s="152"/>
      <c r="P106" s="152"/>
      <c r="Q106" s="152"/>
      <c r="R106" s="152"/>
    </row>
    <row r="107" spans="2:23">
      <c r="B107" s="114" t="s">
        <v>250</v>
      </c>
      <c r="C107" s="152"/>
      <c r="D107" s="152"/>
      <c r="E107" s="152"/>
      <c r="F107" s="152"/>
      <c r="G107" s="152"/>
      <c r="H107" s="152"/>
      <c r="I107" s="152"/>
      <c r="J107" s="152"/>
      <c r="K107" s="152"/>
      <c r="L107" s="152"/>
      <c r="M107" s="152"/>
      <c r="N107" s="152"/>
      <c r="O107" s="152"/>
      <c r="P107" s="152"/>
      <c r="Q107" s="152"/>
      <c r="R107" s="152"/>
    </row>
    <row r="108" spans="2:23">
      <c r="B108" s="470" t="s">
        <v>430</v>
      </c>
      <c r="C108" s="470"/>
      <c r="D108" s="470"/>
      <c r="E108" s="470"/>
      <c r="F108" s="470"/>
      <c r="G108" s="470"/>
      <c r="H108" s="470"/>
      <c r="I108" s="470"/>
      <c r="J108" s="470"/>
      <c r="K108" s="470"/>
      <c r="L108" s="470"/>
      <c r="M108" s="470"/>
      <c r="N108" s="470"/>
      <c r="O108" s="470"/>
      <c r="P108" s="470"/>
      <c r="Q108" s="470"/>
      <c r="R108" s="470"/>
      <c r="S108" s="387" t="s">
        <v>3</v>
      </c>
      <c r="T108" s="387"/>
      <c r="U108" s="387" t="s">
        <v>4</v>
      </c>
      <c r="V108" s="387"/>
      <c r="W108" s="469" t="s">
        <v>5</v>
      </c>
    </row>
    <row r="109" spans="2:23">
      <c r="B109" s="153"/>
      <c r="C109" s="476" t="s">
        <v>48</v>
      </c>
      <c r="D109" s="476"/>
      <c r="E109" s="476"/>
      <c r="F109" s="476"/>
      <c r="G109" s="476"/>
      <c r="H109" s="476"/>
      <c r="I109" s="476"/>
      <c r="J109" s="476"/>
      <c r="K109" s="476" t="s">
        <v>49</v>
      </c>
      <c r="L109" s="476"/>
      <c r="M109" s="476"/>
      <c r="N109" s="476"/>
      <c r="O109" s="476"/>
      <c r="P109" s="476"/>
      <c r="Q109" s="476"/>
      <c r="R109" s="476"/>
      <c r="S109" s="3" t="s">
        <v>48</v>
      </c>
      <c r="T109" s="3" t="s">
        <v>49</v>
      </c>
      <c r="U109" s="3" t="s">
        <v>48</v>
      </c>
      <c r="V109" s="3" t="s">
        <v>49</v>
      </c>
      <c r="W109" s="469"/>
    </row>
    <row r="110" spans="2:23" ht="14.5">
      <c r="B110" s="111" t="s">
        <v>87</v>
      </c>
      <c r="C110" s="5">
        <v>1.3896200000000001</v>
      </c>
      <c r="D110" s="5">
        <v>0.86499999999999999</v>
      </c>
      <c r="E110" s="5">
        <v>0.74084000000000005</v>
      </c>
      <c r="F110" s="5">
        <v>0.69665999999999995</v>
      </c>
      <c r="G110" s="5">
        <v>1.39307</v>
      </c>
      <c r="H110" s="5">
        <v>1.1962999999999999</v>
      </c>
      <c r="I110" s="5">
        <v>1.1551499999999999</v>
      </c>
      <c r="J110" s="5">
        <v>0.86773999999999996</v>
      </c>
      <c r="K110" s="5">
        <v>1.6032900000000001</v>
      </c>
      <c r="L110" s="5">
        <v>1.9419999999999999</v>
      </c>
      <c r="M110" s="5">
        <v>3.54698</v>
      </c>
      <c r="N110" s="5">
        <v>2.4882399999999998</v>
      </c>
      <c r="O110" s="5">
        <v>2.8506999999999998</v>
      </c>
      <c r="P110" s="5">
        <v>3.0215000000000001</v>
      </c>
      <c r="Q110" s="5">
        <v>2.4752100000000001</v>
      </c>
      <c r="R110" s="5">
        <v>1.8280400000000001</v>
      </c>
      <c r="S110" s="163">
        <f>AVERAGE(C110:J110)</f>
        <v>1.0380475</v>
      </c>
      <c r="T110" s="163">
        <f>AVERAGE(K110:R110)</f>
        <v>2.4694950000000002</v>
      </c>
      <c r="U110" s="163">
        <f>STDEVP(C110:J110)</f>
        <v>0.26273295676170888</v>
      </c>
      <c r="V110" s="163">
        <f>STDEVP(K110:R110)</f>
        <v>0.61759729269970087</v>
      </c>
      <c r="W110" s="66" t="s">
        <v>6</v>
      </c>
    </row>
    <row r="111" spans="2:23" ht="14.5">
      <c r="B111" s="111" t="s">
        <v>88</v>
      </c>
      <c r="C111" s="5">
        <v>1.53504</v>
      </c>
      <c r="D111" s="5">
        <v>0.85560999999999998</v>
      </c>
      <c r="E111" s="5">
        <v>1.07921</v>
      </c>
      <c r="F111" s="5">
        <v>0.78405000000000002</v>
      </c>
      <c r="G111" s="5">
        <v>0.79444999999999999</v>
      </c>
      <c r="H111" s="5">
        <v>1.1104000000000001</v>
      </c>
      <c r="I111" s="5">
        <v>0.85833999999999999</v>
      </c>
      <c r="J111" s="5">
        <v>1.22715</v>
      </c>
      <c r="K111" s="5">
        <v>2.88992</v>
      </c>
      <c r="L111" s="5">
        <v>2.4022000000000001</v>
      </c>
      <c r="M111" s="5">
        <v>2.6471900000000002</v>
      </c>
      <c r="N111" s="5">
        <v>2.2013500000000001</v>
      </c>
      <c r="O111" s="5">
        <v>2.3837899999999999</v>
      </c>
      <c r="P111" s="5">
        <v>1.9319299999999999</v>
      </c>
      <c r="Q111" s="5">
        <v>2.1891099999999999</v>
      </c>
      <c r="R111" s="5">
        <v>1.8294699999999999</v>
      </c>
      <c r="S111" s="163">
        <f>AVERAGE(C111:J111)</f>
        <v>1.0305312500000001</v>
      </c>
      <c r="T111" s="163">
        <f>AVERAGE(K111:R111)</f>
        <v>2.3093699999999999</v>
      </c>
      <c r="U111" s="163">
        <f>STDEVP(C111:J111)</f>
        <v>0.24460971032634232</v>
      </c>
      <c r="V111" s="163">
        <f>STDEVP(K111:R111)</f>
        <v>0.32867387936220377</v>
      </c>
      <c r="W111" s="66" t="s">
        <v>6</v>
      </c>
    </row>
    <row r="112" spans="2:23" ht="14.5">
      <c r="B112" s="111" t="s">
        <v>378</v>
      </c>
      <c r="C112" s="5">
        <v>1.00803</v>
      </c>
      <c r="D112" s="5">
        <v>0.81901999999999997</v>
      </c>
      <c r="E112" s="5">
        <v>0.98663000000000001</v>
      </c>
      <c r="F112" s="5">
        <v>1.5410299999999999</v>
      </c>
      <c r="G112" s="5">
        <v>0.71428999999999998</v>
      </c>
      <c r="H112" s="5">
        <v>1.26718</v>
      </c>
      <c r="I112" s="5">
        <v>0.83155999999999997</v>
      </c>
      <c r="J112" s="5">
        <v>1.06839</v>
      </c>
      <c r="K112" s="5">
        <v>2.5715499999999998</v>
      </c>
      <c r="L112" s="5">
        <v>2.3931499999999999</v>
      </c>
      <c r="M112" s="5">
        <v>2.5926800000000001</v>
      </c>
      <c r="N112" s="5">
        <v>2.43268</v>
      </c>
      <c r="O112" s="5">
        <v>2.2492200000000002</v>
      </c>
      <c r="P112" s="5">
        <v>3.0123700000000002</v>
      </c>
      <c r="Q112" s="5">
        <v>2.6149499999999999</v>
      </c>
      <c r="R112" s="5">
        <v>2.0859299999999998</v>
      </c>
      <c r="S112" s="163">
        <f>AVERAGE(C112:J112)</f>
        <v>1.0295162499999999</v>
      </c>
      <c r="T112" s="163">
        <f>AVERAGE(K112:R112)</f>
        <v>2.4940662500000004</v>
      </c>
      <c r="U112" s="163">
        <f>STDEVP(C112:J112)</f>
        <v>0.25119846963792924</v>
      </c>
      <c r="V112" s="163">
        <f>STDEVP(K112:R112)</f>
        <v>0.25967703676574067</v>
      </c>
      <c r="W112" s="66" t="s">
        <v>6</v>
      </c>
    </row>
    <row r="113" spans="2:23" ht="14.5">
      <c r="B113" s="111" t="s">
        <v>89</v>
      </c>
      <c r="C113" s="5">
        <v>1.05148</v>
      </c>
      <c r="D113" s="5">
        <v>0.83167999999999997</v>
      </c>
      <c r="E113" s="5">
        <v>1.1706799999999999</v>
      </c>
      <c r="F113" s="5">
        <v>1.17283</v>
      </c>
      <c r="G113" s="5">
        <v>0.75546999999999997</v>
      </c>
      <c r="H113" s="5">
        <v>0.98458999999999997</v>
      </c>
      <c r="I113" s="5">
        <v>1.21709</v>
      </c>
      <c r="J113" s="5">
        <v>0.93230000000000002</v>
      </c>
      <c r="K113" s="5">
        <v>2.4114800000000001</v>
      </c>
      <c r="L113" s="5">
        <v>2.0744799999999999</v>
      </c>
      <c r="M113" s="5">
        <v>1.5718399999999999</v>
      </c>
      <c r="N113" s="5">
        <v>1.7270399999999999</v>
      </c>
      <c r="O113" s="5">
        <v>2.6146400000000001</v>
      </c>
      <c r="P113" s="5">
        <v>1.5660400000000001</v>
      </c>
      <c r="Q113" s="5">
        <v>1.7422899999999999</v>
      </c>
      <c r="R113" s="5">
        <v>2.9794499999999999</v>
      </c>
      <c r="S113" s="163">
        <f>AVERAGE(C113:J113)</f>
        <v>1.0145150000000001</v>
      </c>
      <c r="T113" s="163">
        <f>AVERAGE(K113:R113)</f>
        <v>2.0859075000000002</v>
      </c>
      <c r="U113" s="163">
        <f>STDEVP(C113:J113)</f>
        <v>0.15813046409531561</v>
      </c>
      <c r="V113" s="163">
        <f>STDEVP(K113:R113)</f>
        <v>0.49566757728214272</v>
      </c>
      <c r="W113" s="66" t="s">
        <v>6</v>
      </c>
    </row>
    <row r="179" spans="8:14">
      <c r="H179" s="157"/>
      <c r="I179" s="157"/>
      <c r="J179" s="155"/>
      <c r="K179" s="158"/>
      <c r="L179" s="157"/>
      <c r="M179" s="157"/>
      <c r="N179" s="154"/>
    </row>
  </sheetData>
  <mergeCells count="59">
    <mergeCell ref="W86:W87"/>
    <mergeCell ref="W96:W97"/>
    <mergeCell ref="W108:W109"/>
    <mergeCell ref="C109:J109"/>
    <mergeCell ref="K109:R109"/>
    <mergeCell ref="B96:R96"/>
    <mergeCell ref="S96:T96"/>
    <mergeCell ref="C97:J97"/>
    <mergeCell ref="B86:R86"/>
    <mergeCell ref="U96:V96"/>
    <mergeCell ref="K97:R97"/>
    <mergeCell ref="S86:T86"/>
    <mergeCell ref="U86:V86"/>
    <mergeCell ref="C87:J87"/>
    <mergeCell ref="K87:R87"/>
    <mergeCell ref="U108:V108"/>
    <mergeCell ref="F51:F59"/>
    <mergeCell ref="O76:P76"/>
    <mergeCell ref="B108:R108"/>
    <mergeCell ref="S108:T108"/>
    <mergeCell ref="G76:H76"/>
    <mergeCell ref="K76:L76"/>
    <mergeCell ref="C76:D76"/>
    <mergeCell ref="B65:B73"/>
    <mergeCell ref="F65:F73"/>
    <mergeCell ref="J65:J73"/>
    <mergeCell ref="B51:B59"/>
    <mergeCell ref="C62:D62"/>
    <mergeCell ref="G62:H62"/>
    <mergeCell ref="K62:L62"/>
    <mergeCell ref="N65:N73"/>
    <mergeCell ref="J51:J59"/>
    <mergeCell ref="F36:F44"/>
    <mergeCell ref="B11:AB11"/>
    <mergeCell ref="C12:M12"/>
    <mergeCell ref="N12:X12"/>
    <mergeCell ref="Y12:Z12"/>
    <mergeCell ref="AA12:AB12"/>
    <mergeCell ref="B12:B13"/>
    <mergeCell ref="B36:B44"/>
    <mergeCell ref="J36:J44"/>
    <mergeCell ref="B20:D20"/>
    <mergeCell ref="C32:D32"/>
    <mergeCell ref="B35:D35"/>
    <mergeCell ref="F35:H35"/>
    <mergeCell ref="J35:L35"/>
    <mergeCell ref="B21:B29"/>
    <mergeCell ref="C47:D47"/>
    <mergeCell ref="G47:H47"/>
    <mergeCell ref="K47:L47"/>
    <mergeCell ref="B50:D50"/>
    <mergeCell ref="F50:H50"/>
    <mergeCell ref="J50:L50"/>
    <mergeCell ref="B2:AB2"/>
    <mergeCell ref="C3:M3"/>
    <mergeCell ref="N3:X3"/>
    <mergeCell ref="Y3:Z3"/>
    <mergeCell ref="AA3:AB3"/>
    <mergeCell ref="B3:B4"/>
  </mergeCells>
  <phoneticPr fontId="34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9C6BA-E6F5-4EF3-9149-DF4D9BC1BC8A}">
  <dimension ref="A2:AI85"/>
  <sheetViews>
    <sheetView zoomScale="85" zoomScaleNormal="85" workbookViewId="0">
      <selection activeCell="V54" sqref="V54"/>
    </sheetView>
  </sheetViews>
  <sheetFormatPr defaultRowHeight="14"/>
  <cols>
    <col min="2" max="2" width="28.1640625" customWidth="1"/>
    <col min="5" max="5" width="15.75" customWidth="1"/>
    <col min="7" max="7" width="21.4140625" customWidth="1"/>
  </cols>
  <sheetData>
    <row r="2" spans="1:1">
      <c r="A2" s="77" t="s">
        <v>406</v>
      </c>
    </row>
    <row r="13" spans="1:1">
      <c r="A13" s="77" t="s">
        <v>407</v>
      </c>
    </row>
    <row r="21" spans="1:11">
      <c r="A21" s="77" t="s">
        <v>408</v>
      </c>
      <c r="B21" s="382"/>
      <c r="C21" s="382"/>
      <c r="D21" s="382"/>
      <c r="E21" s="15"/>
    </row>
    <row r="22" spans="1:11" ht="17" customHeight="1">
      <c r="B22" s="425" t="s">
        <v>239</v>
      </c>
      <c r="C22" s="377" t="s">
        <v>48</v>
      </c>
      <c r="D22" s="210" t="s">
        <v>409</v>
      </c>
      <c r="E22" s="210" t="s">
        <v>410</v>
      </c>
    </row>
    <row r="23" spans="1:11">
      <c r="B23" s="426"/>
      <c r="C23" s="366">
        <v>5.1567939999999997</v>
      </c>
      <c r="D23" s="366">
        <v>7.0512819999999996</v>
      </c>
      <c r="E23" s="366">
        <v>10.097720000000001</v>
      </c>
    </row>
    <row r="24" spans="1:11">
      <c r="B24" s="426"/>
      <c r="C24" s="366">
        <v>4.6822739999999996</v>
      </c>
      <c r="D24" s="366">
        <v>7.5163399999999996</v>
      </c>
      <c r="E24" s="366">
        <v>11.147539999999999</v>
      </c>
    </row>
    <row r="25" spans="1:11">
      <c r="B25" s="426"/>
      <c r="C25" s="366">
        <v>5.3293410000000003</v>
      </c>
      <c r="D25" s="366">
        <v>9.4462539999999997</v>
      </c>
      <c r="E25" s="366">
        <v>8.7412589999999994</v>
      </c>
    </row>
    <row r="26" spans="1:11">
      <c r="B26" s="426"/>
      <c r="C26" s="366">
        <v>4.9511399999999997</v>
      </c>
      <c r="D26" s="366">
        <v>6.9830509999999997</v>
      </c>
      <c r="E26" s="366">
        <v>7.6086960000000001</v>
      </c>
    </row>
    <row r="27" spans="1:11">
      <c r="B27" s="426"/>
      <c r="C27" s="366">
        <v>4.744027</v>
      </c>
      <c r="D27" s="366">
        <v>8.8235290000000006</v>
      </c>
      <c r="E27" s="366">
        <v>10.18182</v>
      </c>
    </row>
    <row r="28" spans="1:11">
      <c r="B28" s="375" t="s">
        <v>3</v>
      </c>
      <c r="C28" s="378">
        <f>AVERAGE(C23:C27)</f>
        <v>4.9727151999999997</v>
      </c>
      <c r="D28" s="383">
        <f>AVERAGE(D23:D27)</f>
        <v>7.9640912000000004</v>
      </c>
      <c r="E28" s="378">
        <f>AVERAGE(E23:E27)</f>
        <v>9.5554070000000007</v>
      </c>
    </row>
    <row r="29" spans="1:11">
      <c r="B29" s="375" t="s">
        <v>4</v>
      </c>
      <c r="C29" s="378">
        <f>STDEVP(C23:C27)</f>
        <v>0.24420763238146359</v>
      </c>
      <c r="D29" s="383">
        <f>STDEVP(D23:D27)</f>
        <v>0.99313458750511685</v>
      </c>
      <c r="E29" s="378">
        <f>STDEVP(E23:E27)</f>
        <v>1.2388627696118619</v>
      </c>
    </row>
    <row r="30" spans="1:11">
      <c r="B30" s="380" t="s">
        <v>5</v>
      </c>
      <c r="C30" s="412"/>
      <c r="D30" s="506"/>
      <c r="E30" s="413"/>
    </row>
    <row r="31" spans="1:11" ht="17">
      <c r="B31" s="210" t="s">
        <v>411</v>
      </c>
      <c r="C31" s="397">
        <v>1.6999999999999999E-3</v>
      </c>
      <c r="D31" s="397"/>
      <c r="E31" s="397"/>
      <c r="K31" s="465"/>
    </row>
    <row r="32" spans="1:11" ht="17">
      <c r="B32" s="210" t="s">
        <v>412</v>
      </c>
      <c r="C32" s="397" t="s">
        <v>6</v>
      </c>
      <c r="D32" s="397"/>
      <c r="E32" s="397"/>
      <c r="K32" s="465"/>
    </row>
    <row r="33" spans="1:35" ht="17">
      <c r="B33" s="210" t="s">
        <v>413</v>
      </c>
      <c r="C33" s="397">
        <v>7.6100000000000001E-2</v>
      </c>
      <c r="D33" s="397"/>
      <c r="E33" s="397"/>
      <c r="K33" s="465"/>
    </row>
    <row r="34" spans="1:35">
      <c r="K34" s="465"/>
    </row>
    <row r="35" spans="1:35" ht="17">
      <c r="A35" s="77" t="s">
        <v>414</v>
      </c>
      <c r="B35" s="44"/>
      <c r="C35" s="377" t="s">
        <v>48</v>
      </c>
      <c r="D35" s="210" t="s">
        <v>409</v>
      </c>
      <c r="E35" s="210" t="s">
        <v>410</v>
      </c>
      <c r="G35" s="44"/>
      <c r="H35" s="377" t="s">
        <v>48</v>
      </c>
      <c r="I35" s="210" t="s">
        <v>409</v>
      </c>
      <c r="J35" s="210" t="s">
        <v>410</v>
      </c>
      <c r="K35" s="465"/>
      <c r="L35" s="44"/>
      <c r="M35" s="377" t="s">
        <v>48</v>
      </c>
      <c r="N35" s="210" t="s">
        <v>409</v>
      </c>
      <c r="O35" s="210" t="s">
        <v>410</v>
      </c>
      <c r="P35" s="384"/>
      <c r="R35" s="44"/>
      <c r="S35" s="377" t="s">
        <v>48</v>
      </c>
      <c r="T35" s="210" t="s">
        <v>409</v>
      </c>
      <c r="U35" s="210" t="s">
        <v>410</v>
      </c>
      <c r="V35" s="283"/>
      <c r="W35" s="283"/>
      <c r="X35" s="283"/>
      <c r="Y35" s="283"/>
      <c r="Z35" s="283"/>
      <c r="AA35" s="283"/>
      <c r="AB35" s="283"/>
      <c r="AC35" s="283"/>
      <c r="AD35" s="283"/>
      <c r="AE35" s="283"/>
      <c r="AF35" s="283"/>
      <c r="AG35" s="283"/>
      <c r="AH35" s="283"/>
      <c r="AI35" s="283"/>
    </row>
    <row r="36" spans="1:35">
      <c r="B36" s="505" t="s">
        <v>217</v>
      </c>
      <c r="C36" s="366">
        <v>82</v>
      </c>
      <c r="D36" s="366">
        <v>63</v>
      </c>
      <c r="E36" s="366">
        <v>99</v>
      </c>
      <c r="G36" s="505" t="s">
        <v>415</v>
      </c>
      <c r="H36" s="366">
        <v>94</v>
      </c>
      <c r="I36" s="366">
        <v>148</v>
      </c>
      <c r="J36" s="366">
        <v>122</v>
      </c>
      <c r="K36" s="465"/>
      <c r="L36" s="505" t="s">
        <v>416</v>
      </c>
      <c r="M36" s="283">
        <v>93.52</v>
      </c>
      <c r="N36" s="283">
        <v>86.38</v>
      </c>
      <c r="O36" s="283">
        <v>219.24</v>
      </c>
      <c r="P36" s="283"/>
      <c r="R36" s="505" t="s">
        <v>417</v>
      </c>
      <c r="S36" s="283">
        <v>120.91</v>
      </c>
      <c r="T36" s="283">
        <v>162.72999999999999</v>
      </c>
      <c r="U36" s="283">
        <v>212.73</v>
      </c>
      <c r="V36" s="283"/>
    </row>
    <row r="37" spans="1:35">
      <c r="B37" s="505"/>
      <c r="C37" s="366">
        <v>70</v>
      </c>
      <c r="D37" s="366">
        <v>92</v>
      </c>
      <c r="E37" s="366">
        <v>129</v>
      </c>
      <c r="G37" s="505"/>
      <c r="H37" s="366">
        <v>99</v>
      </c>
      <c r="I37" s="366">
        <v>127</v>
      </c>
      <c r="J37" s="366">
        <v>197</v>
      </c>
      <c r="K37" s="465"/>
      <c r="L37" s="505"/>
      <c r="M37" s="283">
        <v>33.520000000000003</v>
      </c>
      <c r="N37" s="283">
        <v>127.81</v>
      </c>
      <c r="O37" s="283">
        <v>178.29</v>
      </c>
      <c r="P37" s="283"/>
      <c r="R37" s="505"/>
      <c r="S37" s="283">
        <v>86.36</v>
      </c>
      <c r="T37" s="283">
        <v>144.55000000000001</v>
      </c>
      <c r="U37" s="283">
        <v>197.27</v>
      </c>
    </row>
    <row r="38" spans="1:35">
      <c r="B38" s="505"/>
      <c r="C38" s="366">
        <v>56</v>
      </c>
      <c r="D38" s="366">
        <v>85</v>
      </c>
      <c r="E38" s="366">
        <v>160</v>
      </c>
      <c r="G38" s="505"/>
      <c r="H38" s="366">
        <v>135</v>
      </c>
      <c r="I38" s="366">
        <v>178</v>
      </c>
      <c r="J38" s="366">
        <v>208</v>
      </c>
      <c r="K38" s="465"/>
      <c r="L38" s="505"/>
      <c r="M38" s="283">
        <v>76.86</v>
      </c>
      <c r="N38" s="283">
        <v>180.67</v>
      </c>
      <c r="O38" s="283">
        <v>240.67</v>
      </c>
      <c r="P38" s="283"/>
      <c r="R38" s="505"/>
      <c r="S38" s="283">
        <v>92.73</v>
      </c>
      <c r="T38" s="283">
        <v>174.55</v>
      </c>
      <c r="U38" s="283">
        <v>221.82</v>
      </c>
    </row>
    <row r="39" spans="1:35">
      <c r="B39" s="505"/>
      <c r="C39" s="366">
        <v>67</v>
      </c>
      <c r="D39" s="366">
        <v>64</v>
      </c>
      <c r="E39" s="366">
        <v>122</v>
      </c>
      <c r="G39" s="505"/>
      <c r="H39" s="366">
        <v>64</v>
      </c>
      <c r="I39" s="366">
        <v>168</v>
      </c>
      <c r="J39" s="366">
        <v>156</v>
      </c>
      <c r="K39" s="465"/>
      <c r="L39" s="505"/>
      <c r="M39" s="283">
        <v>36.86</v>
      </c>
      <c r="N39" s="283">
        <v>100.19</v>
      </c>
      <c r="O39" s="283">
        <v>197.33</v>
      </c>
      <c r="P39" s="283"/>
      <c r="R39" s="505"/>
      <c r="S39" s="283">
        <v>98.18</v>
      </c>
      <c r="T39" s="283">
        <v>154.55000000000001</v>
      </c>
      <c r="U39" s="283">
        <v>252.73</v>
      </c>
    </row>
    <row r="40" spans="1:35">
      <c r="B40" s="505"/>
      <c r="C40" s="366">
        <v>44</v>
      </c>
      <c r="D40" s="366">
        <v>72</v>
      </c>
      <c r="E40" s="366">
        <v>159</v>
      </c>
      <c r="G40" s="505"/>
      <c r="H40" s="366">
        <v>79</v>
      </c>
      <c r="I40" s="366">
        <v>104</v>
      </c>
      <c r="J40" s="366">
        <v>189</v>
      </c>
      <c r="L40" s="505"/>
      <c r="M40" s="283">
        <v>48.29</v>
      </c>
      <c r="N40" s="283">
        <v>127.81</v>
      </c>
      <c r="O40" s="283">
        <v>163.05000000000001</v>
      </c>
      <c r="P40" s="283"/>
      <c r="R40" s="505"/>
      <c r="S40" s="283">
        <v>106.36</v>
      </c>
      <c r="T40" s="283">
        <v>118.18</v>
      </c>
      <c r="U40" s="283">
        <v>170.91</v>
      </c>
    </row>
    <row r="41" spans="1:35">
      <c r="B41" s="49" t="s">
        <v>3</v>
      </c>
      <c r="C41" s="6">
        <f>AVERAGE(C36:C40)</f>
        <v>63.8</v>
      </c>
      <c r="D41" s="6">
        <f>AVERAGE(D36:D40)</f>
        <v>75.2</v>
      </c>
      <c r="E41" s="6">
        <f>AVERAGE(E36:E40)</f>
        <v>133.80000000000001</v>
      </c>
      <c r="G41" s="49" t="s">
        <v>3</v>
      </c>
      <c r="H41" s="6">
        <f>AVERAGE(H36:H40)</f>
        <v>94.2</v>
      </c>
      <c r="I41" s="6">
        <f>AVERAGE(I36:I40)</f>
        <v>145</v>
      </c>
      <c r="J41" s="6">
        <f>AVERAGE(J36:J40)</f>
        <v>174.4</v>
      </c>
      <c r="L41" s="49" t="s">
        <v>3</v>
      </c>
      <c r="M41" s="6">
        <f>AVERAGE(M36:M40)</f>
        <v>57.81</v>
      </c>
      <c r="N41" s="6">
        <f t="shared" ref="N41:O41" si="0">AVERAGE(N36:N40)</f>
        <v>124.572</v>
      </c>
      <c r="O41" s="6">
        <f t="shared" si="0"/>
        <v>199.71599999999998</v>
      </c>
      <c r="P41" s="39"/>
      <c r="R41" s="49" t="s">
        <v>3</v>
      </c>
      <c r="S41" s="6">
        <f t="shared" ref="S41" si="1">AVERAGE(S36:S40)</f>
        <v>100.908</v>
      </c>
      <c r="T41" s="6">
        <f t="shared" ref="T41" si="2">AVERAGE(T36:T40)</f>
        <v>150.91199999999998</v>
      </c>
      <c r="U41" s="6">
        <f t="shared" ref="U41" si="3">AVERAGE(U36:U40)</f>
        <v>211.09200000000001</v>
      </c>
    </row>
    <row r="42" spans="1:35">
      <c r="B42" s="50" t="s">
        <v>4</v>
      </c>
      <c r="C42" s="8">
        <f>STDEVP(C36:C40)</f>
        <v>12.905812643921342</v>
      </c>
      <c r="D42" s="8">
        <f>STDEVP(D36:D40)</f>
        <v>11.513470371699404</v>
      </c>
      <c r="E42" s="8">
        <f>STDEVP(E36:E40)</f>
        <v>23.215512055520119</v>
      </c>
      <c r="G42" s="50" t="s">
        <v>4</v>
      </c>
      <c r="H42" s="8">
        <f>STDEVP(H36:H40)</f>
        <v>23.794116919944727</v>
      </c>
      <c r="I42" s="8">
        <f>STDEVP(I36:I40)</f>
        <v>26.951808844676826</v>
      </c>
      <c r="J42" s="8">
        <f>STDEVP(J36:J40)</f>
        <v>31.423558041698588</v>
      </c>
      <c r="L42" s="50" t="s">
        <v>4</v>
      </c>
      <c r="M42" s="8">
        <f>STDEVP(M36:M40)</f>
        <v>23.484648602863953</v>
      </c>
      <c r="N42" s="8">
        <f t="shared" ref="N42:O42" si="4">STDEVP(N36:N40)</f>
        <v>32.31428687128961</v>
      </c>
      <c r="O42" s="8">
        <f t="shared" si="4"/>
        <v>27.812151013541044</v>
      </c>
      <c r="P42" s="39"/>
      <c r="R42" s="50" t="s">
        <v>4</v>
      </c>
      <c r="S42" s="8">
        <f t="shared" ref="S42:U42" si="5">STDEVP(S36:S40)</f>
        <v>11.964700414134832</v>
      </c>
      <c r="T42" s="8">
        <f t="shared" si="5"/>
        <v>19.097193929999335</v>
      </c>
      <c r="U42" s="8">
        <f t="shared" si="5"/>
        <v>27.044914050519672</v>
      </c>
    </row>
    <row r="43" spans="1:35">
      <c r="B43" s="51" t="s">
        <v>5</v>
      </c>
      <c r="C43" s="10"/>
      <c r="D43" s="10"/>
      <c r="E43" s="11"/>
      <c r="G43" s="51" t="s">
        <v>5</v>
      </c>
      <c r="H43" s="10"/>
      <c r="I43" s="10"/>
      <c r="J43" s="11"/>
      <c r="L43" s="51" t="s">
        <v>5</v>
      </c>
      <c r="M43" s="10"/>
      <c r="N43" s="10"/>
      <c r="O43" s="11"/>
      <c r="P43" s="39"/>
      <c r="R43" s="51" t="s">
        <v>5</v>
      </c>
      <c r="S43" s="10"/>
      <c r="T43" s="10"/>
      <c r="U43" s="11"/>
    </row>
    <row r="44" spans="1:35" ht="17">
      <c r="B44" s="210" t="s">
        <v>411</v>
      </c>
      <c r="C44" s="498">
        <v>0.6119</v>
      </c>
      <c r="D44" s="498"/>
      <c r="E44" s="498"/>
      <c r="G44" s="210" t="s">
        <v>411</v>
      </c>
      <c r="H44" s="397">
        <v>5.57E-2</v>
      </c>
      <c r="I44" s="397"/>
      <c r="J44" s="397"/>
      <c r="L44" s="210" t="s">
        <v>411</v>
      </c>
      <c r="M44" s="397">
        <v>1.4500000000000001E-2</v>
      </c>
      <c r="N44" s="397"/>
      <c r="O44" s="397"/>
      <c r="P44" s="126"/>
      <c r="R44" s="210" t="s">
        <v>411</v>
      </c>
      <c r="S44" s="397">
        <v>1.17E-2</v>
      </c>
      <c r="T44" s="397"/>
      <c r="U44" s="397"/>
    </row>
    <row r="45" spans="1:35" ht="17">
      <c r="B45" s="210" t="s">
        <v>412</v>
      </c>
      <c r="C45" s="498">
        <v>2.0000000000000001E-4</v>
      </c>
      <c r="D45" s="498"/>
      <c r="E45" s="498"/>
      <c r="G45" s="210" t="s">
        <v>412</v>
      </c>
      <c r="H45" s="397">
        <v>3.8E-3</v>
      </c>
      <c r="I45" s="397"/>
      <c r="J45" s="397"/>
      <c r="L45" s="210" t="s">
        <v>412</v>
      </c>
      <c r="M45" s="397" t="s">
        <v>6</v>
      </c>
      <c r="N45" s="397"/>
      <c r="O45" s="397"/>
      <c r="P45" s="126"/>
      <c r="R45" s="210" t="s">
        <v>412</v>
      </c>
      <c r="S45" s="397" t="s">
        <v>6</v>
      </c>
      <c r="T45" s="397"/>
      <c r="U45" s="397"/>
    </row>
    <row r="46" spans="1:35" ht="17">
      <c r="B46" s="210" t="s">
        <v>413</v>
      </c>
      <c r="C46" s="498">
        <v>8.9999999999999998E-4</v>
      </c>
      <c r="D46" s="498"/>
      <c r="E46" s="498"/>
      <c r="G46" s="210" t="s">
        <v>413</v>
      </c>
      <c r="H46" s="397">
        <v>0.32169999999999999</v>
      </c>
      <c r="I46" s="397"/>
      <c r="J46" s="397"/>
      <c r="L46" s="210" t="s">
        <v>413</v>
      </c>
      <c r="M46" s="397">
        <v>6.7999999999999996E-3</v>
      </c>
      <c r="N46" s="397"/>
      <c r="O46" s="397"/>
      <c r="P46" s="126"/>
      <c r="R46" s="210" t="s">
        <v>413</v>
      </c>
      <c r="S46" s="397">
        <v>3.3E-3</v>
      </c>
      <c r="T46" s="397"/>
      <c r="U46" s="397"/>
    </row>
    <row r="48" spans="1:35" ht="17">
      <c r="A48" s="77" t="s">
        <v>418</v>
      </c>
      <c r="B48" s="15"/>
      <c r="C48" s="377" t="s">
        <v>48</v>
      </c>
      <c r="D48" s="210" t="s">
        <v>409</v>
      </c>
      <c r="E48" s="210" t="s">
        <v>410</v>
      </c>
      <c r="G48" s="15"/>
      <c r="H48" s="377" t="s">
        <v>48</v>
      </c>
      <c r="I48" s="210" t="s">
        <v>409</v>
      </c>
      <c r="J48" s="210" t="s">
        <v>410</v>
      </c>
      <c r="L48" s="15"/>
      <c r="M48" s="377" t="s">
        <v>48</v>
      </c>
      <c r="N48" s="210" t="s">
        <v>409</v>
      </c>
      <c r="O48" s="210" t="s">
        <v>410</v>
      </c>
      <c r="P48" s="384"/>
    </row>
    <row r="49" spans="1:16">
      <c r="B49" s="403" t="s">
        <v>275</v>
      </c>
      <c r="C49" s="366">
        <v>20.783999999999999</v>
      </c>
      <c r="D49" s="366">
        <v>25.788</v>
      </c>
      <c r="E49" s="366">
        <v>33.281999999999996</v>
      </c>
      <c r="G49" s="403" t="s">
        <v>419</v>
      </c>
      <c r="H49" s="283">
        <v>10.125999999999999</v>
      </c>
      <c r="I49" s="283">
        <v>26.170999999999999</v>
      </c>
      <c r="J49" s="283">
        <v>49.345999999999997</v>
      </c>
      <c r="L49" s="403" t="s">
        <v>420</v>
      </c>
      <c r="M49" s="283">
        <v>11.786</v>
      </c>
      <c r="N49" s="283">
        <v>15.923</v>
      </c>
      <c r="O49" s="283">
        <v>17.234000000000002</v>
      </c>
      <c r="P49" s="283"/>
    </row>
    <row r="50" spans="1:16">
      <c r="B50" s="403"/>
      <c r="C50" s="366">
        <v>19.5</v>
      </c>
      <c r="D50" s="366">
        <v>24.495999999999999</v>
      </c>
      <c r="E50" s="366">
        <v>29.664000000000001</v>
      </c>
      <c r="G50" s="403"/>
      <c r="H50" s="283">
        <v>20.826000000000001</v>
      </c>
      <c r="I50" s="283">
        <v>19.408000000000001</v>
      </c>
      <c r="J50" s="283">
        <v>49.381</v>
      </c>
      <c r="L50" s="403"/>
      <c r="M50" s="283">
        <v>13.798999999999999</v>
      </c>
      <c r="N50" s="283">
        <v>17.178999999999998</v>
      </c>
      <c r="O50" s="283">
        <v>18.398</v>
      </c>
      <c r="P50" s="283"/>
    </row>
    <row r="51" spans="1:16">
      <c r="B51" s="403"/>
      <c r="C51" s="366">
        <v>19.353999999999999</v>
      </c>
      <c r="D51" s="366">
        <v>32.936999999999998</v>
      </c>
      <c r="E51" s="366">
        <v>30.724</v>
      </c>
      <c r="G51" s="403"/>
      <c r="H51" s="283">
        <v>14.308</v>
      </c>
      <c r="I51" s="283">
        <v>29.969000000000001</v>
      </c>
      <c r="J51" s="283">
        <v>40.600999999999999</v>
      </c>
      <c r="L51" s="403"/>
      <c r="M51" s="283">
        <v>11.749000000000001</v>
      </c>
      <c r="N51" s="283">
        <v>14.612</v>
      </c>
      <c r="O51" s="283">
        <v>21.741</v>
      </c>
      <c r="P51" s="283"/>
    </row>
    <row r="52" spans="1:16">
      <c r="B52" s="403"/>
      <c r="C52" s="366">
        <v>15.504</v>
      </c>
      <c r="D52" s="366">
        <v>20.207000000000001</v>
      </c>
      <c r="E52" s="366">
        <v>47.286999999999999</v>
      </c>
      <c r="G52" s="403"/>
      <c r="H52" s="283">
        <v>7.5209999999999999</v>
      </c>
      <c r="I52" s="283">
        <v>41.691000000000003</v>
      </c>
      <c r="J52" s="283">
        <v>48.091000000000001</v>
      </c>
      <c r="L52" s="403"/>
      <c r="M52" s="283">
        <v>12.82</v>
      </c>
      <c r="N52" s="283">
        <v>17.013000000000002</v>
      </c>
      <c r="O52" s="283">
        <v>19.728000000000002</v>
      </c>
      <c r="P52" s="283"/>
    </row>
    <row r="53" spans="1:16">
      <c r="B53" s="403"/>
      <c r="C53" s="366">
        <v>20.827000000000002</v>
      </c>
      <c r="D53" s="366">
        <v>32.686999999999998</v>
      </c>
      <c r="E53" s="366">
        <v>32.558</v>
      </c>
      <c r="G53" s="403"/>
      <c r="H53" s="283">
        <v>13.898</v>
      </c>
      <c r="I53" s="283">
        <v>15.387</v>
      </c>
      <c r="J53" s="283">
        <v>55.652000000000001</v>
      </c>
      <c r="L53" s="403"/>
      <c r="M53" s="283">
        <v>13.134</v>
      </c>
      <c r="N53" s="283">
        <v>14.093999999999999</v>
      </c>
      <c r="O53" s="283">
        <v>18.25</v>
      </c>
      <c r="P53" s="283"/>
    </row>
    <row r="54" spans="1:16">
      <c r="B54" s="379" t="s">
        <v>3</v>
      </c>
      <c r="C54" s="6">
        <f>AVERAGE(C49:C53)</f>
        <v>19.1938</v>
      </c>
      <c r="D54" s="6">
        <f>AVERAGE(D49:D53)</f>
        <v>27.223000000000003</v>
      </c>
      <c r="E54" s="6">
        <f>AVERAGE(E49:E53)</f>
        <v>34.702999999999996</v>
      </c>
      <c r="G54" s="379" t="s">
        <v>3</v>
      </c>
      <c r="H54" s="6">
        <f>AVERAGE(H49:H53)</f>
        <v>13.335800000000001</v>
      </c>
      <c r="I54" s="6">
        <f>AVERAGE(I49:I53)</f>
        <v>26.525200000000002</v>
      </c>
      <c r="J54" s="6">
        <f>AVERAGE(J49:J53)</f>
        <v>48.614200000000004</v>
      </c>
      <c r="L54" s="379" t="s">
        <v>3</v>
      </c>
      <c r="M54" s="6">
        <f>AVERAGE(M49:M53)</f>
        <v>12.6576</v>
      </c>
      <c r="N54" s="6">
        <f>AVERAGE(N49:N53)</f>
        <v>15.764199999999999</v>
      </c>
      <c r="O54" s="6">
        <f>AVERAGE(O49:O53)</f>
        <v>19.0702</v>
      </c>
      <c r="P54" s="39"/>
    </row>
    <row r="55" spans="1:16">
      <c r="B55" s="18" t="s">
        <v>4</v>
      </c>
      <c r="C55" s="8">
        <f>STDEVP(C49:C53)</f>
        <v>1.9457710451129826</v>
      </c>
      <c r="D55" s="8">
        <f>STDEVP(D49:D53)</f>
        <v>4.9239232731633749</v>
      </c>
      <c r="E55" s="8">
        <f>STDEVP(E49:E53)</f>
        <v>6.4218577374463894</v>
      </c>
      <c r="G55" s="18" t="s">
        <v>4</v>
      </c>
      <c r="H55" s="8">
        <f>STDEVP(H49:H53)</f>
        <v>4.5050871867256896</v>
      </c>
      <c r="I55" s="8">
        <f>STDEVP(I49:I53)</f>
        <v>9.1290825475509827</v>
      </c>
      <c r="J55" s="8">
        <f>STDEVP(J49:J53)</f>
        <v>4.7987343081275089</v>
      </c>
      <c r="L55" s="18" t="s">
        <v>4</v>
      </c>
      <c r="M55" s="8">
        <f>STDEVP(M49:M53)</f>
        <v>0.79263676422431972</v>
      </c>
      <c r="N55" s="8">
        <f>STDEVP(N49:N53)</f>
        <v>1.2412502406847703</v>
      </c>
      <c r="O55" s="8">
        <f>STDEVP(O49:O53)</f>
        <v>1.553195724949048</v>
      </c>
      <c r="P55" s="39"/>
    </row>
    <row r="56" spans="1:16">
      <c r="B56" s="19" t="s">
        <v>5</v>
      </c>
      <c r="C56" s="10"/>
      <c r="D56" s="10"/>
      <c r="E56" s="11"/>
      <c r="G56" s="19" t="s">
        <v>5</v>
      </c>
      <c r="H56" s="10"/>
      <c r="I56" s="10"/>
      <c r="J56" s="11"/>
      <c r="L56" s="19" t="s">
        <v>5</v>
      </c>
      <c r="M56" s="10"/>
      <c r="N56" s="10"/>
      <c r="O56" s="11"/>
      <c r="P56" s="39"/>
    </row>
    <row r="57" spans="1:16" ht="17">
      <c r="B57" s="210" t="s">
        <v>411</v>
      </c>
      <c r="C57" s="498">
        <v>8.48E-2</v>
      </c>
      <c r="D57" s="498"/>
      <c r="E57" s="498"/>
      <c r="F57" s="123"/>
      <c r="G57" s="210" t="s">
        <v>411</v>
      </c>
      <c r="H57" s="397">
        <v>3.49E-2</v>
      </c>
      <c r="I57" s="397"/>
      <c r="J57" s="397"/>
      <c r="L57" s="210" t="s">
        <v>411</v>
      </c>
      <c r="M57" s="397">
        <v>1.0200000000000001E-2</v>
      </c>
      <c r="N57" s="397"/>
      <c r="O57" s="397"/>
      <c r="P57" s="126"/>
    </row>
    <row r="58" spans="1:16" ht="17">
      <c r="B58" s="210" t="s">
        <v>412</v>
      </c>
      <c r="C58" s="498">
        <v>1.6999999999999999E-3</v>
      </c>
      <c r="D58" s="498"/>
      <c r="E58" s="498"/>
      <c r="F58" s="123"/>
      <c r="G58" s="210" t="s">
        <v>412</v>
      </c>
      <c r="H58" s="397" t="s">
        <v>6</v>
      </c>
      <c r="I58" s="397"/>
      <c r="J58" s="397"/>
      <c r="L58" s="210" t="s">
        <v>412</v>
      </c>
      <c r="M58" s="397" t="s">
        <v>6</v>
      </c>
      <c r="N58" s="397"/>
      <c r="O58" s="397"/>
      <c r="P58" s="126"/>
    </row>
    <row r="59" spans="1:16" ht="17">
      <c r="B59" s="210" t="s">
        <v>413</v>
      </c>
      <c r="C59" s="498">
        <v>0.1113</v>
      </c>
      <c r="D59" s="498"/>
      <c r="E59" s="498"/>
      <c r="F59" s="232"/>
      <c r="G59" s="210" t="s">
        <v>413</v>
      </c>
      <c r="H59" s="397">
        <v>1.1999999999999999E-3</v>
      </c>
      <c r="I59" s="397"/>
      <c r="J59" s="397"/>
      <c r="L59" s="210" t="s">
        <v>413</v>
      </c>
      <c r="M59" s="397">
        <v>6.7999999999999996E-3</v>
      </c>
      <c r="N59" s="397"/>
      <c r="O59" s="397"/>
      <c r="P59" s="126"/>
    </row>
    <row r="61" spans="1:16" ht="17">
      <c r="A61" s="77" t="s">
        <v>421</v>
      </c>
      <c r="B61" s="15"/>
      <c r="C61" s="377" t="s">
        <v>48</v>
      </c>
      <c r="D61" s="210" t="s">
        <v>409</v>
      </c>
      <c r="E61" s="210" t="s">
        <v>410</v>
      </c>
      <c r="G61" s="15"/>
      <c r="H61" s="377" t="s">
        <v>48</v>
      </c>
      <c r="I61" s="210" t="s">
        <v>409</v>
      </c>
      <c r="J61" s="210" t="s">
        <v>410</v>
      </c>
      <c r="L61" s="15"/>
      <c r="M61" s="377" t="s">
        <v>48</v>
      </c>
      <c r="N61" s="210" t="s">
        <v>409</v>
      </c>
      <c r="O61" s="210" t="s">
        <v>410</v>
      </c>
      <c r="P61" s="384"/>
    </row>
    <row r="62" spans="1:16">
      <c r="B62" s="403" t="s">
        <v>422</v>
      </c>
      <c r="C62" s="366">
        <v>4.5199999999999996</v>
      </c>
      <c r="D62" s="366">
        <v>11.42</v>
      </c>
      <c r="E62" s="366">
        <v>19.239999999999998</v>
      </c>
      <c r="G62" s="403" t="s">
        <v>423</v>
      </c>
      <c r="H62" s="366">
        <v>1.05</v>
      </c>
      <c r="I62" s="366">
        <v>1.48</v>
      </c>
      <c r="J62" s="366">
        <v>2.15</v>
      </c>
      <c r="L62" s="403" t="s">
        <v>286</v>
      </c>
      <c r="M62" s="366">
        <v>1.28</v>
      </c>
      <c r="N62" s="366">
        <v>2.5099999999999998</v>
      </c>
      <c r="O62" s="366">
        <v>3.47</v>
      </c>
      <c r="P62" s="385"/>
    </row>
    <row r="63" spans="1:16">
      <c r="B63" s="403"/>
      <c r="C63" s="366">
        <v>5.18</v>
      </c>
      <c r="D63" s="366">
        <v>13.68</v>
      </c>
      <c r="E63" s="366">
        <v>18.579999999999998</v>
      </c>
      <c r="G63" s="403"/>
      <c r="H63" s="366">
        <v>0.92</v>
      </c>
      <c r="I63" s="366">
        <v>1.72</v>
      </c>
      <c r="J63" s="366">
        <v>1.92</v>
      </c>
      <c r="L63" s="403"/>
      <c r="M63" s="366">
        <v>1.64</v>
      </c>
      <c r="N63" s="366">
        <v>2.38</v>
      </c>
      <c r="O63" s="366">
        <v>3.82</v>
      </c>
      <c r="P63" s="385"/>
    </row>
    <row r="64" spans="1:16">
      <c r="B64" s="403"/>
      <c r="C64" s="366">
        <v>6.24</v>
      </c>
      <c r="D64" s="366">
        <v>15.31</v>
      </c>
      <c r="E64" s="366">
        <v>20.62</v>
      </c>
      <c r="G64" s="403"/>
      <c r="H64" s="366">
        <v>1.1599999999999999</v>
      </c>
      <c r="I64" s="366">
        <v>1.24</v>
      </c>
      <c r="J64" s="366">
        <v>1.62</v>
      </c>
      <c r="L64" s="403"/>
      <c r="M64" s="366">
        <v>1.37</v>
      </c>
      <c r="N64" s="366">
        <v>1.93</v>
      </c>
      <c r="O64" s="366">
        <v>2.59</v>
      </c>
      <c r="P64" s="385"/>
    </row>
    <row r="65" spans="1:29">
      <c r="B65" s="403"/>
      <c r="C65" s="366">
        <v>5.56</v>
      </c>
      <c r="D65" s="366">
        <v>11.84</v>
      </c>
      <c r="E65" s="366">
        <v>16.34</v>
      </c>
      <c r="G65" s="403"/>
      <c r="H65" s="366">
        <v>1.28</v>
      </c>
      <c r="I65" s="366">
        <v>1.32</v>
      </c>
      <c r="J65" s="366">
        <v>2.2400000000000002</v>
      </c>
      <c r="L65" s="403"/>
      <c r="M65" s="366">
        <v>1.82</v>
      </c>
      <c r="N65" s="366">
        <v>2.69</v>
      </c>
      <c r="O65" s="366">
        <v>4.6100000000000003</v>
      </c>
      <c r="P65" s="385"/>
    </row>
    <row r="66" spans="1:29">
      <c r="B66" s="403"/>
      <c r="C66" s="366">
        <v>6.94</v>
      </c>
      <c r="D66" s="366">
        <v>17.73</v>
      </c>
      <c r="E66" s="366">
        <v>15.49</v>
      </c>
      <c r="G66" s="403"/>
      <c r="H66" s="366">
        <v>0.81</v>
      </c>
      <c r="I66" s="366">
        <v>1.59</v>
      </c>
      <c r="J66" s="366">
        <v>1.83</v>
      </c>
      <c r="L66" s="403"/>
      <c r="M66" s="366">
        <v>1.1599999999999999</v>
      </c>
      <c r="N66" s="366">
        <v>2.12</v>
      </c>
      <c r="O66" s="366">
        <v>4.16</v>
      </c>
      <c r="P66" s="385"/>
    </row>
    <row r="67" spans="1:29">
      <c r="B67" s="379" t="s">
        <v>3</v>
      </c>
      <c r="C67" s="6">
        <f>AVERAGE(C62:C66)</f>
        <v>5.6880000000000006</v>
      </c>
      <c r="D67" s="6">
        <f>AVERAGE(D62:D66)</f>
        <v>13.996</v>
      </c>
      <c r="E67" s="6">
        <f>AVERAGE(E62:E66)</f>
        <v>18.053999999999998</v>
      </c>
      <c r="G67" s="379" t="s">
        <v>3</v>
      </c>
      <c r="H67" s="6">
        <f>AVERAGE(H62:H66)</f>
        <v>1.044</v>
      </c>
      <c r="I67" s="6">
        <f>AVERAGE(I62:I66)</f>
        <v>1.4700000000000002</v>
      </c>
      <c r="J67" s="6">
        <f>AVERAGE(J62:J66)</f>
        <v>1.9520000000000004</v>
      </c>
      <c r="L67" s="379" t="s">
        <v>3</v>
      </c>
      <c r="M67" s="6">
        <f>AVERAGE(M62:M66)</f>
        <v>1.4540000000000002</v>
      </c>
      <c r="N67" s="6">
        <f>AVERAGE(N62:N66)</f>
        <v>2.3259999999999996</v>
      </c>
      <c r="O67" s="6">
        <f>AVERAGE(O62:O66)</f>
        <v>3.7299999999999995</v>
      </c>
      <c r="P67" s="39"/>
    </row>
    <row r="68" spans="1:29">
      <c r="B68" s="18" t="s">
        <v>4</v>
      </c>
      <c r="C68" s="8">
        <f>STDEVP(C62:C66)</f>
        <v>0.83795942622539876</v>
      </c>
      <c r="D68" s="8">
        <f>STDEVP(D62:D66)</f>
        <v>2.3260834034918001</v>
      </c>
      <c r="E68" s="8">
        <f>STDEVP(E62:E66)</f>
        <v>1.8857104761866308</v>
      </c>
      <c r="G68" s="18" t="s">
        <v>4</v>
      </c>
      <c r="H68" s="8">
        <f>STDEVP(H62:H66)</f>
        <v>0.16692513291892183</v>
      </c>
      <c r="I68" s="8">
        <f>STDEVP(I62:I66)</f>
        <v>0.1745852227423616</v>
      </c>
      <c r="J68" s="8">
        <f>STDEVP(J62:J66)</f>
        <v>0.22283626275810536</v>
      </c>
      <c r="L68" s="18" t="s">
        <v>4</v>
      </c>
      <c r="M68" s="8">
        <f>STDEVP(M62:M66)</f>
        <v>0.24179330015531719</v>
      </c>
      <c r="N68" s="8">
        <f>STDEVP(N62:N66)</f>
        <v>0.27148480620469384</v>
      </c>
      <c r="O68" s="8">
        <f>STDEVP(O62:O66)</f>
        <v>0.68331544692038271</v>
      </c>
      <c r="P68" s="39"/>
    </row>
    <row r="69" spans="1:29">
      <c r="B69" s="19" t="s">
        <v>5</v>
      </c>
      <c r="C69" s="10"/>
      <c r="D69" s="10"/>
      <c r="E69" s="11"/>
      <c r="G69" s="19" t="s">
        <v>5</v>
      </c>
      <c r="H69" s="10"/>
      <c r="I69" s="10"/>
      <c r="J69" s="11"/>
      <c r="L69" s="19" t="s">
        <v>5</v>
      </c>
      <c r="M69" s="10"/>
      <c r="N69" s="10"/>
      <c r="O69" s="11"/>
      <c r="P69" s="39"/>
    </row>
    <row r="70" spans="1:29" ht="17">
      <c r="B70" s="210" t="s">
        <v>411</v>
      </c>
      <c r="C70" s="397" t="s">
        <v>6</v>
      </c>
      <c r="D70" s="397"/>
      <c r="E70" s="397"/>
      <c r="G70" s="210" t="s">
        <v>411</v>
      </c>
      <c r="H70" s="397">
        <v>2.0199999999999999E-2</v>
      </c>
      <c r="I70" s="397"/>
      <c r="J70" s="397"/>
      <c r="L70" s="210" t="s">
        <v>411</v>
      </c>
      <c r="M70" s="397">
        <v>4.2500000000000003E-2</v>
      </c>
      <c r="N70" s="397"/>
      <c r="O70" s="397"/>
      <c r="P70" s="126"/>
    </row>
    <row r="71" spans="1:29" ht="17">
      <c r="B71" s="210" t="s">
        <v>412</v>
      </c>
      <c r="C71" s="397" t="s">
        <v>6</v>
      </c>
      <c r="D71" s="397"/>
      <c r="E71" s="397"/>
      <c r="G71" s="210" t="s">
        <v>412</v>
      </c>
      <c r="H71" s="397" t="s">
        <v>6</v>
      </c>
      <c r="I71" s="397"/>
      <c r="J71" s="397"/>
      <c r="L71" s="210" t="s">
        <v>412</v>
      </c>
      <c r="M71" s="397" t="s">
        <v>6</v>
      </c>
      <c r="N71" s="397"/>
      <c r="O71" s="397"/>
      <c r="P71" s="126"/>
    </row>
    <row r="72" spans="1:29" ht="17">
      <c r="B72" s="210" t="s">
        <v>413</v>
      </c>
      <c r="C72" s="397">
        <v>1.95E-2</v>
      </c>
      <c r="D72" s="397"/>
      <c r="E72" s="397"/>
      <c r="G72" s="210" t="s">
        <v>413</v>
      </c>
      <c r="H72" s="397">
        <v>9.5999999999999992E-3</v>
      </c>
      <c r="I72" s="397"/>
      <c r="J72" s="397"/>
      <c r="L72" s="210" t="s">
        <v>413</v>
      </c>
      <c r="M72" s="397">
        <v>2.0999999999999999E-3</v>
      </c>
      <c r="N72" s="397"/>
      <c r="O72" s="397"/>
      <c r="P72" s="126"/>
    </row>
    <row r="74" spans="1:29">
      <c r="A74" s="77" t="s">
        <v>424</v>
      </c>
      <c r="B74" s="470" t="s">
        <v>75</v>
      </c>
      <c r="C74" s="470"/>
      <c r="D74" s="470"/>
      <c r="E74" s="470"/>
      <c r="F74" s="470"/>
      <c r="G74" s="470"/>
      <c r="H74" s="470"/>
      <c r="I74" s="470"/>
      <c r="J74" s="470"/>
      <c r="K74" s="470"/>
      <c r="L74" s="470"/>
      <c r="M74" s="470"/>
      <c r="N74" s="470"/>
      <c r="O74" s="470"/>
      <c r="P74" s="470"/>
      <c r="Q74" s="470"/>
      <c r="R74" s="417" t="s">
        <v>3</v>
      </c>
      <c r="S74" s="417"/>
      <c r="T74" s="417"/>
      <c r="U74" s="417" t="s">
        <v>4</v>
      </c>
      <c r="V74" s="417"/>
      <c r="W74" s="417"/>
      <c r="X74" s="469" t="s">
        <v>5</v>
      </c>
      <c r="Y74" s="469"/>
      <c r="Z74" s="469"/>
    </row>
    <row r="75" spans="1:29" ht="17">
      <c r="B75" s="381"/>
      <c r="C75" s="470" t="s">
        <v>48</v>
      </c>
      <c r="D75" s="470"/>
      <c r="E75" s="470"/>
      <c r="F75" s="470"/>
      <c r="G75" s="470"/>
      <c r="H75" s="470" t="s">
        <v>425</v>
      </c>
      <c r="I75" s="470"/>
      <c r="J75" s="470"/>
      <c r="K75" s="470"/>
      <c r="L75" s="470"/>
      <c r="M75" s="470" t="s">
        <v>426</v>
      </c>
      <c r="N75" s="470"/>
      <c r="O75" s="470"/>
      <c r="P75" s="470"/>
      <c r="Q75" s="470"/>
      <c r="R75" s="374" t="s">
        <v>208</v>
      </c>
      <c r="S75" s="374" t="s">
        <v>209</v>
      </c>
      <c r="T75" s="376" t="s">
        <v>216</v>
      </c>
      <c r="U75" s="374" t="s">
        <v>208</v>
      </c>
      <c r="V75" s="374" t="s">
        <v>209</v>
      </c>
      <c r="W75" s="376" t="s">
        <v>216</v>
      </c>
      <c r="X75" s="210" t="s">
        <v>411</v>
      </c>
      <c r="Y75" s="210" t="s">
        <v>412</v>
      </c>
      <c r="Z75" s="210" t="s">
        <v>413</v>
      </c>
    </row>
    <row r="76" spans="1:29" ht="14.5">
      <c r="B76" s="111" t="s">
        <v>87</v>
      </c>
      <c r="C76" s="366">
        <v>1.2749999999999999</v>
      </c>
      <c r="D76" s="366">
        <v>0.89949999999999997</v>
      </c>
      <c r="E76" s="366">
        <v>0.88439999999999996</v>
      </c>
      <c r="F76" s="366">
        <v>1.0091000000000001</v>
      </c>
      <c r="G76" s="366">
        <v>1.0271999999999999</v>
      </c>
      <c r="H76" s="366">
        <v>1.4414</v>
      </c>
      <c r="I76" s="366">
        <v>2.3504999999999998</v>
      </c>
      <c r="J76" s="366">
        <v>1.8472</v>
      </c>
      <c r="K76" s="366">
        <v>1.4812000000000001</v>
      </c>
      <c r="L76" s="366">
        <v>2.1855000000000002</v>
      </c>
      <c r="M76" s="366">
        <v>2.2484999999999999</v>
      </c>
      <c r="N76" s="366">
        <v>2.5499000000000001</v>
      </c>
      <c r="O76" s="366">
        <v>2.2056</v>
      </c>
      <c r="P76" s="366">
        <v>2.2315</v>
      </c>
      <c r="Q76" s="366">
        <v>3.2829000000000002</v>
      </c>
      <c r="R76" s="381">
        <f>AVERAGE(G76:K76)</f>
        <v>1.6294999999999997</v>
      </c>
      <c r="S76" s="381">
        <f>AVERAGE(H76:L76)</f>
        <v>1.8611600000000004</v>
      </c>
      <c r="T76" s="381">
        <f t="shared" ref="T76:T85" si="6">AVERAGE(M76:Q76)</f>
        <v>2.5036800000000001</v>
      </c>
      <c r="U76" s="381">
        <f t="shared" ref="U76:U85" si="7">STDEVP(C76:G76)</f>
        <v>0.14007044798957533</v>
      </c>
      <c r="V76" s="381">
        <f t="shared" ref="V76:V85" si="8">STDEVP(H76:L76)</f>
        <v>0.36480488264276106</v>
      </c>
      <c r="W76" s="381">
        <f t="shared" ref="W76:W85" si="9">STDEVP(M76:Q76)</f>
        <v>0.40923601210059701</v>
      </c>
      <c r="X76" s="366">
        <v>8.6999999999999994E-3</v>
      </c>
      <c r="Y76" s="366" t="s">
        <v>6</v>
      </c>
      <c r="Z76" s="366">
        <v>4.0899999999999999E-2</v>
      </c>
      <c r="AC76" s="283"/>
    </row>
    <row r="77" spans="1:29" ht="14.5">
      <c r="B77" s="111" t="s">
        <v>88</v>
      </c>
      <c r="C77" s="366">
        <v>1.1889000000000001</v>
      </c>
      <c r="D77" s="366">
        <v>0.85229999999999995</v>
      </c>
      <c r="E77" s="366">
        <v>0.96020000000000005</v>
      </c>
      <c r="F77" s="366">
        <v>0.85109999999999997</v>
      </c>
      <c r="G77" s="366">
        <v>1.2750999999999999</v>
      </c>
      <c r="H77" s="366">
        <v>1.9146000000000001</v>
      </c>
      <c r="I77" s="366">
        <v>2.5059</v>
      </c>
      <c r="J77" s="366">
        <v>1.8434999999999999</v>
      </c>
      <c r="K77" s="366">
        <v>2.9268000000000001</v>
      </c>
      <c r="L77" s="366">
        <v>1.9244000000000001</v>
      </c>
      <c r="M77" s="366">
        <v>2.4296000000000002</v>
      </c>
      <c r="N77" s="366">
        <v>4.1473000000000004</v>
      </c>
      <c r="O77" s="366">
        <v>2.6615000000000002</v>
      </c>
      <c r="P77" s="366">
        <v>2.9571000000000001</v>
      </c>
      <c r="Q77" s="366">
        <v>3.4235000000000002</v>
      </c>
      <c r="R77" s="381">
        <f t="shared" ref="R77:R85" si="10">AVERAGE(G77:K77)</f>
        <v>2.0931800000000003</v>
      </c>
      <c r="S77" s="381">
        <f t="shared" ref="S77:S85" si="11">AVERAGE(H77:L77)</f>
        <v>2.2230400000000001</v>
      </c>
      <c r="T77" s="381">
        <f t="shared" si="6"/>
        <v>3.1238000000000001</v>
      </c>
      <c r="U77" s="381">
        <f t="shared" si="7"/>
        <v>0.17531537753431634</v>
      </c>
      <c r="V77" s="381">
        <f t="shared" si="8"/>
        <v>0.42512577244857885</v>
      </c>
      <c r="W77" s="381">
        <f t="shared" si="9"/>
        <v>0.61004854888770965</v>
      </c>
      <c r="X77" s="366">
        <v>6.1999999999999998E-3</v>
      </c>
      <c r="Y77" s="366" t="s">
        <v>6</v>
      </c>
      <c r="Z77" s="366">
        <v>3.39E-2</v>
      </c>
      <c r="AC77" s="283"/>
    </row>
    <row r="78" spans="1:29" ht="14.5">
      <c r="B78" s="111" t="s">
        <v>89</v>
      </c>
      <c r="C78" s="366">
        <v>1.0011000000000001</v>
      </c>
      <c r="D78" s="366">
        <v>0.88190000000000002</v>
      </c>
      <c r="E78" s="366">
        <v>1.1120000000000001</v>
      </c>
      <c r="F78" s="366">
        <v>1.3322000000000001</v>
      </c>
      <c r="G78" s="366">
        <v>0.78959999999999997</v>
      </c>
      <c r="H78" s="366">
        <v>1.5452999999999999</v>
      </c>
      <c r="I78" s="366">
        <v>1.3809</v>
      </c>
      <c r="J78" s="366">
        <v>2.5127000000000002</v>
      </c>
      <c r="K78" s="366">
        <v>1.4483999999999999</v>
      </c>
      <c r="L78" s="366">
        <v>1.8958999999999999</v>
      </c>
      <c r="M78" s="366">
        <v>2.9104000000000001</v>
      </c>
      <c r="N78" s="366">
        <v>1.9470000000000001</v>
      </c>
      <c r="O78" s="366">
        <v>2.3913000000000002</v>
      </c>
      <c r="P78" s="366">
        <v>1.8960999999999999</v>
      </c>
      <c r="Q78" s="366">
        <v>2.6922999999999999</v>
      </c>
      <c r="R78" s="381">
        <f t="shared" si="10"/>
        <v>1.53538</v>
      </c>
      <c r="S78" s="381">
        <f t="shared" si="11"/>
        <v>1.7566399999999998</v>
      </c>
      <c r="T78" s="381">
        <f t="shared" si="6"/>
        <v>2.3674200000000001</v>
      </c>
      <c r="U78" s="381">
        <f t="shared" si="7"/>
        <v>0.18888587665572007</v>
      </c>
      <c r="V78" s="381">
        <f t="shared" si="8"/>
        <v>0.41758283298047688</v>
      </c>
      <c r="W78" s="381">
        <f t="shared" si="9"/>
        <v>0.39996001500150064</v>
      </c>
      <c r="X78" s="366">
        <v>3.0200000000000001E-2</v>
      </c>
      <c r="Y78" s="366">
        <v>4.0000000000000002E-4</v>
      </c>
      <c r="Z78" s="366">
        <v>7.1900000000000006E-2</v>
      </c>
      <c r="AB78" s="283"/>
      <c r="AC78" s="283"/>
    </row>
    <row r="79" spans="1:29" ht="14.5">
      <c r="B79" s="111" t="s">
        <v>284</v>
      </c>
      <c r="C79" s="366">
        <v>1.2762</v>
      </c>
      <c r="D79" s="366">
        <v>0.83599999999999997</v>
      </c>
      <c r="E79" s="366">
        <v>1.2132000000000001</v>
      </c>
      <c r="F79" s="366">
        <v>0.88680000000000003</v>
      </c>
      <c r="G79" s="366">
        <v>0.89739999999999998</v>
      </c>
      <c r="H79" s="366">
        <v>1.7185999999999999</v>
      </c>
      <c r="I79" s="366">
        <v>1.4059999999999999</v>
      </c>
      <c r="J79" s="366">
        <v>1.8676999999999999</v>
      </c>
      <c r="K79" s="366">
        <v>2.1598999999999999</v>
      </c>
      <c r="L79" s="366">
        <v>1.4885999999999999</v>
      </c>
      <c r="M79" s="366">
        <v>1.9053</v>
      </c>
      <c r="N79" s="366">
        <v>2.8266</v>
      </c>
      <c r="O79" s="366">
        <v>2.3721000000000001</v>
      </c>
      <c r="P79" s="366">
        <v>2.4769000000000001</v>
      </c>
      <c r="Q79" s="366">
        <v>1.6073</v>
      </c>
      <c r="R79" s="381">
        <f t="shared" si="10"/>
        <v>1.60992</v>
      </c>
      <c r="S79" s="381">
        <f t="shared" si="11"/>
        <v>1.7281600000000001</v>
      </c>
      <c r="T79" s="381">
        <f t="shared" si="6"/>
        <v>2.2376399999999999</v>
      </c>
      <c r="U79" s="381">
        <f t="shared" si="7"/>
        <v>0.18416039096396319</v>
      </c>
      <c r="V79" s="381">
        <f t="shared" si="8"/>
        <v>0.27097538338380528</v>
      </c>
      <c r="W79" s="381">
        <f t="shared" si="9"/>
        <v>0.43127186599638057</v>
      </c>
      <c r="X79" s="366">
        <v>1.9599999999999999E-2</v>
      </c>
      <c r="Y79" s="366">
        <v>4.0000000000000002E-4</v>
      </c>
      <c r="Z79" s="366">
        <v>9.3700000000000006E-2</v>
      </c>
      <c r="AB79" s="283"/>
      <c r="AC79" s="283"/>
    </row>
    <row r="80" spans="1:29" ht="14.5">
      <c r="B80" s="111" t="s">
        <v>378</v>
      </c>
      <c r="C80" s="366">
        <v>1.0008999999999999</v>
      </c>
      <c r="D80" s="366">
        <v>0.80779999999999996</v>
      </c>
      <c r="E80" s="366">
        <v>1.2229000000000001</v>
      </c>
      <c r="F80" s="366">
        <v>1.1894</v>
      </c>
      <c r="G80" s="366">
        <v>0.95689999999999997</v>
      </c>
      <c r="H80" s="366">
        <v>1.8821000000000001</v>
      </c>
      <c r="I80" s="366">
        <v>2.5634999999999999</v>
      </c>
      <c r="J80" s="366">
        <v>1.7464</v>
      </c>
      <c r="K80" s="366">
        <v>2.3033999999999999</v>
      </c>
      <c r="L80" s="366">
        <v>2.5956999999999999</v>
      </c>
      <c r="M80" s="366">
        <v>2.4973999999999998</v>
      </c>
      <c r="N80" s="366">
        <v>4.2991999999999999</v>
      </c>
      <c r="O80" s="366">
        <v>3.6970000000000001</v>
      </c>
      <c r="P80" s="366">
        <v>3.0272999999999999</v>
      </c>
      <c r="Q80" s="366">
        <v>3.8508</v>
      </c>
      <c r="R80" s="381">
        <f t="shared" si="10"/>
        <v>1.8904599999999998</v>
      </c>
      <c r="S80" s="381">
        <f t="shared" si="11"/>
        <v>2.2182200000000001</v>
      </c>
      <c r="T80" s="381">
        <f t="shared" si="6"/>
        <v>3.4743400000000002</v>
      </c>
      <c r="U80" s="381">
        <f t="shared" si="7"/>
        <v>0.15364006508720265</v>
      </c>
      <c r="V80" s="381">
        <f t="shared" si="8"/>
        <v>0.34772282870125149</v>
      </c>
      <c r="W80" s="381">
        <f t="shared" si="9"/>
        <v>0.63654538754121781</v>
      </c>
      <c r="X80" s="366">
        <v>5.4999999999999997E-3</v>
      </c>
      <c r="Y80" s="366" t="s">
        <v>6</v>
      </c>
      <c r="Z80" s="366">
        <v>3.5999999999999999E-3</v>
      </c>
      <c r="AB80" s="283"/>
      <c r="AC80" s="283"/>
    </row>
    <row r="81" spans="2:26" ht="14.5">
      <c r="B81" s="111" t="s">
        <v>379</v>
      </c>
      <c r="C81" s="366">
        <v>0.77929999999999999</v>
      </c>
      <c r="D81" s="366">
        <v>0.76200000000000001</v>
      </c>
      <c r="E81" s="366">
        <v>1.1555</v>
      </c>
      <c r="F81" s="366">
        <v>1.3321000000000001</v>
      </c>
      <c r="G81" s="366">
        <v>1.1679999999999999</v>
      </c>
      <c r="H81" s="366">
        <v>1.8837999999999999</v>
      </c>
      <c r="I81" s="366">
        <v>2.1896</v>
      </c>
      <c r="J81" s="366">
        <v>2.8767999999999998</v>
      </c>
      <c r="K81" s="366">
        <v>2.1214</v>
      </c>
      <c r="L81" s="366">
        <v>2.4832000000000001</v>
      </c>
      <c r="M81" s="366">
        <v>3.9300999999999999</v>
      </c>
      <c r="N81" s="366">
        <v>5.4070999999999998</v>
      </c>
      <c r="O81" s="366">
        <v>4.7999000000000001</v>
      </c>
      <c r="P81" s="366">
        <v>3.1316000000000002</v>
      </c>
      <c r="Q81" s="366">
        <v>3.9251</v>
      </c>
      <c r="R81" s="381">
        <f t="shared" si="10"/>
        <v>2.04792</v>
      </c>
      <c r="S81" s="381">
        <f t="shared" si="11"/>
        <v>2.3109599999999997</v>
      </c>
      <c r="T81" s="381">
        <f t="shared" si="6"/>
        <v>4.2387600000000001</v>
      </c>
      <c r="U81" s="381">
        <f t="shared" si="7"/>
        <v>0.22816363776903587</v>
      </c>
      <c r="V81" s="381">
        <f t="shared" si="8"/>
        <v>0.34145817664832889</v>
      </c>
      <c r="W81" s="381">
        <f t="shared" si="9"/>
        <v>0.78731865365936726</v>
      </c>
      <c r="X81" s="366">
        <v>1.11E-2</v>
      </c>
      <c r="Y81" s="366" t="s">
        <v>6</v>
      </c>
      <c r="Z81" s="366">
        <v>5.0000000000000001E-4</v>
      </c>
    </row>
    <row r="82" spans="2:26" ht="14.5">
      <c r="B82" s="111" t="s">
        <v>380</v>
      </c>
      <c r="C82" s="366">
        <v>0.98260000000000003</v>
      </c>
      <c r="D82" s="366">
        <v>0.66220000000000001</v>
      </c>
      <c r="E82" s="366">
        <v>0.92449999999999999</v>
      </c>
      <c r="F82" s="366">
        <v>1.3541000000000001</v>
      </c>
      <c r="G82" s="366">
        <v>1.2421</v>
      </c>
      <c r="H82" s="366">
        <v>1.2317</v>
      </c>
      <c r="I82" s="366">
        <v>1.3428</v>
      </c>
      <c r="J82" s="366">
        <v>1.798</v>
      </c>
      <c r="K82" s="366">
        <v>1.5379</v>
      </c>
      <c r="L82" s="366">
        <v>1.1948000000000001</v>
      </c>
      <c r="M82" s="366">
        <v>1.9305000000000001</v>
      </c>
      <c r="N82" s="366">
        <v>1.9784999999999999</v>
      </c>
      <c r="O82" s="366">
        <v>2.0811000000000002</v>
      </c>
      <c r="P82" s="366">
        <v>1.9134</v>
      </c>
      <c r="Q82" s="366">
        <v>2.4085999999999999</v>
      </c>
      <c r="R82" s="381">
        <f t="shared" si="10"/>
        <v>1.4304999999999999</v>
      </c>
      <c r="S82" s="381">
        <f t="shared" si="11"/>
        <v>1.4210400000000001</v>
      </c>
      <c r="T82" s="381">
        <f t="shared" si="6"/>
        <v>2.0624200000000004</v>
      </c>
      <c r="U82" s="381">
        <f t="shared" si="7"/>
        <v>0.24439026985540993</v>
      </c>
      <c r="V82" s="381">
        <f t="shared" si="8"/>
        <v>0.2231191484386752</v>
      </c>
      <c r="W82" s="381">
        <f t="shared" si="9"/>
        <v>0.18267016614652754</v>
      </c>
      <c r="X82" s="366">
        <v>6.54E-2</v>
      </c>
      <c r="Y82" s="366" t="s">
        <v>6</v>
      </c>
      <c r="Z82" s="366">
        <v>3.5000000000000001E-3</v>
      </c>
    </row>
    <row r="83" spans="2:26" ht="14.5">
      <c r="B83" s="111" t="s">
        <v>82</v>
      </c>
      <c r="C83" s="366">
        <v>1.2010000000000001</v>
      </c>
      <c r="D83" s="366">
        <v>1.0456000000000001</v>
      </c>
      <c r="E83" s="366">
        <v>1.2965</v>
      </c>
      <c r="F83" s="366">
        <v>0.75470000000000004</v>
      </c>
      <c r="G83" s="366">
        <v>0.83099999999999996</v>
      </c>
      <c r="H83" s="366">
        <v>2.3016999999999999</v>
      </c>
      <c r="I83" s="366">
        <v>2.9546999999999999</v>
      </c>
      <c r="J83" s="366">
        <v>2.2805</v>
      </c>
      <c r="K83" s="366">
        <v>2.2216999999999998</v>
      </c>
      <c r="L83" s="366">
        <v>2.0381999999999998</v>
      </c>
      <c r="M83" s="366">
        <v>3.0699000000000001</v>
      </c>
      <c r="N83" s="366">
        <v>2.4291999999999998</v>
      </c>
      <c r="O83" s="366">
        <v>4.9526000000000003</v>
      </c>
      <c r="P83" s="366">
        <v>3.4344000000000001</v>
      </c>
      <c r="Q83" s="366">
        <v>5.1296999999999997</v>
      </c>
      <c r="R83" s="381">
        <f t="shared" si="10"/>
        <v>2.1179199999999998</v>
      </c>
      <c r="S83" s="381">
        <f t="shared" si="11"/>
        <v>2.3593599999999997</v>
      </c>
      <c r="T83" s="381">
        <f t="shared" si="6"/>
        <v>3.8031599999999997</v>
      </c>
      <c r="U83" s="381">
        <f t="shared" si="7"/>
        <v>0.20775360983626798</v>
      </c>
      <c r="V83" s="381">
        <f t="shared" si="8"/>
        <v>0.31179073494893977</v>
      </c>
      <c r="W83" s="381">
        <f t="shared" si="9"/>
        <v>1.0622938324211435</v>
      </c>
      <c r="X83" s="366">
        <v>3.3099999999999997E-2</v>
      </c>
      <c r="Y83" s="366">
        <v>2.0000000000000001E-4</v>
      </c>
      <c r="Z83" s="366">
        <v>2.1600000000000001E-2</v>
      </c>
    </row>
    <row r="84" spans="2:26" ht="14.5">
      <c r="B84" s="111" t="s">
        <v>83</v>
      </c>
      <c r="C84" s="366">
        <v>0.93240000000000001</v>
      </c>
      <c r="D84" s="366">
        <v>0.73609999999999998</v>
      </c>
      <c r="E84" s="366">
        <v>0.94110000000000005</v>
      </c>
      <c r="F84" s="366">
        <v>1.1375</v>
      </c>
      <c r="G84" s="366">
        <v>1.4126000000000001</v>
      </c>
      <c r="H84" s="366">
        <v>1.5638000000000001</v>
      </c>
      <c r="I84" s="366">
        <v>1.8252999999999999</v>
      </c>
      <c r="J84" s="366">
        <v>1.2914000000000001</v>
      </c>
      <c r="K84" s="366">
        <v>2.1171000000000002</v>
      </c>
      <c r="L84" s="366">
        <v>1.7649999999999999</v>
      </c>
      <c r="M84" s="366">
        <v>1.8334999999999999</v>
      </c>
      <c r="N84" s="366">
        <v>1.677</v>
      </c>
      <c r="O84" s="366">
        <v>2.7052</v>
      </c>
      <c r="P84" s="366">
        <v>2.3706999999999998</v>
      </c>
      <c r="Q84" s="366">
        <v>2.0897999999999999</v>
      </c>
      <c r="R84" s="381">
        <f t="shared" si="10"/>
        <v>1.6420400000000002</v>
      </c>
      <c r="S84" s="381">
        <f t="shared" si="11"/>
        <v>1.7125200000000003</v>
      </c>
      <c r="T84" s="381">
        <f t="shared" si="6"/>
        <v>2.13524</v>
      </c>
      <c r="U84" s="381">
        <f t="shared" si="7"/>
        <v>0.22879089667204905</v>
      </c>
      <c r="V84" s="381">
        <f t="shared" si="8"/>
        <v>0.27517926811443938</v>
      </c>
      <c r="W84" s="381">
        <f t="shared" si="9"/>
        <v>0.36970029266961607</v>
      </c>
      <c r="X84" s="366">
        <v>1.7999999999999999E-2</v>
      </c>
      <c r="Y84" s="366">
        <v>5.9999999999999995E-4</v>
      </c>
      <c r="Z84" s="366">
        <v>0.1515</v>
      </c>
    </row>
    <row r="85" spans="2:26" ht="14.5">
      <c r="B85" s="111" t="s">
        <v>165</v>
      </c>
      <c r="C85" s="366">
        <v>1.3372999999999999</v>
      </c>
      <c r="D85" s="366">
        <v>0.61680000000000001</v>
      </c>
      <c r="E85" s="366">
        <v>1.0871999999999999</v>
      </c>
      <c r="F85" s="366">
        <v>0.89270000000000005</v>
      </c>
      <c r="G85" s="366">
        <v>1.2588999999999999</v>
      </c>
      <c r="H85" s="366">
        <v>2.8774999999999999</v>
      </c>
      <c r="I85" s="366">
        <v>2.1402000000000001</v>
      </c>
      <c r="J85" s="366">
        <v>2.8092999999999999</v>
      </c>
      <c r="K85" s="366">
        <v>2.1282999999999999</v>
      </c>
      <c r="L85" s="366">
        <v>2.2702</v>
      </c>
      <c r="M85" s="366">
        <v>3.2452999999999999</v>
      </c>
      <c r="N85" s="366">
        <v>3.8706</v>
      </c>
      <c r="O85" s="366">
        <v>3.4321000000000002</v>
      </c>
      <c r="P85" s="366">
        <v>4.1653000000000002</v>
      </c>
      <c r="Q85" s="366">
        <v>2.4167999999999998</v>
      </c>
      <c r="R85" s="381">
        <f t="shared" si="10"/>
        <v>2.2428400000000002</v>
      </c>
      <c r="S85" s="381">
        <f t="shared" si="11"/>
        <v>2.4451000000000001</v>
      </c>
      <c r="T85" s="381">
        <f t="shared" si="6"/>
        <v>3.4260199999999998</v>
      </c>
      <c r="U85" s="381">
        <f t="shared" si="7"/>
        <v>0.26050634848310306</v>
      </c>
      <c r="V85" s="381">
        <f t="shared" si="8"/>
        <v>0.32970521985555545</v>
      </c>
      <c r="W85" s="381">
        <f t="shared" si="9"/>
        <v>0.59923417592790873</v>
      </c>
      <c r="X85" s="366">
        <v>1.4E-3</v>
      </c>
      <c r="Y85" s="366" t="s">
        <v>6</v>
      </c>
      <c r="Z85" s="366">
        <v>1.67E-2</v>
      </c>
    </row>
  </sheetData>
  <mergeCells count="53">
    <mergeCell ref="B22:B27"/>
    <mergeCell ref="C30:E30"/>
    <mergeCell ref="C31:E31"/>
    <mergeCell ref="C32:E32"/>
    <mergeCell ref="C33:E33"/>
    <mergeCell ref="B36:B40"/>
    <mergeCell ref="C44:E44"/>
    <mergeCell ref="C45:E45"/>
    <mergeCell ref="C46:E46"/>
    <mergeCell ref="G36:G40"/>
    <mergeCell ref="R36:R40"/>
    <mergeCell ref="H44:J44"/>
    <mergeCell ref="H45:J45"/>
    <mergeCell ref="H46:J46"/>
    <mergeCell ref="L36:L40"/>
    <mergeCell ref="K31:K39"/>
    <mergeCell ref="G49:G53"/>
    <mergeCell ref="S44:U44"/>
    <mergeCell ref="S45:U45"/>
    <mergeCell ref="S46:U46"/>
    <mergeCell ref="B49:B53"/>
    <mergeCell ref="L49:L53"/>
    <mergeCell ref="M44:O44"/>
    <mergeCell ref="M45:O45"/>
    <mergeCell ref="M46:O46"/>
    <mergeCell ref="H57:J57"/>
    <mergeCell ref="H58:J58"/>
    <mergeCell ref="H59:J59"/>
    <mergeCell ref="M57:O57"/>
    <mergeCell ref="C59:E59"/>
    <mergeCell ref="C57:E57"/>
    <mergeCell ref="C58:E58"/>
    <mergeCell ref="G62:G66"/>
    <mergeCell ref="H71:J71"/>
    <mergeCell ref="M58:O58"/>
    <mergeCell ref="M59:O59"/>
    <mergeCell ref="B62:B66"/>
    <mergeCell ref="L62:L66"/>
    <mergeCell ref="H70:J70"/>
    <mergeCell ref="M70:O70"/>
    <mergeCell ref="M71:O71"/>
    <mergeCell ref="C70:E70"/>
    <mergeCell ref="C71:E71"/>
    <mergeCell ref="C72:E72"/>
    <mergeCell ref="C75:G75"/>
    <mergeCell ref="H75:L75"/>
    <mergeCell ref="M75:Q75"/>
    <mergeCell ref="X74:Z74"/>
    <mergeCell ref="M72:O72"/>
    <mergeCell ref="B74:Q74"/>
    <mergeCell ref="R74:T74"/>
    <mergeCell ref="U74:W74"/>
    <mergeCell ref="H72:J72"/>
  </mergeCells>
  <phoneticPr fontId="34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A3D4F-492A-48F3-9166-D46BFAC555D0}">
  <dimension ref="A1:AS60"/>
  <sheetViews>
    <sheetView tabSelected="1" topLeftCell="A37" zoomScale="70" zoomScaleNormal="70" workbookViewId="0">
      <selection activeCell="G66" sqref="G66"/>
    </sheetView>
  </sheetViews>
  <sheetFormatPr defaultRowHeight="14"/>
  <sheetData>
    <row r="1" spans="1:21" s="115" customFormat="1">
      <c r="A1" s="133" t="s">
        <v>454</v>
      </c>
      <c r="B1" s="402" t="s">
        <v>75</v>
      </c>
      <c r="C1" s="402"/>
      <c r="D1" s="154"/>
      <c r="E1" s="133" t="s">
        <v>455</v>
      </c>
      <c r="F1" s="155"/>
      <c r="G1" s="154"/>
      <c r="H1" s="154"/>
      <c r="I1" s="154"/>
      <c r="J1" s="35"/>
      <c r="K1" s="35"/>
      <c r="L1" s="61"/>
      <c r="M1" s="160"/>
      <c r="N1" s="161"/>
      <c r="O1" s="35"/>
      <c r="P1" s="35"/>
      <c r="Q1" s="35"/>
    </row>
    <row r="2" spans="1:21" s="115" customFormat="1">
      <c r="A2" s="133"/>
      <c r="B2" s="363" t="s">
        <v>315</v>
      </c>
      <c r="C2" s="363" t="s">
        <v>316</v>
      </c>
      <c r="D2" s="157"/>
      <c r="E2" s="16"/>
      <c r="F2" s="155"/>
      <c r="G2" s="158"/>
      <c r="H2" s="157"/>
      <c r="I2" s="157"/>
      <c r="J2" s="35"/>
      <c r="K2" s="158"/>
      <c r="L2" s="61"/>
      <c r="M2" s="160"/>
      <c r="N2" s="161"/>
      <c r="O2" s="158"/>
      <c r="P2" s="157"/>
      <c r="Q2" s="157"/>
    </row>
    <row r="3" spans="1:21" s="115" customFormat="1">
      <c r="A3" s="133"/>
      <c r="B3" s="366">
        <v>0.88229999999999997</v>
      </c>
      <c r="C3" s="366">
        <v>29.647200000000002</v>
      </c>
      <c r="D3" s="157"/>
      <c r="E3" s="16"/>
      <c r="F3" s="155"/>
      <c r="G3" s="158"/>
      <c r="H3" s="157"/>
      <c r="I3" s="157"/>
      <c r="J3" s="35"/>
      <c r="K3" s="158"/>
      <c r="L3" s="61"/>
      <c r="M3" s="160"/>
      <c r="N3" s="161"/>
      <c r="O3" s="158"/>
      <c r="P3" s="157"/>
      <c r="Q3" s="157"/>
    </row>
    <row r="4" spans="1:21" s="115" customFormat="1">
      <c r="A4" s="133"/>
      <c r="B4" s="366">
        <v>1.0126999999999999</v>
      </c>
      <c r="C4" s="366">
        <v>27.250699999999998</v>
      </c>
      <c r="D4" s="157"/>
      <c r="E4" s="16"/>
      <c r="F4" s="155"/>
      <c r="G4" s="158"/>
      <c r="H4" s="157"/>
      <c r="I4" s="157"/>
      <c r="J4" s="35"/>
      <c r="K4" s="158"/>
      <c r="L4" s="61"/>
      <c r="M4" s="160"/>
      <c r="N4" s="161"/>
      <c r="O4" s="158"/>
      <c r="P4" s="157"/>
      <c r="Q4" s="157"/>
    </row>
    <row r="5" spans="1:21" s="115" customFormat="1">
      <c r="A5" s="133"/>
      <c r="B5" s="366">
        <v>1.4811000000000001</v>
      </c>
      <c r="C5" s="366">
        <v>26.3048</v>
      </c>
      <c r="D5" s="157"/>
      <c r="E5" s="16"/>
      <c r="F5" s="155"/>
      <c r="G5" s="158"/>
      <c r="H5" s="157"/>
      <c r="I5" s="157"/>
      <c r="J5" s="35"/>
      <c r="K5" s="158"/>
      <c r="L5" s="61"/>
      <c r="M5" s="160"/>
      <c r="N5" s="161"/>
      <c r="O5" s="158"/>
      <c r="P5" s="157"/>
      <c r="Q5" s="157"/>
    </row>
    <row r="6" spans="1:21" s="115" customFormat="1">
      <c r="A6" s="133"/>
      <c r="B6" s="366">
        <v>1.0964</v>
      </c>
      <c r="C6" s="366">
        <v>28.8431</v>
      </c>
      <c r="D6" s="157"/>
      <c r="E6" s="16"/>
      <c r="F6" s="155"/>
      <c r="G6" s="158"/>
      <c r="H6" s="157"/>
      <c r="I6" s="157"/>
      <c r="J6" s="35"/>
      <c r="K6" s="158"/>
      <c r="L6" s="61"/>
      <c r="M6" s="160"/>
      <c r="N6" s="161"/>
      <c r="O6" s="158"/>
      <c r="P6" s="157"/>
      <c r="Q6" s="157"/>
    </row>
    <row r="7" spans="1:21" s="115" customFormat="1">
      <c r="A7" s="133"/>
      <c r="B7" s="366">
        <v>0.96899999999999997</v>
      </c>
      <c r="C7" s="366">
        <v>32.130200000000002</v>
      </c>
      <c r="D7" s="157"/>
      <c r="E7" s="16"/>
      <c r="F7" s="155"/>
      <c r="G7" s="158"/>
      <c r="H7" s="157"/>
      <c r="I7" s="157"/>
      <c r="J7" s="35"/>
      <c r="K7" s="158"/>
      <c r="L7" s="61"/>
      <c r="M7" s="160"/>
      <c r="N7" s="161"/>
      <c r="O7" s="158"/>
      <c r="P7" s="157"/>
      <c r="Q7" s="157"/>
    </row>
    <row r="8" spans="1:21" s="115" customFormat="1">
      <c r="A8" s="133"/>
      <c r="B8" s="366">
        <v>0.75019999999999998</v>
      </c>
      <c r="C8" s="366">
        <v>33.594900000000003</v>
      </c>
      <c r="D8" s="157"/>
      <c r="E8" s="16"/>
      <c r="F8" s="155"/>
      <c r="G8" s="158"/>
      <c r="H8" s="157"/>
      <c r="I8" s="157"/>
      <c r="J8" s="35"/>
      <c r="K8" s="158"/>
      <c r="L8" s="61"/>
      <c r="M8" s="160"/>
      <c r="N8" s="161"/>
      <c r="O8" s="158"/>
      <c r="P8" s="157"/>
      <c r="Q8" s="157"/>
    </row>
    <row r="9" spans="1:21" s="115" customFormat="1">
      <c r="A9" s="133"/>
      <c r="B9" s="367">
        <f>AVERAGE(B3:B8)</f>
        <v>1.0319500000000001</v>
      </c>
      <c r="C9" s="367">
        <f>AVERAGE(C3:C8)</f>
        <v>29.628483333333332</v>
      </c>
      <c r="D9" s="157"/>
      <c r="E9" s="16"/>
      <c r="F9" s="155"/>
      <c r="G9" s="158"/>
      <c r="H9" s="157"/>
      <c r="I9" s="157"/>
      <c r="J9" s="35"/>
      <c r="K9" s="158"/>
      <c r="L9" s="61"/>
      <c r="M9" s="160"/>
      <c r="N9" s="161"/>
      <c r="O9" s="158"/>
      <c r="P9" s="157"/>
      <c r="Q9" s="157"/>
    </row>
    <row r="10" spans="1:21" s="115" customFormat="1">
      <c r="A10" s="133"/>
      <c r="B10" s="367">
        <f>_xlfn.STDEV.P(B3:B8)</f>
        <v>0.22803544132436918</v>
      </c>
      <c r="C10" s="367">
        <f>_xlfn.STDEV.P(C3:C8)</f>
        <v>2.5595881578987592</v>
      </c>
      <c r="D10" s="157"/>
      <c r="E10" s="157"/>
      <c r="F10" s="155"/>
      <c r="G10" s="158"/>
      <c r="H10" s="157"/>
      <c r="I10" s="157"/>
      <c r="J10" s="35"/>
      <c r="K10" s="158"/>
      <c r="L10" s="157"/>
      <c r="M10" s="157"/>
      <c r="N10" s="155"/>
      <c r="O10" s="158"/>
      <c r="P10" s="157"/>
      <c r="Q10" s="157"/>
    </row>
    <row r="11" spans="1:21" s="115" customFormat="1">
      <c r="A11" s="133"/>
      <c r="B11" s="156"/>
      <c r="C11" s="156"/>
      <c r="D11" s="157"/>
      <c r="E11" s="157"/>
      <c r="F11" s="155"/>
      <c r="G11" s="158"/>
      <c r="H11" s="157"/>
      <c r="I11" s="157"/>
      <c r="J11" s="365"/>
      <c r="K11" s="158"/>
      <c r="L11" s="157"/>
      <c r="M11" s="157"/>
      <c r="N11" s="155"/>
      <c r="O11" s="158"/>
      <c r="P11" s="157"/>
      <c r="Q11" s="157"/>
    </row>
    <row r="12" spans="1:21" s="115" customFormat="1">
      <c r="A12" s="133"/>
      <c r="B12" s="156"/>
      <c r="C12" s="156"/>
      <c r="D12" s="157"/>
      <c r="E12" s="157"/>
      <c r="F12" s="155"/>
      <c r="G12" s="158"/>
      <c r="H12" s="157"/>
      <c r="I12" s="157"/>
      <c r="J12" s="365"/>
      <c r="K12" s="158"/>
      <c r="L12" s="157"/>
      <c r="M12" s="157"/>
      <c r="N12" s="155"/>
      <c r="O12" s="158"/>
      <c r="P12" s="157"/>
      <c r="Q12" s="157"/>
    </row>
    <row r="13" spans="1:21" s="115" customFormat="1">
      <c r="A13" s="133"/>
      <c r="B13" s="156"/>
      <c r="C13" s="154"/>
      <c r="D13" s="157"/>
      <c r="E13" s="157"/>
      <c r="F13" s="155"/>
      <c r="G13" s="158"/>
      <c r="H13" s="157"/>
      <c r="I13" s="157"/>
      <c r="J13" s="35"/>
      <c r="K13" s="158"/>
      <c r="L13" s="157"/>
      <c r="M13" s="157"/>
      <c r="N13" s="155"/>
      <c r="O13" s="158"/>
      <c r="P13" s="157"/>
      <c r="Q13" s="157"/>
    </row>
    <row r="14" spans="1:21" s="115" customFormat="1">
      <c r="A14" s="339" t="s">
        <v>404</v>
      </c>
      <c r="B14" s="520" t="s">
        <v>97</v>
      </c>
      <c r="C14" s="391" t="s">
        <v>55</v>
      </c>
      <c r="D14" s="391"/>
      <c r="E14" s="391"/>
      <c r="F14" s="391" t="s">
        <v>430</v>
      </c>
      <c r="G14" s="391"/>
      <c r="H14" s="157"/>
      <c r="I14" s="520" t="s">
        <v>97</v>
      </c>
      <c r="J14" s="391" t="s">
        <v>55</v>
      </c>
      <c r="K14" s="391"/>
      <c r="L14" s="391"/>
      <c r="M14" s="391" t="s">
        <v>430</v>
      </c>
      <c r="N14" s="391"/>
      <c r="O14" s="154"/>
      <c r="P14" s="520" t="s">
        <v>97</v>
      </c>
      <c r="Q14" s="391" t="s">
        <v>55</v>
      </c>
      <c r="R14" s="391"/>
      <c r="S14" s="391"/>
      <c r="T14" s="391" t="s">
        <v>430</v>
      </c>
      <c r="U14" s="391"/>
    </row>
    <row r="15" spans="1:21" s="115" customFormat="1" ht="14.5">
      <c r="A15" s="133"/>
      <c r="B15" s="521"/>
      <c r="C15" s="3" t="s">
        <v>98</v>
      </c>
      <c r="D15" s="3" t="s">
        <v>294</v>
      </c>
      <c r="E15" s="3" t="s">
        <v>296</v>
      </c>
      <c r="F15" s="3" t="s">
        <v>294</v>
      </c>
      <c r="G15" s="3" t="s">
        <v>251</v>
      </c>
      <c r="H15" s="157"/>
      <c r="I15" s="521"/>
      <c r="J15" s="3" t="s">
        <v>98</v>
      </c>
      <c r="K15" s="3" t="s">
        <v>99</v>
      </c>
      <c r="L15" s="3" t="s">
        <v>251</v>
      </c>
      <c r="M15" s="3" t="s">
        <v>99</v>
      </c>
      <c r="N15" s="3" t="s">
        <v>251</v>
      </c>
      <c r="O15" s="154"/>
      <c r="P15" s="521"/>
      <c r="Q15" s="3" t="s">
        <v>98</v>
      </c>
      <c r="R15" s="3" t="s">
        <v>99</v>
      </c>
      <c r="S15" s="3" t="s">
        <v>251</v>
      </c>
      <c r="T15" s="3" t="s">
        <v>99</v>
      </c>
      <c r="U15" s="3" t="s">
        <v>251</v>
      </c>
    </row>
    <row r="16" spans="1:21" s="115" customFormat="1">
      <c r="A16" s="133"/>
      <c r="B16" s="403" t="s">
        <v>61</v>
      </c>
      <c r="C16" s="159">
        <v>0.72</v>
      </c>
      <c r="D16" s="159">
        <v>0.92</v>
      </c>
      <c r="E16" s="159">
        <v>0.64</v>
      </c>
      <c r="F16" s="159">
        <v>2.25</v>
      </c>
      <c r="G16" s="159">
        <v>1.18</v>
      </c>
      <c r="H16" s="157"/>
      <c r="I16" s="403" t="s">
        <v>62</v>
      </c>
      <c r="J16" s="159">
        <v>3.47</v>
      </c>
      <c r="K16" s="159">
        <v>3.94</v>
      </c>
      <c r="L16" s="159">
        <v>3.34</v>
      </c>
      <c r="M16" s="159">
        <v>5.62</v>
      </c>
      <c r="N16" s="159">
        <v>4.88</v>
      </c>
      <c r="O16" s="154"/>
      <c r="P16" s="403" t="s">
        <v>63</v>
      </c>
      <c r="Q16" s="159">
        <v>1.21</v>
      </c>
      <c r="R16" s="159">
        <v>1.39</v>
      </c>
      <c r="S16" s="159">
        <v>1.05</v>
      </c>
      <c r="T16" s="159">
        <v>2.35</v>
      </c>
      <c r="U16" s="159">
        <v>1.72</v>
      </c>
    </row>
    <row r="17" spans="1:40" s="115" customFormat="1">
      <c r="A17" s="133"/>
      <c r="B17" s="403"/>
      <c r="C17" s="159">
        <v>0.57999999999999996</v>
      </c>
      <c r="D17" s="159">
        <v>1.17</v>
      </c>
      <c r="E17" s="159">
        <v>0.83</v>
      </c>
      <c r="F17" s="159">
        <v>2.16</v>
      </c>
      <c r="G17" s="159">
        <v>1.36</v>
      </c>
      <c r="H17" s="157"/>
      <c r="I17" s="403"/>
      <c r="J17" s="159">
        <v>3.59</v>
      </c>
      <c r="K17" s="159">
        <v>4.13</v>
      </c>
      <c r="L17" s="159">
        <v>3.46</v>
      </c>
      <c r="M17" s="159">
        <v>4.96</v>
      </c>
      <c r="N17" s="159">
        <v>4.7699999999999996</v>
      </c>
      <c r="O17" s="154"/>
      <c r="P17" s="403"/>
      <c r="Q17" s="159">
        <v>1.02</v>
      </c>
      <c r="R17" s="159">
        <v>1.35</v>
      </c>
      <c r="S17" s="159">
        <v>1.19</v>
      </c>
      <c r="T17" s="159">
        <v>2.84</v>
      </c>
      <c r="U17" s="159">
        <v>1.69</v>
      </c>
    </row>
    <row r="18" spans="1:40" s="115" customFormat="1">
      <c r="A18" s="133"/>
      <c r="B18" s="403"/>
      <c r="C18" s="159">
        <v>0.49</v>
      </c>
      <c r="D18" s="159">
        <v>0.95</v>
      </c>
      <c r="E18" s="159">
        <v>0.73</v>
      </c>
      <c r="F18" s="159">
        <v>1.99</v>
      </c>
      <c r="G18" s="159">
        <v>1.94</v>
      </c>
      <c r="H18" s="157"/>
      <c r="I18" s="403"/>
      <c r="J18" s="159">
        <v>3.25</v>
      </c>
      <c r="K18" s="159">
        <v>4.0599999999999996</v>
      </c>
      <c r="L18" s="159">
        <v>3.56</v>
      </c>
      <c r="M18" s="159">
        <v>5.91</v>
      </c>
      <c r="N18" s="159">
        <v>3.98</v>
      </c>
      <c r="O18" s="154"/>
      <c r="P18" s="403"/>
      <c r="Q18" s="159">
        <v>0.92</v>
      </c>
      <c r="R18" s="159">
        <v>1.24</v>
      </c>
      <c r="S18" s="159">
        <v>1.1200000000000001</v>
      </c>
      <c r="T18" s="159">
        <v>2.61</v>
      </c>
      <c r="U18" s="159">
        <v>1.81</v>
      </c>
    </row>
    <row r="19" spans="1:40" s="115" customFormat="1">
      <c r="A19" s="133"/>
      <c r="B19" s="403"/>
      <c r="C19" s="159">
        <v>0.71</v>
      </c>
      <c r="D19" s="159">
        <v>0.83</v>
      </c>
      <c r="E19" s="159">
        <v>0.71</v>
      </c>
      <c r="F19" s="159">
        <v>2.31</v>
      </c>
      <c r="G19" s="159">
        <v>1.26</v>
      </c>
      <c r="H19" s="157"/>
      <c r="I19" s="403"/>
      <c r="J19" s="159">
        <v>3.32</v>
      </c>
      <c r="K19" s="159">
        <v>3.87</v>
      </c>
      <c r="L19" s="159">
        <v>3.61</v>
      </c>
      <c r="M19" s="159">
        <v>6.05</v>
      </c>
      <c r="N19" s="159">
        <v>4.12</v>
      </c>
      <c r="O19" s="154"/>
      <c r="P19" s="403"/>
      <c r="Q19" s="159">
        <v>1.03</v>
      </c>
      <c r="R19" s="159">
        <v>1.52</v>
      </c>
      <c r="S19" s="159">
        <v>1.06</v>
      </c>
      <c r="T19" s="159">
        <v>2.4700000000000002</v>
      </c>
      <c r="U19" s="159">
        <v>2.04</v>
      </c>
    </row>
    <row r="20" spans="1:40" s="115" customFormat="1">
      <c r="A20" s="133"/>
      <c r="B20" s="403"/>
      <c r="C20" s="159">
        <v>0.61</v>
      </c>
      <c r="D20" s="159">
        <v>0.97</v>
      </c>
      <c r="E20" s="159">
        <v>0.87</v>
      </c>
      <c r="F20" s="159">
        <v>1.85</v>
      </c>
      <c r="G20" s="159">
        <v>1.42</v>
      </c>
      <c r="H20" s="157"/>
      <c r="I20" s="403"/>
      <c r="J20" s="159">
        <v>3.46</v>
      </c>
      <c r="K20" s="159">
        <v>3.97</v>
      </c>
      <c r="L20" s="159">
        <v>3.75</v>
      </c>
      <c r="M20" s="159">
        <v>5.79</v>
      </c>
      <c r="N20" s="159">
        <v>4.21</v>
      </c>
      <c r="O20" s="154"/>
      <c r="P20" s="403"/>
      <c r="Q20" s="159">
        <v>0.81</v>
      </c>
      <c r="R20" s="159">
        <v>1.32</v>
      </c>
      <c r="S20" s="165">
        <v>1.01</v>
      </c>
      <c r="T20" s="159">
        <v>2.29</v>
      </c>
      <c r="U20" s="159">
        <v>1.62</v>
      </c>
    </row>
    <row r="21" spans="1:40" s="115" customFormat="1">
      <c r="A21" s="133"/>
      <c r="B21" s="404"/>
      <c r="C21" s="159">
        <v>0.52</v>
      </c>
      <c r="D21" s="159">
        <v>1.03</v>
      </c>
      <c r="E21" s="159">
        <v>0.69</v>
      </c>
      <c r="F21" s="159">
        <v>2.08</v>
      </c>
      <c r="G21" s="159">
        <v>1.35</v>
      </c>
      <c r="H21" s="157"/>
      <c r="I21" s="403"/>
      <c r="J21" s="159">
        <v>3.25</v>
      </c>
      <c r="K21" s="159">
        <v>4.01</v>
      </c>
      <c r="L21" s="159">
        <v>3.31</v>
      </c>
      <c r="M21" s="159">
        <v>4.8099999999999996</v>
      </c>
      <c r="N21" s="159">
        <v>4.37</v>
      </c>
      <c r="O21" s="154"/>
      <c r="P21" s="403"/>
      <c r="Q21" s="159">
        <v>0.87</v>
      </c>
      <c r="R21" s="159">
        <v>1.42</v>
      </c>
      <c r="S21" s="159">
        <v>1.1200000000000001</v>
      </c>
      <c r="T21" s="159">
        <v>2.02</v>
      </c>
      <c r="U21" s="159">
        <v>1.74</v>
      </c>
    </row>
    <row r="22" spans="1:40" s="114" customFormat="1">
      <c r="A22" s="166"/>
      <c r="B22" s="68" t="s">
        <v>3</v>
      </c>
      <c r="C22" s="7">
        <f>AVERAGE(C16:C21)</f>
        <v>0.60499999999999998</v>
      </c>
      <c r="D22" s="7">
        <f>AVERAGE(D16:D21)</f>
        <v>0.97833333333333339</v>
      </c>
      <c r="E22" s="7">
        <f>AVERAGE(E16:E21)</f>
        <v>0.74500000000000011</v>
      </c>
      <c r="F22" s="7">
        <f>AVERAGE(F16:F21)</f>
        <v>2.1066666666666669</v>
      </c>
      <c r="G22" s="7">
        <f>AVERAGE(G16:G21)</f>
        <v>1.4183333333333332</v>
      </c>
      <c r="I22" s="170" t="s">
        <v>3</v>
      </c>
      <c r="J22" s="7">
        <f>AVERAGE(J16:J21)</f>
        <v>3.39</v>
      </c>
      <c r="K22" s="7">
        <f>AVERAGE(K16:K21)</f>
        <v>3.9966666666666661</v>
      </c>
      <c r="L22" s="7">
        <f>AVERAGE(L16:L21)</f>
        <v>3.5049999999999994</v>
      </c>
      <c r="M22" s="7">
        <f>AVERAGE(M16:M21)</f>
        <v>5.5233333333333334</v>
      </c>
      <c r="N22" s="7">
        <f>AVERAGE(N16:N21)</f>
        <v>4.3883333333333336</v>
      </c>
      <c r="P22" s="170" t="s">
        <v>3</v>
      </c>
      <c r="Q22" s="7">
        <f>AVERAGE(Q16:Q21)</f>
        <v>0.97666666666666668</v>
      </c>
      <c r="R22" s="7">
        <f>AVERAGE(R16:R21)</f>
        <v>1.3733333333333333</v>
      </c>
      <c r="S22" s="7">
        <f>AVERAGE(S16:S21)</f>
        <v>1.0916666666666666</v>
      </c>
      <c r="T22" s="7">
        <f>AVERAGE(T16:T21)</f>
        <v>2.4299999999999997</v>
      </c>
      <c r="U22" s="7">
        <f>AVERAGE(U16:U21)</f>
        <v>1.7700000000000002</v>
      </c>
    </row>
    <row r="23" spans="1:40" s="114" customFormat="1">
      <c r="B23" s="281" t="s">
        <v>4</v>
      </c>
      <c r="C23" s="278">
        <f>STDEVP(C16:C21)</f>
        <v>8.6938675704966217E-2</v>
      </c>
      <c r="D23" s="278">
        <f>STDEVP(D16:D21)</f>
        <v>0.104628974104796</v>
      </c>
      <c r="E23" s="278">
        <f>STDEVP(E16:E21)</f>
        <v>7.9947899701408504E-2</v>
      </c>
      <c r="F23" s="278">
        <f>STDEVP(F16:F21)</f>
        <v>0.1554205763583302</v>
      </c>
      <c r="G23" s="278">
        <f>STDEVP(G16:G21)</f>
        <v>0.24565671621639534</v>
      </c>
      <c r="H23" s="167"/>
      <c r="I23" s="340" t="s">
        <v>4</v>
      </c>
      <c r="J23" s="278">
        <f>STDEVP(J16:J21)</f>
        <v>0.12609520212918493</v>
      </c>
      <c r="K23" s="278">
        <f>STDEVP(K16:K21)</f>
        <v>8.3599574693229567E-2</v>
      </c>
      <c r="L23" s="278">
        <f>STDEVP(L16:L21)</f>
        <v>0.15348724159790395</v>
      </c>
      <c r="M23" s="278">
        <f>STDEVP(M16:M21)</f>
        <v>0.47143987480436533</v>
      </c>
      <c r="N23" s="278">
        <f>STDEVP(N16:N21)</f>
        <v>0.3312308694685458</v>
      </c>
      <c r="O23" s="132"/>
      <c r="P23" s="360" t="s">
        <v>4</v>
      </c>
      <c r="Q23" s="278">
        <f>STDEVP(Q16:Q21)</f>
        <v>0.13008544200725253</v>
      </c>
      <c r="R23" s="278">
        <f>STDEVP(R16:R21)</f>
        <v>8.6730745541717905E-2</v>
      </c>
      <c r="S23" s="278">
        <f>STDEVP(S16:S21)</f>
        <v>5.8713049846028452E-2</v>
      </c>
      <c r="T23" s="278">
        <f>STDEVP(T16:T21)</f>
        <v>0.25696951829610953</v>
      </c>
      <c r="U23" s="278">
        <f>STDEVP(U16:U21)</f>
        <v>0.13341664064126332</v>
      </c>
    </row>
    <row r="24" spans="1:40" s="114" customFormat="1">
      <c r="C24" s="523" t="s">
        <v>5</v>
      </c>
      <c r="D24" s="524"/>
      <c r="E24" s="524"/>
      <c r="F24" s="524"/>
      <c r="G24" s="419"/>
      <c r="J24" s="523" t="s">
        <v>5</v>
      </c>
      <c r="K24" s="524"/>
      <c r="L24" s="524"/>
      <c r="M24" s="524"/>
      <c r="N24" s="419"/>
      <c r="Q24" s="523" t="s">
        <v>5</v>
      </c>
      <c r="R24" s="524"/>
      <c r="S24" s="524"/>
      <c r="T24" s="524"/>
      <c r="U24" s="419"/>
    </row>
    <row r="25" spans="1:40" s="114" customFormat="1">
      <c r="A25" s="470" t="s">
        <v>299</v>
      </c>
      <c r="B25" s="284" t="s">
        <v>295</v>
      </c>
      <c r="C25" s="513" t="s">
        <v>285</v>
      </c>
      <c r="D25" s="514"/>
      <c r="E25" s="514"/>
      <c r="F25" s="514"/>
      <c r="G25" s="514"/>
      <c r="H25" s="470" t="s">
        <v>299</v>
      </c>
      <c r="I25" s="284" t="s">
        <v>295</v>
      </c>
      <c r="J25" s="513" t="s">
        <v>285</v>
      </c>
      <c r="K25" s="514"/>
      <c r="L25" s="514"/>
      <c r="M25" s="514"/>
      <c r="N25" s="514"/>
      <c r="O25" s="470" t="s">
        <v>299</v>
      </c>
      <c r="P25" s="284" t="s">
        <v>295</v>
      </c>
      <c r="Q25" s="513" t="s">
        <v>285</v>
      </c>
      <c r="R25" s="514"/>
      <c r="S25" s="514"/>
      <c r="T25" s="514"/>
      <c r="U25" s="514"/>
    </row>
    <row r="26" spans="1:40" s="114" customFormat="1">
      <c r="A26" s="470"/>
      <c r="B26" s="284" t="s">
        <v>297</v>
      </c>
      <c r="C26" s="515">
        <v>6.8400000000000002E-2</v>
      </c>
      <c r="D26" s="516"/>
      <c r="E26" s="516"/>
      <c r="F26" s="516"/>
      <c r="G26" s="516"/>
      <c r="H26" s="470"/>
      <c r="I26" s="284" t="s">
        <v>297</v>
      </c>
      <c r="J26" s="515">
        <v>0.33650000000000002</v>
      </c>
      <c r="K26" s="516"/>
      <c r="L26" s="516"/>
      <c r="M26" s="516"/>
      <c r="N26" s="516"/>
      <c r="O26" s="470"/>
      <c r="P26" s="284" t="s">
        <v>297</v>
      </c>
      <c r="Q26" s="515">
        <v>0.17699999999999999</v>
      </c>
      <c r="R26" s="516"/>
      <c r="S26" s="516"/>
      <c r="T26" s="516"/>
      <c r="U26" s="516"/>
    </row>
    <row r="27" spans="1:40" s="114" customFormat="1">
      <c r="A27" s="470"/>
      <c r="B27" s="284" t="s">
        <v>298</v>
      </c>
      <c r="C27" s="515">
        <v>2.8E-3</v>
      </c>
      <c r="D27" s="516"/>
      <c r="E27" s="516"/>
      <c r="F27" s="516"/>
      <c r="G27" s="516"/>
      <c r="H27" s="470"/>
      <c r="I27" s="284" t="s">
        <v>298</v>
      </c>
      <c r="J27" s="513" t="s">
        <v>285</v>
      </c>
      <c r="K27" s="514"/>
      <c r="L27" s="514"/>
      <c r="M27" s="514"/>
      <c r="N27" s="514"/>
      <c r="O27" s="470"/>
      <c r="P27" s="284" t="s">
        <v>298</v>
      </c>
      <c r="Q27" s="513">
        <v>8.9999999999999998E-4</v>
      </c>
      <c r="R27" s="514"/>
      <c r="S27" s="514"/>
      <c r="T27" s="514"/>
      <c r="U27" s="514"/>
    </row>
    <row r="28" spans="1:40" s="114" customFormat="1">
      <c r="A28" s="286" t="s">
        <v>430</v>
      </c>
      <c r="B28" s="285" t="s">
        <v>298</v>
      </c>
      <c r="C28" s="470">
        <v>4.0000000000000002E-4</v>
      </c>
      <c r="D28" s="470"/>
      <c r="E28" s="470"/>
      <c r="F28" s="470"/>
      <c r="G28" s="470"/>
      <c r="H28" s="286" t="s">
        <v>430</v>
      </c>
      <c r="I28" s="285" t="s">
        <v>298</v>
      </c>
      <c r="J28" s="470">
        <v>1.2999999999999999E-3</v>
      </c>
      <c r="K28" s="470"/>
      <c r="L28" s="470"/>
      <c r="M28" s="470"/>
      <c r="N28" s="470"/>
      <c r="O28" s="286" t="s">
        <v>430</v>
      </c>
      <c r="P28" s="285" t="s">
        <v>298</v>
      </c>
      <c r="Q28" s="470">
        <v>5.0000000000000001E-4</v>
      </c>
      <c r="R28" s="470"/>
      <c r="S28" s="470"/>
      <c r="T28" s="470"/>
      <c r="U28" s="470"/>
    </row>
    <row r="29" spans="1:40" s="132" customFormat="1">
      <c r="C29" s="167"/>
      <c r="D29" s="167"/>
      <c r="E29" s="167"/>
      <c r="F29" s="167"/>
      <c r="G29" s="167"/>
      <c r="H29" s="168"/>
      <c r="J29" s="167"/>
      <c r="K29" s="167"/>
      <c r="L29" s="167"/>
      <c r="M29" s="167"/>
      <c r="N29" s="167"/>
      <c r="Q29" s="167"/>
      <c r="R29" s="167"/>
      <c r="S29" s="167"/>
      <c r="T29" s="167"/>
      <c r="U29" s="167"/>
    </row>
    <row r="30" spans="1:40" s="115" customFormat="1">
      <c r="A30" s="133"/>
      <c r="H30" s="154"/>
      <c r="I30" s="154"/>
      <c r="J30" s="154"/>
      <c r="K30" s="154"/>
      <c r="L30" s="154"/>
      <c r="M30" s="154"/>
      <c r="N30" s="154"/>
      <c r="O30" s="154"/>
      <c r="P30" s="154"/>
      <c r="Q30" s="154"/>
      <c r="AF30" s="89"/>
      <c r="AG30" s="89"/>
      <c r="AH30" s="89"/>
      <c r="AI30" s="89"/>
      <c r="AJ30" s="89"/>
      <c r="AK30" s="89"/>
      <c r="AL30" s="76"/>
      <c r="AM30" s="76"/>
      <c r="AN30" s="69"/>
    </row>
    <row r="31" spans="1:40" s="115" customFormat="1">
      <c r="A31" s="339"/>
      <c r="B31" s="341"/>
      <c r="C31" s="341"/>
      <c r="D31" s="341"/>
      <c r="E31" s="341"/>
      <c r="F31" s="341"/>
      <c r="G31" s="341"/>
      <c r="H31" s="342"/>
      <c r="I31" s="342"/>
      <c r="J31" s="342"/>
      <c r="K31" s="342"/>
      <c r="L31" s="342"/>
      <c r="M31" s="342"/>
      <c r="N31" s="342"/>
      <c r="O31" s="154"/>
      <c r="P31" s="154"/>
      <c r="Q31" s="154"/>
      <c r="AF31" s="36"/>
      <c r="AG31" s="36"/>
      <c r="AH31" s="69"/>
      <c r="AI31" s="36"/>
      <c r="AJ31" s="36"/>
      <c r="AK31" s="69"/>
      <c r="AL31" s="76"/>
      <c r="AM31" s="76"/>
      <c r="AN31" s="69"/>
    </row>
    <row r="32" spans="1:40" s="115" customFormat="1">
      <c r="A32" s="343" t="s">
        <v>405</v>
      </c>
      <c r="B32" s="517" t="s">
        <v>97</v>
      </c>
      <c r="C32" s="522" t="s">
        <v>55</v>
      </c>
      <c r="D32" s="522"/>
      <c r="E32" s="522"/>
      <c r="F32" s="522" t="s">
        <v>430</v>
      </c>
      <c r="G32" s="522"/>
      <c r="H32" s="344"/>
      <c r="I32" s="517" t="s">
        <v>97</v>
      </c>
      <c r="J32" s="522" t="s">
        <v>55</v>
      </c>
      <c r="K32" s="522"/>
      <c r="L32" s="522"/>
      <c r="M32" s="522" t="s">
        <v>430</v>
      </c>
      <c r="N32" s="522"/>
      <c r="O32" s="154"/>
      <c r="P32" s="154"/>
      <c r="Q32" s="154"/>
      <c r="R32" s="69"/>
      <c r="S32" s="69"/>
      <c r="T32" s="69"/>
      <c r="AF32" s="72"/>
      <c r="AG32" s="72"/>
      <c r="AH32" s="72"/>
      <c r="AI32" s="72"/>
      <c r="AJ32" s="72"/>
      <c r="AK32" s="72"/>
      <c r="AL32" s="69"/>
      <c r="AM32" s="73"/>
      <c r="AN32" s="69"/>
    </row>
    <row r="33" spans="1:45" s="115" customFormat="1" ht="14.5">
      <c r="A33" s="339"/>
      <c r="B33" s="518"/>
      <c r="C33" s="279" t="s">
        <v>98</v>
      </c>
      <c r="D33" s="279" t="s">
        <v>99</v>
      </c>
      <c r="E33" s="279" t="s">
        <v>251</v>
      </c>
      <c r="F33" s="279" t="s">
        <v>99</v>
      </c>
      <c r="G33" s="279" t="s">
        <v>251</v>
      </c>
      <c r="H33" s="344"/>
      <c r="I33" s="518"/>
      <c r="J33" s="279" t="s">
        <v>98</v>
      </c>
      <c r="K33" s="279" t="s">
        <v>99</v>
      </c>
      <c r="L33" s="279" t="s">
        <v>251</v>
      </c>
      <c r="M33" s="279" t="s">
        <v>99</v>
      </c>
      <c r="N33" s="279" t="s">
        <v>251</v>
      </c>
      <c r="O33" s="154"/>
      <c r="P33" s="154"/>
      <c r="Q33" s="154"/>
      <c r="R33" s="61"/>
      <c r="S33" s="61"/>
      <c r="T33" s="69"/>
      <c r="AF33" s="72"/>
      <c r="AG33" s="72"/>
      <c r="AH33" s="72"/>
      <c r="AI33" s="72"/>
      <c r="AJ33" s="72"/>
      <c r="AK33" s="72"/>
      <c r="AL33" s="69"/>
      <c r="AM33" s="73"/>
      <c r="AN33" s="69"/>
    </row>
    <row r="34" spans="1:45" s="115" customFormat="1">
      <c r="A34" s="339"/>
      <c r="B34" s="519" t="s">
        <v>58</v>
      </c>
      <c r="C34" s="345">
        <v>43</v>
      </c>
      <c r="D34" s="345">
        <v>183</v>
      </c>
      <c r="E34" s="345">
        <v>86</v>
      </c>
      <c r="F34" s="345">
        <v>262</v>
      </c>
      <c r="G34" s="345">
        <v>225</v>
      </c>
      <c r="H34" s="344"/>
      <c r="I34" s="519" t="s">
        <v>59</v>
      </c>
      <c r="J34" s="345">
        <v>142</v>
      </c>
      <c r="K34" s="345">
        <v>443</v>
      </c>
      <c r="L34" s="345">
        <v>258</v>
      </c>
      <c r="M34" s="345">
        <v>561</v>
      </c>
      <c r="N34" s="345">
        <v>462</v>
      </c>
      <c r="O34" s="154"/>
      <c r="P34" s="154"/>
      <c r="Q34" s="154"/>
      <c r="R34" s="61"/>
      <c r="S34" s="61"/>
      <c r="T34" s="69"/>
      <c r="AF34" s="72"/>
      <c r="AG34" s="72"/>
      <c r="AH34" s="72"/>
      <c r="AI34" s="72"/>
      <c r="AJ34" s="72"/>
      <c r="AK34" s="72"/>
      <c r="AL34" s="73"/>
      <c r="AM34" s="73"/>
      <c r="AN34" s="69"/>
    </row>
    <row r="35" spans="1:45" s="115" customFormat="1">
      <c r="A35" s="339"/>
      <c r="B35" s="519"/>
      <c r="C35" s="345">
        <v>52</v>
      </c>
      <c r="D35" s="345">
        <v>204</v>
      </c>
      <c r="E35" s="345">
        <v>122</v>
      </c>
      <c r="F35" s="345">
        <v>266</v>
      </c>
      <c r="G35" s="345">
        <v>172</v>
      </c>
      <c r="H35" s="344"/>
      <c r="I35" s="519"/>
      <c r="J35" s="345">
        <v>197</v>
      </c>
      <c r="K35" s="345">
        <v>513</v>
      </c>
      <c r="L35" s="345">
        <v>249</v>
      </c>
      <c r="M35" s="345">
        <v>493</v>
      </c>
      <c r="N35" s="345">
        <v>383</v>
      </c>
      <c r="O35" s="154"/>
      <c r="P35" s="154"/>
      <c r="Q35" s="154"/>
      <c r="R35" s="61"/>
      <c r="S35" s="61"/>
      <c r="T35" s="69"/>
      <c r="AF35" s="74"/>
      <c r="AG35" s="74"/>
      <c r="AH35" s="74"/>
      <c r="AI35" s="74"/>
      <c r="AJ35" s="74"/>
      <c r="AK35" s="74"/>
      <c r="AL35" s="73"/>
      <c r="AM35" s="73"/>
      <c r="AN35" s="69"/>
    </row>
    <row r="36" spans="1:45" s="115" customFormat="1">
      <c r="A36" s="339"/>
      <c r="B36" s="519"/>
      <c r="C36" s="345">
        <v>58</v>
      </c>
      <c r="D36" s="345">
        <v>171</v>
      </c>
      <c r="E36" s="345">
        <v>95</v>
      </c>
      <c r="F36" s="345">
        <v>312</v>
      </c>
      <c r="G36" s="345">
        <v>258</v>
      </c>
      <c r="H36" s="341"/>
      <c r="I36" s="519"/>
      <c r="J36" s="345">
        <v>173</v>
      </c>
      <c r="K36" s="345">
        <v>455</v>
      </c>
      <c r="L36" s="345">
        <v>236</v>
      </c>
      <c r="M36" s="345">
        <v>487</v>
      </c>
      <c r="N36" s="345">
        <v>486</v>
      </c>
      <c r="O36" s="154"/>
      <c r="Q36" s="69"/>
      <c r="R36" s="61"/>
      <c r="S36" s="61"/>
      <c r="T36" s="69"/>
      <c r="AF36" s="74"/>
      <c r="AG36" s="74"/>
      <c r="AH36" s="74"/>
      <c r="AI36" s="74"/>
      <c r="AJ36" s="74"/>
      <c r="AK36" s="74"/>
      <c r="AL36" s="73"/>
      <c r="AM36" s="73"/>
      <c r="AN36" s="69"/>
    </row>
    <row r="37" spans="1:45" s="115" customFormat="1">
      <c r="A37" s="339"/>
      <c r="B37" s="519"/>
      <c r="C37" s="345">
        <v>34</v>
      </c>
      <c r="D37" s="345">
        <v>195</v>
      </c>
      <c r="E37" s="345">
        <v>119</v>
      </c>
      <c r="F37" s="345">
        <v>264</v>
      </c>
      <c r="G37" s="345">
        <v>189</v>
      </c>
      <c r="H37" s="346"/>
      <c r="I37" s="519"/>
      <c r="J37" s="345">
        <v>184</v>
      </c>
      <c r="K37" s="345">
        <v>481</v>
      </c>
      <c r="L37" s="345">
        <v>262</v>
      </c>
      <c r="M37" s="345">
        <v>535</v>
      </c>
      <c r="N37" s="345">
        <v>374</v>
      </c>
      <c r="O37" s="154"/>
      <c r="Q37" s="69"/>
      <c r="R37" s="61"/>
      <c r="S37" s="61"/>
      <c r="T37" s="69"/>
      <c r="AF37" s="74"/>
      <c r="AG37" s="74"/>
      <c r="AH37" s="74"/>
      <c r="AI37" s="74"/>
      <c r="AJ37" s="74"/>
      <c r="AK37" s="74"/>
      <c r="AL37" s="73"/>
      <c r="AM37" s="73"/>
      <c r="AN37" s="69"/>
    </row>
    <row r="38" spans="1:45" s="115" customFormat="1">
      <c r="A38" s="339"/>
      <c r="B38" s="519"/>
      <c r="C38" s="345">
        <v>40</v>
      </c>
      <c r="D38" s="345">
        <v>181</v>
      </c>
      <c r="E38" s="345">
        <v>76</v>
      </c>
      <c r="F38" s="345">
        <v>245</v>
      </c>
      <c r="G38" s="345">
        <v>245</v>
      </c>
      <c r="H38" s="346"/>
      <c r="I38" s="519"/>
      <c r="J38" s="345">
        <v>180</v>
      </c>
      <c r="K38" s="345">
        <v>503</v>
      </c>
      <c r="L38" s="345">
        <v>293</v>
      </c>
      <c r="M38" s="345">
        <v>479</v>
      </c>
      <c r="N38" s="345">
        <v>409</v>
      </c>
      <c r="O38" s="154"/>
      <c r="Q38" s="69"/>
      <c r="R38" s="61"/>
      <c r="S38" s="61"/>
      <c r="T38" s="69"/>
      <c r="AF38" s="74"/>
      <c r="AG38" s="74"/>
      <c r="AH38" s="74"/>
      <c r="AI38" s="74"/>
      <c r="AJ38" s="74"/>
      <c r="AK38" s="74"/>
      <c r="AL38" s="73"/>
      <c r="AM38" s="73"/>
      <c r="AN38" s="69"/>
    </row>
    <row r="39" spans="1:45" s="115" customFormat="1">
      <c r="A39" s="339"/>
      <c r="B39" s="519"/>
      <c r="C39" s="345">
        <v>39</v>
      </c>
      <c r="D39" s="345">
        <v>196</v>
      </c>
      <c r="E39" s="345">
        <v>84</v>
      </c>
      <c r="F39" s="345">
        <v>289</v>
      </c>
      <c r="G39" s="345">
        <v>204</v>
      </c>
      <c r="H39" s="344"/>
      <c r="I39" s="519"/>
      <c r="J39" s="345">
        <v>225</v>
      </c>
      <c r="K39" s="345">
        <v>499</v>
      </c>
      <c r="L39" s="345">
        <v>247</v>
      </c>
      <c r="M39" s="345">
        <v>556</v>
      </c>
      <c r="N39" s="345">
        <v>443</v>
      </c>
      <c r="O39" s="154"/>
      <c r="Q39" s="69"/>
      <c r="R39" s="69"/>
      <c r="S39" s="69"/>
      <c r="T39" s="69"/>
      <c r="AF39" s="72"/>
      <c r="AG39" s="72"/>
      <c r="AH39" s="72"/>
      <c r="AI39" s="72"/>
      <c r="AJ39" s="72"/>
      <c r="AK39" s="72"/>
      <c r="AL39" s="73"/>
      <c r="AM39" s="73"/>
      <c r="AN39" s="69"/>
    </row>
    <row r="40" spans="1:45" s="115" customFormat="1">
      <c r="A40" s="339"/>
      <c r="B40" s="347" t="s">
        <v>3</v>
      </c>
      <c r="C40" s="310">
        <f>AVERAGE(C34:C39)</f>
        <v>44.333333333333336</v>
      </c>
      <c r="D40" s="310">
        <f>AVERAGE(D34:D39)</f>
        <v>188.33333333333334</v>
      </c>
      <c r="E40" s="310">
        <f>AVERAGE(E34:E39)</f>
        <v>97</v>
      </c>
      <c r="F40" s="310">
        <f>AVERAGE(F34:F39)</f>
        <v>273</v>
      </c>
      <c r="G40" s="310">
        <f>AVERAGE(G34:G39)</f>
        <v>215.5</v>
      </c>
      <c r="H40" s="344"/>
      <c r="I40" s="347" t="s">
        <v>3</v>
      </c>
      <c r="J40" s="310">
        <f>AVERAGE(J34:J39)</f>
        <v>183.5</v>
      </c>
      <c r="K40" s="310">
        <f>AVERAGE(K34:K39)</f>
        <v>482.33333333333331</v>
      </c>
      <c r="L40" s="310">
        <f>AVERAGE(L34:L39)</f>
        <v>257.5</v>
      </c>
      <c r="M40" s="310">
        <f>AVERAGE(M34:M39)</f>
        <v>518.5</v>
      </c>
      <c r="N40" s="310">
        <f>AVERAGE(N34:N39)</f>
        <v>426.16666666666669</v>
      </c>
      <c r="O40" s="154"/>
      <c r="Q40" s="69"/>
      <c r="R40" s="69"/>
      <c r="S40" s="69"/>
      <c r="T40" s="69"/>
      <c r="AL40" s="69"/>
      <c r="AM40" s="69"/>
      <c r="AN40" s="69"/>
    </row>
    <row r="41" spans="1:45" s="115" customFormat="1">
      <c r="A41" s="339"/>
      <c r="B41" s="347" t="s">
        <v>4</v>
      </c>
      <c r="C41" s="348">
        <f>STDEVP(C34:C39)</f>
        <v>8.1785627642568652</v>
      </c>
      <c r="D41" s="348">
        <f>STDEVP(D34:D39)</f>
        <v>11.040330107786129</v>
      </c>
      <c r="E41" s="348">
        <f>STDEVP(E34:E39)</f>
        <v>17.530925056406275</v>
      </c>
      <c r="F41" s="348">
        <f>STDEVP(F34:F39)</f>
        <v>21.648710508172691</v>
      </c>
      <c r="G41" s="348">
        <f>STDEVP(G34:G39)</f>
        <v>30.258607590788664</v>
      </c>
      <c r="H41" s="342"/>
      <c r="I41" s="347" t="s">
        <v>4</v>
      </c>
      <c r="J41" s="348">
        <f>STDEVP(J34:J39)</f>
        <v>24.998333277774073</v>
      </c>
      <c r="K41" s="348">
        <f>STDEVP(K34:K39)</f>
        <v>25.629843715654779</v>
      </c>
      <c r="L41" s="348">
        <f>STDEVP(L34:L39)</f>
        <v>17.914147109663542</v>
      </c>
      <c r="M41" s="348">
        <f>STDEVP(M34:M39)</f>
        <v>33.38537604001688</v>
      </c>
      <c r="N41" s="348">
        <f>STDEVP(N34:N39)</f>
        <v>40.879565664141893</v>
      </c>
      <c r="O41" s="154"/>
      <c r="Q41" s="69"/>
      <c r="R41" s="69"/>
      <c r="S41" s="69"/>
      <c r="T41" s="69"/>
    </row>
    <row r="42" spans="1:45" s="115" customFormat="1">
      <c r="A42" s="349"/>
      <c r="B42" s="349"/>
      <c r="C42" s="508" t="s">
        <v>5</v>
      </c>
      <c r="D42" s="509"/>
      <c r="E42" s="509"/>
      <c r="F42" s="509"/>
      <c r="G42" s="510"/>
      <c r="H42" s="349"/>
      <c r="I42" s="349"/>
      <c r="J42" s="508" t="s">
        <v>5</v>
      </c>
      <c r="K42" s="509"/>
      <c r="L42" s="509"/>
      <c r="M42" s="509"/>
      <c r="N42" s="510"/>
      <c r="O42" s="154"/>
      <c r="Q42" s="289"/>
      <c r="R42" s="289"/>
      <c r="S42" s="289"/>
      <c r="T42" s="289"/>
    </row>
    <row r="43" spans="1:45" s="115" customFormat="1">
      <c r="A43" s="507" t="s">
        <v>299</v>
      </c>
      <c r="B43" s="279" t="s">
        <v>295</v>
      </c>
      <c r="C43" s="511" t="s">
        <v>285</v>
      </c>
      <c r="D43" s="512"/>
      <c r="E43" s="512"/>
      <c r="F43" s="512"/>
      <c r="G43" s="512"/>
      <c r="H43" s="507" t="s">
        <v>299</v>
      </c>
      <c r="I43" s="279" t="s">
        <v>295</v>
      </c>
      <c r="J43" s="511" t="s">
        <v>285</v>
      </c>
      <c r="K43" s="512"/>
      <c r="L43" s="512"/>
      <c r="M43" s="512"/>
      <c r="N43" s="512"/>
      <c r="O43" s="154"/>
    </row>
    <row r="44" spans="1:45" s="115" customFormat="1">
      <c r="A44" s="507"/>
      <c r="B44" s="279" t="s">
        <v>297</v>
      </c>
      <c r="C44" s="511" t="s">
        <v>285</v>
      </c>
      <c r="D44" s="512"/>
      <c r="E44" s="512"/>
      <c r="F44" s="512"/>
      <c r="G44" s="512"/>
      <c r="H44" s="507"/>
      <c r="I44" s="279" t="s">
        <v>297</v>
      </c>
      <c r="J44" s="511">
        <v>4.0000000000000002E-4</v>
      </c>
      <c r="K44" s="512"/>
      <c r="L44" s="512"/>
      <c r="M44" s="512"/>
      <c r="N44" s="512"/>
      <c r="O44" s="154"/>
    </row>
    <row r="45" spans="1:45" s="115" customFormat="1">
      <c r="A45" s="507"/>
      <c r="B45" s="279" t="s">
        <v>298</v>
      </c>
      <c r="C45" s="511" t="s">
        <v>285</v>
      </c>
      <c r="D45" s="512"/>
      <c r="E45" s="512"/>
      <c r="F45" s="512"/>
      <c r="G45" s="512"/>
      <c r="H45" s="507"/>
      <c r="I45" s="279" t="s">
        <v>298</v>
      </c>
      <c r="J45" s="511" t="s">
        <v>285</v>
      </c>
      <c r="K45" s="512"/>
      <c r="L45" s="512"/>
      <c r="M45" s="512"/>
      <c r="N45" s="512"/>
      <c r="O45" s="154"/>
    </row>
    <row r="46" spans="1:45" s="115" customFormat="1">
      <c r="A46" s="350" t="s">
        <v>430</v>
      </c>
      <c r="B46" s="281" t="s">
        <v>298</v>
      </c>
      <c r="C46" s="507">
        <v>6.1999999999999998E-3</v>
      </c>
      <c r="D46" s="507"/>
      <c r="E46" s="507"/>
      <c r="F46" s="507"/>
      <c r="G46" s="507"/>
      <c r="H46" s="350" t="s">
        <v>430</v>
      </c>
      <c r="I46" s="281" t="s">
        <v>298</v>
      </c>
      <c r="J46" s="507">
        <v>2.8999999999999998E-3</v>
      </c>
      <c r="K46" s="507"/>
      <c r="L46" s="507"/>
      <c r="M46" s="507"/>
      <c r="N46" s="507"/>
      <c r="O46" s="154"/>
      <c r="P46" s="154"/>
      <c r="Q46" s="154"/>
    </row>
    <row r="47" spans="1:45" s="115" customFormat="1">
      <c r="A47" s="133"/>
      <c r="H47" s="154"/>
      <c r="I47" s="154"/>
      <c r="J47" s="155"/>
      <c r="K47" s="154"/>
      <c r="L47" s="154"/>
      <c r="M47" s="154"/>
      <c r="N47" s="154"/>
      <c r="O47" s="154"/>
      <c r="P47" s="154"/>
      <c r="Q47" s="154"/>
    </row>
    <row r="48" spans="1:45" s="1" customFormat="1">
      <c r="A48" s="22" t="s">
        <v>456</v>
      </c>
      <c r="B48" s="525" t="s">
        <v>317</v>
      </c>
      <c r="C48" s="525"/>
      <c r="D48" s="525"/>
      <c r="E48" s="525"/>
      <c r="F48" s="525"/>
      <c r="G48" s="525"/>
      <c r="H48" s="525"/>
      <c r="I48" s="525"/>
      <c r="J48" s="525"/>
      <c r="K48" s="525"/>
      <c r="L48" s="525"/>
      <c r="M48" s="525"/>
      <c r="N48" s="525"/>
      <c r="O48" s="525"/>
      <c r="P48" s="525"/>
      <c r="Q48" s="525"/>
      <c r="R48" s="525"/>
      <c r="S48" s="525"/>
      <c r="T48" s="525"/>
      <c r="U48" s="525"/>
      <c r="V48" s="525"/>
      <c r="W48" s="525"/>
      <c r="X48" s="525"/>
      <c r="Y48" s="525"/>
      <c r="Z48" s="525"/>
      <c r="AA48" s="525"/>
      <c r="AB48" s="525"/>
      <c r="AC48" s="525"/>
      <c r="AD48" s="525"/>
      <c r="AE48" s="525"/>
      <c r="AF48" s="525"/>
      <c r="AG48" s="417" t="s">
        <v>3</v>
      </c>
      <c r="AH48" s="417"/>
      <c r="AI48" s="417"/>
      <c r="AJ48" s="417"/>
      <c r="AK48" s="417"/>
      <c r="AL48" s="417" t="s">
        <v>4</v>
      </c>
      <c r="AM48" s="417"/>
      <c r="AN48" s="417"/>
      <c r="AO48" s="417"/>
      <c r="AP48" s="417"/>
      <c r="AQ48" s="469" t="s">
        <v>5</v>
      </c>
      <c r="AR48" s="469"/>
      <c r="AS48" s="469"/>
    </row>
    <row r="49" spans="1:45" s="1" customFormat="1" ht="32" customHeight="1">
      <c r="B49" s="169"/>
      <c r="C49" s="526" t="s">
        <v>252</v>
      </c>
      <c r="D49" s="526"/>
      <c r="E49" s="526"/>
      <c r="F49" s="526"/>
      <c r="G49" s="526"/>
      <c r="H49" s="526"/>
      <c r="I49" s="526" t="s">
        <v>253</v>
      </c>
      <c r="J49" s="526"/>
      <c r="K49" s="526"/>
      <c r="L49" s="526"/>
      <c r="M49" s="526"/>
      <c r="N49" s="526"/>
      <c r="O49" s="527" t="s">
        <v>254</v>
      </c>
      <c r="P49" s="528"/>
      <c r="Q49" s="528"/>
      <c r="R49" s="528"/>
      <c r="S49" s="528"/>
      <c r="T49" s="529"/>
      <c r="U49" s="527" t="s">
        <v>440</v>
      </c>
      <c r="V49" s="528"/>
      <c r="W49" s="528"/>
      <c r="X49" s="528"/>
      <c r="Y49" s="528"/>
      <c r="Z49" s="529"/>
      <c r="AA49" s="527" t="s">
        <v>441</v>
      </c>
      <c r="AB49" s="528"/>
      <c r="AC49" s="528"/>
      <c r="AD49" s="528"/>
      <c r="AE49" s="528"/>
      <c r="AF49" s="529"/>
      <c r="AG49" s="14" t="s">
        <v>252</v>
      </c>
      <c r="AH49" s="14" t="s">
        <v>253</v>
      </c>
      <c r="AI49" s="143" t="s">
        <v>254</v>
      </c>
      <c r="AJ49" s="143" t="s">
        <v>440</v>
      </c>
      <c r="AK49" s="143" t="s">
        <v>441</v>
      </c>
      <c r="AL49" s="14" t="s">
        <v>252</v>
      </c>
      <c r="AM49" s="14" t="s">
        <v>253</v>
      </c>
      <c r="AN49" s="143" t="s">
        <v>254</v>
      </c>
      <c r="AO49" s="143" t="s">
        <v>440</v>
      </c>
      <c r="AP49" s="143" t="s">
        <v>441</v>
      </c>
      <c r="AQ49" s="175" t="s">
        <v>255</v>
      </c>
      <c r="AR49" s="175" t="s">
        <v>256</v>
      </c>
      <c r="AS49" s="175" t="s">
        <v>257</v>
      </c>
    </row>
    <row r="50" spans="1:45" s="1" customFormat="1" ht="14.5">
      <c r="B50" s="58" t="s">
        <v>87</v>
      </c>
      <c r="C50" s="5">
        <v>1.2646407944200999</v>
      </c>
      <c r="D50" s="5">
        <v>1.0388516871623099</v>
      </c>
      <c r="E50" s="5">
        <v>1.0084536918907701</v>
      </c>
      <c r="F50" s="5">
        <v>0.72553090775206097</v>
      </c>
      <c r="G50" s="5">
        <v>0.81689285136150702</v>
      </c>
      <c r="H50" s="5">
        <v>1.3180930646064299</v>
      </c>
      <c r="I50" s="65">
        <v>1.1466904527506501</v>
      </c>
      <c r="J50" s="65">
        <v>1.1353712241006</v>
      </c>
      <c r="K50" s="65">
        <v>0.857228996824556</v>
      </c>
      <c r="L50" s="65">
        <v>1.5514458476611399</v>
      </c>
      <c r="M50" s="65">
        <v>1.3666403704169401</v>
      </c>
      <c r="N50" s="65">
        <v>1.3746219517053999</v>
      </c>
      <c r="O50" s="65">
        <v>0.93164370756697701</v>
      </c>
      <c r="P50" s="65">
        <v>1.2581126315168301</v>
      </c>
      <c r="Q50" s="65">
        <v>1.1785117317400899</v>
      </c>
      <c r="R50" s="65">
        <v>1.3647387247393099</v>
      </c>
      <c r="S50" s="65">
        <v>0.91993364154594603</v>
      </c>
      <c r="T50" s="57">
        <v>0.79062107327604603</v>
      </c>
      <c r="U50" s="171">
        <v>9.8514983821496394</v>
      </c>
      <c r="V50" s="171">
        <v>13.534958940993601</v>
      </c>
      <c r="W50" s="171">
        <v>10.331261069987599</v>
      </c>
      <c r="X50" s="171">
        <v>9.08210953199805</v>
      </c>
      <c r="Y50" s="171">
        <v>13.370623413655499</v>
      </c>
      <c r="Z50" s="174">
        <v>8.8417334054949404</v>
      </c>
      <c r="AA50" s="171">
        <v>6.8145232304347596</v>
      </c>
      <c r="AB50" s="171">
        <v>4.8618824041466304</v>
      </c>
      <c r="AC50" s="171">
        <v>7.21291329193867</v>
      </c>
      <c r="AD50" s="171">
        <v>6.0498178740363997</v>
      </c>
      <c r="AE50" s="171">
        <v>4.2511442803637696</v>
      </c>
      <c r="AF50" s="174">
        <v>2.9369714369760902</v>
      </c>
      <c r="AG50" s="57">
        <f t="shared" ref="AG50:AG58" si="0">AVERAGE(C50:H50)</f>
        <v>1.0287438328655296</v>
      </c>
      <c r="AH50" s="57">
        <f t="shared" ref="AH50:AH58" si="1">AVERAGE(I50:N50)</f>
        <v>1.2386664739098812</v>
      </c>
      <c r="AI50" s="57">
        <f t="shared" ref="AI50:AI58" si="2">AVERAGE(O50:T50)</f>
        <v>1.0739269183975333</v>
      </c>
      <c r="AJ50" s="57">
        <f t="shared" ref="AJ50:AJ58" si="3">AVERAGE(U50:Z50)</f>
        <v>10.835364124046555</v>
      </c>
      <c r="AK50" s="57">
        <f t="shared" ref="AK50:AK58" si="4">AVERAGE(AA50:AF50)</f>
        <v>5.3545420863160524</v>
      </c>
      <c r="AL50" s="57">
        <f t="shared" ref="AL50:AL58" si="5">STDEVP(C50:H50)</f>
        <v>0.21474912853493061</v>
      </c>
      <c r="AM50" s="57">
        <f t="shared" ref="AM50:AM58" si="6">STDEVP(I50:N50)</f>
        <v>0.2226043548543386</v>
      </c>
      <c r="AN50" s="57">
        <f t="shared" ref="AN50:AN58" si="7">STDEVP(O50:T50)</f>
        <v>0.20561067988096215</v>
      </c>
      <c r="AO50" s="57">
        <f t="shared" ref="AO50:AO58" si="8">STDEVP(U50:Z50)</f>
        <v>1.9142417399986151</v>
      </c>
      <c r="AP50" s="57">
        <f t="shared" ref="AP50:AP58" si="9">STDEVP(AA50:AF50)</f>
        <v>1.4929470310555353</v>
      </c>
      <c r="AQ50" s="137">
        <v>0.2407</v>
      </c>
      <c r="AR50" s="71">
        <v>0.39269999999999999</v>
      </c>
      <c r="AS50" s="71">
        <v>5.0000000000000001E-4</v>
      </c>
    </row>
    <row r="51" spans="1:45" s="1" customFormat="1" ht="14.5">
      <c r="B51" s="58" t="s">
        <v>88</v>
      </c>
      <c r="C51" s="5">
        <v>1.22618325191832</v>
      </c>
      <c r="D51" s="5">
        <v>1.07864310284287</v>
      </c>
      <c r="E51" s="5">
        <v>0.810381915419082</v>
      </c>
      <c r="F51" s="5">
        <v>0.90730561469663296</v>
      </c>
      <c r="G51" s="5">
        <v>0.74409021150481802</v>
      </c>
      <c r="H51" s="5">
        <v>1.4077897311213099</v>
      </c>
      <c r="I51" s="5">
        <v>1.4529620374468399</v>
      </c>
      <c r="J51" s="5">
        <v>1.98081721108723</v>
      </c>
      <c r="K51" s="5">
        <v>0.950637999071271</v>
      </c>
      <c r="L51" s="5">
        <v>0.72971417126570004</v>
      </c>
      <c r="M51" s="5">
        <v>1.68933419220251</v>
      </c>
      <c r="N51" s="5">
        <v>2.05210994577756</v>
      </c>
      <c r="O51" s="5">
        <v>0.851534391844744</v>
      </c>
      <c r="P51" s="5">
        <v>1.4759498697172599</v>
      </c>
      <c r="Q51" s="5">
        <v>1.2462240169440399</v>
      </c>
      <c r="R51" s="5">
        <v>1.4391437369568401</v>
      </c>
      <c r="S51" s="5">
        <v>1.1138492105105899</v>
      </c>
      <c r="T51" s="57">
        <v>1.1463714677721</v>
      </c>
      <c r="U51" s="172">
        <v>11.264712063628</v>
      </c>
      <c r="V51" s="172">
        <v>12.0486412502803</v>
      </c>
      <c r="W51" s="172">
        <v>13.2074152169337</v>
      </c>
      <c r="X51" s="172">
        <v>9.6817853695012897</v>
      </c>
      <c r="Y51" s="172">
        <v>13.6941132019117</v>
      </c>
      <c r="Z51" s="174">
        <v>15.6378043079783</v>
      </c>
      <c r="AA51" s="172">
        <v>5.2491995763204002</v>
      </c>
      <c r="AB51" s="172">
        <v>4.5671991717116702</v>
      </c>
      <c r="AC51" s="172">
        <v>4.6766932234897398</v>
      </c>
      <c r="AD51" s="172">
        <v>7.5034912540392504</v>
      </c>
      <c r="AE51" s="172">
        <v>4.08468273013683</v>
      </c>
      <c r="AF51" s="174">
        <v>4.7992055014893404</v>
      </c>
      <c r="AG51" s="57">
        <f t="shared" si="0"/>
        <v>1.0290656379171723</v>
      </c>
      <c r="AH51" s="57">
        <f t="shared" si="1"/>
        <v>1.4759292594751852</v>
      </c>
      <c r="AI51" s="57">
        <f t="shared" si="2"/>
        <v>1.2121787822909289</v>
      </c>
      <c r="AJ51" s="57">
        <f t="shared" si="3"/>
        <v>12.589078568372216</v>
      </c>
      <c r="AK51" s="57">
        <f t="shared" si="4"/>
        <v>5.1467452428645384</v>
      </c>
      <c r="AL51" s="57">
        <f t="shared" si="5"/>
        <v>0.23402431673882779</v>
      </c>
      <c r="AM51" s="57">
        <f t="shared" si="6"/>
        <v>0.4942558466488044</v>
      </c>
      <c r="AN51" s="57">
        <f t="shared" si="7"/>
        <v>0.2106778895621384</v>
      </c>
      <c r="AO51" s="57">
        <f t="shared" si="8"/>
        <v>1.888409527684098</v>
      </c>
      <c r="AP51" s="57">
        <f t="shared" si="9"/>
        <v>1.1083269564164044</v>
      </c>
      <c r="AQ51" s="137">
        <v>9.6199999999999994E-2</v>
      </c>
      <c r="AR51" s="71">
        <v>0.38329999999999997</v>
      </c>
      <c r="AS51" s="71" t="s">
        <v>6</v>
      </c>
    </row>
    <row r="52" spans="1:45" s="1" customFormat="1" ht="14.5">
      <c r="B52" s="58" t="s">
        <v>378</v>
      </c>
      <c r="C52" s="5">
        <v>1.0759762230910499</v>
      </c>
      <c r="D52" s="5">
        <v>1.1738358751412099</v>
      </c>
      <c r="E52" s="5">
        <v>0.82232426165243899</v>
      </c>
      <c r="F52" s="5">
        <v>0.83019429995720795</v>
      </c>
      <c r="G52" s="5">
        <v>0.941225426548011</v>
      </c>
      <c r="H52" s="5">
        <v>1.3916726564439901</v>
      </c>
      <c r="I52" s="5">
        <v>1.17060384546096</v>
      </c>
      <c r="J52" s="5">
        <v>2.6430231755638798</v>
      </c>
      <c r="K52" s="5">
        <v>1.5678410616043399</v>
      </c>
      <c r="L52" s="5">
        <v>0.86886941578189303</v>
      </c>
      <c r="M52" s="5">
        <v>1.3437447920563801</v>
      </c>
      <c r="N52" s="5">
        <v>1.7530912583765701</v>
      </c>
      <c r="O52" s="5">
        <v>1.3124663841817299</v>
      </c>
      <c r="P52" s="5">
        <v>1.4005487286387599</v>
      </c>
      <c r="Q52" s="5">
        <v>0.87500243833245095</v>
      </c>
      <c r="R52" s="5">
        <v>1.33224435896775</v>
      </c>
      <c r="S52" s="5">
        <v>1.07111498236763</v>
      </c>
      <c r="T52" s="57">
        <v>0.925782790067462</v>
      </c>
      <c r="U52" s="172">
        <v>11.118569909925499</v>
      </c>
      <c r="V52" s="172">
        <v>14.3159535270447</v>
      </c>
      <c r="W52" s="172">
        <v>9.2409997027960191</v>
      </c>
      <c r="X52" s="172">
        <v>11.502662524288001</v>
      </c>
      <c r="Y52" s="172">
        <v>8.19460189710456</v>
      </c>
      <c r="Z52" s="174">
        <v>14.342146710057801</v>
      </c>
      <c r="AA52" s="172">
        <v>6.04649883216163</v>
      </c>
      <c r="AB52" s="172">
        <v>3.8543481420665802</v>
      </c>
      <c r="AC52" s="172">
        <v>5.05987031344399</v>
      </c>
      <c r="AD52" s="172">
        <v>6.8779439537501599</v>
      </c>
      <c r="AE52" s="172">
        <v>5.8069322336982898</v>
      </c>
      <c r="AF52" s="174">
        <v>3.2367950186956098</v>
      </c>
      <c r="AG52" s="57">
        <f t="shared" si="0"/>
        <v>1.0392047904723178</v>
      </c>
      <c r="AH52" s="57">
        <f t="shared" si="1"/>
        <v>1.5578622581406705</v>
      </c>
      <c r="AI52" s="57">
        <f t="shared" si="2"/>
        <v>1.1528599470926304</v>
      </c>
      <c r="AJ52" s="57">
        <f t="shared" si="3"/>
        <v>11.452489045202762</v>
      </c>
      <c r="AK52" s="57">
        <f t="shared" si="4"/>
        <v>5.1470647489693766</v>
      </c>
      <c r="AL52" s="57">
        <f t="shared" si="5"/>
        <v>0.20167373339139902</v>
      </c>
      <c r="AM52" s="57">
        <f t="shared" si="6"/>
        <v>0.56070114738150978</v>
      </c>
      <c r="AN52" s="57">
        <f t="shared" si="7"/>
        <v>0.2059343682514749</v>
      </c>
      <c r="AO52" s="57">
        <f t="shared" si="8"/>
        <v>2.315458320615881</v>
      </c>
      <c r="AP52" s="57">
        <f t="shared" si="9"/>
        <v>1.2628142596796808</v>
      </c>
      <c r="AQ52" s="176">
        <v>7.1099999999999997E-2</v>
      </c>
      <c r="AR52" s="71">
        <v>0.17069999999999999</v>
      </c>
      <c r="AS52" s="71">
        <v>2.9999999999999997E-4</v>
      </c>
    </row>
    <row r="53" spans="1:45" s="43" customFormat="1" ht="14.5">
      <c r="B53" s="58" t="s">
        <v>379</v>
      </c>
      <c r="C53" s="5">
        <v>0.88995075296854598</v>
      </c>
      <c r="D53" s="5">
        <v>1.5144962121539101</v>
      </c>
      <c r="E53" s="5">
        <v>1.1637859482253701</v>
      </c>
      <c r="F53" s="5">
        <v>1.01755706381697</v>
      </c>
      <c r="G53" s="5">
        <v>0.84694570771030997</v>
      </c>
      <c r="H53" s="5">
        <v>0.77603820377256905</v>
      </c>
      <c r="I53" s="5">
        <v>1.59698285786644</v>
      </c>
      <c r="J53" s="5">
        <v>1.5319827873659699</v>
      </c>
      <c r="K53" s="5">
        <v>1.05336884585983</v>
      </c>
      <c r="L53" s="5">
        <v>2.3686942697042999</v>
      </c>
      <c r="M53" s="5">
        <v>1.66520204070018</v>
      </c>
      <c r="N53" s="5">
        <v>2.00461028409936</v>
      </c>
      <c r="O53" s="5">
        <v>0.92315386981676795</v>
      </c>
      <c r="P53" s="5">
        <v>1.16545611505838</v>
      </c>
      <c r="Q53" s="5">
        <v>1.2946288079244499</v>
      </c>
      <c r="R53" s="5">
        <v>1.5327569260654199</v>
      </c>
      <c r="S53" s="5">
        <v>1.3949640896436999</v>
      </c>
      <c r="T53" s="67">
        <v>0.89092406235528099</v>
      </c>
      <c r="U53" s="172">
        <v>5.2681051715402498</v>
      </c>
      <c r="V53" s="172">
        <v>4.8421045966189702</v>
      </c>
      <c r="W53" s="172">
        <v>7.3904397539650004</v>
      </c>
      <c r="X53" s="172">
        <v>4.8524744515938902</v>
      </c>
      <c r="Y53" s="172">
        <v>7.4765666307572598</v>
      </c>
      <c r="Z53" s="174">
        <v>4.6964364690077796</v>
      </c>
      <c r="AA53" s="172">
        <v>3.2493727461070301</v>
      </c>
      <c r="AB53" s="172">
        <v>3.3917018238235701</v>
      </c>
      <c r="AC53" s="172">
        <v>3.2578434289443301</v>
      </c>
      <c r="AD53" s="172">
        <v>2.3834741828833099</v>
      </c>
      <c r="AE53" s="172">
        <v>3.4395903708142299</v>
      </c>
      <c r="AF53" s="174">
        <v>3.1239342567529298</v>
      </c>
      <c r="AG53" s="57">
        <f t="shared" si="0"/>
        <v>1.0347956481079457</v>
      </c>
      <c r="AH53" s="57">
        <f t="shared" si="1"/>
        <v>1.7034735142660133</v>
      </c>
      <c r="AI53" s="57">
        <f t="shared" si="2"/>
        <v>1.2003139784773331</v>
      </c>
      <c r="AJ53" s="57">
        <f t="shared" si="3"/>
        <v>5.7543545122471924</v>
      </c>
      <c r="AK53" s="57">
        <f t="shared" si="4"/>
        <v>3.1409861348875663</v>
      </c>
      <c r="AL53" s="57">
        <f t="shared" si="5"/>
        <v>0.2484187849221125</v>
      </c>
      <c r="AM53" s="57">
        <f t="shared" si="6"/>
        <v>0.40785048782143163</v>
      </c>
      <c r="AN53" s="57">
        <f t="shared" si="7"/>
        <v>0.23489614120026653</v>
      </c>
      <c r="AO53" s="57">
        <f t="shared" si="8"/>
        <v>1.2002781663172146</v>
      </c>
      <c r="AP53" s="57">
        <f t="shared" si="9"/>
        <v>0.35391648144610011</v>
      </c>
      <c r="AQ53" s="176">
        <v>6.7999999999999996E-3</v>
      </c>
      <c r="AR53" s="71">
        <v>3.7400000000000003E-2</v>
      </c>
      <c r="AS53" s="71">
        <v>8.9999999999999998E-4</v>
      </c>
    </row>
    <row r="54" spans="1:45" s="43" customFormat="1" ht="14.5">
      <c r="B54" s="58" t="s">
        <v>380</v>
      </c>
      <c r="C54" s="5">
        <v>1.3157011399970699</v>
      </c>
      <c r="D54" s="5">
        <v>1.28017472701763</v>
      </c>
      <c r="E54" s="5">
        <v>1.1191214609565301</v>
      </c>
      <c r="F54" s="5">
        <v>0.64489141837795405</v>
      </c>
      <c r="G54" s="5">
        <v>0.77005622911897198</v>
      </c>
      <c r="H54" s="5">
        <v>1.13657192611114</v>
      </c>
      <c r="I54" s="5">
        <v>1.66474511749295</v>
      </c>
      <c r="J54" s="5">
        <v>1.6651394721128401</v>
      </c>
      <c r="K54" s="5">
        <v>1.42929071469777</v>
      </c>
      <c r="L54" s="5">
        <v>1.7665523803209799</v>
      </c>
      <c r="M54" s="5">
        <v>2.1096040558479898</v>
      </c>
      <c r="N54" s="5">
        <v>1.6147955635153599</v>
      </c>
      <c r="O54" s="5">
        <v>0.85887745866911602</v>
      </c>
      <c r="P54" s="5">
        <v>1.3416388753558901</v>
      </c>
      <c r="Q54" s="5">
        <v>1.21159386320808</v>
      </c>
      <c r="R54" s="5">
        <v>1.58067827339865</v>
      </c>
      <c r="S54" s="5">
        <v>1.28905355045144</v>
      </c>
      <c r="T54" s="5">
        <v>0.80191450895054495</v>
      </c>
      <c r="U54" s="172">
        <v>6.0636812951975898</v>
      </c>
      <c r="V54" s="172">
        <v>5.4062941639111299</v>
      </c>
      <c r="W54" s="172">
        <v>4.8135276647002998</v>
      </c>
      <c r="X54" s="172">
        <v>5.2362178694242898</v>
      </c>
      <c r="Y54" s="172">
        <v>3.3643579241040702</v>
      </c>
      <c r="Z54" s="172">
        <v>3.78242742652604</v>
      </c>
      <c r="AA54" s="172">
        <v>2.4974067033498399</v>
      </c>
      <c r="AB54" s="172">
        <v>1.6395823755162</v>
      </c>
      <c r="AC54" s="172">
        <v>2.5667236752345599</v>
      </c>
      <c r="AD54" s="172">
        <v>1.5454144847072899</v>
      </c>
      <c r="AE54" s="172">
        <v>1.66337334027443</v>
      </c>
      <c r="AF54" s="174">
        <v>1.7097805533852299</v>
      </c>
      <c r="AG54" s="57">
        <f t="shared" si="0"/>
        <v>1.0444194835965492</v>
      </c>
      <c r="AH54" s="57">
        <f t="shared" si="1"/>
        <v>1.7083545506646483</v>
      </c>
      <c r="AI54" s="57">
        <f t="shared" si="2"/>
        <v>1.1806260883389534</v>
      </c>
      <c r="AJ54" s="57">
        <f t="shared" si="3"/>
        <v>4.7777510573105699</v>
      </c>
      <c r="AK54" s="57">
        <f t="shared" si="4"/>
        <v>1.9370468554112581</v>
      </c>
      <c r="AL54" s="57">
        <f t="shared" si="5"/>
        <v>0.25104601181446207</v>
      </c>
      <c r="AM54" s="57">
        <f t="shared" si="6"/>
        <v>0.20606931968123834</v>
      </c>
      <c r="AN54" s="57">
        <f t="shared" si="7"/>
        <v>0.27252737692195889</v>
      </c>
      <c r="AO54" s="57">
        <f t="shared" si="8"/>
        <v>0.93528106969746883</v>
      </c>
      <c r="AP54" s="57">
        <f t="shared" si="9"/>
        <v>0.42404878888144493</v>
      </c>
      <c r="AQ54" s="176">
        <v>1.2999999999999999E-3</v>
      </c>
      <c r="AR54" s="71">
        <v>7.3000000000000001E-3</v>
      </c>
      <c r="AS54" s="71">
        <v>1E-4</v>
      </c>
    </row>
    <row r="55" spans="1:45" s="43" customFormat="1" ht="14.5">
      <c r="B55" s="58" t="s">
        <v>82</v>
      </c>
      <c r="C55" s="5">
        <v>1.16687388453081</v>
      </c>
      <c r="D55" s="5">
        <v>1.0060042761805801</v>
      </c>
      <c r="E55" s="5">
        <v>1.2628890499027601</v>
      </c>
      <c r="F55" s="5">
        <v>0.78667466524387097</v>
      </c>
      <c r="G55" s="5">
        <v>0.65084626111909405</v>
      </c>
      <c r="H55" s="5">
        <v>1.3547280528638099</v>
      </c>
      <c r="I55" s="5">
        <v>2.0442160339858</v>
      </c>
      <c r="J55" s="5">
        <v>1.1683206658909899</v>
      </c>
      <c r="K55" s="5">
        <v>1.5401383966561</v>
      </c>
      <c r="L55" s="5">
        <v>1.3301163718929701</v>
      </c>
      <c r="M55" s="5">
        <v>0.75841530739269503</v>
      </c>
      <c r="N55" s="5">
        <v>1.33003496623071</v>
      </c>
      <c r="O55" s="5">
        <v>1.18511608465962</v>
      </c>
      <c r="P55" s="5">
        <v>0.85238310145023499</v>
      </c>
      <c r="Q55" s="5">
        <v>1.23335197422342</v>
      </c>
      <c r="R55" s="5">
        <v>0.89818985039257704</v>
      </c>
      <c r="S55" s="5">
        <v>1.14084307929162</v>
      </c>
      <c r="T55" s="5">
        <v>1.46969388808409</v>
      </c>
      <c r="U55" s="172">
        <v>15.402840406561999</v>
      </c>
      <c r="V55" s="172">
        <v>17.1448058424</v>
      </c>
      <c r="W55" s="172">
        <v>12.516689648071299</v>
      </c>
      <c r="X55" s="172">
        <v>17.560837308691099</v>
      </c>
      <c r="Y55" s="172">
        <v>16.431396828661001</v>
      </c>
      <c r="Z55" s="172">
        <v>13.922945480598401</v>
      </c>
      <c r="AA55" s="172">
        <v>9.1410162818686</v>
      </c>
      <c r="AB55" s="172">
        <v>7.7125591945093497</v>
      </c>
      <c r="AC55" s="172">
        <v>10.8633712896631</v>
      </c>
      <c r="AD55" s="172">
        <v>11.2511959720829</v>
      </c>
      <c r="AE55" s="172">
        <v>7.0516233900975402</v>
      </c>
      <c r="AF55" s="174">
        <v>10.627097438425301</v>
      </c>
      <c r="AG55" s="57">
        <f t="shared" si="0"/>
        <v>1.0380026983068207</v>
      </c>
      <c r="AH55" s="57">
        <f t="shared" si="1"/>
        <v>1.3618736236748774</v>
      </c>
      <c r="AI55" s="57">
        <f t="shared" si="2"/>
        <v>1.1299296630169271</v>
      </c>
      <c r="AJ55" s="57">
        <f t="shared" si="3"/>
        <v>15.496585919163968</v>
      </c>
      <c r="AK55" s="57">
        <f t="shared" si="4"/>
        <v>9.4411439277744638</v>
      </c>
      <c r="AL55" s="57">
        <f t="shared" si="5"/>
        <v>0.25218260251582142</v>
      </c>
      <c r="AM55" s="57">
        <f t="shared" si="6"/>
        <v>0.38751696829527565</v>
      </c>
      <c r="AN55" s="57">
        <f t="shared" si="7"/>
        <v>0.20818100356498806</v>
      </c>
      <c r="AO55" s="57">
        <f t="shared" si="8"/>
        <v>1.7896251184966667</v>
      </c>
      <c r="AP55" s="57">
        <f t="shared" si="9"/>
        <v>1.6069326362840612</v>
      </c>
      <c r="AQ55" s="176">
        <v>0.1736</v>
      </c>
      <c r="AR55" s="71">
        <v>0.37280000000000002</v>
      </c>
      <c r="AS55" s="71">
        <v>2.0000000000000001E-4</v>
      </c>
    </row>
    <row r="56" spans="1:45" s="43" customFormat="1" ht="14.5">
      <c r="B56" s="58" t="s">
        <v>83</v>
      </c>
      <c r="C56" s="5">
        <v>0.83166736811028097</v>
      </c>
      <c r="D56" s="5">
        <v>1.13769006199037</v>
      </c>
      <c r="E56" s="5">
        <v>1.3357812162296401</v>
      </c>
      <c r="F56" s="5">
        <v>0.88232294937202005</v>
      </c>
      <c r="G56" s="5">
        <v>0.92809235315254501</v>
      </c>
      <c r="H56" s="5">
        <v>0.98138298478127395</v>
      </c>
      <c r="I56" s="5">
        <v>2.14942193989874</v>
      </c>
      <c r="J56" s="5">
        <v>1.60332312196192</v>
      </c>
      <c r="K56" s="5">
        <v>1.07753008304258</v>
      </c>
      <c r="L56" s="5">
        <v>1.7417433423472599</v>
      </c>
      <c r="M56" s="5">
        <v>0.69693195734027802</v>
      </c>
      <c r="N56" s="5">
        <v>1.5437625911299699</v>
      </c>
      <c r="O56" s="5">
        <v>0.80678842441764098</v>
      </c>
      <c r="P56" s="5">
        <v>1.0185034756756299</v>
      </c>
      <c r="Q56" s="5">
        <v>1.46680146618524</v>
      </c>
      <c r="R56" s="5">
        <v>1.02856495283978</v>
      </c>
      <c r="S56" s="5">
        <v>0.67248619606985705</v>
      </c>
      <c r="T56" s="5">
        <v>1.2114949068290399</v>
      </c>
      <c r="U56" s="172">
        <v>20.523582886403599</v>
      </c>
      <c r="V56" s="172">
        <v>23.398522530858699</v>
      </c>
      <c r="W56" s="172">
        <v>16.9909790131851</v>
      </c>
      <c r="X56" s="172">
        <v>23.632045654958901</v>
      </c>
      <c r="Y56" s="172">
        <v>22.3075703220881</v>
      </c>
      <c r="Z56" s="172">
        <v>21.2521481389992</v>
      </c>
      <c r="AA56" s="172">
        <v>9.6777781018123008</v>
      </c>
      <c r="AB56" s="172">
        <v>10.8195071871579</v>
      </c>
      <c r="AC56" s="172">
        <v>15.359385974083301</v>
      </c>
      <c r="AD56" s="172">
        <v>11.314429118405601</v>
      </c>
      <c r="AE56" s="172">
        <v>12.389935869828101</v>
      </c>
      <c r="AF56" s="174">
        <v>8.0747642086013194</v>
      </c>
      <c r="AG56" s="57">
        <f t="shared" si="0"/>
        <v>1.0161561556060217</v>
      </c>
      <c r="AH56" s="57">
        <f t="shared" si="1"/>
        <v>1.468785505953458</v>
      </c>
      <c r="AI56" s="57">
        <f t="shared" si="2"/>
        <v>1.034106570336198</v>
      </c>
      <c r="AJ56" s="57">
        <f t="shared" si="3"/>
        <v>21.350808091082268</v>
      </c>
      <c r="AK56" s="57">
        <f t="shared" si="4"/>
        <v>11.272633409981418</v>
      </c>
      <c r="AL56" s="57">
        <f t="shared" si="5"/>
        <v>0.17216393171140901</v>
      </c>
      <c r="AM56" s="57">
        <f t="shared" si="6"/>
        <v>0.46732083475011577</v>
      </c>
      <c r="AN56" s="57">
        <f t="shared" si="7"/>
        <v>0.25865308022309025</v>
      </c>
      <c r="AO56" s="57">
        <f t="shared" si="8"/>
        <v>2.2366164225703784</v>
      </c>
      <c r="AP56" s="57">
        <f t="shared" si="9"/>
        <v>2.2703491818498107</v>
      </c>
      <c r="AQ56" s="176">
        <v>7.7100000000000002E-2</v>
      </c>
      <c r="AR56" s="71">
        <v>9.06E-2</v>
      </c>
      <c r="AS56" s="71" t="s">
        <v>6</v>
      </c>
    </row>
    <row r="57" spans="1:45" s="1" customFormat="1" ht="14.5">
      <c r="B57" s="58" t="s">
        <v>85</v>
      </c>
      <c r="C57" s="5">
        <v>1.0023342898662</v>
      </c>
      <c r="D57" s="5">
        <v>0.91615157462477304</v>
      </c>
      <c r="E57" s="5">
        <v>1.12652287612514</v>
      </c>
      <c r="F57" s="5">
        <v>1.1319455035739501</v>
      </c>
      <c r="G57" s="5">
        <v>0.88958498736565705</v>
      </c>
      <c r="H57" s="5">
        <v>0.98189732647490102</v>
      </c>
      <c r="I57" s="5">
        <v>2.3889126623410299</v>
      </c>
      <c r="J57" s="5">
        <v>2.99128681243669</v>
      </c>
      <c r="K57" s="5">
        <v>4.2406858346505398</v>
      </c>
      <c r="L57" s="5">
        <v>2.7625735921271302</v>
      </c>
      <c r="M57" s="5">
        <v>3.57481597778958</v>
      </c>
      <c r="N57" s="5">
        <v>2.38897705370682</v>
      </c>
      <c r="O57" s="5">
        <v>0.82405399285302605</v>
      </c>
      <c r="P57" s="5">
        <v>1.22547795942148</v>
      </c>
      <c r="Q57" s="5">
        <v>1.3697673692389201</v>
      </c>
      <c r="R57" s="5">
        <v>1.4052818430621199</v>
      </c>
      <c r="S57" s="5">
        <v>1.1889586344440299</v>
      </c>
      <c r="T57" s="5">
        <v>1.4903663143700701</v>
      </c>
      <c r="U57" s="172">
        <v>15.5857506458935</v>
      </c>
      <c r="V57" s="172">
        <v>17.481577625739</v>
      </c>
      <c r="W57" s="172">
        <v>19.775488058976201</v>
      </c>
      <c r="X57" s="172">
        <v>23.7587380562479</v>
      </c>
      <c r="Y57" s="172">
        <v>14.428953611967501</v>
      </c>
      <c r="Z57" s="172">
        <v>16.3402248201525</v>
      </c>
      <c r="AA57" s="172">
        <v>6.7514562120819299</v>
      </c>
      <c r="AB57" s="172">
        <v>6.0929621389781898</v>
      </c>
      <c r="AC57" s="172">
        <v>12.9808428189908</v>
      </c>
      <c r="AD57" s="172">
        <v>10.9389677918725</v>
      </c>
      <c r="AE57" s="172">
        <v>5.7953020671149202</v>
      </c>
      <c r="AF57" s="174">
        <v>7.9696393098105798</v>
      </c>
      <c r="AG57" s="57">
        <f t="shared" si="0"/>
        <v>1.0080727596717702</v>
      </c>
      <c r="AH57" s="57">
        <f t="shared" si="1"/>
        <v>3.0578753221752986</v>
      </c>
      <c r="AI57" s="57">
        <f t="shared" si="2"/>
        <v>1.2506510188982745</v>
      </c>
      <c r="AJ57" s="57">
        <f t="shared" si="3"/>
        <v>17.895122136496102</v>
      </c>
      <c r="AK57" s="57">
        <f t="shared" si="4"/>
        <v>8.4215283898081541</v>
      </c>
      <c r="AL57" s="57">
        <f t="shared" si="5"/>
        <v>9.3614303176148175E-2</v>
      </c>
      <c r="AM57" s="57">
        <f t="shared" si="6"/>
        <v>0.66493626575035847</v>
      </c>
      <c r="AN57" s="57">
        <f t="shared" si="7"/>
        <v>0.21679001954153554</v>
      </c>
      <c r="AO57" s="57">
        <f t="shared" si="8"/>
        <v>3.1052110316257506</v>
      </c>
      <c r="AP57" s="57">
        <f t="shared" si="9"/>
        <v>2.6594949241402475</v>
      </c>
      <c r="AQ57" s="176" t="s">
        <v>6</v>
      </c>
      <c r="AR57" s="71" t="s">
        <v>6</v>
      </c>
      <c r="AS57" s="71">
        <v>4.0000000000000002E-4</v>
      </c>
    </row>
    <row r="58" spans="1:45" s="115" customFormat="1" ht="14.5">
      <c r="A58" s="133"/>
      <c r="B58" s="58" t="s">
        <v>86</v>
      </c>
      <c r="C58" s="5">
        <v>0.82286871247929005</v>
      </c>
      <c r="D58" s="5">
        <v>1.40900414969622</v>
      </c>
      <c r="E58" s="5">
        <v>0.80523181923338005</v>
      </c>
      <c r="F58" s="5">
        <v>1.1300257497919799</v>
      </c>
      <c r="G58" s="5">
        <v>1.15349234123696</v>
      </c>
      <c r="H58" s="5">
        <v>0.85247316773861803</v>
      </c>
      <c r="I58" s="5">
        <v>2.2815683873474399</v>
      </c>
      <c r="J58" s="5">
        <v>3.4642784993185098</v>
      </c>
      <c r="K58" s="5">
        <v>1.8081300214621201</v>
      </c>
      <c r="L58" s="5">
        <v>1.8355133955746099</v>
      </c>
      <c r="M58" s="5">
        <v>3.7465191122952199</v>
      </c>
      <c r="N58" s="5">
        <v>4.8077791386503996</v>
      </c>
      <c r="O58" s="5">
        <v>1.25538324375985</v>
      </c>
      <c r="P58" s="5">
        <v>0.88069302962798102</v>
      </c>
      <c r="Q58" s="5">
        <v>1.5614413737208099</v>
      </c>
      <c r="R58" s="5">
        <v>1.3124623831187101</v>
      </c>
      <c r="S58" s="5">
        <v>0.82307828223577295</v>
      </c>
      <c r="T58" s="5">
        <v>1.22461568738083</v>
      </c>
      <c r="U58" s="172">
        <v>7.4698722645520297</v>
      </c>
      <c r="V58" s="172">
        <v>9.2657456739074995</v>
      </c>
      <c r="W58" s="172">
        <v>15.616860106461701</v>
      </c>
      <c r="X58" s="172">
        <v>10.341759857105499</v>
      </c>
      <c r="Y58" s="172">
        <v>11.482444695142499</v>
      </c>
      <c r="Z58" s="172">
        <v>10.8959324989107</v>
      </c>
      <c r="AA58" s="172">
        <v>3.0459171824325701</v>
      </c>
      <c r="AB58" s="172">
        <v>1.8194431251847401</v>
      </c>
      <c r="AC58" s="172">
        <v>1.98481537206853</v>
      </c>
      <c r="AD58" s="172">
        <v>2.1760382770319402</v>
      </c>
      <c r="AE58" s="172">
        <v>1.3241219323036999</v>
      </c>
      <c r="AF58" s="172">
        <v>2.1056025710177799</v>
      </c>
      <c r="AG58" s="57">
        <f t="shared" si="0"/>
        <v>1.0288493233627416</v>
      </c>
      <c r="AH58" s="57">
        <f t="shared" si="1"/>
        <v>2.9906314257747169</v>
      </c>
      <c r="AI58" s="57">
        <f t="shared" si="2"/>
        <v>1.1762789999739924</v>
      </c>
      <c r="AJ58" s="57">
        <f t="shared" si="3"/>
        <v>10.845435849346655</v>
      </c>
      <c r="AK58" s="57">
        <f t="shared" si="4"/>
        <v>2.0759897433398766</v>
      </c>
      <c r="AL58" s="57">
        <f t="shared" si="5"/>
        <v>0.22129602784510463</v>
      </c>
      <c r="AM58" s="57">
        <f t="shared" si="6"/>
        <v>1.1055248514225873</v>
      </c>
      <c r="AN58" s="57">
        <f t="shared" si="7"/>
        <v>0.25416913581498218</v>
      </c>
      <c r="AO58" s="57">
        <f t="shared" si="8"/>
        <v>2.4939379734720735</v>
      </c>
      <c r="AP58" s="57">
        <f t="shared" si="9"/>
        <v>0.51495630952179128</v>
      </c>
      <c r="AQ58" s="176">
        <v>5.9999999999999995E-4</v>
      </c>
      <c r="AR58" s="71">
        <v>1.1999999999999999E-3</v>
      </c>
      <c r="AS58" s="71" t="s">
        <v>6</v>
      </c>
    </row>
    <row r="59" spans="1:45" s="115" customFormat="1">
      <c r="A59" s="13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</row>
    <row r="60" spans="1:45" s="115" customFormat="1">
      <c r="A60" s="13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</row>
  </sheetData>
  <mergeCells count="60">
    <mergeCell ref="B48:AF48"/>
    <mergeCell ref="AG48:AK48"/>
    <mergeCell ref="AL48:AP48"/>
    <mergeCell ref="AQ48:AS48"/>
    <mergeCell ref="C49:H49"/>
    <mergeCell ref="I49:N49"/>
    <mergeCell ref="O49:T49"/>
    <mergeCell ref="U49:Z49"/>
    <mergeCell ref="AA49:AF49"/>
    <mergeCell ref="J24:N24"/>
    <mergeCell ref="Q28:U28"/>
    <mergeCell ref="J32:L32"/>
    <mergeCell ref="M32:N32"/>
    <mergeCell ref="J14:L14"/>
    <mergeCell ref="M14:N14"/>
    <mergeCell ref="Q14:S14"/>
    <mergeCell ref="Q24:U24"/>
    <mergeCell ref="O25:O27"/>
    <mergeCell ref="Q25:U25"/>
    <mergeCell ref="Q26:U26"/>
    <mergeCell ref="Q27:U27"/>
    <mergeCell ref="T14:U14"/>
    <mergeCell ref="C32:E32"/>
    <mergeCell ref="F32:G32"/>
    <mergeCell ref="C28:G28"/>
    <mergeCell ref="I34:I39"/>
    <mergeCell ref="I14:I15"/>
    <mergeCell ref="H25:H27"/>
    <mergeCell ref="J25:N25"/>
    <mergeCell ref="J26:N26"/>
    <mergeCell ref="J27:N27"/>
    <mergeCell ref="J28:N28"/>
    <mergeCell ref="C24:G24"/>
    <mergeCell ref="I16:I21"/>
    <mergeCell ref="I32:I33"/>
    <mergeCell ref="P14:P15"/>
    <mergeCell ref="P16:P21"/>
    <mergeCell ref="B1:C1"/>
    <mergeCell ref="B14:B15"/>
    <mergeCell ref="B16:B21"/>
    <mergeCell ref="C14:E14"/>
    <mergeCell ref="F14:G14"/>
    <mergeCell ref="A43:A45"/>
    <mergeCell ref="C43:G43"/>
    <mergeCell ref="C44:G44"/>
    <mergeCell ref="C45:G45"/>
    <mergeCell ref="A25:A27"/>
    <mergeCell ref="C25:G25"/>
    <mergeCell ref="C26:G26"/>
    <mergeCell ref="C27:G27"/>
    <mergeCell ref="B32:B33"/>
    <mergeCell ref="B34:B39"/>
    <mergeCell ref="C46:G46"/>
    <mergeCell ref="J42:N42"/>
    <mergeCell ref="H43:H45"/>
    <mergeCell ref="J43:N43"/>
    <mergeCell ref="J44:N44"/>
    <mergeCell ref="J45:N45"/>
    <mergeCell ref="J46:N46"/>
    <mergeCell ref="C42:G42"/>
  </mergeCells>
  <phoneticPr fontId="34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A32"/>
  <sheetViews>
    <sheetView zoomScale="70" zoomScaleNormal="70" workbookViewId="0">
      <selection activeCell="A5" sqref="A5"/>
    </sheetView>
  </sheetViews>
  <sheetFormatPr defaultColWidth="9" defaultRowHeight="14"/>
  <sheetData>
    <row r="2" spans="1:1">
      <c r="A2" s="131" t="s">
        <v>453</v>
      </c>
    </row>
    <row r="11" spans="1:1">
      <c r="A11" s="131" t="s">
        <v>452</v>
      </c>
    </row>
    <row r="20" spans="1:1">
      <c r="A20" s="131"/>
    </row>
    <row r="32" spans="1:1">
      <c r="A32" s="131"/>
    </row>
  </sheetData>
  <phoneticPr fontId="34" type="noConversion"/>
  <pageMargins left="0.75" right="0.75" top="1" bottom="1" header="0.5" footer="0.5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W14"/>
  <sheetViews>
    <sheetView zoomScale="55" zoomScaleNormal="55" workbookViewId="0">
      <selection activeCell="C20" sqref="C20"/>
    </sheetView>
  </sheetViews>
  <sheetFormatPr defaultColWidth="9" defaultRowHeight="14"/>
  <cols>
    <col min="1" max="1" width="9" style="1"/>
  </cols>
  <sheetData>
    <row r="2" spans="1:23">
      <c r="A2" s="24" t="s">
        <v>403</v>
      </c>
      <c r="B2" s="127" t="s">
        <v>75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23">
      <c r="B3" s="470" t="s">
        <v>430</v>
      </c>
      <c r="C3" s="470"/>
      <c r="D3" s="470"/>
      <c r="E3" s="470"/>
      <c r="F3" s="470"/>
      <c r="G3" s="470"/>
      <c r="H3" s="470"/>
      <c r="I3" s="470"/>
      <c r="J3" s="470"/>
      <c r="K3" s="470"/>
      <c r="L3" s="470"/>
      <c r="M3" s="470"/>
      <c r="N3" s="470"/>
      <c r="O3" s="470"/>
      <c r="P3" s="470"/>
      <c r="Q3" s="470"/>
      <c r="R3" s="470"/>
      <c r="S3" s="387" t="s">
        <v>3</v>
      </c>
      <c r="T3" s="387"/>
      <c r="U3" s="387" t="s">
        <v>4</v>
      </c>
      <c r="V3" s="387"/>
      <c r="W3" s="469" t="s">
        <v>5</v>
      </c>
    </row>
    <row r="4" spans="1:23">
      <c r="B4" s="128"/>
      <c r="C4" s="530" t="s">
        <v>48</v>
      </c>
      <c r="D4" s="530"/>
      <c r="E4" s="530"/>
      <c r="F4" s="530"/>
      <c r="G4" s="530"/>
      <c r="H4" s="530"/>
      <c r="I4" s="530"/>
      <c r="J4" s="530"/>
      <c r="K4" s="530" t="s">
        <v>49</v>
      </c>
      <c r="L4" s="530"/>
      <c r="M4" s="530"/>
      <c r="N4" s="530"/>
      <c r="O4" s="530"/>
      <c r="P4" s="530"/>
      <c r="Q4" s="530"/>
      <c r="R4" s="530"/>
      <c r="S4" s="3" t="s">
        <v>48</v>
      </c>
      <c r="T4" s="3" t="s">
        <v>49</v>
      </c>
      <c r="U4" s="3" t="s">
        <v>48</v>
      </c>
      <c r="V4" s="3" t="s">
        <v>49</v>
      </c>
      <c r="W4" s="469"/>
    </row>
    <row r="5" spans="1:23" ht="14.5">
      <c r="B5" s="111" t="s">
        <v>258</v>
      </c>
      <c r="C5" s="5">
        <v>0.73948000000000003</v>
      </c>
      <c r="D5" s="5">
        <v>0.87128000000000005</v>
      </c>
      <c r="E5" s="5">
        <v>0.76037999999999994</v>
      </c>
      <c r="F5" s="5">
        <v>0.99853000000000003</v>
      </c>
      <c r="G5" s="5">
        <v>1.40374</v>
      </c>
      <c r="H5" s="5">
        <v>1.2276899999999999</v>
      </c>
      <c r="I5" s="5">
        <v>1.1484399999999999</v>
      </c>
      <c r="J5" s="5">
        <v>1.0558099999999999</v>
      </c>
      <c r="K5" s="5">
        <v>1.4975400000000001</v>
      </c>
      <c r="L5" s="5">
        <v>3.0775800000000002</v>
      </c>
      <c r="M5" s="5">
        <v>0.90927999999999998</v>
      </c>
      <c r="N5" s="5">
        <v>1.2024999999999999</v>
      </c>
      <c r="O5" s="5">
        <v>2.6625000000000001</v>
      </c>
      <c r="P5" s="5">
        <v>0.89222999999999997</v>
      </c>
      <c r="Q5" s="5">
        <v>1.8995299999999999</v>
      </c>
      <c r="R5" s="5">
        <v>1.1061099999999999</v>
      </c>
      <c r="S5" s="130">
        <f>AVERAGE(C5:J5)</f>
        <v>1.0256687499999999</v>
      </c>
      <c r="T5" s="130">
        <f>AVERAGE(K5:R5)</f>
        <v>1.6559087499999998</v>
      </c>
      <c r="U5" s="130">
        <f>STDEVP(C5:J5)</f>
        <v>0.21696377856899884</v>
      </c>
      <c r="V5" s="130">
        <f>STDEVP(K5:R5)</f>
        <v>0.77195571000604579</v>
      </c>
      <c r="W5" s="66">
        <v>5.6399999999999999E-2</v>
      </c>
    </row>
    <row r="6" spans="1:23" ht="14.5">
      <c r="B6" s="111" t="s">
        <v>259</v>
      </c>
      <c r="C6" s="5">
        <v>1.1801299999999999</v>
      </c>
      <c r="D6" s="5">
        <v>0.91615999999999997</v>
      </c>
      <c r="E6" s="5">
        <v>0.77603</v>
      </c>
      <c r="F6" s="5">
        <v>1.3554299999999999</v>
      </c>
      <c r="G6" s="5">
        <v>1.00468</v>
      </c>
      <c r="H6" s="5">
        <v>0.98792999999999997</v>
      </c>
      <c r="I6" s="5">
        <v>0.89939000000000002</v>
      </c>
      <c r="J6" s="5">
        <v>1.01955</v>
      </c>
      <c r="K6" s="5">
        <v>1.82944</v>
      </c>
      <c r="L6" s="5">
        <v>1.1377200000000001</v>
      </c>
      <c r="M6" s="5">
        <v>0.96474000000000004</v>
      </c>
      <c r="N6" s="5">
        <v>1.34491</v>
      </c>
      <c r="O6" s="5">
        <v>1.19397</v>
      </c>
      <c r="P6" s="5">
        <v>1.5321100000000001</v>
      </c>
      <c r="Q6" s="5">
        <v>1.2168399999999999</v>
      </c>
      <c r="R6" s="5">
        <v>1.3779399999999999</v>
      </c>
      <c r="S6" s="130">
        <f t="shared" ref="S6:S14" si="0">AVERAGE(C6:J6)</f>
        <v>1.0174125000000001</v>
      </c>
      <c r="T6" s="130">
        <f t="shared" ref="T6:T14" si="1">AVERAGE(K6:R6)</f>
        <v>1.3247087499999999</v>
      </c>
      <c r="U6" s="130">
        <f t="shared" ref="U6:U14" si="2">STDEVP(C6:J6)</f>
        <v>0.16741251780780869</v>
      </c>
      <c r="V6" s="130">
        <f t="shared" ref="V6:V14" si="3">STDEVP(K6:R6)</f>
        <v>0.24856617612003856</v>
      </c>
      <c r="W6" s="66">
        <v>1.6799999999999999E-2</v>
      </c>
    </row>
    <row r="7" spans="1:23" ht="14.5">
      <c r="B7" s="111" t="s">
        <v>260</v>
      </c>
      <c r="C7" s="5">
        <v>1.17516</v>
      </c>
      <c r="D7" s="5">
        <v>0.98870999999999998</v>
      </c>
      <c r="E7" s="5">
        <v>0.71245999999999998</v>
      </c>
      <c r="F7" s="5">
        <v>1.4338500000000001</v>
      </c>
      <c r="G7" s="5">
        <v>0.96274000000000004</v>
      </c>
      <c r="H7" s="5">
        <v>0.84272000000000002</v>
      </c>
      <c r="I7" s="5">
        <v>1.19143</v>
      </c>
      <c r="J7" s="5">
        <v>1.0306</v>
      </c>
      <c r="K7" s="5">
        <v>2.2709999999999999</v>
      </c>
      <c r="L7" s="5">
        <v>1.2966</v>
      </c>
      <c r="M7" s="5">
        <v>1.75403</v>
      </c>
      <c r="N7" s="5">
        <v>1.2306299999999999</v>
      </c>
      <c r="O7" s="5">
        <v>1.3955299999999999</v>
      </c>
      <c r="P7" s="5">
        <v>1.4071100000000001</v>
      </c>
      <c r="Q7" s="5">
        <v>1.59389</v>
      </c>
      <c r="R7" s="5">
        <v>2.33141</v>
      </c>
      <c r="S7" s="130">
        <f t="shared" si="0"/>
        <v>1.0422087500000001</v>
      </c>
      <c r="T7" s="130">
        <f t="shared" si="1"/>
        <v>1.6600249999999999</v>
      </c>
      <c r="U7" s="130">
        <f t="shared" si="2"/>
        <v>0.20951373644927729</v>
      </c>
      <c r="V7" s="130">
        <f t="shared" si="3"/>
        <v>0.40119204347793469</v>
      </c>
      <c r="W7" s="66">
        <v>2.8E-3</v>
      </c>
    </row>
    <row r="8" spans="1:23" ht="14.5">
      <c r="B8" s="111" t="s">
        <v>261</v>
      </c>
      <c r="C8" s="5">
        <v>0.93588000000000005</v>
      </c>
      <c r="D8" s="5">
        <v>1.8248599999999999</v>
      </c>
      <c r="E8" s="5">
        <v>1.0144</v>
      </c>
      <c r="F8" s="5">
        <v>0.60884000000000005</v>
      </c>
      <c r="G8" s="5">
        <v>1.0967499999999999</v>
      </c>
      <c r="H8" s="5">
        <v>0.77512999999999999</v>
      </c>
      <c r="I8" s="5">
        <v>0.85206000000000004</v>
      </c>
      <c r="J8" s="5">
        <v>1.3425</v>
      </c>
      <c r="K8" s="5">
        <v>2.9651700000000001</v>
      </c>
      <c r="L8" s="5">
        <v>2.0825800000000001</v>
      </c>
      <c r="M8" s="5">
        <v>2.6118800000000002</v>
      </c>
      <c r="N8" s="5">
        <v>1.9286000000000001</v>
      </c>
      <c r="O8" s="5">
        <v>2.8904200000000002</v>
      </c>
      <c r="P8" s="5">
        <v>2.2417400000000001</v>
      </c>
      <c r="Q8" s="5">
        <v>2.3810699999999998</v>
      </c>
      <c r="R8" s="5">
        <v>2.6177999999999999</v>
      </c>
      <c r="S8" s="130">
        <f t="shared" si="0"/>
        <v>1.0563024999999999</v>
      </c>
      <c r="T8" s="130">
        <f t="shared" si="1"/>
        <v>2.4649075000000003</v>
      </c>
      <c r="U8" s="130">
        <f t="shared" si="2"/>
        <v>0.35557676747609629</v>
      </c>
      <c r="V8" s="130">
        <f t="shared" si="3"/>
        <v>0.34765877670317519</v>
      </c>
      <c r="W8" s="66" t="s">
        <v>6</v>
      </c>
    </row>
    <row r="9" spans="1:23" ht="14.5">
      <c r="B9" s="129" t="s">
        <v>262</v>
      </c>
      <c r="C9" s="5">
        <v>0.82538</v>
      </c>
      <c r="D9" s="5">
        <v>1.6613100000000001</v>
      </c>
      <c r="E9" s="5">
        <v>0.83565</v>
      </c>
      <c r="F9" s="5">
        <v>0.65610000000000002</v>
      </c>
      <c r="G9" s="5">
        <v>0.99983</v>
      </c>
      <c r="H9" s="5">
        <v>0.67420999999999998</v>
      </c>
      <c r="I9" s="5">
        <v>1.2210099999999999</v>
      </c>
      <c r="J9" s="5">
        <v>1.65588</v>
      </c>
      <c r="K9" s="5">
        <v>1.2110000000000001</v>
      </c>
      <c r="L9" s="5">
        <v>1.34006</v>
      </c>
      <c r="M9" s="5">
        <v>2.9727800000000002</v>
      </c>
      <c r="N9" s="5">
        <v>0.79886000000000001</v>
      </c>
      <c r="O9" s="5">
        <v>2.2845499999999999</v>
      </c>
      <c r="P9" s="5">
        <v>1.2508699999999999</v>
      </c>
      <c r="Q9" s="5">
        <v>1.7045600000000001</v>
      </c>
      <c r="R9" s="5">
        <v>1.54694</v>
      </c>
      <c r="S9" s="130">
        <f t="shared" si="0"/>
        <v>1.06617125</v>
      </c>
      <c r="T9" s="130">
        <f t="shared" si="1"/>
        <v>1.6387025</v>
      </c>
      <c r="U9" s="130">
        <f t="shared" si="2"/>
        <v>0.38131929958492444</v>
      </c>
      <c r="V9" s="130">
        <f t="shared" si="3"/>
        <v>0.64590107409629738</v>
      </c>
      <c r="W9" s="66">
        <v>6.3E-2</v>
      </c>
    </row>
    <row r="10" spans="1:23" ht="14.5">
      <c r="B10" s="129" t="s">
        <v>263</v>
      </c>
      <c r="C10" s="5">
        <v>1.32412</v>
      </c>
      <c r="D10" s="5">
        <v>0.89031000000000005</v>
      </c>
      <c r="E10" s="5">
        <v>1.0940099999999999</v>
      </c>
      <c r="F10" s="5">
        <v>0.73526999999999998</v>
      </c>
      <c r="G10" s="5">
        <v>0.94230999999999998</v>
      </c>
      <c r="H10" s="5">
        <v>0.87949999999999995</v>
      </c>
      <c r="I10" s="5">
        <v>1.12971</v>
      </c>
      <c r="J10" s="5">
        <v>1.1427700000000001</v>
      </c>
      <c r="K10" s="5">
        <v>1.35666</v>
      </c>
      <c r="L10" s="5">
        <v>1.44614</v>
      </c>
      <c r="M10" s="5">
        <v>1.4410499999999999</v>
      </c>
      <c r="N10" s="5">
        <v>2.1276999999999999</v>
      </c>
      <c r="O10" s="5">
        <v>1.4887600000000001</v>
      </c>
      <c r="P10" s="5">
        <v>2.7904499999999999</v>
      </c>
      <c r="Q10" s="5">
        <v>1.8355900000000001</v>
      </c>
      <c r="R10" s="5">
        <v>2.6471100000000001</v>
      </c>
      <c r="S10" s="130">
        <f t="shared" si="0"/>
        <v>1.01725</v>
      </c>
      <c r="T10" s="130">
        <f t="shared" si="1"/>
        <v>1.8916824999999999</v>
      </c>
      <c r="U10" s="130">
        <f t="shared" si="2"/>
        <v>0.17630987160394671</v>
      </c>
      <c r="V10" s="130">
        <f t="shared" si="3"/>
        <v>0.53472863930572367</v>
      </c>
      <c r="W10" s="66">
        <v>1.1000000000000001E-3</v>
      </c>
    </row>
    <row r="11" spans="1:23" ht="14.5">
      <c r="B11" s="129" t="s">
        <v>264</v>
      </c>
      <c r="C11" s="5">
        <v>1.2807900000000001</v>
      </c>
      <c r="D11" s="5">
        <v>1.2498400000000001</v>
      </c>
      <c r="E11" s="5">
        <v>0.76681999999999995</v>
      </c>
      <c r="F11" s="5">
        <v>0.87970000000000004</v>
      </c>
      <c r="G11" s="5">
        <v>1.60701</v>
      </c>
      <c r="H11" s="5">
        <v>0.95782</v>
      </c>
      <c r="I11" s="5">
        <v>0.75319000000000003</v>
      </c>
      <c r="J11" s="5">
        <v>0.84675999999999996</v>
      </c>
      <c r="K11" s="5">
        <v>1.2953399999999999</v>
      </c>
      <c r="L11" s="5">
        <v>1.41265</v>
      </c>
      <c r="M11" s="5">
        <v>1.1460399999999999</v>
      </c>
      <c r="N11" s="5">
        <v>1.3924799999999999</v>
      </c>
      <c r="O11" s="5">
        <v>1.27</v>
      </c>
      <c r="P11" s="5">
        <v>0.92806</v>
      </c>
      <c r="Q11" s="5">
        <v>1.8871</v>
      </c>
      <c r="R11" s="5">
        <v>1.5165200000000001</v>
      </c>
      <c r="S11" s="130">
        <f t="shared" si="0"/>
        <v>1.04274125</v>
      </c>
      <c r="T11" s="130">
        <f t="shared" si="1"/>
        <v>1.3560237500000001</v>
      </c>
      <c r="U11" s="130">
        <f t="shared" si="2"/>
        <v>0.28507268868823188</v>
      </c>
      <c r="V11" s="130">
        <f t="shared" si="3"/>
        <v>0.26236076535647884</v>
      </c>
      <c r="W11" s="66">
        <v>5.0500000000000003E-2</v>
      </c>
    </row>
    <row r="12" spans="1:23" ht="14.5">
      <c r="B12" s="129" t="s">
        <v>265</v>
      </c>
      <c r="C12" s="5">
        <v>0.92539855765210099</v>
      </c>
      <c r="D12" s="5">
        <v>0.93512261191544999</v>
      </c>
      <c r="E12" s="5">
        <v>1.52954481919791</v>
      </c>
      <c r="F12" s="5">
        <v>0.99214915073804399</v>
      </c>
      <c r="G12" s="5">
        <v>1.3805884384351099</v>
      </c>
      <c r="H12" s="5">
        <v>0.91125911492098499</v>
      </c>
      <c r="I12" s="5">
        <v>0.70276455866233301</v>
      </c>
      <c r="J12" s="5">
        <v>0.89966485887858205</v>
      </c>
      <c r="K12" s="5">
        <v>1.7435363835752899</v>
      </c>
      <c r="L12" s="5">
        <v>1.7416085068493501</v>
      </c>
      <c r="M12" s="5">
        <v>2.1886916276024801</v>
      </c>
      <c r="N12" s="5">
        <v>1.2429492562740301</v>
      </c>
      <c r="O12" s="5">
        <v>1.3852685556839299</v>
      </c>
      <c r="P12" s="5">
        <v>1.68425377234163</v>
      </c>
      <c r="Q12" s="5">
        <v>1.5857516331114401</v>
      </c>
      <c r="R12" s="5">
        <v>1.38598973200761</v>
      </c>
      <c r="S12" s="130">
        <f t="shared" si="0"/>
        <v>1.0345615138000643</v>
      </c>
      <c r="T12" s="130">
        <f t="shared" si="1"/>
        <v>1.6197561834307201</v>
      </c>
      <c r="U12" s="130">
        <f t="shared" si="2"/>
        <v>0.2578362776199899</v>
      </c>
      <c r="V12" s="130">
        <f t="shared" si="3"/>
        <v>0.27631231796047845</v>
      </c>
      <c r="W12" s="66">
        <v>1.1000000000000001E-3</v>
      </c>
    </row>
    <row r="13" spans="1:23" ht="14.5">
      <c r="B13" s="129" t="s">
        <v>266</v>
      </c>
      <c r="C13" s="5">
        <v>0.73528973678675502</v>
      </c>
      <c r="D13" s="5">
        <v>1.2365874950643101</v>
      </c>
      <c r="E13" s="5">
        <v>1.22989764369861</v>
      </c>
      <c r="F13" s="5">
        <v>0.69735502211772704</v>
      </c>
      <c r="G13" s="5">
        <v>0.77325274342502603</v>
      </c>
      <c r="H13" s="5">
        <v>1.07674853813164</v>
      </c>
      <c r="I13" s="5">
        <v>1.1660626176843401</v>
      </c>
      <c r="J13" s="5">
        <v>1.3864134409981499</v>
      </c>
      <c r="K13" s="5">
        <v>0.84072874933364405</v>
      </c>
      <c r="L13" s="5">
        <v>1.80557453413279</v>
      </c>
      <c r="M13" s="5">
        <v>0.96949831096794203</v>
      </c>
      <c r="N13" s="5">
        <v>1.0963589469086901</v>
      </c>
      <c r="O13" s="5">
        <v>1.5421952989069601</v>
      </c>
      <c r="P13" s="5">
        <v>1.2694401499363399</v>
      </c>
      <c r="Q13" s="5">
        <v>1.58313099730846</v>
      </c>
      <c r="R13" s="5">
        <v>1.1427483181890601</v>
      </c>
      <c r="S13" s="130">
        <f t="shared" si="0"/>
        <v>1.0377009047383197</v>
      </c>
      <c r="T13" s="130">
        <f t="shared" si="1"/>
        <v>1.2812094132104856</v>
      </c>
      <c r="U13" s="130">
        <f t="shared" si="2"/>
        <v>0.24832388290997348</v>
      </c>
      <c r="V13" s="130">
        <f t="shared" si="3"/>
        <v>0.31202879821261137</v>
      </c>
      <c r="W13" s="66">
        <v>0.1285</v>
      </c>
    </row>
    <row r="14" spans="1:23" ht="14.5">
      <c r="B14" s="129" t="s">
        <v>267</v>
      </c>
      <c r="C14" s="5">
        <v>1.2815958653264701</v>
      </c>
      <c r="D14" s="5">
        <v>0.70793087638808505</v>
      </c>
      <c r="E14" s="5">
        <v>1.2473117802957301</v>
      </c>
      <c r="F14" s="5">
        <v>0.68954983254477598</v>
      </c>
      <c r="G14" s="5">
        <v>1.14190472133582</v>
      </c>
      <c r="H14" s="5">
        <v>1.31200629252636</v>
      </c>
      <c r="I14" s="5">
        <v>1.17060411871977</v>
      </c>
      <c r="J14" s="5">
        <v>0.74461679176062701</v>
      </c>
      <c r="K14" s="5">
        <v>2.3574646245336299</v>
      </c>
      <c r="L14" s="5">
        <v>1.8537449680705</v>
      </c>
      <c r="M14" s="5">
        <v>2.0951583496477202</v>
      </c>
      <c r="N14" s="5">
        <v>1.8867934889254301</v>
      </c>
      <c r="O14" s="5">
        <v>1.59187035757768</v>
      </c>
      <c r="P14" s="5">
        <v>1.2195839878670101</v>
      </c>
      <c r="Q14" s="5">
        <v>1.73340974958234</v>
      </c>
      <c r="R14" s="5">
        <v>2.1766782624640402</v>
      </c>
      <c r="S14" s="130">
        <f t="shared" si="0"/>
        <v>1.0369400348622047</v>
      </c>
      <c r="T14" s="130">
        <f t="shared" si="1"/>
        <v>1.8643379735835437</v>
      </c>
      <c r="U14" s="130">
        <f t="shared" si="2"/>
        <v>0.25569457438653137</v>
      </c>
      <c r="V14" s="130">
        <f t="shared" si="3"/>
        <v>0.3357293109012946</v>
      </c>
      <c r="W14" s="66">
        <v>1E-4</v>
      </c>
    </row>
  </sheetData>
  <mergeCells count="6">
    <mergeCell ref="W3:W4"/>
    <mergeCell ref="B3:R3"/>
    <mergeCell ref="S3:T3"/>
    <mergeCell ref="U3:V3"/>
    <mergeCell ref="C4:J4"/>
    <mergeCell ref="K4:R4"/>
  </mergeCells>
  <phoneticPr fontId="34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T118"/>
  <sheetViews>
    <sheetView zoomScale="70" zoomScaleNormal="70" workbookViewId="0">
      <selection activeCell="A56" sqref="A56"/>
    </sheetView>
  </sheetViews>
  <sheetFormatPr defaultColWidth="9" defaultRowHeight="14"/>
  <cols>
    <col min="1" max="1" width="9" style="1"/>
    <col min="2" max="2" width="10.1640625" style="1" customWidth="1"/>
    <col min="3" max="5" width="12.58203125" style="1"/>
    <col min="6" max="6" width="11.5" style="1"/>
    <col min="7" max="13" width="12.58203125" style="1"/>
    <col min="14" max="14" width="12.33203125" style="1" customWidth="1"/>
    <col min="15" max="16" width="12.58203125" style="1"/>
    <col min="17" max="17" width="13.25" style="1" customWidth="1"/>
    <col min="18" max="18" width="16.33203125" style="1" customWidth="1"/>
    <col min="19" max="19" width="18" style="1" customWidth="1"/>
    <col min="20" max="20" width="11.75" style="1" customWidth="1"/>
    <col min="21" max="16384" width="9" style="1"/>
  </cols>
  <sheetData>
    <row r="2" spans="1:11">
      <c r="A2" s="24" t="s">
        <v>392</v>
      </c>
      <c r="B2" s="531" t="s">
        <v>268</v>
      </c>
      <c r="C2" s="531"/>
    </row>
    <row r="3" spans="1:11">
      <c r="B3" s="117"/>
      <c r="C3" s="532" t="s">
        <v>147</v>
      </c>
      <c r="D3" s="533"/>
      <c r="E3" s="534"/>
      <c r="F3" s="412" t="s">
        <v>148</v>
      </c>
      <c r="G3" s="506"/>
      <c r="H3" s="413"/>
      <c r="I3" s="412" t="s">
        <v>149</v>
      </c>
      <c r="J3" s="506"/>
      <c r="K3" s="413"/>
    </row>
    <row r="4" spans="1:11">
      <c r="B4" s="117"/>
      <c r="C4" s="7">
        <v>94.6120355336774</v>
      </c>
      <c r="D4" s="7">
        <v>113.504038387954</v>
      </c>
      <c r="E4" s="7">
        <v>91.883926078368503</v>
      </c>
      <c r="F4" s="7">
        <v>77.100633939005306</v>
      </c>
      <c r="G4" s="7">
        <v>89.285086403921497</v>
      </c>
      <c r="H4" s="7">
        <v>64.531474606244203</v>
      </c>
      <c r="I4" s="7">
        <v>36.054893119745202</v>
      </c>
      <c r="J4" s="7">
        <v>49.314870161432097</v>
      </c>
      <c r="K4" s="7">
        <v>34.709453240534899</v>
      </c>
    </row>
    <row r="5" spans="1:11">
      <c r="B5" s="118" t="s">
        <v>3</v>
      </c>
      <c r="C5" s="535">
        <f>AVERAGE(C4:E4)</f>
        <v>99.999999999999957</v>
      </c>
      <c r="D5" s="536"/>
      <c r="E5" s="537"/>
      <c r="F5" s="535">
        <f>AVERAGE(F4:H4)</f>
        <v>76.97239831639034</v>
      </c>
      <c r="G5" s="536"/>
      <c r="H5" s="537"/>
      <c r="I5" s="535">
        <f>AVERAGE(I4:K4)</f>
        <v>40.026405507237399</v>
      </c>
      <c r="J5" s="536"/>
      <c r="K5" s="537"/>
    </row>
    <row r="6" spans="1:11">
      <c r="B6" s="117" t="s">
        <v>4</v>
      </c>
      <c r="C6" s="439">
        <f>STDEVP(C4:E4)</f>
        <v>9.6135298715764321</v>
      </c>
      <c r="D6" s="439"/>
      <c r="E6" s="439"/>
      <c r="F6" s="535">
        <f>STDEVP(F4:H4)</f>
        <v>10.106026503649819</v>
      </c>
      <c r="G6" s="536"/>
      <c r="H6" s="537"/>
      <c r="I6" s="535">
        <f>STDEVP(I4:K4)</f>
        <v>6.5908640729073102</v>
      </c>
      <c r="J6" s="536"/>
      <c r="K6" s="537"/>
    </row>
    <row r="7" spans="1:11">
      <c r="B7" s="117" t="s">
        <v>5</v>
      </c>
      <c r="C7" s="388"/>
      <c r="D7" s="414"/>
      <c r="E7" s="415"/>
      <c r="F7" s="472">
        <v>8.9999999999999998E-4</v>
      </c>
      <c r="G7" s="472"/>
      <c r="H7" s="472"/>
      <c r="I7" s="412">
        <v>1.0699999999999999E-2</v>
      </c>
      <c r="J7" s="506"/>
      <c r="K7" s="413"/>
    </row>
    <row r="10" spans="1:11">
      <c r="A10" s="24" t="s">
        <v>396</v>
      </c>
      <c r="B10" s="531" t="s">
        <v>268</v>
      </c>
      <c r="C10" s="531"/>
    </row>
    <row r="11" spans="1:11">
      <c r="B11" s="117"/>
      <c r="C11" s="532" t="s">
        <v>147</v>
      </c>
      <c r="D11" s="533"/>
      <c r="E11" s="534"/>
      <c r="F11" s="412" t="s">
        <v>148</v>
      </c>
      <c r="G11" s="506"/>
      <c r="H11" s="413"/>
      <c r="I11" s="412" t="s">
        <v>149</v>
      </c>
      <c r="J11" s="506"/>
      <c r="K11" s="413"/>
    </row>
    <row r="12" spans="1:11">
      <c r="B12" s="117"/>
      <c r="C12" s="7">
        <v>94.675182323320001</v>
      </c>
      <c r="D12" s="7">
        <v>97.011199861086993</v>
      </c>
      <c r="E12" s="7">
        <v>108.31361781559301</v>
      </c>
      <c r="F12" s="7">
        <v>133.28757162701899</v>
      </c>
      <c r="G12" s="7">
        <v>117.594743010939</v>
      </c>
      <c r="H12" s="7">
        <v>120.495637263414</v>
      </c>
      <c r="I12" s="7">
        <v>131.46813682931099</v>
      </c>
      <c r="J12" s="7">
        <v>110.08150286508101</v>
      </c>
      <c r="K12" s="7">
        <v>134.63274874110101</v>
      </c>
    </row>
    <row r="13" spans="1:11">
      <c r="B13" s="118" t="s">
        <v>3</v>
      </c>
      <c r="C13" s="535">
        <f>AVERAGE(C12:E12)</f>
        <v>100</v>
      </c>
      <c r="D13" s="536"/>
      <c r="E13" s="537"/>
      <c r="F13" s="535">
        <f>AVERAGE(F12:H12)</f>
        <v>123.79265063379067</v>
      </c>
      <c r="G13" s="536"/>
      <c r="H13" s="537"/>
      <c r="I13" s="535">
        <f>AVERAGE(I12:K12)</f>
        <v>125.39412947849767</v>
      </c>
      <c r="J13" s="536"/>
      <c r="K13" s="537"/>
    </row>
    <row r="14" spans="1:11">
      <c r="B14" s="117" t="s">
        <v>4</v>
      </c>
      <c r="C14" s="535">
        <f>STDEVP(C12:E12)</f>
        <v>5.9554694957379475</v>
      </c>
      <c r="D14" s="536"/>
      <c r="E14" s="537"/>
      <c r="F14" s="535">
        <f>STDEVP(F12:H12)</f>
        <v>6.8175724108975251</v>
      </c>
      <c r="G14" s="536"/>
      <c r="H14" s="537"/>
      <c r="I14" s="535">
        <f>STDEVP(I12:K12)</f>
        <v>10.904466745008611</v>
      </c>
      <c r="J14" s="536"/>
      <c r="K14" s="537"/>
    </row>
    <row r="15" spans="1:11">
      <c r="B15" s="117" t="s">
        <v>5</v>
      </c>
      <c r="C15" s="472"/>
      <c r="D15" s="472"/>
      <c r="E15" s="472"/>
      <c r="F15" s="391">
        <v>4.7199999999999999E-2</v>
      </c>
      <c r="G15" s="391"/>
      <c r="H15" s="391"/>
      <c r="I15" s="391">
        <v>3.6900000000000002E-2</v>
      </c>
      <c r="J15" s="391"/>
      <c r="K15" s="391"/>
    </row>
    <row r="20" spans="1:14">
      <c r="A20" s="305" t="s">
        <v>397</v>
      </c>
      <c r="B20"/>
      <c r="C20"/>
      <c r="D20"/>
      <c r="E20"/>
      <c r="F20"/>
      <c r="G20"/>
      <c r="H20"/>
      <c r="I20"/>
    </row>
    <row r="21" spans="1:14">
      <c r="A21"/>
      <c r="B21"/>
      <c r="C21"/>
      <c r="D21"/>
      <c r="E21"/>
      <c r="F21"/>
      <c r="G21"/>
      <c r="H21"/>
      <c r="I21"/>
    </row>
    <row r="22" spans="1:14" ht="14.25" customHeight="1">
      <c r="A22"/>
      <c r="B22"/>
      <c r="C22"/>
      <c r="D22"/>
      <c r="E22"/>
      <c r="F22"/>
      <c r="G22"/>
      <c r="H22"/>
      <c r="I22"/>
    </row>
    <row r="23" spans="1:14">
      <c r="A23"/>
      <c r="B23"/>
      <c r="C23"/>
      <c r="D23"/>
      <c r="E23"/>
      <c r="F23"/>
      <c r="G23"/>
      <c r="H23"/>
      <c r="I23"/>
    </row>
    <row r="24" spans="1:14">
      <c r="A24"/>
      <c r="B24"/>
      <c r="C24"/>
      <c r="D24"/>
      <c r="E24"/>
      <c r="F24"/>
      <c r="G24"/>
      <c r="H24"/>
      <c r="I24"/>
    </row>
    <row r="25" spans="1:14">
      <c r="A25"/>
      <c r="B25"/>
      <c r="C25"/>
      <c r="D25"/>
      <c r="E25"/>
      <c r="F25"/>
      <c r="G25"/>
      <c r="H25"/>
      <c r="I25"/>
    </row>
    <row r="26" spans="1:14">
      <c r="A26"/>
      <c r="B26"/>
      <c r="C26"/>
      <c r="D26"/>
      <c r="E26"/>
      <c r="F26"/>
      <c r="G26"/>
      <c r="H26"/>
      <c r="I26"/>
    </row>
    <row r="27" spans="1:14">
      <c r="B27" s="119"/>
      <c r="C27" s="119"/>
      <c r="D27" s="119"/>
      <c r="E27" s="119"/>
      <c r="F27" s="119"/>
      <c r="G27" s="119"/>
      <c r="H27" s="119"/>
      <c r="I27" s="119"/>
    </row>
    <row r="28" spans="1:14">
      <c r="B28" s="119"/>
      <c r="C28" s="119"/>
      <c r="D28" s="119"/>
      <c r="E28" s="119"/>
      <c r="F28" s="119"/>
      <c r="G28" s="119"/>
      <c r="H28" s="119"/>
      <c r="I28" s="119"/>
    </row>
    <row r="29" spans="1:14">
      <c r="A29" s="120"/>
      <c r="B29" s="121"/>
      <c r="C29" s="121"/>
      <c r="D29" s="121"/>
      <c r="E29" s="121"/>
      <c r="F29" s="121"/>
      <c r="G29" s="121"/>
      <c r="H29" s="121"/>
      <c r="I29" s="121"/>
    </row>
    <row r="30" spans="1:14">
      <c r="A30" s="24" t="s">
        <v>398</v>
      </c>
    </row>
    <row r="31" spans="1:14" ht="14.25" customHeight="1">
      <c r="A31" s="120"/>
    </row>
    <row r="32" spans="1:14">
      <c r="M32" s="120"/>
      <c r="N32" s="120"/>
    </row>
    <row r="39" spans="1:9">
      <c r="A39" s="120"/>
      <c r="B39" s="122"/>
      <c r="C39" s="121"/>
      <c r="D39" s="121"/>
      <c r="E39" s="121"/>
      <c r="F39" s="121"/>
      <c r="G39" s="121"/>
      <c r="H39" s="121"/>
      <c r="I39" s="121"/>
    </row>
    <row r="40" spans="1:9">
      <c r="A40" s="24" t="s">
        <v>399</v>
      </c>
      <c r="B40" s="122"/>
      <c r="C40" s="121"/>
      <c r="D40" s="121"/>
      <c r="E40" s="121"/>
      <c r="F40" s="121"/>
      <c r="G40" s="121"/>
      <c r="H40" s="121"/>
      <c r="I40" s="121"/>
    </row>
    <row r="41" spans="1:9">
      <c r="A41" s="245"/>
      <c r="B41" s="122"/>
      <c r="C41" s="121"/>
      <c r="D41" s="121"/>
      <c r="E41" s="121"/>
      <c r="F41" s="121"/>
      <c r="G41" s="121"/>
      <c r="H41" s="121"/>
      <c r="I41" s="121"/>
    </row>
    <row r="42" spans="1:9">
      <c r="A42" s="245"/>
      <c r="B42" s="122"/>
      <c r="C42" s="121"/>
      <c r="D42" s="121"/>
      <c r="E42" s="121"/>
      <c r="F42" s="121"/>
      <c r="G42" s="121"/>
      <c r="H42" s="121"/>
      <c r="I42" s="121"/>
    </row>
    <row r="43" spans="1:9">
      <c r="A43" s="245"/>
      <c r="B43" s="122"/>
      <c r="C43" s="121"/>
      <c r="D43" s="121"/>
      <c r="E43" s="121"/>
      <c r="F43" s="121"/>
      <c r="G43" s="121"/>
      <c r="H43" s="121"/>
      <c r="I43" s="121"/>
    </row>
    <row r="44" spans="1:9">
      <c r="A44" s="245"/>
      <c r="B44" s="122"/>
      <c r="C44" s="121"/>
      <c r="D44" s="121"/>
      <c r="E44" s="121"/>
      <c r="F44" s="121"/>
      <c r="G44" s="121"/>
      <c r="H44" s="121"/>
      <c r="I44" s="121"/>
    </row>
    <row r="45" spans="1:9">
      <c r="A45" s="245"/>
      <c r="B45" s="122"/>
      <c r="C45" s="121"/>
      <c r="D45" s="121"/>
      <c r="E45" s="121"/>
      <c r="F45" s="121"/>
      <c r="G45" s="121"/>
      <c r="H45" s="121"/>
      <c r="I45" s="121"/>
    </row>
    <row r="46" spans="1:9">
      <c r="A46" s="245"/>
      <c r="B46" s="122"/>
      <c r="C46" s="121"/>
      <c r="D46" s="121"/>
      <c r="E46" s="121"/>
      <c r="F46" s="121"/>
      <c r="G46" s="121"/>
      <c r="H46" s="121"/>
      <c r="I46" s="121"/>
    </row>
    <row r="47" spans="1:9">
      <c r="A47" s="245"/>
      <c r="B47" s="122"/>
      <c r="C47" s="121"/>
      <c r="D47" s="121"/>
      <c r="E47" s="121"/>
      <c r="F47" s="121"/>
      <c r="G47" s="121"/>
      <c r="H47" s="121"/>
      <c r="I47" s="121"/>
    </row>
    <row r="48" spans="1:9">
      <c r="A48" s="245"/>
      <c r="B48" s="122"/>
      <c r="C48" s="121"/>
      <c r="D48" s="121"/>
      <c r="E48" s="121"/>
      <c r="F48" s="121"/>
      <c r="G48" s="121"/>
      <c r="H48" s="121"/>
      <c r="I48" s="121"/>
    </row>
    <row r="49" spans="1:20">
      <c r="A49" s="245"/>
      <c r="B49" s="122"/>
      <c r="C49" s="121"/>
      <c r="D49" s="121"/>
      <c r="E49" s="121"/>
      <c r="F49" s="121"/>
      <c r="G49" s="121"/>
      <c r="H49" s="121"/>
      <c r="I49" s="121"/>
    </row>
    <row r="50" spans="1:20">
      <c r="A50" s="245"/>
      <c r="B50" s="122"/>
      <c r="C50" s="121"/>
      <c r="D50" s="121"/>
      <c r="E50" s="121"/>
      <c r="F50" s="121"/>
      <c r="G50" s="121"/>
      <c r="H50" s="121"/>
      <c r="I50" s="121"/>
    </row>
    <row r="51" spans="1:20">
      <c r="A51" s="24" t="s">
        <v>462</v>
      </c>
      <c r="B51" s="538" t="s">
        <v>183</v>
      </c>
      <c r="C51" s="538"/>
      <c r="D51" s="538"/>
      <c r="E51" s="538"/>
      <c r="F51" s="538"/>
      <c r="G51" s="538"/>
      <c r="H51" s="121"/>
      <c r="I51" s="121"/>
    </row>
    <row r="52" spans="1:20">
      <c r="A52" s="245"/>
      <c r="B52" s="122" t="s">
        <v>197</v>
      </c>
      <c r="C52" s="121"/>
      <c r="D52" s="121"/>
      <c r="E52" s="121"/>
      <c r="F52" s="121"/>
      <c r="G52" s="121"/>
      <c r="H52" s="121"/>
      <c r="I52" s="121"/>
    </row>
    <row r="53" spans="1:20">
      <c r="A53" s="245"/>
      <c r="B53" s="117"/>
      <c r="C53" s="532" t="s">
        <v>133</v>
      </c>
      <c r="D53" s="533"/>
      <c r="E53" s="534"/>
      <c r="F53" s="412" t="s">
        <v>156</v>
      </c>
      <c r="G53" s="506"/>
      <c r="H53" s="413"/>
      <c r="I53" s="412" t="s">
        <v>269</v>
      </c>
      <c r="J53" s="506"/>
      <c r="K53" s="413"/>
    </row>
    <row r="54" spans="1:20">
      <c r="A54" s="245"/>
      <c r="B54" s="117"/>
      <c r="C54" s="7">
        <v>0.85871757249061997</v>
      </c>
      <c r="D54" s="7">
        <v>1.0976133135519299</v>
      </c>
      <c r="E54" s="7">
        <v>1.0436691139574401</v>
      </c>
      <c r="F54" s="7">
        <v>1.7295310802302499</v>
      </c>
      <c r="G54" s="7">
        <v>1.7064121375468999</v>
      </c>
      <c r="H54" s="7">
        <v>1.9221889359248601</v>
      </c>
      <c r="I54" s="7">
        <v>0.75082917330164001</v>
      </c>
      <c r="J54" s="7">
        <v>1.0513754281852301</v>
      </c>
      <c r="K54" s="7">
        <v>0.75853548752942401</v>
      </c>
    </row>
    <row r="55" spans="1:20">
      <c r="A55" s="245"/>
      <c r="B55" s="118" t="s">
        <v>3</v>
      </c>
      <c r="C55" s="535">
        <f>AVERAGE(C54:E54)</f>
        <v>0.99999999999999678</v>
      </c>
      <c r="D55" s="536"/>
      <c r="E55" s="537"/>
      <c r="F55" s="535">
        <f>AVERAGE(F54:H54)</f>
        <v>1.7860440512340034</v>
      </c>
      <c r="G55" s="536"/>
      <c r="H55" s="537"/>
      <c r="I55" s="535">
        <f>AVERAGE(I54:K54)</f>
        <v>0.85358002967209812</v>
      </c>
      <c r="J55" s="536"/>
      <c r="K55" s="537"/>
    </row>
    <row r="56" spans="1:20">
      <c r="A56" s="245"/>
      <c r="B56" s="117" t="s">
        <v>4</v>
      </c>
      <c r="C56" s="535">
        <f>STDEVP(C54:E54)</f>
        <v>0.10230033369016625</v>
      </c>
      <c r="D56" s="536"/>
      <c r="E56" s="537"/>
      <c r="F56" s="535">
        <f>STDEVP(F54:H54)</f>
        <v>9.6730531541025594E-2</v>
      </c>
      <c r="G56" s="536"/>
      <c r="H56" s="537"/>
      <c r="I56" s="535">
        <f>STDEVP(I54:K54)</f>
        <v>0.13989784743273842</v>
      </c>
      <c r="J56" s="536"/>
      <c r="K56" s="537"/>
    </row>
    <row r="57" spans="1:20">
      <c r="A57" s="245"/>
      <c r="B57" s="117" t="s">
        <v>5</v>
      </c>
      <c r="C57" s="472"/>
      <c r="D57" s="472"/>
      <c r="E57" s="472"/>
      <c r="F57" s="472">
        <v>8.9999999999999998E-4</v>
      </c>
      <c r="G57" s="472"/>
      <c r="H57" s="472"/>
      <c r="I57" s="391">
        <v>4.0000000000000002E-4</v>
      </c>
      <c r="J57" s="391"/>
      <c r="K57" s="391"/>
    </row>
    <row r="58" spans="1:20">
      <c r="A58" s="245"/>
      <c r="B58" s="122"/>
      <c r="C58" s="121"/>
      <c r="D58" s="121"/>
      <c r="E58" s="121"/>
      <c r="F58" s="121"/>
      <c r="G58" s="121"/>
      <c r="H58" s="121"/>
      <c r="I58" s="121"/>
    </row>
    <row r="59" spans="1:20">
      <c r="A59" s="245"/>
      <c r="B59" s="122"/>
      <c r="C59" s="121"/>
      <c r="D59" s="121"/>
      <c r="E59" s="121"/>
      <c r="F59" s="121"/>
      <c r="G59" s="121"/>
      <c r="H59" s="121"/>
      <c r="I59" s="121"/>
    </row>
    <row r="60" spans="1:20">
      <c r="A60" s="245"/>
      <c r="B60" s="122"/>
      <c r="C60" s="121"/>
      <c r="D60" s="121"/>
      <c r="E60" s="121"/>
      <c r="F60" s="121"/>
      <c r="G60" s="121"/>
      <c r="H60" s="121"/>
      <c r="I60" s="121"/>
    </row>
    <row r="61" spans="1:20">
      <c r="A61" s="245"/>
      <c r="B61" s="122"/>
      <c r="C61" s="121"/>
      <c r="D61" s="121"/>
      <c r="E61" s="121"/>
      <c r="F61" s="121"/>
      <c r="G61" s="121"/>
      <c r="H61" s="121"/>
      <c r="I61" s="121"/>
    </row>
    <row r="62" spans="1:20">
      <c r="A62" s="120"/>
      <c r="B62" s="122"/>
      <c r="C62" s="121"/>
      <c r="D62" s="121"/>
      <c r="E62" s="121"/>
      <c r="F62" s="121"/>
      <c r="G62" s="121"/>
      <c r="H62" s="121"/>
      <c r="I62" s="121"/>
    </row>
    <row r="63" spans="1:20">
      <c r="A63" s="305" t="s">
        <v>400</v>
      </c>
      <c r="B63" s="472" t="s">
        <v>75</v>
      </c>
      <c r="C63" s="472"/>
      <c r="D63" s="472"/>
      <c r="E63" s="472"/>
      <c r="F63" s="472"/>
      <c r="G63" s="472"/>
      <c r="H63" s="472"/>
      <c r="I63" s="472"/>
      <c r="J63" s="472"/>
      <c r="K63" s="472"/>
      <c r="L63" s="387" t="s">
        <v>3</v>
      </c>
      <c r="M63" s="387"/>
      <c r="N63" s="387"/>
      <c r="O63" s="387" t="s">
        <v>4</v>
      </c>
      <c r="P63" s="387"/>
      <c r="Q63" s="387"/>
      <c r="R63" s="387" t="s">
        <v>5</v>
      </c>
      <c r="S63" s="387"/>
      <c r="T63" s="120"/>
    </row>
    <row r="64" spans="1:20">
      <c r="B64" s="83"/>
      <c r="C64" s="472" t="s">
        <v>133</v>
      </c>
      <c r="D64" s="472"/>
      <c r="E64" s="472"/>
      <c r="F64" s="391" t="s">
        <v>156</v>
      </c>
      <c r="G64" s="391"/>
      <c r="H64" s="391"/>
      <c r="I64" s="412" t="s">
        <v>269</v>
      </c>
      <c r="J64" s="506"/>
      <c r="K64" s="413"/>
      <c r="L64" s="2" t="s">
        <v>133</v>
      </c>
      <c r="M64" s="2" t="s">
        <v>156</v>
      </c>
      <c r="N64" s="2" t="s">
        <v>269</v>
      </c>
      <c r="O64" s="2" t="s">
        <v>133</v>
      </c>
      <c r="P64" s="2" t="s">
        <v>156</v>
      </c>
      <c r="Q64" s="2" t="s">
        <v>269</v>
      </c>
      <c r="R64" s="2" t="s">
        <v>270</v>
      </c>
      <c r="S64" s="2" t="s">
        <v>271</v>
      </c>
      <c r="T64" s="59"/>
    </row>
    <row r="65" spans="1:20">
      <c r="A65" s="120"/>
      <c r="B65" s="351" t="s">
        <v>87</v>
      </c>
      <c r="C65" s="7">
        <v>1.0005206230655499</v>
      </c>
      <c r="D65" s="7">
        <v>1.00204191974656</v>
      </c>
      <c r="E65" s="7">
        <v>1.09281584298902</v>
      </c>
      <c r="F65" s="7">
        <v>2.7845299146392901</v>
      </c>
      <c r="G65" s="7">
        <v>2.5589521552396799</v>
      </c>
      <c r="H65" s="7">
        <v>3.11764117044528</v>
      </c>
      <c r="I65" s="7">
        <v>1.6863275059540199</v>
      </c>
      <c r="J65" s="7">
        <v>1.5695234953436501</v>
      </c>
      <c r="K65" s="7">
        <v>1.64145227261672</v>
      </c>
      <c r="L65" s="68">
        <f>AVERAGE(C65:E65)</f>
        <v>1.0317927952670434</v>
      </c>
      <c r="M65" s="68">
        <f>AVERAGE(F65:H65)</f>
        <v>2.8203744134414168</v>
      </c>
      <c r="N65" s="68">
        <f>AVERAGE(I65:K65)</f>
        <v>1.6324344246381302</v>
      </c>
      <c r="O65" s="68">
        <f>STDEVP(C65:E65)</f>
        <v>4.3154280211483841E-2</v>
      </c>
      <c r="P65" s="68">
        <f>STDEVP(F65:H65)</f>
        <v>0.22948779923797338</v>
      </c>
      <c r="Q65" s="68">
        <f>STDEVP(I65:K65)</f>
        <v>4.8109496015447693E-2</v>
      </c>
      <c r="R65" s="3" t="s">
        <v>6</v>
      </c>
      <c r="S65" s="3">
        <v>2.9999999999999997E-4</v>
      </c>
      <c r="T65" s="59"/>
    </row>
    <row r="66" spans="1:20">
      <c r="A66" s="120"/>
      <c r="B66" s="351" t="s">
        <v>88</v>
      </c>
      <c r="C66" s="7">
        <v>1.0071722847526501</v>
      </c>
      <c r="D66" s="7">
        <v>1.0096569332974901</v>
      </c>
      <c r="E66" s="7">
        <v>1.00041995800794</v>
      </c>
      <c r="F66" s="7">
        <v>1.7818069555074101</v>
      </c>
      <c r="G66" s="7">
        <v>2.20872597230125</v>
      </c>
      <c r="H66" s="7">
        <v>1.87263479723048</v>
      </c>
      <c r="I66" s="7">
        <v>1.38275725305732</v>
      </c>
      <c r="J66" s="7">
        <v>1.34449096002072</v>
      </c>
      <c r="K66" s="7">
        <v>1.4618883269882801</v>
      </c>
      <c r="L66" s="68">
        <f>AVERAGE(C66:E66)</f>
        <v>1.0057497253526935</v>
      </c>
      <c r="M66" s="68">
        <f>AVERAGE(F66:H66)</f>
        <v>1.9543892416797135</v>
      </c>
      <c r="N66" s="68">
        <f>AVERAGE(I66:K66)</f>
        <v>1.3963788466887734</v>
      </c>
      <c r="O66" s="68">
        <f>STDEVP(C66:E66)</f>
        <v>3.9028352565575811E-3</v>
      </c>
      <c r="P66" s="68">
        <f>STDEVP(F66:H66)</f>
        <v>0.18362607588149862</v>
      </c>
      <c r="Q66" s="68">
        <f>STDEVP(I66:K66)</f>
        <v>4.8885555484378208E-2</v>
      </c>
      <c r="R66" s="3">
        <v>2.9999999999999997E-4</v>
      </c>
      <c r="S66" s="3">
        <v>4.1000000000000003E-3</v>
      </c>
    </row>
    <row r="67" spans="1:20">
      <c r="A67" s="120"/>
      <c r="B67" s="351" t="s">
        <v>89</v>
      </c>
      <c r="C67" s="5">
        <v>1.0122414784001099</v>
      </c>
      <c r="D67" s="5">
        <v>1.00497238918804</v>
      </c>
      <c r="E67" s="5">
        <v>1.00033745556357</v>
      </c>
      <c r="F67" s="5">
        <v>2.7812400775291199</v>
      </c>
      <c r="G67" s="5">
        <v>3.04694591387072</v>
      </c>
      <c r="H67" s="5">
        <v>2.6894639833150702</v>
      </c>
      <c r="I67" s="5">
        <v>1.4099893812112301</v>
      </c>
      <c r="J67" s="5">
        <v>1.55479097331175</v>
      </c>
      <c r="K67" s="5">
        <v>1.87401035371906</v>
      </c>
      <c r="L67" s="68">
        <f>AVERAGE(C67:E67)</f>
        <v>1.0058504410505733</v>
      </c>
      <c r="M67" s="68">
        <f>AVERAGE(F67:H67)</f>
        <v>2.8392166582383034</v>
      </c>
      <c r="N67" s="68">
        <f>AVERAGE(I67:K67)</f>
        <v>1.6129302360806801</v>
      </c>
      <c r="O67" s="68">
        <f>STDEVP(C67:E67)</f>
        <v>4.8992973120771492E-3</v>
      </c>
      <c r="P67" s="68">
        <f>STDEVP(F67:H67)</f>
        <v>0.15159000758953947</v>
      </c>
      <c r="Q67" s="68">
        <f>STDEVP(I67:K67)</f>
        <v>0.19384529250283294</v>
      </c>
      <c r="R67" s="3" t="s">
        <v>6</v>
      </c>
      <c r="S67" s="3">
        <v>2.9999999999999997E-4</v>
      </c>
    </row>
    <row r="68" spans="1:20">
      <c r="A68" s="120"/>
      <c r="B68" s="122"/>
      <c r="C68" s="120"/>
      <c r="D68" s="539"/>
      <c r="E68" s="539"/>
      <c r="F68" s="539"/>
      <c r="G68" s="539"/>
      <c r="H68" s="539"/>
      <c r="I68" s="539"/>
      <c r="J68" s="539"/>
      <c r="K68" s="539"/>
      <c r="L68" s="539"/>
    </row>
    <row r="69" spans="1:20">
      <c r="A69" s="61"/>
      <c r="B69" s="61"/>
      <c r="C69" s="61"/>
      <c r="D69" s="61"/>
      <c r="E69" s="61"/>
      <c r="F69" s="61"/>
      <c r="G69" s="61"/>
      <c r="H69" s="61"/>
    </row>
    <row r="70" spans="1:20">
      <c r="A70" s="305" t="s">
        <v>401</v>
      </c>
      <c r="B70" s="61"/>
      <c r="C70" s="61"/>
      <c r="D70" s="61"/>
      <c r="E70" s="61"/>
      <c r="F70" s="61"/>
      <c r="G70" s="61"/>
      <c r="H70" s="61"/>
    </row>
    <row r="71" spans="1:20">
      <c r="A71" s="61"/>
      <c r="B71" s="61"/>
      <c r="C71" s="61"/>
      <c r="D71" s="61"/>
      <c r="E71" s="61"/>
      <c r="F71" s="61"/>
      <c r="G71" s="61"/>
      <c r="H71" s="61"/>
    </row>
    <row r="72" spans="1:20">
      <c r="A72" s="61"/>
      <c r="B72" s="61"/>
      <c r="C72" s="61"/>
      <c r="D72" s="61"/>
      <c r="E72" s="61"/>
      <c r="F72" s="61"/>
      <c r="G72" s="61"/>
      <c r="H72" s="61"/>
    </row>
    <row r="73" spans="1:20">
      <c r="A73" s="126"/>
      <c r="B73" s="126"/>
      <c r="C73" s="126"/>
      <c r="D73" s="126"/>
      <c r="E73" s="126"/>
      <c r="F73" s="126"/>
      <c r="G73" s="126"/>
      <c r="H73" s="126"/>
    </row>
    <row r="74" spans="1:20">
      <c r="A74" s="88"/>
      <c r="B74" s="61"/>
      <c r="C74" s="125"/>
      <c r="D74" s="61"/>
      <c r="E74" s="61"/>
      <c r="F74" s="61"/>
      <c r="G74" s="61"/>
      <c r="H74" s="61"/>
    </row>
    <row r="75" spans="1:20">
      <c r="A75" s="61"/>
      <c r="B75" s="61"/>
      <c r="C75" s="61"/>
      <c r="D75" s="61"/>
      <c r="E75" s="61"/>
      <c r="F75" s="61"/>
      <c r="G75" s="61"/>
      <c r="H75" s="61"/>
    </row>
    <row r="76" spans="1:20">
      <c r="A76" s="61"/>
      <c r="B76" s="61"/>
      <c r="C76" s="61"/>
      <c r="D76" s="61"/>
      <c r="E76" s="61"/>
      <c r="F76" s="61"/>
      <c r="G76" s="61"/>
      <c r="H76" s="61"/>
    </row>
    <row r="77" spans="1:20">
      <c r="A77" s="61"/>
      <c r="B77" s="61"/>
      <c r="C77" s="61"/>
      <c r="D77" s="61"/>
      <c r="E77" s="61"/>
      <c r="F77" s="61"/>
      <c r="G77" s="61"/>
      <c r="H77" s="61"/>
    </row>
    <row r="78" spans="1:20">
      <c r="A78" s="61"/>
      <c r="B78" s="61"/>
      <c r="C78" s="61"/>
      <c r="D78" s="61"/>
      <c r="E78" s="61"/>
      <c r="F78" s="61"/>
      <c r="G78" s="61"/>
      <c r="H78" s="61"/>
    </row>
    <row r="79" spans="1:20">
      <c r="A79" s="305" t="s">
        <v>402</v>
      </c>
      <c r="B79" s="61"/>
      <c r="C79" s="61"/>
      <c r="D79" s="61"/>
      <c r="E79" s="61"/>
      <c r="F79" s="61"/>
      <c r="G79" s="61"/>
      <c r="H79" s="61"/>
    </row>
    <row r="80" spans="1:20">
      <c r="A80" s="61"/>
      <c r="B80" s="61"/>
      <c r="C80" s="61"/>
      <c r="D80" s="61"/>
      <c r="E80" s="61"/>
      <c r="F80" s="61"/>
      <c r="G80" s="61"/>
      <c r="H80" s="61"/>
    </row>
    <row r="81" spans="1:12">
      <c r="A81" s="126"/>
      <c r="B81" s="126"/>
      <c r="C81" s="126"/>
      <c r="D81" s="126"/>
      <c r="E81" s="126"/>
      <c r="F81" s="126"/>
      <c r="G81" s="126"/>
      <c r="H81" s="126"/>
    </row>
    <row r="82" spans="1:12">
      <c r="A82" s="88"/>
      <c r="B82" s="61"/>
      <c r="C82" s="125"/>
      <c r="D82" s="61"/>
      <c r="E82" s="61"/>
      <c r="F82" s="61"/>
      <c r="G82" s="61"/>
      <c r="H82" s="126"/>
    </row>
    <row r="83" spans="1:12">
      <c r="A83" s="61"/>
      <c r="B83" s="61"/>
      <c r="C83" s="61"/>
      <c r="D83" s="61"/>
      <c r="E83" s="61"/>
      <c r="F83" s="61"/>
      <c r="G83" s="61"/>
      <c r="H83" s="88"/>
    </row>
    <row r="84" spans="1:12">
      <c r="A84" s="61"/>
      <c r="B84" s="61"/>
      <c r="C84" s="61"/>
      <c r="D84" s="61"/>
      <c r="E84" s="61"/>
      <c r="F84" s="61"/>
      <c r="G84" s="61"/>
      <c r="H84" s="88"/>
    </row>
    <row r="85" spans="1:12">
      <c r="A85" s="61"/>
      <c r="B85" s="61"/>
      <c r="C85" s="61"/>
      <c r="D85" s="61"/>
      <c r="E85" s="61"/>
      <c r="F85" s="61"/>
      <c r="G85" s="61"/>
      <c r="H85" s="88"/>
    </row>
    <row r="86" spans="1:12">
      <c r="A86" s="61"/>
      <c r="B86" s="61"/>
      <c r="C86" s="61"/>
      <c r="D86" s="61"/>
      <c r="E86" s="61"/>
      <c r="F86" s="61"/>
      <c r="G86" s="61"/>
      <c r="H86" s="88"/>
    </row>
    <row r="87" spans="1:12">
      <c r="A87" s="61"/>
      <c r="B87" s="61"/>
      <c r="C87" s="61"/>
      <c r="D87" s="61"/>
      <c r="E87" s="61"/>
      <c r="F87" s="61"/>
      <c r="G87" s="61"/>
      <c r="H87" s="88"/>
    </row>
    <row r="88" spans="1:12">
      <c r="A88" s="24"/>
      <c r="B88" s="61"/>
      <c r="C88" s="61"/>
      <c r="D88" s="61"/>
      <c r="E88" s="61"/>
      <c r="F88" s="61"/>
      <c r="G88" s="61"/>
      <c r="H88" s="88"/>
    </row>
    <row r="90" spans="1:12">
      <c r="B90"/>
      <c r="C90"/>
      <c r="D90"/>
      <c r="E90"/>
      <c r="F90"/>
      <c r="G90"/>
      <c r="H90"/>
      <c r="I90"/>
      <c r="J90"/>
      <c r="K90"/>
      <c r="L90"/>
    </row>
    <row r="91" spans="1:12">
      <c r="A91"/>
      <c r="B91"/>
      <c r="C91"/>
      <c r="D91"/>
      <c r="E91"/>
      <c r="F91"/>
      <c r="G91"/>
      <c r="H91"/>
      <c r="I91"/>
      <c r="J91"/>
      <c r="K91"/>
      <c r="L91"/>
    </row>
    <row r="92" spans="1:12">
      <c r="A92"/>
      <c r="B92"/>
      <c r="C92"/>
      <c r="D92"/>
      <c r="E92"/>
      <c r="F92"/>
      <c r="G92"/>
      <c r="H92"/>
      <c r="I92"/>
      <c r="J92"/>
      <c r="K92"/>
      <c r="L92"/>
    </row>
    <row r="93" spans="1:12">
      <c r="A93"/>
      <c r="B93"/>
      <c r="C93"/>
      <c r="D93"/>
      <c r="E93"/>
      <c r="F93"/>
      <c r="G93"/>
      <c r="H93"/>
      <c r="I93"/>
      <c r="J93"/>
      <c r="K93"/>
      <c r="L93"/>
    </row>
    <row r="94" spans="1:12">
      <c r="A94"/>
      <c r="B94"/>
      <c r="C94"/>
      <c r="D94"/>
      <c r="E94"/>
      <c r="F94"/>
      <c r="G94"/>
      <c r="H94"/>
      <c r="I94"/>
      <c r="J94"/>
      <c r="K94"/>
      <c r="L94"/>
    </row>
    <row r="95" spans="1:12">
      <c r="A95"/>
      <c r="B95"/>
      <c r="C95"/>
      <c r="D95"/>
      <c r="E95"/>
      <c r="F95"/>
      <c r="G95"/>
      <c r="H95"/>
      <c r="I95"/>
      <c r="J95"/>
      <c r="K95"/>
      <c r="L95"/>
    </row>
    <row r="96" spans="1:12">
      <c r="A96"/>
      <c r="B96"/>
      <c r="C96"/>
      <c r="D96"/>
      <c r="E96"/>
      <c r="F96"/>
      <c r="G96"/>
      <c r="H96"/>
      <c r="I96"/>
      <c r="J96"/>
      <c r="K96"/>
      <c r="L96"/>
    </row>
    <row r="97" spans="1:12">
      <c r="A97"/>
      <c r="B97"/>
      <c r="C97"/>
      <c r="D97"/>
      <c r="E97"/>
      <c r="F97"/>
      <c r="G97"/>
      <c r="H97"/>
      <c r="I97"/>
      <c r="J97"/>
      <c r="K97"/>
      <c r="L97"/>
    </row>
    <row r="98" spans="1:12">
      <c r="A98" s="24"/>
      <c r="B98"/>
      <c r="C98"/>
      <c r="D98"/>
      <c r="E98"/>
      <c r="F98"/>
      <c r="G98"/>
      <c r="H98"/>
      <c r="I98"/>
      <c r="J98"/>
      <c r="K98"/>
      <c r="L98"/>
    </row>
    <row r="99" spans="1:12">
      <c r="A99"/>
      <c r="B99"/>
      <c r="C99"/>
      <c r="D99"/>
      <c r="E99"/>
      <c r="F99"/>
      <c r="G99"/>
      <c r="H99"/>
      <c r="I99"/>
      <c r="J99"/>
      <c r="K99"/>
      <c r="L99"/>
    </row>
    <row r="100" spans="1:12">
      <c r="A100"/>
      <c r="B100"/>
      <c r="C100"/>
      <c r="D100"/>
      <c r="E100"/>
      <c r="F100"/>
      <c r="G100"/>
      <c r="H100"/>
      <c r="I100"/>
      <c r="J100"/>
      <c r="K100"/>
      <c r="L100"/>
    </row>
    <row r="101" spans="1:12">
      <c r="A101"/>
      <c r="B101"/>
      <c r="C101"/>
      <c r="D101"/>
      <c r="E101"/>
      <c r="F101"/>
      <c r="G101"/>
      <c r="H101"/>
      <c r="I101"/>
      <c r="J101"/>
      <c r="K101"/>
      <c r="L101"/>
    </row>
    <row r="102" spans="1:12">
      <c r="A102"/>
      <c r="B102"/>
      <c r="C102"/>
      <c r="D102"/>
      <c r="E102"/>
      <c r="F102"/>
      <c r="G102"/>
      <c r="H102"/>
      <c r="I102"/>
      <c r="J102"/>
      <c r="K102"/>
      <c r="L102"/>
    </row>
    <row r="103" spans="1:12">
      <c r="A103"/>
      <c r="B103"/>
      <c r="C103"/>
      <c r="D103"/>
      <c r="E103"/>
      <c r="F103"/>
      <c r="G103"/>
      <c r="H103"/>
      <c r="I103"/>
      <c r="J103"/>
      <c r="K103"/>
      <c r="L103"/>
    </row>
    <row r="104" spans="1:12">
      <c r="A104"/>
      <c r="B104"/>
      <c r="C104"/>
      <c r="D104"/>
      <c r="E104"/>
      <c r="F104"/>
      <c r="G104"/>
      <c r="H104"/>
      <c r="I104"/>
      <c r="J104"/>
      <c r="K104"/>
      <c r="L104"/>
    </row>
    <row r="105" spans="1:12">
      <c r="A105"/>
      <c r="B105"/>
      <c r="C105"/>
      <c r="D105"/>
      <c r="E105"/>
      <c r="F105"/>
      <c r="G105"/>
      <c r="H105"/>
      <c r="I105"/>
      <c r="J105"/>
      <c r="K105"/>
      <c r="L105"/>
    </row>
    <row r="106" spans="1:12">
      <c r="A106"/>
      <c r="B106"/>
      <c r="C106"/>
      <c r="D106"/>
      <c r="E106"/>
      <c r="F106"/>
      <c r="G106"/>
      <c r="H106"/>
      <c r="I106"/>
      <c r="J106"/>
      <c r="K106"/>
      <c r="L106"/>
    </row>
    <row r="107" spans="1:12">
      <c r="A107"/>
      <c r="B107"/>
      <c r="C107"/>
      <c r="D107"/>
      <c r="E107"/>
      <c r="F107"/>
      <c r="G107"/>
      <c r="H107"/>
      <c r="I107"/>
      <c r="J107"/>
      <c r="K107"/>
      <c r="L107"/>
    </row>
    <row r="108" spans="1:12">
      <c r="A108"/>
      <c r="B108"/>
      <c r="C108"/>
      <c r="D108"/>
      <c r="E108"/>
      <c r="F108"/>
      <c r="G108"/>
      <c r="H108"/>
      <c r="I108"/>
      <c r="J108"/>
      <c r="K108"/>
      <c r="L108"/>
    </row>
    <row r="109" spans="1:12">
      <c r="A109"/>
      <c r="B109"/>
      <c r="C109"/>
      <c r="D109"/>
      <c r="E109"/>
      <c r="F109"/>
      <c r="G109"/>
      <c r="H109"/>
      <c r="I109"/>
      <c r="J109"/>
      <c r="K109"/>
      <c r="L109"/>
    </row>
    <row r="110" spans="1:12">
      <c r="A110"/>
      <c r="B110"/>
      <c r="C110"/>
      <c r="D110"/>
      <c r="E110"/>
      <c r="F110"/>
      <c r="G110"/>
      <c r="H110"/>
      <c r="I110"/>
      <c r="J110"/>
      <c r="K110"/>
      <c r="L110"/>
    </row>
    <row r="111" spans="1:12">
      <c r="A111"/>
      <c r="B111"/>
      <c r="C111"/>
      <c r="D111"/>
      <c r="E111"/>
      <c r="F111"/>
      <c r="G111"/>
      <c r="H111"/>
      <c r="I111"/>
      <c r="J111"/>
      <c r="K111"/>
      <c r="L111"/>
    </row>
    <row r="112" spans="1:12">
      <c r="A112"/>
      <c r="B112"/>
      <c r="C112"/>
      <c r="D112"/>
      <c r="E112"/>
      <c r="F112"/>
      <c r="G112"/>
      <c r="H112"/>
      <c r="I112"/>
      <c r="J112"/>
      <c r="K112"/>
      <c r="L112"/>
    </row>
    <row r="113" spans="1:12">
      <c r="A113"/>
      <c r="B113"/>
      <c r="C113"/>
      <c r="D113"/>
      <c r="E113"/>
      <c r="F113"/>
      <c r="G113"/>
      <c r="H113"/>
      <c r="I113"/>
      <c r="J113"/>
      <c r="K113"/>
      <c r="L113"/>
    </row>
    <row r="114" spans="1:12">
      <c r="A114"/>
      <c r="B114"/>
      <c r="C114"/>
      <c r="D114"/>
      <c r="E114"/>
      <c r="F114"/>
      <c r="G114"/>
      <c r="H114"/>
      <c r="I114"/>
      <c r="J114"/>
      <c r="K114"/>
      <c r="L114"/>
    </row>
    <row r="115" spans="1:12">
      <c r="A115"/>
      <c r="B115"/>
      <c r="C115"/>
      <c r="D115"/>
      <c r="E115"/>
      <c r="F115"/>
      <c r="G115"/>
      <c r="H115"/>
      <c r="I115"/>
      <c r="J115"/>
      <c r="K115"/>
      <c r="L115"/>
    </row>
    <row r="116" spans="1:12">
      <c r="A116"/>
      <c r="B116"/>
      <c r="C116"/>
      <c r="D116"/>
      <c r="E116"/>
      <c r="F116"/>
      <c r="G116"/>
      <c r="H116"/>
      <c r="I116"/>
      <c r="J116"/>
      <c r="K116"/>
      <c r="L116"/>
    </row>
    <row r="117" spans="1:12">
      <c r="A117"/>
      <c r="B117"/>
      <c r="C117"/>
      <c r="D117"/>
      <c r="E117"/>
      <c r="F117"/>
      <c r="G117"/>
      <c r="H117"/>
      <c r="I117"/>
      <c r="J117"/>
      <c r="K117"/>
      <c r="L117"/>
    </row>
    <row r="118" spans="1:12">
      <c r="A118"/>
      <c r="B118"/>
      <c r="C118"/>
      <c r="D118"/>
      <c r="E118"/>
      <c r="F118"/>
      <c r="G118"/>
      <c r="H118"/>
      <c r="I118"/>
      <c r="J118"/>
      <c r="K118"/>
      <c r="L118"/>
    </row>
  </sheetData>
  <mergeCells count="49">
    <mergeCell ref="D68:F68"/>
    <mergeCell ref="G68:I68"/>
    <mergeCell ref="J68:L68"/>
    <mergeCell ref="B63:K63"/>
    <mergeCell ref="L63:N63"/>
    <mergeCell ref="O63:Q63"/>
    <mergeCell ref="R63:S63"/>
    <mergeCell ref="C64:E64"/>
    <mergeCell ref="F64:H64"/>
    <mergeCell ref="I64:K64"/>
    <mergeCell ref="C56:E56"/>
    <mergeCell ref="F56:H56"/>
    <mergeCell ref="I56:K56"/>
    <mergeCell ref="C57:E57"/>
    <mergeCell ref="F57:H57"/>
    <mergeCell ref="I57:K57"/>
    <mergeCell ref="B51:G51"/>
    <mergeCell ref="C53:E53"/>
    <mergeCell ref="F53:H53"/>
    <mergeCell ref="I53:K53"/>
    <mergeCell ref="C55:E55"/>
    <mergeCell ref="F55:H55"/>
    <mergeCell ref="I55:K55"/>
    <mergeCell ref="C14:E14"/>
    <mergeCell ref="F14:H14"/>
    <mergeCell ref="I14:K14"/>
    <mergeCell ref="C15:E15"/>
    <mergeCell ref="F15:H15"/>
    <mergeCell ref="I15:K15"/>
    <mergeCell ref="B10:C10"/>
    <mergeCell ref="C11:E11"/>
    <mergeCell ref="F11:H11"/>
    <mergeCell ref="I11:K11"/>
    <mergeCell ref="C13:E13"/>
    <mergeCell ref="F13:H13"/>
    <mergeCell ref="I13:K13"/>
    <mergeCell ref="C6:E6"/>
    <mergeCell ref="F6:H6"/>
    <mergeCell ref="I6:K6"/>
    <mergeCell ref="F7:H7"/>
    <mergeCell ref="I7:K7"/>
    <mergeCell ref="C7:E7"/>
    <mergeCell ref="B2:C2"/>
    <mergeCell ref="C3:E3"/>
    <mergeCell ref="F3:H3"/>
    <mergeCell ref="I3:K3"/>
    <mergeCell ref="C5:E5"/>
    <mergeCell ref="F5:H5"/>
    <mergeCell ref="I5:K5"/>
  </mergeCells>
  <phoneticPr fontId="34" type="noConversion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AD119"/>
  <sheetViews>
    <sheetView topLeftCell="A93" zoomScale="55" zoomScaleNormal="55" workbookViewId="0">
      <selection activeCell="I30" sqref="I30"/>
    </sheetView>
  </sheetViews>
  <sheetFormatPr defaultColWidth="9" defaultRowHeight="14"/>
  <cols>
    <col min="1" max="1" width="9" style="77"/>
    <col min="2" max="2" width="17" customWidth="1"/>
    <col min="3" max="16" width="9.33203125"/>
    <col min="26" max="27" width="16.33203125" customWidth="1"/>
  </cols>
  <sheetData>
    <row r="2" spans="1:26">
      <c r="A2" s="24" t="s">
        <v>393</v>
      </c>
      <c r="B2" s="78" t="s">
        <v>434</v>
      </c>
      <c r="C2" s="78"/>
      <c r="D2" s="79"/>
      <c r="E2" s="79"/>
      <c r="F2" s="79"/>
      <c r="G2" s="79"/>
      <c r="H2" s="79"/>
      <c r="I2" s="79"/>
    </row>
    <row r="3" spans="1:26">
      <c r="A3" s="24"/>
      <c r="B3" s="80"/>
      <c r="C3" s="412" t="s">
        <v>272</v>
      </c>
      <c r="D3" s="506"/>
      <c r="E3" s="506"/>
      <c r="F3" s="506"/>
      <c r="G3" s="506"/>
      <c r="H3" s="506"/>
      <c r="I3" s="413"/>
      <c r="J3" s="500" t="s">
        <v>209</v>
      </c>
      <c r="K3" s="500"/>
      <c r="L3" s="500"/>
      <c r="M3" s="500"/>
      <c r="N3" s="500"/>
      <c r="O3" s="500"/>
      <c r="P3" s="500" t="s">
        <v>216</v>
      </c>
      <c r="Q3" s="500"/>
      <c r="R3" s="500"/>
      <c r="S3" s="500"/>
      <c r="T3" s="500"/>
      <c r="U3" s="387" t="s">
        <v>3</v>
      </c>
      <c r="V3" s="387"/>
      <c r="W3" s="387"/>
      <c r="X3" s="387" t="s">
        <v>4</v>
      </c>
      <c r="Y3" s="387"/>
      <c r="Z3" s="387"/>
    </row>
    <row r="4" spans="1:26">
      <c r="A4" s="24"/>
      <c r="B4" s="408" t="s">
        <v>273</v>
      </c>
      <c r="C4" s="82" t="s">
        <v>274</v>
      </c>
      <c r="D4" s="82">
        <v>1</v>
      </c>
      <c r="E4" s="82">
        <v>2</v>
      </c>
      <c r="F4" s="82">
        <v>3</v>
      </c>
      <c r="G4" s="82">
        <v>4</v>
      </c>
      <c r="H4" s="82">
        <v>5</v>
      </c>
      <c r="I4" s="82">
        <v>6</v>
      </c>
      <c r="J4" s="82">
        <v>1</v>
      </c>
      <c r="K4" s="82">
        <v>2</v>
      </c>
      <c r="L4" s="82">
        <v>3</v>
      </c>
      <c r="M4" s="82">
        <v>4</v>
      </c>
      <c r="N4" s="82">
        <v>5</v>
      </c>
      <c r="O4" s="82">
        <v>6</v>
      </c>
      <c r="P4" s="82">
        <v>1</v>
      </c>
      <c r="Q4" s="82">
        <v>2</v>
      </c>
      <c r="R4" s="82">
        <v>3</v>
      </c>
      <c r="S4" s="82">
        <v>4</v>
      </c>
      <c r="T4" s="82">
        <v>5</v>
      </c>
      <c r="U4" s="3" t="s">
        <v>208</v>
      </c>
      <c r="V4" s="3" t="s">
        <v>209</v>
      </c>
      <c r="W4" s="3" t="s">
        <v>216</v>
      </c>
      <c r="X4" s="3" t="s">
        <v>208</v>
      </c>
      <c r="Y4" s="3" t="s">
        <v>209</v>
      </c>
      <c r="Z4" s="3" t="s">
        <v>216</v>
      </c>
    </row>
    <row r="5" spans="1:26">
      <c r="A5" s="24"/>
      <c r="B5" s="409"/>
      <c r="C5" s="82">
        <v>0</v>
      </c>
      <c r="D5" s="82">
        <v>6.4</v>
      </c>
      <c r="E5" s="82">
        <v>5.9</v>
      </c>
      <c r="F5" s="82">
        <v>6.2</v>
      </c>
      <c r="G5" s="82">
        <v>5.8</v>
      </c>
      <c r="H5" s="82">
        <v>6.3</v>
      </c>
      <c r="I5" s="82">
        <v>6.1</v>
      </c>
      <c r="J5" s="82">
        <v>5.2</v>
      </c>
      <c r="K5" s="82">
        <v>5.6</v>
      </c>
      <c r="L5" s="82">
        <v>5.9</v>
      </c>
      <c r="M5" s="82">
        <v>4.7</v>
      </c>
      <c r="N5" s="82">
        <v>5.9</v>
      </c>
      <c r="O5" s="82">
        <v>5.6</v>
      </c>
      <c r="P5" s="82">
        <v>5.3</v>
      </c>
      <c r="Q5" s="82">
        <v>5.4</v>
      </c>
      <c r="R5" s="82">
        <v>5.2</v>
      </c>
      <c r="S5" s="82">
        <v>5.8</v>
      </c>
      <c r="T5" s="82">
        <v>5.5</v>
      </c>
      <c r="U5" s="68">
        <f>AVERAGE(D5:I5)</f>
        <v>6.1166666666666671</v>
      </c>
      <c r="V5" s="68">
        <f>AVERAGE(J5:O5)</f>
        <v>5.4833333333333343</v>
      </c>
      <c r="W5" s="68">
        <f>AVERAGE(P5:T5)</f>
        <v>5.4399999999999995</v>
      </c>
      <c r="X5" s="68">
        <f>STDEVP(D5:I5)</f>
        <v>0.21147629234082541</v>
      </c>
      <c r="Y5" s="68">
        <f>STDEVP(J5:O5)</f>
        <v>0.42196629670573876</v>
      </c>
      <c r="Z5" s="68">
        <f>STDEVP(P5:T5)</f>
        <v>0.20591260281973991</v>
      </c>
    </row>
    <row r="6" spans="1:26">
      <c r="A6" s="24"/>
      <c r="B6" s="409"/>
      <c r="C6" s="82">
        <v>30</v>
      </c>
      <c r="D6" s="82">
        <v>16.7</v>
      </c>
      <c r="E6" s="82">
        <v>14.2</v>
      </c>
      <c r="F6" s="82">
        <v>16</v>
      </c>
      <c r="G6" s="82">
        <v>15.4</v>
      </c>
      <c r="H6" s="82">
        <v>16.3</v>
      </c>
      <c r="I6" s="82">
        <v>15.7</v>
      </c>
      <c r="J6" s="82">
        <v>13.2</v>
      </c>
      <c r="K6" s="82">
        <v>12.6</v>
      </c>
      <c r="L6" s="82">
        <v>12.5</v>
      </c>
      <c r="M6" s="82">
        <v>13.4</v>
      </c>
      <c r="N6" s="82">
        <v>12.9</v>
      </c>
      <c r="O6" s="82">
        <v>12.9</v>
      </c>
      <c r="P6" s="82">
        <v>13</v>
      </c>
      <c r="Q6" s="82">
        <v>12.8</v>
      </c>
      <c r="R6" s="82">
        <v>12.6</v>
      </c>
      <c r="S6" s="82">
        <v>11.2</v>
      </c>
      <c r="T6" s="82">
        <v>12.3</v>
      </c>
      <c r="U6" s="68">
        <f>AVERAGE(D6:I6)</f>
        <v>15.716666666666667</v>
      </c>
      <c r="V6" s="68">
        <f>AVERAGE(J6:O6)</f>
        <v>12.916666666666666</v>
      </c>
      <c r="W6" s="68">
        <f>AVERAGE(P6:T6)</f>
        <v>12.379999999999999</v>
      </c>
      <c r="X6" s="68">
        <f>STDEVP(D6:I6)</f>
        <v>0.79459982940401463</v>
      </c>
      <c r="Y6" s="68">
        <f>STDEVP(J6:O6)</f>
        <v>0.31313823713426558</v>
      </c>
      <c r="Z6" s="68">
        <f>STDEVP(P6:T6)</f>
        <v>0.63371918071019473</v>
      </c>
    </row>
    <row r="7" spans="1:26">
      <c r="A7" s="24"/>
      <c r="B7" s="409"/>
      <c r="C7" s="82">
        <v>60</v>
      </c>
      <c r="D7" s="82">
        <v>12</v>
      </c>
      <c r="E7" s="82">
        <v>11.6</v>
      </c>
      <c r="F7" s="82">
        <v>11.4</v>
      </c>
      <c r="G7" s="82">
        <v>12.4</v>
      </c>
      <c r="H7" s="82">
        <v>12.7</v>
      </c>
      <c r="I7" s="82">
        <v>12.1</v>
      </c>
      <c r="J7" s="82">
        <v>10.4</v>
      </c>
      <c r="K7" s="82">
        <v>10.6</v>
      </c>
      <c r="L7" s="82">
        <v>8.9</v>
      </c>
      <c r="M7" s="82">
        <v>10.3</v>
      </c>
      <c r="N7" s="82">
        <v>10.1</v>
      </c>
      <c r="O7" s="82">
        <v>10.1</v>
      </c>
      <c r="P7" s="82">
        <v>9.8000000000000007</v>
      </c>
      <c r="Q7" s="82">
        <v>10.4</v>
      </c>
      <c r="R7" s="82">
        <v>9.5</v>
      </c>
      <c r="S7" s="82">
        <v>8.5</v>
      </c>
      <c r="T7" s="82">
        <v>10.1</v>
      </c>
      <c r="U7" s="68">
        <f>AVERAGE(D7:I7)</f>
        <v>12.033333333333331</v>
      </c>
      <c r="V7" s="68">
        <f>AVERAGE(J7:O7)</f>
        <v>10.066666666666668</v>
      </c>
      <c r="W7" s="68">
        <f>AVERAGE(P7:T7)</f>
        <v>9.66</v>
      </c>
      <c r="X7" s="68">
        <f>STDEVP(D7:I7)</f>
        <v>0.44221663871405315</v>
      </c>
      <c r="Y7" s="68">
        <f>STDEVP(J7:O7)</f>
        <v>0.54974741674902128</v>
      </c>
      <c r="Z7" s="68">
        <f>STDEVP(P7:T7)</f>
        <v>0.65299310869258043</v>
      </c>
    </row>
    <row r="8" spans="1:26">
      <c r="A8" s="24"/>
      <c r="B8" s="409"/>
      <c r="C8" s="82">
        <v>90</v>
      </c>
      <c r="D8" s="82">
        <v>11.2</v>
      </c>
      <c r="E8" s="82">
        <v>10.8</v>
      </c>
      <c r="F8" s="82">
        <v>10.199999999999999</v>
      </c>
      <c r="G8" s="82">
        <v>10.199999999999999</v>
      </c>
      <c r="H8" s="82">
        <v>11.2</v>
      </c>
      <c r="I8" s="82">
        <v>10.6</v>
      </c>
      <c r="J8" s="82">
        <v>7.9</v>
      </c>
      <c r="K8" s="82">
        <v>8.1999999999999993</v>
      </c>
      <c r="L8" s="82">
        <v>8.5</v>
      </c>
      <c r="M8" s="82">
        <v>9.3000000000000007</v>
      </c>
      <c r="N8" s="82">
        <v>8.5</v>
      </c>
      <c r="O8" s="82">
        <v>8.1999999999999993</v>
      </c>
      <c r="P8" s="82">
        <v>8</v>
      </c>
      <c r="Q8" s="82">
        <v>9.4</v>
      </c>
      <c r="R8" s="82">
        <v>7.4</v>
      </c>
      <c r="S8" s="82">
        <v>8.1999999999999993</v>
      </c>
      <c r="T8" s="82">
        <v>7.2</v>
      </c>
      <c r="U8" s="68">
        <f>AVERAGE(D8:I8)</f>
        <v>10.700000000000001</v>
      </c>
      <c r="V8" s="68">
        <f>AVERAGE(J8:O8)</f>
        <v>8.4333333333333353</v>
      </c>
      <c r="W8" s="68">
        <f>AVERAGE(P8:T8)</f>
        <v>8.0400000000000009</v>
      </c>
      <c r="X8" s="68">
        <f>STDEVP(D8:I8)</f>
        <v>0.41231056256176613</v>
      </c>
      <c r="Y8" s="68">
        <f>STDEVP(J8:O8)</f>
        <v>0.43843154793219713</v>
      </c>
      <c r="Z8" s="68">
        <f>STDEVP(P8:T8)</f>
        <v>0.77356318423254866</v>
      </c>
    </row>
    <row r="9" spans="1:26">
      <c r="A9" s="24"/>
      <c r="B9" s="410"/>
      <c r="C9" s="82">
        <v>120</v>
      </c>
      <c r="D9" s="82">
        <v>9.1</v>
      </c>
      <c r="E9" s="82">
        <v>8.9</v>
      </c>
      <c r="F9" s="82">
        <v>10</v>
      </c>
      <c r="G9" s="82">
        <v>9.6999999999999993</v>
      </c>
      <c r="H9" s="82">
        <v>9.1999999999999993</v>
      </c>
      <c r="I9" s="82">
        <v>9.1999999999999993</v>
      </c>
      <c r="J9" s="82">
        <v>7.6</v>
      </c>
      <c r="K9" s="82">
        <v>7.8</v>
      </c>
      <c r="L9" s="82">
        <v>8.1999999999999993</v>
      </c>
      <c r="M9" s="82">
        <v>8.3000000000000007</v>
      </c>
      <c r="N9" s="82">
        <v>8</v>
      </c>
      <c r="O9" s="82">
        <v>7.9</v>
      </c>
      <c r="P9" s="82">
        <v>7.1</v>
      </c>
      <c r="Q9" s="82">
        <v>7.4</v>
      </c>
      <c r="R9" s="82">
        <v>6.8</v>
      </c>
      <c r="S9" s="82">
        <v>8.1</v>
      </c>
      <c r="T9" s="82">
        <v>7.4</v>
      </c>
      <c r="U9" s="68">
        <f>AVERAGE(D9:I9)</f>
        <v>9.3500000000000014</v>
      </c>
      <c r="V9" s="68">
        <f>AVERAGE(J9:O9)</f>
        <v>7.9666666666666659</v>
      </c>
      <c r="W9" s="68">
        <f>AVERAGE(P9:T9)</f>
        <v>7.3599999999999994</v>
      </c>
      <c r="X9" s="68">
        <f>STDEVP(D9:I9)</f>
        <v>0.37749172176353746</v>
      </c>
      <c r="Y9" s="68">
        <f>STDEVP(J9:O9)</f>
        <v>0.23570226039551601</v>
      </c>
      <c r="Z9" s="68">
        <f>STDEVP(P9:T9)</f>
        <v>0.43174066289845803</v>
      </c>
    </row>
    <row r="11" spans="1:26">
      <c r="A11" s="24" t="s">
        <v>447</v>
      </c>
      <c r="B11" s="78" t="s">
        <v>435</v>
      </c>
      <c r="C11" s="78"/>
      <c r="D11" s="79"/>
      <c r="E11" s="79"/>
      <c r="F11" s="79"/>
      <c r="G11" s="79"/>
      <c r="H11" s="79"/>
    </row>
    <row r="12" spans="1:26">
      <c r="B12" s="83"/>
      <c r="C12" s="540" t="s">
        <v>272</v>
      </c>
      <c r="D12" s="540"/>
      <c r="E12" s="540"/>
      <c r="F12" s="540"/>
      <c r="G12" s="540"/>
      <c r="H12" s="540"/>
      <c r="I12" s="541"/>
      <c r="J12" s="500" t="s">
        <v>209</v>
      </c>
      <c r="K12" s="500"/>
      <c r="L12" s="500"/>
      <c r="M12" s="500"/>
      <c r="N12" s="500"/>
      <c r="O12" s="500"/>
      <c r="P12" s="500" t="s">
        <v>216</v>
      </c>
      <c r="Q12" s="500"/>
      <c r="R12" s="500"/>
      <c r="S12" s="500"/>
      <c r="T12" s="500"/>
      <c r="U12" s="387" t="s">
        <v>3</v>
      </c>
      <c r="V12" s="387"/>
      <c r="W12" s="387"/>
      <c r="X12" s="387" t="s">
        <v>4</v>
      </c>
      <c r="Y12" s="387"/>
      <c r="Z12" s="387"/>
    </row>
    <row r="13" spans="1:26">
      <c r="B13" s="472" t="s">
        <v>273</v>
      </c>
      <c r="D13" s="82" t="s">
        <v>50</v>
      </c>
      <c r="E13" s="82">
        <v>2</v>
      </c>
      <c r="F13" s="82">
        <v>3</v>
      </c>
      <c r="G13" s="82">
        <v>4</v>
      </c>
      <c r="H13" s="82">
        <v>5</v>
      </c>
      <c r="I13" s="82">
        <v>6</v>
      </c>
      <c r="J13" s="99">
        <v>1</v>
      </c>
      <c r="K13" s="99">
        <v>2</v>
      </c>
      <c r="L13" s="99">
        <v>3</v>
      </c>
      <c r="M13" s="99">
        <v>4</v>
      </c>
      <c r="N13" s="99">
        <v>5</v>
      </c>
      <c r="O13" s="99">
        <v>6</v>
      </c>
      <c r="P13" s="82">
        <v>1</v>
      </c>
      <c r="Q13" s="82">
        <v>2</v>
      </c>
      <c r="R13" s="82">
        <v>3</v>
      </c>
      <c r="S13" s="82">
        <v>4</v>
      </c>
      <c r="T13" s="82">
        <v>5</v>
      </c>
      <c r="U13" s="3" t="s">
        <v>208</v>
      </c>
      <c r="V13" s="3" t="s">
        <v>209</v>
      </c>
      <c r="W13" s="3" t="s">
        <v>216</v>
      </c>
      <c r="X13" s="3" t="s">
        <v>208</v>
      </c>
      <c r="Y13" s="3" t="s">
        <v>209</v>
      </c>
      <c r="Z13" s="3" t="s">
        <v>216</v>
      </c>
    </row>
    <row r="14" spans="1:26">
      <c r="B14" s="472"/>
      <c r="C14" s="85">
        <v>0</v>
      </c>
      <c r="D14" s="82">
        <v>7.7</v>
      </c>
      <c r="E14" s="82">
        <v>7.1</v>
      </c>
      <c r="F14" s="82">
        <v>9.8000000000000007</v>
      </c>
      <c r="G14" s="82">
        <v>10.199999999999999</v>
      </c>
      <c r="H14" s="82">
        <v>9.9</v>
      </c>
      <c r="I14" s="82">
        <v>9.1</v>
      </c>
      <c r="J14" s="82">
        <v>9.6999999999999993</v>
      </c>
      <c r="K14" s="82">
        <v>9.9</v>
      </c>
      <c r="L14" s="82">
        <v>9.1999999999999993</v>
      </c>
      <c r="M14" s="82">
        <v>9</v>
      </c>
      <c r="N14" s="82">
        <v>6.8</v>
      </c>
      <c r="O14" s="82">
        <v>8.1999999999999993</v>
      </c>
      <c r="P14" s="82">
        <v>9.1999999999999993</v>
      </c>
      <c r="Q14" s="82">
        <v>7.9</v>
      </c>
      <c r="R14" s="82">
        <v>8.9</v>
      </c>
      <c r="S14" s="82">
        <v>9.4</v>
      </c>
      <c r="T14" s="82">
        <v>7.8</v>
      </c>
      <c r="U14" s="68">
        <f t="shared" ref="U14:U18" si="0">AVERAGE(D14:I14)</f>
        <v>8.9666666666666668</v>
      </c>
      <c r="V14" s="68">
        <f t="shared" ref="V14:V18" si="1">AVERAGE(J14:O14)</f>
        <v>8.7999999999999989</v>
      </c>
      <c r="W14" s="68">
        <f>AVERAGE(P14:T14)</f>
        <v>8.6399999999999988</v>
      </c>
      <c r="X14" s="68">
        <f t="shared" ref="X14:X18" si="2">STDEVP(D14:I14)</f>
        <v>1.1685698761972105</v>
      </c>
      <c r="Y14" s="68">
        <f t="shared" ref="Y14:Y18" si="3">STDEVP(J14:O14)</f>
        <v>1.0472185381603401</v>
      </c>
      <c r="Z14" s="68">
        <f t="shared" ref="Z14:Z18" si="4">STDEVP(P14:T14)</f>
        <v>0.66513156593263556</v>
      </c>
    </row>
    <row r="15" spans="1:26">
      <c r="B15" s="472"/>
      <c r="C15" s="85">
        <v>30</v>
      </c>
      <c r="D15" s="82">
        <v>4.2</v>
      </c>
      <c r="E15" s="82">
        <v>5.4</v>
      </c>
      <c r="F15" s="82">
        <v>4.9000000000000004</v>
      </c>
      <c r="G15" s="82">
        <v>5.2</v>
      </c>
      <c r="H15" s="82">
        <v>5.0999999999999996</v>
      </c>
      <c r="I15" s="82">
        <v>4.8</v>
      </c>
      <c r="J15" s="82">
        <v>5.9</v>
      </c>
      <c r="K15" s="82">
        <v>5.6</v>
      </c>
      <c r="L15" s="82">
        <v>6.3</v>
      </c>
      <c r="M15" s="82">
        <v>6.4</v>
      </c>
      <c r="N15" s="82">
        <v>5.6</v>
      </c>
      <c r="O15" s="82">
        <v>5.9</v>
      </c>
      <c r="P15" s="82">
        <v>5.2</v>
      </c>
      <c r="Q15" s="82">
        <v>6.7</v>
      </c>
      <c r="R15" s="82">
        <v>5.8</v>
      </c>
      <c r="S15" s="82">
        <v>7.6</v>
      </c>
      <c r="T15" s="82">
        <v>6.6</v>
      </c>
      <c r="U15" s="68">
        <f t="shared" si="0"/>
        <v>4.9333333333333345</v>
      </c>
      <c r="V15" s="68">
        <f t="shared" si="1"/>
        <v>5.95</v>
      </c>
      <c r="W15" s="68">
        <f t="shared" ref="W15:W18" si="5">AVERAGE(P15:T15)</f>
        <v>6.38</v>
      </c>
      <c r="X15" s="68">
        <f t="shared" si="2"/>
        <v>0.3815174380753199</v>
      </c>
      <c r="Y15" s="68">
        <f t="shared" si="3"/>
        <v>0.30956959368344533</v>
      </c>
      <c r="Z15" s="68">
        <f t="shared" si="4"/>
        <v>0.82073138114733124</v>
      </c>
    </row>
    <row r="16" spans="1:26">
      <c r="B16" s="472"/>
      <c r="C16" s="85">
        <v>60</v>
      </c>
      <c r="D16" s="82">
        <v>5.6</v>
      </c>
      <c r="E16" s="82">
        <v>5.7</v>
      </c>
      <c r="F16" s="82">
        <v>6.7</v>
      </c>
      <c r="G16" s="82">
        <v>5.3</v>
      </c>
      <c r="H16" s="82">
        <v>5.8</v>
      </c>
      <c r="I16" s="82">
        <v>5.8</v>
      </c>
      <c r="J16" s="82">
        <v>6.1</v>
      </c>
      <c r="K16" s="82">
        <v>6.2</v>
      </c>
      <c r="L16" s="82">
        <v>7.7</v>
      </c>
      <c r="M16" s="82">
        <v>7</v>
      </c>
      <c r="N16" s="82">
        <v>6</v>
      </c>
      <c r="O16" s="82">
        <v>6.5</v>
      </c>
      <c r="P16" s="82">
        <v>6.9</v>
      </c>
      <c r="Q16" s="82">
        <v>7</v>
      </c>
      <c r="R16" s="82">
        <v>6.2</v>
      </c>
      <c r="S16" s="82">
        <v>7.7</v>
      </c>
      <c r="T16" s="82">
        <v>7</v>
      </c>
      <c r="U16" s="68">
        <f t="shared" si="0"/>
        <v>5.8166666666666664</v>
      </c>
      <c r="V16" s="68">
        <f t="shared" si="1"/>
        <v>6.583333333333333</v>
      </c>
      <c r="W16" s="68">
        <f t="shared" si="5"/>
        <v>6.9599999999999991</v>
      </c>
      <c r="X16" s="68">
        <f t="shared" si="2"/>
        <v>0.42979323194092101</v>
      </c>
      <c r="Y16" s="68">
        <f t="shared" si="3"/>
        <v>0.59837743570054147</v>
      </c>
      <c r="Z16" s="68">
        <f t="shared" si="4"/>
        <v>0.47581509013481277</v>
      </c>
    </row>
    <row r="17" spans="1:26">
      <c r="B17" s="472"/>
      <c r="C17" s="85">
        <v>90</v>
      </c>
      <c r="D17" s="82">
        <v>6.7</v>
      </c>
      <c r="E17" s="82">
        <v>7.8</v>
      </c>
      <c r="F17" s="82">
        <v>6.6</v>
      </c>
      <c r="G17" s="82">
        <v>6.3</v>
      </c>
      <c r="H17" s="82">
        <v>6.1</v>
      </c>
      <c r="I17" s="82">
        <v>6.7</v>
      </c>
      <c r="J17" s="82">
        <v>6.8</v>
      </c>
      <c r="K17" s="82">
        <v>7</v>
      </c>
      <c r="L17" s="82">
        <v>8.9</v>
      </c>
      <c r="M17" s="82">
        <v>6.7</v>
      </c>
      <c r="N17" s="82">
        <v>7.3</v>
      </c>
      <c r="O17" s="82">
        <v>7.3</v>
      </c>
      <c r="P17" s="82">
        <v>7.3</v>
      </c>
      <c r="Q17" s="82">
        <v>7</v>
      </c>
      <c r="R17" s="82">
        <v>8.1</v>
      </c>
      <c r="S17" s="82">
        <v>8.4</v>
      </c>
      <c r="T17" s="82">
        <v>7.2</v>
      </c>
      <c r="U17" s="68">
        <f t="shared" si="0"/>
        <v>6.7</v>
      </c>
      <c r="V17" s="68">
        <f t="shared" si="1"/>
        <v>7.333333333333333</v>
      </c>
      <c r="W17" s="68">
        <f t="shared" si="5"/>
        <v>7.6</v>
      </c>
      <c r="X17" s="68">
        <f t="shared" si="2"/>
        <v>0.53851648071345048</v>
      </c>
      <c r="Y17" s="68">
        <f t="shared" si="3"/>
        <v>0.7363574011458176</v>
      </c>
      <c r="Z17" s="68">
        <f t="shared" si="4"/>
        <v>0.54772255750516619</v>
      </c>
    </row>
    <row r="18" spans="1:26">
      <c r="B18" s="472"/>
      <c r="C18" s="85">
        <v>120</v>
      </c>
      <c r="D18" s="82">
        <v>7.4</v>
      </c>
      <c r="E18" s="82">
        <v>8.1</v>
      </c>
      <c r="F18" s="82">
        <v>7.2</v>
      </c>
      <c r="G18" s="82">
        <v>7.6</v>
      </c>
      <c r="H18" s="82">
        <v>6.5</v>
      </c>
      <c r="I18" s="82">
        <v>7.4</v>
      </c>
      <c r="J18" s="82">
        <v>7.9</v>
      </c>
      <c r="K18" s="82">
        <v>7.9</v>
      </c>
      <c r="L18" s="82">
        <v>8.1</v>
      </c>
      <c r="M18" s="82">
        <v>7.6</v>
      </c>
      <c r="N18" s="82">
        <v>7.1</v>
      </c>
      <c r="O18" s="82">
        <v>7.7</v>
      </c>
      <c r="P18" s="82">
        <v>8.3000000000000007</v>
      </c>
      <c r="Q18" s="82">
        <v>8.3000000000000007</v>
      </c>
      <c r="R18" s="82">
        <v>8.5</v>
      </c>
      <c r="S18" s="82">
        <v>8</v>
      </c>
      <c r="T18" s="82">
        <v>7.5</v>
      </c>
      <c r="U18" s="68">
        <f t="shared" si="0"/>
        <v>7.3666666666666663</v>
      </c>
      <c r="V18" s="68">
        <f t="shared" si="1"/>
        <v>7.7166666666666677</v>
      </c>
      <c r="W18" s="68">
        <f t="shared" si="5"/>
        <v>8.120000000000001</v>
      </c>
      <c r="X18" s="68">
        <f t="shared" si="2"/>
        <v>0.47842333648024399</v>
      </c>
      <c r="Y18" s="68">
        <f t="shared" si="3"/>
        <v>0.31841621957571348</v>
      </c>
      <c r="Z18" s="68">
        <f t="shared" si="4"/>
        <v>0.34871191548325403</v>
      </c>
    </row>
    <row r="20" spans="1:26">
      <c r="C20" s="78"/>
      <c r="D20" s="79"/>
      <c r="E20" s="79"/>
    </row>
    <row r="21" spans="1:26">
      <c r="A21" s="86" t="s">
        <v>394</v>
      </c>
      <c r="B21" s="15"/>
      <c r="C21" s="82" t="s">
        <v>208</v>
      </c>
      <c r="D21" s="82" t="s">
        <v>209</v>
      </c>
      <c r="E21" s="82" t="s">
        <v>216</v>
      </c>
    </row>
    <row r="22" spans="1:26">
      <c r="A22"/>
      <c r="B22" s="403" t="s">
        <v>221</v>
      </c>
      <c r="C22" s="82">
        <v>36.700000000000003</v>
      </c>
      <c r="D22" s="82">
        <v>39.1</v>
      </c>
      <c r="E22" s="82">
        <v>34.6</v>
      </c>
    </row>
    <row r="23" spans="1:26">
      <c r="A23"/>
      <c r="B23" s="403"/>
      <c r="C23" s="82">
        <v>46.2</v>
      </c>
      <c r="D23" s="82">
        <v>38.700000000000003</v>
      </c>
      <c r="E23" s="82">
        <v>37.1</v>
      </c>
    </row>
    <row r="24" spans="1:26">
      <c r="A24"/>
      <c r="B24" s="403"/>
      <c r="C24" s="82">
        <v>34.6</v>
      </c>
      <c r="D24" s="82">
        <v>36.200000000000003</v>
      </c>
      <c r="E24" s="82">
        <v>35.4</v>
      </c>
    </row>
    <row r="25" spans="1:26">
      <c r="A25"/>
      <c r="B25" s="403"/>
      <c r="C25" s="82">
        <v>40.5</v>
      </c>
      <c r="D25" s="82">
        <v>37.9</v>
      </c>
      <c r="E25" s="82">
        <v>36.200000000000003</v>
      </c>
    </row>
    <row r="26" spans="1:26">
      <c r="A26"/>
      <c r="B26" s="403"/>
      <c r="C26" s="82">
        <v>42.3</v>
      </c>
      <c r="D26" s="82">
        <v>42.3</v>
      </c>
      <c r="E26" s="82">
        <v>34.9</v>
      </c>
    </row>
    <row r="27" spans="1:26">
      <c r="A27"/>
      <c r="B27" s="403"/>
      <c r="C27" s="82">
        <v>39.4</v>
      </c>
      <c r="D27" s="82">
        <v>40.799999999999997</v>
      </c>
      <c r="E27" s="82"/>
    </row>
    <row r="28" spans="1:26">
      <c r="A28"/>
      <c r="B28" s="17" t="s">
        <v>3</v>
      </c>
      <c r="C28" s="6">
        <f>AVERAGE(C22:C27)</f>
        <v>39.950000000000003</v>
      </c>
      <c r="D28" s="6">
        <f>AVERAGE(D22:D27)</f>
        <v>39.166666666666664</v>
      </c>
      <c r="E28" s="6">
        <f>AVERAGE(E22:E27)</f>
        <v>35.64</v>
      </c>
    </row>
    <row r="29" spans="1:26">
      <c r="A29"/>
      <c r="B29" s="18" t="s">
        <v>4</v>
      </c>
      <c r="C29" s="8">
        <f>STDEVP(C22:C27)</f>
        <v>3.75</v>
      </c>
      <c r="D29" s="8">
        <f>STDEVP(D22:D27)</f>
        <v>1.9627078800020685</v>
      </c>
      <c r="E29" s="8">
        <f>STDEVP(E22:E26)</f>
        <v>0.90906545418908169</v>
      </c>
    </row>
    <row r="30" spans="1:26">
      <c r="A30"/>
      <c r="B30" s="19" t="s">
        <v>5</v>
      </c>
      <c r="C30" s="10"/>
      <c r="D30" s="10"/>
      <c r="E30" s="11"/>
    </row>
    <row r="31" spans="1:26">
      <c r="A31"/>
      <c r="B31" s="19" t="s">
        <v>212</v>
      </c>
      <c r="C31" s="484">
        <v>0.85</v>
      </c>
      <c r="D31" s="484"/>
      <c r="E31" s="485"/>
    </row>
    <row r="32" spans="1:26">
      <c r="A32"/>
      <c r="B32" s="20" t="s">
        <v>213</v>
      </c>
      <c r="C32" s="486">
        <v>4.4600000000000001E-2</v>
      </c>
      <c r="D32" s="486"/>
      <c r="E32" s="486"/>
    </row>
    <row r="33" spans="1:15">
      <c r="A33"/>
      <c r="B33" s="87"/>
      <c r="C33" s="542"/>
      <c r="D33" s="542"/>
      <c r="E33" s="542"/>
    </row>
    <row r="35" spans="1:15">
      <c r="A35" s="86" t="s">
        <v>461</v>
      </c>
      <c r="B35" s="88"/>
      <c r="C35" s="89"/>
      <c r="D35" s="89"/>
      <c r="E35" s="89"/>
      <c r="F35" s="88"/>
      <c r="G35" s="88"/>
      <c r="H35" s="89"/>
      <c r="I35" s="89"/>
      <c r="J35" s="89"/>
      <c r="K35" s="88"/>
      <c r="L35" s="88"/>
      <c r="M35" s="89"/>
      <c r="N35" s="89"/>
      <c r="O35" s="89"/>
    </row>
    <row r="36" spans="1:15">
      <c r="A36"/>
      <c r="B36" s="15"/>
      <c r="C36" s="66" t="s">
        <v>208</v>
      </c>
      <c r="D36" s="66" t="s">
        <v>209</v>
      </c>
      <c r="E36" s="66" t="s">
        <v>216</v>
      </c>
      <c r="G36" s="15"/>
      <c r="H36" s="66" t="s">
        <v>208</v>
      </c>
      <c r="I36" s="66" t="s">
        <v>209</v>
      </c>
      <c r="J36" s="66" t="s">
        <v>216</v>
      </c>
      <c r="L36" s="15"/>
      <c r="M36" s="66" t="s">
        <v>208</v>
      </c>
      <c r="N36" s="66" t="s">
        <v>209</v>
      </c>
      <c r="O36" s="66" t="s">
        <v>216</v>
      </c>
    </row>
    <row r="37" spans="1:15">
      <c r="A37"/>
      <c r="B37" s="403" t="s">
        <v>223</v>
      </c>
      <c r="C37" s="71">
        <v>1.31</v>
      </c>
      <c r="D37" s="71">
        <v>2.21</v>
      </c>
      <c r="E37" s="71">
        <v>1.87</v>
      </c>
      <c r="G37" s="403" t="s">
        <v>62</v>
      </c>
      <c r="H37" s="71">
        <v>5.91</v>
      </c>
      <c r="I37" s="71">
        <v>6.1890000000000001</v>
      </c>
      <c r="J37" s="71">
        <v>3.83</v>
      </c>
      <c r="L37" s="403" t="s">
        <v>224</v>
      </c>
      <c r="M37" s="84">
        <v>3.03</v>
      </c>
      <c r="N37" s="84">
        <v>1.99</v>
      </c>
      <c r="O37" s="84">
        <v>1.1599999999999999</v>
      </c>
    </row>
    <row r="38" spans="1:15">
      <c r="A38"/>
      <c r="B38" s="403"/>
      <c r="C38" s="71">
        <v>2.91</v>
      </c>
      <c r="D38" s="71">
        <v>3.59</v>
      </c>
      <c r="E38" s="71">
        <v>1.49</v>
      </c>
      <c r="G38" s="403"/>
      <c r="H38" s="71">
        <v>5.84</v>
      </c>
      <c r="I38" s="71">
        <v>4.5</v>
      </c>
      <c r="J38" s="71">
        <v>6</v>
      </c>
      <c r="L38" s="403"/>
      <c r="M38" s="84">
        <v>2.36</v>
      </c>
      <c r="N38" s="84">
        <v>2.2999999999999998</v>
      </c>
      <c r="O38" s="84">
        <v>1.8</v>
      </c>
    </row>
    <row r="39" spans="1:15">
      <c r="A39"/>
      <c r="B39" s="403"/>
      <c r="C39" s="71">
        <v>1.61</v>
      </c>
      <c r="D39" s="71">
        <v>1.47</v>
      </c>
      <c r="E39" s="71">
        <v>1.17</v>
      </c>
      <c r="G39" s="403"/>
      <c r="H39" s="71">
        <v>4.5999999999999996</v>
      </c>
      <c r="I39" s="71">
        <v>3.5550000000000002</v>
      </c>
      <c r="J39" s="71">
        <v>5.37</v>
      </c>
      <c r="L39" s="403"/>
      <c r="M39" s="84">
        <v>3.13</v>
      </c>
      <c r="N39" s="84">
        <v>1.66</v>
      </c>
      <c r="O39" s="84">
        <v>2.15</v>
      </c>
    </row>
    <row r="40" spans="1:15">
      <c r="A40"/>
      <c r="B40" s="403"/>
      <c r="C40" s="71">
        <v>4.38</v>
      </c>
      <c r="D40" s="71">
        <v>2.59</v>
      </c>
      <c r="E40" s="71">
        <v>0.92</v>
      </c>
      <c r="G40" s="403"/>
      <c r="H40" s="71">
        <v>6.18</v>
      </c>
      <c r="I40" s="71">
        <v>5.2450000000000001</v>
      </c>
      <c r="J40" s="71">
        <v>4.83</v>
      </c>
      <c r="L40" s="403"/>
      <c r="M40" s="84">
        <v>2.3199999999999998</v>
      </c>
      <c r="N40" s="84">
        <v>2.21</v>
      </c>
      <c r="O40" s="84">
        <v>1.41</v>
      </c>
    </row>
    <row r="41" spans="1:15">
      <c r="A41"/>
      <c r="B41" s="403"/>
      <c r="C41" s="71">
        <v>2.95</v>
      </c>
      <c r="D41" s="71">
        <v>2.87</v>
      </c>
      <c r="E41" s="71">
        <v>1.08</v>
      </c>
      <c r="G41" s="403"/>
      <c r="H41" s="71">
        <v>5.49</v>
      </c>
      <c r="I41" s="71">
        <v>4.38</v>
      </c>
      <c r="J41" s="100">
        <v>3.79</v>
      </c>
      <c r="L41" s="403"/>
      <c r="M41" s="84">
        <v>1.98</v>
      </c>
      <c r="N41" s="84">
        <v>2.34</v>
      </c>
      <c r="O41" s="84">
        <v>1.38</v>
      </c>
    </row>
    <row r="42" spans="1:15">
      <c r="A42"/>
      <c r="B42" s="403"/>
      <c r="C42" s="71">
        <v>2.72</v>
      </c>
      <c r="D42" s="71">
        <v>2.64</v>
      </c>
      <c r="E42" s="71"/>
      <c r="G42" s="403"/>
      <c r="H42" s="71">
        <v>5.13</v>
      </c>
      <c r="I42" s="101">
        <v>5.51</v>
      </c>
      <c r="J42" s="15"/>
      <c r="L42" s="403"/>
      <c r="M42" s="84">
        <v>2.12</v>
      </c>
      <c r="N42" s="84">
        <v>2.64</v>
      </c>
      <c r="O42" s="84"/>
    </row>
    <row r="43" spans="1:15">
      <c r="A43"/>
      <c r="B43" s="17" t="s">
        <v>3</v>
      </c>
      <c r="C43" s="6">
        <f t="shared" ref="C43:J43" si="6">AVERAGE(C37:C42)</f>
        <v>2.6466666666666669</v>
      </c>
      <c r="D43" s="6">
        <f t="shared" si="6"/>
        <v>2.561666666666667</v>
      </c>
      <c r="E43" s="6">
        <f t="shared" si="6"/>
        <v>1.306</v>
      </c>
      <c r="G43" s="17" t="s">
        <v>3</v>
      </c>
      <c r="H43" s="6">
        <f t="shared" si="6"/>
        <v>5.5250000000000012</v>
      </c>
      <c r="I43" s="6">
        <f t="shared" si="6"/>
        <v>4.8964999999999996</v>
      </c>
      <c r="J43" s="6">
        <f t="shared" si="6"/>
        <v>4.7640000000000002</v>
      </c>
      <c r="L43" s="17" t="s">
        <v>3</v>
      </c>
      <c r="M43" s="6">
        <f t="shared" ref="M43:O43" si="7">AVERAGE(M37:M42)</f>
        <v>2.4900000000000002</v>
      </c>
      <c r="N43" s="6">
        <f t="shared" si="7"/>
        <v>2.19</v>
      </c>
      <c r="O43" s="6">
        <f t="shared" si="7"/>
        <v>1.5799999999999998</v>
      </c>
    </row>
    <row r="44" spans="1:15">
      <c r="A44"/>
      <c r="B44" s="18" t="s">
        <v>4</v>
      </c>
      <c r="C44" s="8">
        <f t="shared" ref="C44:I44" si="8">STDEVP(C37:C42)</f>
        <v>1.0027074459792462</v>
      </c>
      <c r="D44" s="8">
        <f t="shared" si="8"/>
        <v>0.64224649127539335</v>
      </c>
      <c r="E44" s="8">
        <f>STDEVP(E37:E41)</f>
        <v>0.33779283592166381</v>
      </c>
      <c r="G44" s="18" t="s">
        <v>4</v>
      </c>
      <c r="H44" s="8">
        <f t="shared" si="8"/>
        <v>0.53062070571485753</v>
      </c>
      <c r="I44" s="8">
        <f t="shared" si="8"/>
        <v>0.8555697419458802</v>
      </c>
      <c r="J44" s="8">
        <f>STDEVP(J37:J41)</f>
        <v>0.86259144442777691</v>
      </c>
      <c r="L44" s="18" t="s">
        <v>4</v>
      </c>
      <c r="M44" s="8">
        <f>STDEVP(M37:M42)</f>
        <v>0.43665394383500583</v>
      </c>
      <c r="N44" s="8">
        <f>STDEVP(N37:N42)</f>
        <v>0.30506829836393373</v>
      </c>
      <c r="O44" s="8">
        <f>STDEVP(O37:O41)</f>
        <v>0.35173853925892151</v>
      </c>
    </row>
    <row r="45" spans="1:15">
      <c r="A45"/>
      <c r="B45" s="19" t="s">
        <v>5</v>
      </c>
      <c r="C45" s="10"/>
      <c r="D45" s="10"/>
      <c r="E45" s="11"/>
      <c r="G45" s="19" t="s">
        <v>5</v>
      </c>
      <c r="H45" s="10"/>
      <c r="I45" s="10"/>
      <c r="J45" s="11"/>
      <c r="L45" s="19" t="s">
        <v>5</v>
      </c>
      <c r="M45" s="10"/>
      <c r="N45" s="10"/>
      <c r="O45" s="11"/>
    </row>
    <row r="46" spans="1:15">
      <c r="A46"/>
      <c r="B46" s="19" t="s">
        <v>212</v>
      </c>
      <c r="C46" s="484">
        <v>0.97619999999999996</v>
      </c>
      <c r="D46" s="484"/>
      <c r="E46" s="485"/>
      <c r="G46" s="19" t="s">
        <v>212</v>
      </c>
      <c r="H46" s="484">
        <v>0.35239999999999999</v>
      </c>
      <c r="I46" s="484"/>
      <c r="J46" s="485"/>
      <c r="L46" s="19" t="s">
        <v>212</v>
      </c>
      <c r="M46" s="484">
        <v>0.3649</v>
      </c>
      <c r="N46" s="484"/>
      <c r="O46" s="485"/>
    </row>
    <row r="47" spans="1:15">
      <c r="A47"/>
      <c r="B47" s="20" t="s">
        <v>213</v>
      </c>
      <c r="C47" s="486">
        <v>2.8899999999999999E-2</v>
      </c>
      <c r="D47" s="486"/>
      <c r="E47" s="486"/>
      <c r="G47" s="20" t="s">
        <v>213</v>
      </c>
      <c r="H47" s="486">
        <v>0.26229999999999998</v>
      </c>
      <c r="I47" s="486"/>
      <c r="J47" s="486"/>
      <c r="L47" s="20" t="s">
        <v>213</v>
      </c>
      <c r="M47" s="486">
        <v>4.5999999999999999E-3</v>
      </c>
      <c r="N47" s="486"/>
      <c r="O47" s="486"/>
    </row>
    <row r="48" spans="1:15">
      <c r="A48"/>
      <c r="B48" s="90"/>
      <c r="C48" s="91"/>
      <c r="D48" s="91"/>
      <c r="E48" s="91"/>
      <c r="G48" s="90"/>
      <c r="H48" s="91"/>
      <c r="I48" s="91"/>
      <c r="L48" s="90"/>
      <c r="M48" s="102"/>
      <c r="N48" s="102"/>
      <c r="O48" s="102"/>
    </row>
    <row r="50" spans="1:16">
      <c r="A50" s="92" t="s">
        <v>395</v>
      </c>
      <c r="C50" s="93"/>
      <c r="D50" s="93"/>
      <c r="E50" s="93"/>
      <c r="F50" s="94"/>
      <c r="G50" s="88"/>
      <c r="H50" s="93"/>
      <c r="I50" s="93"/>
      <c r="J50" s="93"/>
      <c r="K50" s="94"/>
      <c r="L50" s="88"/>
      <c r="M50" s="93"/>
      <c r="N50" s="93"/>
      <c r="O50" s="93"/>
      <c r="P50" s="88"/>
    </row>
    <row r="51" spans="1:16">
      <c r="A51" s="95"/>
      <c r="B51" s="15"/>
      <c r="C51" s="96" t="s">
        <v>208</v>
      </c>
      <c r="D51" s="96" t="s">
        <v>209</v>
      </c>
      <c r="E51" s="96" t="s">
        <v>216</v>
      </c>
      <c r="F51" s="95"/>
      <c r="G51" s="15"/>
      <c r="H51" s="96" t="s">
        <v>208</v>
      </c>
      <c r="I51" s="96" t="s">
        <v>209</v>
      </c>
      <c r="J51" s="96" t="s">
        <v>216</v>
      </c>
      <c r="K51" s="95"/>
      <c r="L51" s="15"/>
      <c r="M51" s="96" t="s">
        <v>208</v>
      </c>
      <c r="N51" s="96" t="s">
        <v>209</v>
      </c>
      <c r="O51" s="96" t="s">
        <v>216</v>
      </c>
    </row>
    <row r="52" spans="1:16">
      <c r="A52" s="95"/>
      <c r="B52" s="403" t="s">
        <v>275</v>
      </c>
      <c r="C52" s="97">
        <v>62.839341344014201</v>
      </c>
      <c r="D52" s="97">
        <v>47.352024922118403</v>
      </c>
      <c r="E52" s="97">
        <v>33.388963061860302</v>
      </c>
      <c r="F52" s="95"/>
      <c r="G52" s="403" t="s">
        <v>276</v>
      </c>
      <c r="H52" s="97">
        <v>32.634560666666701</v>
      </c>
      <c r="I52" s="97">
        <v>36.354335833333302</v>
      </c>
      <c r="J52" s="97">
        <v>28.575578627451002</v>
      </c>
      <c r="K52" s="95"/>
      <c r="L52" s="403" t="s">
        <v>277</v>
      </c>
      <c r="M52" s="97">
        <v>20.688109090909101</v>
      </c>
      <c r="N52" s="97">
        <v>17.800072727272699</v>
      </c>
      <c r="O52" s="97">
        <v>11.4742352941176</v>
      </c>
    </row>
    <row r="53" spans="1:16">
      <c r="A53" s="95"/>
      <c r="B53" s="403"/>
      <c r="C53" s="97">
        <v>64.966251298027004</v>
      </c>
      <c r="D53" s="97">
        <v>65.409434801958199</v>
      </c>
      <c r="E53" s="97">
        <v>45.726246105919003</v>
      </c>
      <c r="F53" s="95"/>
      <c r="G53" s="403"/>
      <c r="H53" s="97">
        <v>42.638072333333298</v>
      </c>
      <c r="I53" s="97">
        <v>26.873640000000002</v>
      </c>
      <c r="J53" s="97">
        <v>30.832629122806999</v>
      </c>
      <c r="K53" s="95"/>
      <c r="L53" s="403"/>
      <c r="M53" s="97">
        <v>26.04505</v>
      </c>
      <c r="N53" s="97">
        <v>21.5612363636364</v>
      </c>
      <c r="O53" s="97">
        <v>12.783307936507899</v>
      </c>
    </row>
    <row r="54" spans="1:16">
      <c r="A54" s="95"/>
      <c r="B54" s="403"/>
      <c r="C54" s="97">
        <v>61.114819759679598</v>
      </c>
      <c r="D54" s="97">
        <v>51.908099688473499</v>
      </c>
      <c r="E54" s="97">
        <v>41.284338714245301</v>
      </c>
      <c r="F54" s="95"/>
      <c r="G54" s="403"/>
      <c r="H54" s="97">
        <v>36.435127777777801</v>
      </c>
      <c r="I54" s="97">
        <v>30.4872433333333</v>
      </c>
      <c r="J54" s="97">
        <v>37.324348958333303</v>
      </c>
      <c r="K54" s="95"/>
      <c r="L54" s="403"/>
      <c r="M54" s="97">
        <v>20.844824242424199</v>
      </c>
      <c r="N54" s="97">
        <v>20.585355555555601</v>
      </c>
      <c r="O54" s="97">
        <v>10.8915037037037</v>
      </c>
    </row>
    <row r="55" spans="1:16">
      <c r="A55" s="95"/>
      <c r="B55" s="403"/>
      <c r="C55" s="97">
        <v>49.420214607130497</v>
      </c>
      <c r="D55" s="97">
        <v>39.124893797791003</v>
      </c>
      <c r="E55" s="97">
        <v>30.363447559709201</v>
      </c>
      <c r="F55" s="95"/>
      <c r="G55" s="403"/>
      <c r="H55" s="97">
        <v>31.262254848484901</v>
      </c>
      <c r="I55" s="97">
        <v>29.335171190476199</v>
      </c>
      <c r="J55" s="97">
        <v>26.444979166666698</v>
      </c>
      <c r="K55" s="95"/>
      <c r="L55" s="403"/>
      <c r="M55" s="97">
        <v>16.330820512820502</v>
      </c>
      <c r="N55" s="97">
        <v>16.5219555555556</v>
      </c>
      <c r="O55" s="97">
        <v>8.8638893333333293</v>
      </c>
    </row>
    <row r="56" spans="1:16">
      <c r="A56" s="95"/>
      <c r="B56" s="403"/>
      <c r="C56" s="97">
        <v>46.487538940809998</v>
      </c>
      <c r="D56" s="97">
        <v>44.228106611284197</v>
      </c>
      <c r="E56" s="97">
        <v>36.550443326144297</v>
      </c>
      <c r="F56" s="95"/>
      <c r="G56" s="403"/>
      <c r="H56" s="97">
        <v>39.976345000000002</v>
      </c>
      <c r="I56" s="97">
        <v>32.558455000000002</v>
      </c>
      <c r="J56" s="97">
        <v>28.4547604444444</v>
      </c>
      <c r="K56" s="95"/>
      <c r="L56" s="403"/>
      <c r="M56" s="97">
        <v>22.647048484848501</v>
      </c>
      <c r="N56" s="97">
        <v>14.3375809523809</v>
      </c>
      <c r="O56" s="97">
        <v>14.3011377777778</v>
      </c>
    </row>
    <row r="57" spans="1:16">
      <c r="A57" s="95"/>
      <c r="B57" s="403"/>
      <c r="C57" s="97">
        <v>53.563084112149497</v>
      </c>
      <c r="D57" s="97">
        <v>51.661474558670797</v>
      </c>
      <c r="E57" s="97"/>
      <c r="F57" s="95"/>
      <c r="G57" s="403"/>
      <c r="H57" s="97">
        <v>33.981990555555598</v>
      </c>
      <c r="I57" s="97">
        <v>32.261999166666698</v>
      </c>
      <c r="J57" s="97"/>
      <c r="K57" s="95"/>
      <c r="L57" s="403"/>
      <c r="M57" s="97">
        <v>18.695587878787901</v>
      </c>
      <c r="N57" s="97">
        <v>22.370788888888899</v>
      </c>
      <c r="O57" s="97"/>
    </row>
    <row r="58" spans="1:16">
      <c r="A58" s="95"/>
      <c r="B58" s="17" t="s">
        <v>3</v>
      </c>
      <c r="C58" s="6">
        <f t="shared" ref="C58:J58" si="9">AVERAGE(C52:C57)</f>
        <v>56.39854167696847</v>
      </c>
      <c r="D58" s="6">
        <f t="shared" si="9"/>
        <v>49.947339063382685</v>
      </c>
      <c r="E58" s="6">
        <f t="shared" si="9"/>
        <v>37.462687753575622</v>
      </c>
      <c r="F58" s="95"/>
      <c r="G58" s="17" t="s">
        <v>3</v>
      </c>
      <c r="H58" s="6">
        <f t="shared" si="9"/>
        <v>36.154725196969714</v>
      </c>
      <c r="I58" s="6">
        <f t="shared" si="9"/>
        <v>31.311807420634917</v>
      </c>
      <c r="J58" s="6">
        <f t="shared" si="9"/>
        <v>30.326459263940478</v>
      </c>
      <c r="K58" s="95"/>
      <c r="L58" s="17" t="s">
        <v>3</v>
      </c>
      <c r="M58" s="6">
        <f t="shared" ref="M58:O58" si="10">AVERAGE(M52:M57)</f>
        <v>20.875240034965035</v>
      </c>
      <c r="N58" s="6">
        <f t="shared" si="10"/>
        <v>18.862831673881683</v>
      </c>
      <c r="O58" s="6">
        <f t="shared" si="10"/>
        <v>11.662814809088065</v>
      </c>
    </row>
    <row r="59" spans="1:16">
      <c r="A59" s="95"/>
      <c r="B59" s="18" t="s">
        <v>4</v>
      </c>
      <c r="C59" s="8">
        <f t="shared" ref="C59:I59" si="11">STDEVP(C52:C57)</f>
        <v>6.9773164730063391</v>
      </c>
      <c r="D59" s="8">
        <f t="shared" si="11"/>
        <v>8.1897277550772483</v>
      </c>
      <c r="E59" s="8">
        <f>STDEVP(E52:E56)</f>
        <v>5.4903196044902307</v>
      </c>
      <c r="F59" s="95"/>
      <c r="G59" s="18" t="s">
        <v>4</v>
      </c>
      <c r="H59" s="8">
        <f t="shared" si="11"/>
        <v>4.0366197465626747</v>
      </c>
      <c r="I59" s="8">
        <f t="shared" si="11"/>
        <v>2.9486837206981873</v>
      </c>
      <c r="J59" s="8">
        <f>STDEVP(J52:J56)</f>
        <v>3.7646087531265104</v>
      </c>
      <c r="K59" s="95"/>
      <c r="L59" s="18" t="s">
        <v>4</v>
      </c>
      <c r="M59" s="8">
        <f>STDEVP(M52:M57)</f>
        <v>3.0360285375110281</v>
      </c>
      <c r="N59" s="8">
        <f>STDEVP(N52:N57)</f>
        <v>2.8763776956251395</v>
      </c>
      <c r="O59" s="8">
        <f>STDEVP(O52:O56)</f>
        <v>1.8265114184858366</v>
      </c>
    </row>
    <row r="60" spans="1:16">
      <c r="A60" s="95"/>
      <c r="B60" s="19" t="s">
        <v>5</v>
      </c>
      <c r="C60" s="10"/>
      <c r="D60" s="10"/>
      <c r="E60" s="11"/>
      <c r="F60" s="95"/>
      <c r="G60" s="19" t="s">
        <v>5</v>
      </c>
      <c r="H60" s="10"/>
      <c r="I60" s="10"/>
      <c r="J60" s="11"/>
      <c r="K60" s="95"/>
      <c r="L60" s="19" t="s">
        <v>5</v>
      </c>
      <c r="M60" s="10"/>
      <c r="N60" s="10"/>
      <c r="O60" s="11"/>
    </row>
    <row r="61" spans="1:16">
      <c r="A61" s="95"/>
      <c r="B61" s="19" t="s">
        <v>212</v>
      </c>
      <c r="C61" s="484">
        <v>0.28889999999999999</v>
      </c>
      <c r="D61" s="484"/>
      <c r="E61" s="485"/>
      <c r="F61" s="95"/>
      <c r="G61" s="19" t="s">
        <v>212</v>
      </c>
      <c r="H61" s="484">
        <v>9.4700000000000006E-2</v>
      </c>
      <c r="I61" s="484"/>
      <c r="J61" s="485"/>
      <c r="K61" s="95"/>
      <c r="L61" s="19" t="s">
        <v>212</v>
      </c>
      <c r="M61" s="484">
        <v>0.4143</v>
      </c>
      <c r="N61" s="484"/>
      <c r="O61" s="485"/>
    </row>
    <row r="62" spans="1:16">
      <c r="A62" s="95"/>
      <c r="B62" s="20" t="s">
        <v>213</v>
      </c>
      <c r="C62" s="486">
        <v>2.3999999999999998E-3</v>
      </c>
      <c r="D62" s="486"/>
      <c r="E62" s="486"/>
      <c r="F62" s="95"/>
      <c r="G62" s="20" t="s">
        <v>213</v>
      </c>
      <c r="H62" s="486">
        <v>5.3600000000000002E-2</v>
      </c>
      <c r="I62" s="486"/>
      <c r="J62" s="486"/>
      <c r="K62" s="95"/>
      <c r="L62" s="20" t="s">
        <v>213</v>
      </c>
      <c r="M62" s="486">
        <v>2.9999999999999997E-4</v>
      </c>
      <c r="N62" s="486"/>
      <c r="O62" s="486"/>
    </row>
    <row r="63" spans="1:16">
      <c r="A63" s="95"/>
      <c r="B63" s="90"/>
      <c r="C63" s="98"/>
      <c r="D63" s="98"/>
      <c r="E63" s="98"/>
      <c r="F63" s="95"/>
      <c r="G63" s="90"/>
      <c r="H63" s="98"/>
      <c r="I63" s="98"/>
      <c r="J63" s="98"/>
      <c r="K63" s="95"/>
      <c r="L63" s="90"/>
      <c r="M63" s="98"/>
      <c r="N63" s="98"/>
      <c r="O63" s="98"/>
    </row>
    <row r="64" spans="1:16">
      <c r="A64" s="95"/>
      <c r="B64" s="98"/>
      <c r="C64" s="98"/>
      <c r="D64" s="98"/>
      <c r="E64" s="95"/>
      <c r="F64" s="98"/>
      <c r="G64" s="98"/>
      <c r="H64" s="98"/>
      <c r="I64" s="95"/>
      <c r="J64" s="98"/>
      <c r="K64" s="98"/>
      <c r="L64" s="98"/>
    </row>
    <row r="65" spans="1:30">
      <c r="A65" s="92" t="s">
        <v>448</v>
      </c>
      <c r="B65" s="1" t="s">
        <v>436</v>
      </c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30">
      <c r="B66" s="543" t="s">
        <v>69</v>
      </c>
      <c r="C66" s="543"/>
      <c r="D66" s="543"/>
      <c r="E66" s="543"/>
      <c r="F66" s="543"/>
      <c r="H66" s="543" t="s">
        <v>278</v>
      </c>
      <c r="I66" s="543"/>
      <c r="J66" s="543"/>
      <c r="K66" s="543"/>
      <c r="L66" s="543"/>
      <c r="N66" s="543" t="s">
        <v>279</v>
      </c>
      <c r="O66" s="543"/>
      <c r="P66" s="543"/>
      <c r="Q66" s="543"/>
      <c r="R66" s="543"/>
      <c r="T66" s="544" t="s">
        <v>280</v>
      </c>
      <c r="U66" s="545"/>
      <c r="V66" s="545"/>
      <c r="W66" s="545"/>
      <c r="X66" s="546"/>
      <c r="Z66" s="543" t="s">
        <v>281</v>
      </c>
      <c r="AA66" s="543"/>
      <c r="AB66" s="543"/>
      <c r="AC66" s="543"/>
      <c r="AD66" s="543"/>
    </row>
    <row r="67" spans="1:30">
      <c r="B67" s="547" t="s">
        <v>282</v>
      </c>
      <c r="C67" s="54" t="s">
        <v>283</v>
      </c>
      <c r="D67" s="54" t="s">
        <v>208</v>
      </c>
      <c r="E67" s="54" t="s">
        <v>209</v>
      </c>
      <c r="F67" s="54" t="s">
        <v>216</v>
      </c>
      <c r="H67" s="53"/>
      <c r="I67" s="54" t="s">
        <v>283</v>
      </c>
      <c r="J67" s="54" t="s">
        <v>208</v>
      </c>
      <c r="K67" s="54" t="s">
        <v>209</v>
      </c>
      <c r="L67" s="54" t="s">
        <v>216</v>
      </c>
      <c r="N67" s="547" t="s">
        <v>282</v>
      </c>
      <c r="O67" s="54" t="s">
        <v>283</v>
      </c>
      <c r="P67" s="54" t="s">
        <v>208</v>
      </c>
      <c r="Q67" s="54" t="s">
        <v>209</v>
      </c>
      <c r="R67" s="54" t="s">
        <v>216</v>
      </c>
      <c r="T67" s="547" t="s">
        <v>282</v>
      </c>
      <c r="U67" s="54" t="s">
        <v>283</v>
      </c>
      <c r="V67" s="53" t="s">
        <v>208</v>
      </c>
      <c r="W67" s="53" t="s">
        <v>209</v>
      </c>
      <c r="X67" s="53" t="s">
        <v>216</v>
      </c>
      <c r="Z67" s="547" t="s">
        <v>282</v>
      </c>
      <c r="AA67" s="54" t="s">
        <v>283</v>
      </c>
      <c r="AB67" s="54" t="s">
        <v>208</v>
      </c>
      <c r="AC67" s="54" t="s">
        <v>209</v>
      </c>
      <c r="AD67" s="54" t="s">
        <v>216</v>
      </c>
    </row>
    <row r="68" spans="1:30">
      <c r="B68" s="548"/>
      <c r="C68" s="54">
        <v>1</v>
      </c>
      <c r="D68" s="54">
        <v>27.773</v>
      </c>
      <c r="E68" s="54">
        <v>24.969000000000001</v>
      </c>
      <c r="F68" s="54">
        <v>21.843</v>
      </c>
      <c r="H68" s="543" t="s">
        <v>282</v>
      </c>
      <c r="I68" s="54">
        <v>1</v>
      </c>
      <c r="J68" s="54">
        <v>7.6379999999999999</v>
      </c>
      <c r="K68" s="54">
        <v>5.5010000000000003</v>
      </c>
      <c r="L68" s="54">
        <v>4.9530000000000003</v>
      </c>
      <c r="N68" s="548"/>
      <c r="O68" s="54">
        <v>1</v>
      </c>
      <c r="P68" s="54">
        <v>4.327</v>
      </c>
      <c r="Q68" s="54">
        <v>2.399</v>
      </c>
      <c r="R68" s="54">
        <v>1.0469999999999999</v>
      </c>
      <c r="T68" s="548"/>
      <c r="U68" s="53">
        <v>1</v>
      </c>
      <c r="V68" s="53">
        <v>6.2789999999999999</v>
      </c>
      <c r="W68" s="53">
        <v>1.0149999999999999</v>
      </c>
      <c r="X68" s="53">
        <v>2.67</v>
      </c>
      <c r="Z68" s="548"/>
      <c r="AA68" s="54">
        <v>1</v>
      </c>
      <c r="AB68" s="54">
        <v>9.2319999999999993</v>
      </c>
      <c r="AC68" s="54">
        <v>7.6760000000000002</v>
      </c>
      <c r="AD68" s="54">
        <v>7.2149999999999999</v>
      </c>
    </row>
    <row r="69" spans="1:30">
      <c r="B69" s="548"/>
      <c r="C69" s="54">
        <v>2</v>
      </c>
      <c r="D69" s="54">
        <v>30.478000000000002</v>
      </c>
      <c r="E69" s="54">
        <v>25.678000000000001</v>
      </c>
      <c r="F69" s="54">
        <v>24.815000000000001</v>
      </c>
      <c r="H69" s="543"/>
      <c r="I69" s="54">
        <v>2</v>
      </c>
      <c r="J69" s="54">
        <v>9.6479999999999997</v>
      </c>
      <c r="K69" s="54">
        <v>5.7110000000000003</v>
      </c>
      <c r="L69" s="54">
        <v>5.3250000000000002</v>
      </c>
      <c r="N69" s="548"/>
      <c r="O69" s="54">
        <v>2</v>
      </c>
      <c r="P69" s="54">
        <v>7.84</v>
      </c>
      <c r="Q69" s="54">
        <v>0.98899999999999999</v>
      </c>
      <c r="R69" s="54">
        <v>2.5419999999999998</v>
      </c>
      <c r="T69" s="548"/>
      <c r="U69" s="53">
        <v>2</v>
      </c>
      <c r="V69" s="53">
        <v>3.5569999999999999</v>
      </c>
      <c r="W69" s="53">
        <v>2.198</v>
      </c>
      <c r="X69" s="53">
        <v>1.667</v>
      </c>
      <c r="Z69" s="548"/>
      <c r="AA69" s="54">
        <v>2</v>
      </c>
      <c r="AB69" s="54">
        <v>12.468</v>
      </c>
      <c r="AC69" s="54">
        <v>8.9700000000000006</v>
      </c>
      <c r="AD69" s="54">
        <v>6.5170000000000003</v>
      </c>
    </row>
    <row r="70" spans="1:30">
      <c r="B70" s="548"/>
      <c r="C70" s="54">
        <v>3</v>
      </c>
      <c r="D70" s="54">
        <v>33.929000000000002</v>
      </c>
      <c r="E70" s="54">
        <v>26.498000000000001</v>
      </c>
      <c r="F70" s="54">
        <v>22.638000000000002</v>
      </c>
      <c r="H70" s="543"/>
      <c r="I70" s="54">
        <v>3</v>
      </c>
      <c r="J70" s="54">
        <v>11.942</v>
      </c>
      <c r="K70" s="54">
        <v>5.6749999999999998</v>
      </c>
      <c r="L70" s="54">
        <v>5.1310000000000002</v>
      </c>
      <c r="N70" s="548"/>
      <c r="O70" s="54">
        <v>3</v>
      </c>
      <c r="P70" s="54">
        <v>6.6340000000000003</v>
      </c>
      <c r="Q70" s="54">
        <v>1.472</v>
      </c>
      <c r="R70" s="54">
        <v>0.70799999999999996</v>
      </c>
      <c r="T70" s="548"/>
      <c r="U70" s="53">
        <v>3</v>
      </c>
      <c r="V70" s="53">
        <v>3.8039999999999998</v>
      </c>
      <c r="W70" s="53">
        <v>2.464</v>
      </c>
      <c r="X70" s="53">
        <v>1.1240000000000001</v>
      </c>
      <c r="Z70" s="548"/>
      <c r="AA70" s="54">
        <v>3</v>
      </c>
      <c r="AB70" s="54">
        <v>10.91</v>
      </c>
      <c r="AC70" s="54">
        <v>7.9790000000000001</v>
      </c>
      <c r="AD70" s="54">
        <v>6.58</v>
      </c>
    </row>
    <row r="71" spans="1:30">
      <c r="B71" s="548"/>
      <c r="C71" s="54">
        <v>4</v>
      </c>
      <c r="D71" s="54">
        <v>30.760999999999999</v>
      </c>
      <c r="E71" s="54">
        <v>27.164999999999999</v>
      </c>
      <c r="F71" s="54">
        <v>22.667999999999999</v>
      </c>
      <c r="H71" s="543"/>
      <c r="I71" s="54">
        <v>4</v>
      </c>
      <c r="J71" s="54">
        <v>10.981999999999999</v>
      </c>
      <c r="K71" s="54">
        <v>5.5529999999999999</v>
      </c>
      <c r="L71" s="54">
        <v>5.0819999999999999</v>
      </c>
      <c r="N71" s="548"/>
      <c r="O71" s="54">
        <v>4</v>
      </c>
      <c r="P71" s="54">
        <v>5.8490000000000002</v>
      </c>
      <c r="Q71" s="54">
        <v>2.1280000000000001</v>
      </c>
      <c r="R71" s="54">
        <v>0.77600000000000002</v>
      </c>
      <c r="T71" s="548"/>
      <c r="U71" s="53">
        <v>4</v>
      </c>
      <c r="V71" s="53">
        <v>3.633</v>
      </c>
      <c r="W71" s="53">
        <v>2.218</v>
      </c>
      <c r="X71" s="53">
        <v>1.0449999999999999</v>
      </c>
      <c r="Z71" s="548"/>
      <c r="AA71" s="54">
        <v>4</v>
      </c>
      <c r="AB71" s="54">
        <v>16.024999999999999</v>
      </c>
      <c r="AC71" s="54">
        <v>8.0589999999999993</v>
      </c>
      <c r="AD71" s="54">
        <v>6.7080000000000002</v>
      </c>
    </row>
    <row r="72" spans="1:30">
      <c r="B72" s="548"/>
      <c r="C72" s="54">
        <v>5</v>
      </c>
      <c r="D72" s="54">
        <v>28.536999999999999</v>
      </c>
      <c r="E72" s="54">
        <v>27.295999999999999</v>
      </c>
      <c r="F72" s="54">
        <v>21.899000000000001</v>
      </c>
      <c r="H72" s="543"/>
      <c r="I72" s="54">
        <v>5</v>
      </c>
      <c r="J72" s="54">
        <v>7.8860000000000001</v>
      </c>
      <c r="K72" s="54">
        <v>6.8259999999999996</v>
      </c>
      <c r="L72" s="54">
        <v>5.1230000000000002</v>
      </c>
      <c r="N72" s="548"/>
      <c r="O72" s="54">
        <v>5</v>
      </c>
      <c r="P72" s="54">
        <v>7.5119999999999996</v>
      </c>
      <c r="Q72" s="54">
        <v>1.976</v>
      </c>
      <c r="R72" s="54">
        <v>1.0129999999999999</v>
      </c>
      <c r="T72" s="548"/>
      <c r="U72" s="53">
        <v>5</v>
      </c>
      <c r="V72" s="53">
        <v>3.734</v>
      </c>
      <c r="W72" s="53">
        <v>2.9420000000000002</v>
      </c>
      <c r="X72" s="53">
        <v>1.8240000000000001</v>
      </c>
      <c r="Z72" s="548"/>
      <c r="AA72" s="54">
        <v>5</v>
      </c>
      <c r="AB72" s="54">
        <v>13.816000000000001</v>
      </c>
      <c r="AC72" s="54">
        <v>7.8920000000000003</v>
      </c>
      <c r="AD72" s="54">
        <v>5.8730000000000002</v>
      </c>
    </row>
    <row r="73" spans="1:30">
      <c r="B73" s="548"/>
      <c r="C73" s="26">
        <v>6</v>
      </c>
      <c r="D73" s="54">
        <v>32.308</v>
      </c>
      <c r="E73" s="54">
        <v>26.972999999999999</v>
      </c>
      <c r="F73" s="54"/>
      <c r="H73" s="543"/>
      <c r="I73" s="54">
        <v>6</v>
      </c>
      <c r="J73" s="54">
        <v>11.689</v>
      </c>
      <c r="K73" s="54">
        <v>4.6230000000000002</v>
      </c>
      <c r="L73" s="54"/>
      <c r="N73" s="549"/>
      <c r="O73" s="54">
        <v>6</v>
      </c>
      <c r="P73" s="54">
        <v>7.18</v>
      </c>
      <c r="Q73" s="54">
        <v>1.103</v>
      </c>
      <c r="R73" s="53"/>
      <c r="T73" s="549"/>
      <c r="U73" s="53">
        <v>6</v>
      </c>
      <c r="V73" s="53">
        <v>6.1790000000000003</v>
      </c>
      <c r="W73" s="53">
        <v>1.327</v>
      </c>
      <c r="X73" s="53"/>
      <c r="Z73" s="549"/>
      <c r="AA73" s="54">
        <v>6</v>
      </c>
      <c r="AB73" s="54">
        <v>19.722000000000001</v>
      </c>
      <c r="AC73" s="54">
        <v>7.3819999999999997</v>
      </c>
      <c r="AD73" s="53"/>
    </row>
    <row r="74" spans="1:30">
      <c r="B74" s="440" t="s">
        <v>3</v>
      </c>
      <c r="C74" s="440"/>
      <c r="D74" s="6">
        <f>AVERAGE(D68:D73)</f>
        <v>30.631</v>
      </c>
      <c r="E74" s="6">
        <f t="shared" ref="E74" si="12">AVERAGE(E68:E73)</f>
        <v>26.429833333333335</v>
      </c>
      <c r="F74" s="6">
        <f t="shared" ref="F74:L74" si="13">AVERAGE(F68:F73)</f>
        <v>22.772600000000001</v>
      </c>
      <c r="H74" s="440" t="s">
        <v>3</v>
      </c>
      <c r="I74" s="440"/>
      <c r="J74" s="6">
        <f t="shared" si="13"/>
        <v>9.9641666666666673</v>
      </c>
      <c r="K74" s="6">
        <f t="shared" si="13"/>
        <v>5.6481666666666674</v>
      </c>
      <c r="L74" s="6">
        <f t="shared" si="13"/>
        <v>5.1227999999999998</v>
      </c>
      <c r="N74" s="440" t="s">
        <v>3</v>
      </c>
      <c r="O74" s="440"/>
      <c r="P74" s="6">
        <f t="shared" ref="P74:R74" si="14">AVERAGE(P68:P73)</f>
        <v>6.5569999999999995</v>
      </c>
      <c r="Q74" s="6">
        <f t="shared" si="14"/>
        <v>1.6778333333333331</v>
      </c>
      <c r="R74" s="6">
        <f t="shared" si="14"/>
        <v>1.2171999999999998</v>
      </c>
      <c r="T74" s="440" t="s">
        <v>3</v>
      </c>
      <c r="U74" s="440"/>
      <c r="V74" s="6">
        <f t="shared" ref="V74:X74" si="15">AVERAGE(V68:V73)</f>
        <v>4.5309999999999997</v>
      </c>
      <c r="W74" s="6">
        <f t="shared" si="15"/>
        <v>2.0273333333333334</v>
      </c>
      <c r="X74" s="6">
        <f t="shared" si="15"/>
        <v>1.6659999999999999</v>
      </c>
      <c r="Z74" s="440" t="s">
        <v>3</v>
      </c>
      <c r="AA74" s="440"/>
      <c r="AB74" s="6">
        <f t="shared" ref="AB74:AD74" si="16">AVERAGE(AB68:AB73)</f>
        <v>13.695500000000001</v>
      </c>
      <c r="AC74" s="6">
        <f t="shared" si="16"/>
        <v>7.9929999999999994</v>
      </c>
      <c r="AD74" s="6">
        <f t="shared" si="16"/>
        <v>6.5785999999999989</v>
      </c>
    </row>
    <row r="75" spans="1:30">
      <c r="B75" s="440" t="s">
        <v>4</v>
      </c>
      <c r="C75" s="440"/>
      <c r="D75" s="8">
        <f>STDEVP(D68:D73)</f>
        <v>2.0929421874480916</v>
      </c>
      <c r="E75" s="8">
        <f>STDEVP(E68:E73)</f>
        <v>0.84554507403344314</v>
      </c>
      <c r="F75" s="8">
        <f>STDEVP(F68:F72)</f>
        <v>1.0796100407091445</v>
      </c>
      <c r="H75" s="440" t="s">
        <v>4</v>
      </c>
      <c r="I75" s="440"/>
      <c r="J75" s="8">
        <f>STDEVP(J68:J73)</f>
        <v>1.720108951652638</v>
      </c>
      <c r="K75" s="8">
        <f>STDEVP(K68:K73)</f>
        <v>0.64208525307953745</v>
      </c>
      <c r="L75" s="8">
        <f>STDEVP(L68:L72)</f>
        <v>0.11953978417246702</v>
      </c>
      <c r="N75" s="440" t="s">
        <v>4</v>
      </c>
      <c r="O75" s="440"/>
      <c r="P75" s="8">
        <f>STDEVP(P68:P73)</f>
        <v>1.1850693369306817</v>
      </c>
      <c r="Q75" s="8">
        <f>STDEVP(Q68:Q73)</f>
        <v>0.52582107751169183</v>
      </c>
      <c r="R75" s="8">
        <f>STDEVP(R68:R72)</f>
        <v>0.67523370768941937</v>
      </c>
      <c r="T75" s="440" t="s">
        <v>4</v>
      </c>
      <c r="U75" s="440"/>
      <c r="V75" s="8">
        <f>STDEVP(V68:V73)</f>
        <v>1.2034828623624017</v>
      </c>
      <c r="W75" s="8">
        <f>STDEVP(W68:W73)</f>
        <v>0.65930004971602707</v>
      </c>
      <c r="X75" s="8">
        <f>STDEVP(X68:X72)</f>
        <v>0.58521551585719223</v>
      </c>
      <c r="Z75" s="440" t="s">
        <v>4</v>
      </c>
      <c r="AA75" s="440"/>
      <c r="AB75" s="8">
        <f>STDEVP(AB68:AB73)</f>
        <v>3.4387107928214395</v>
      </c>
      <c r="AC75" s="8">
        <f>STDEVP(AC68:AC73)</f>
        <v>0.49042362640204601</v>
      </c>
      <c r="AD75" s="8">
        <f>STDEVP(AD68:AD72)</f>
        <v>0.42974811227043214</v>
      </c>
    </row>
    <row r="76" spans="1:30">
      <c r="B76" s="440" t="s">
        <v>5</v>
      </c>
      <c r="C76" s="550"/>
      <c r="D76" s="10"/>
      <c r="E76" s="10"/>
      <c r="F76" s="11"/>
      <c r="H76" s="440" t="s">
        <v>5</v>
      </c>
      <c r="I76" s="550"/>
      <c r="J76" s="10"/>
      <c r="K76" s="10"/>
      <c r="L76" s="11"/>
      <c r="N76" s="440" t="s">
        <v>5</v>
      </c>
      <c r="O76" s="550"/>
      <c r="P76" s="10"/>
      <c r="Q76" s="10"/>
      <c r="R76" s="11"/>
      <c r="T76" s="440" t="s">
        <v>5</v>
      </c>
      <c r="U76" s="550"/>
      <c r="V76" s="10"/>
      <c r="W76" s="10"/>
      <c r="X76" s="11"/>
      <c r="Z76" s="440" t="s">
        <v>5</v>
      </c>
      <c r="AA76" s="550"/>
      <c r="AB76" s="10"/>
      <c r="AC76" s="10"/>
      <c r="AD76" s="11"/>
    </row>
    <row r="77" spans="1:30">
      <c r="B77" s="440" t="s">
        <v>212</v>
      </c>
      <c r="C77" s="550"/>
      <c r="D77" s="484">
        <v>1E-3</v>
      </c>
      <c r="E77" s="484"/>
      <c r="F77" s="485"/>
      <c r="H77" s="440" t="s">
        <v>212</v>
      </c>
      <c r="I77" s="550"/>
      <c r="J77" s="486" t="s">
        <v>6</v>
      </c>
      <c r="K77" s="486"/>
      <c r="L77" s="486"/>
      <c r="N77" s="440" t="s">
        <v>212</v>
      </c>
      <c r="O77" s="550"/>
      <c r="P77" s="486" t="s">
        <v>6</v>
      </c>
      <c r="Q77" s="486"/>
      <c r="R77" s="486"/>
      <c r="T77" s="440" t="s">
        <v>212</v>
      </c>
      <c r="U77" s="550"/>
      <c r="V77" s="486">
        <v>1E-3</v>
      </c>
      <c r="W77" s="486"/>
      <c r="X77" s="486"/>
      <c r="Z77" s="440" t="s">
        <v>212</v>
      </c>
      <c r="AA77" s="550"/>
      <c r="AB77" s="486">
        <v>1.4E-3</v>
      </c>
      <c r="AC77" s="486"/>
      <c r="AD77" s="486"/>
    </row>
    <row r="78" spans="1:30">
      <c r="B78" s="440" t="s">
        <v>213</v>
      </c>
      <c r="C78" s="550"/>
      <c r="D78" s="486" t="s">
        <v>6</v>
      </c>
      <c r="E78" s="486"/>
      <c r="F78" s="486"/>
      <c r="H78" s="440" t="s">
        <v>213</v>
      </c>
      <c r="I78" s="550"/>
      <c r="J78" s="486" t="s">
        <v>6</v>
      </c>
      <c r="K78" s="486"/>
      <c r="L78" s="486"/>
      <c r="N78" s="440" t="s">
        <v>213</v>
      </c>
      <c r="O78" s="550"/>
      <c r="P78" s="486" t="s">
        <v>6</v>
      </c>
      <c r="Q78" s="486"/>
      <c r="R78" s="486"/>
      <c r="T78" s="440" t="s">
        <v>213</v>
      </c>
      <c r="U78" s="550"/>
      <c r="V78" s="486">
        <v>5.0000000000000001E-4</v>
      </c>
      <c r="W78" s="486"/>
      <c r="X78" s="486"/>
      <c r="Z78" s="440" t="s">
        <v>213</v>
      </c>
      <c r="AA78" s="550"/>
      <c r="AB78" s="486">
        <v>2.9999999999999997E-4</v>
      </c>
      <c r="AC78" s="486"/>
      <c r="AD78" s="486"/>
    </row>
    <row r="79" spans="1:30">
      <c r="B79" s="41"/>
      <c r="C79" s="41"/>
      <c r="D79" s="41"/>
      <c r="E79" s="41"/>
      <c r="F79" s="41"/>
      <c r="H79" s="41"/>
      <c r="I79" s="41"/>
      <c r="J79" s="41"/>
      <c r="K79" s="41"/>
      <c r="L79" s="41"/>
      <c r="N79" s="41"/>
      <c r="O79" s="41"/>
      <c r="P79" s="41"/>
      <c r="Q79" s="41"/>
      <c r="R79" s="42"/>
      <c r="T79" s="41"/>
      <c r="U79" s="42"/>
      <c r="V79" s="42"/>
      <c r="W79" s="42"/>
      <c r="X79" s="42"/>
      <c r="Z79" s="41"/>
      <c r="AA79" s="41"/>
      <c r="AB79" s="41"/>
      <c r="AC79" s="41"/>
      <c r="AD79" s="42"/>
    </row>
    <row r="80" spans="1:30">
      <c r="A80" s="92" t="s">
        <v>449</v>
      </c>
      <c r="B80" s="551" t="s">
        <v>191</v>
      </c>
      <c r="C80" s="103" t="s">
        <v>283</v>
      </c>
      <c r="D80" s="103" t="s">
        <v>208</v>
      </c>
      <c r="E80" s="103" t="s">
        <v>209</v>
      </c>
      <c r="F80" s="103" t="s">
        <v>216</v>
      </c>
      <c r="G80" s="104"/>
      <c r="H80" s="104"/>
      <c r="I80" s="104"/>
      <c r="J80" s="104"/>
      <c r="K80" s="104"/>
      <c r="L80" s="104"/>
      <c r="M80" s="104"/>
      <c r="N80" s="104"/>
      <c r="O80" s="104"/>
      <c r="P80" s="104"/>
    </row>
    <row r="81" spans="1:27">
      <c r="B81" s="552"/>
      <c r="C81" s="105">
        <v>1</v>
      </c>
      <c r="D81" s="103">
        <v>0.52440191387559798</v>
      </c>
      <c r="E81" s="103">
        <v>0.33444976076555</v>
      </c>
      <c r="F81" s="103">
        <v>0.67224880382775098</v>
      </c>
      <c r="G81" s="104"/>
      <c r="H81" s="104"/>
      <c r="I81" s="104"/>
      <c r="J81" s="104"/>
      <c r="K81" s="104"/>
      <c r="L81" s="104"/>
      <c r="M81" s="104"/>
      <c r="N81" s="104"/>
      <c r="O81" s="104"/>
      <c r="P81" s="104"/>
    </row>
    <row r="82" spans="1:27">
      <c r="B82" s="552"/>
      <c r="C82" s="105">
        <v>2</v>
      </c>
      <c r="D82" s="103">
        <v>0.69904306220095702</v>
      </c>
      <c r="E82" s="103">
        <v>5.4545454545454598E-2</v>
      </c>
      <c r="F82" s="103">
        <v>0.32918660287081303</v>
      </c>
      <c r="G82" s="104"/>
      <c r="H82" s="104"/>
      <c r="I82" s="104"/>
      <c r="J82" s="104"/>
      <c r="K82" s="104"/>
      <c r="L82" s="104"/>
      <c r="M82" s="104"/>
      <c r="N82" s="104"/>
      <c r="O82" s="104"/>
      <c r="P82" s="104"/>
    </row>
    <row r="83" spans="1:27">
      <c r="B83" s="552"/>
      <c r="C83" s="105">
        <v>3</v>
      </c>
      <c r="D83" s="103">
        <v>0.6</v>
      </c>
      <c r="E83" s="103">
        <v>0.107655502392345</v>
      </c>
      <c r="F83" s="103">
        <v>0.12488038277511999</v>
      </c>
      <c r="G83" s="104"/>
      <c r="H83" s="104"/>
      <c r="I83" s="104"/>
      <c r="J83" s="104"/>
      <c r="K83" s="104"/>
      <c r="L83" s="104"/>
      <c r="M83" s="104"/>
      <c r="N83" s="104"/>
      <c r="O83" s="104"/>
      <c r="P83" s="104"/>
    </row>
    <row r="84" spans="1:27">
      <c r="B84" s="552"/>
      <c r="C84" s="105">
        <v>4</v>
      </c>
      <c r="D84" s="103">
        <v>1.38277511961722</v>
      </c>
      <c r="E84" s="103">
        <v>0.47703349282296598</v>
      </c>
      <c r="F84" s="103">
        <v>0.466985645933014</v>
      </c>
      <c r="G84" s="104"/>
      <c r="H84" s="104"/>
      <c r="I84" s="104"/>
      <c r="J84" s="104"/>
      <c r="K84" s="104"/>
      <c r="L84" s="104"/>
      <c r="M84" s="104"/>
      <c r="N84" s="104"/>
      <c r="O84" s="104"/>
      <c r="P84" s="104"/>
    </row>
    <row r="85" spans="1:27">
      <c r="B85" s="552"/>
      <c r="C85" s="105">
        <v>5</v>
      </c>
      <c r="D85" s="103">
        <v>1.20574162679426</v>
      </c>
      <c r="E85" s="103">
        <v>0.69186602870813396</v>
      </c>
      <c r="F85" s="103">
        <v>1.0459330143540699</v>
      </c>
      <c r="G85" s="104"/>
      <c r="H85" s="104"/>
      <c r="I85" s="104"/>
      <c r="J85" s="104"/>
      <c r="K85" s="104"/>
      <c r="L85" s="104"/>
      <c r="M85" s="104"/>
      <c r="N85" s="104"/>
      <c r="O85" s="104"/>
      <c r="P85" s="104"/>
    </row>
    <row r="86" spans="1:27">
      <c r="B86" s="553"/>
      <c r="C86" s="105">
        <v>6</v>
      </c>
      <c r="D86" s="103">
        <v>1.5880382775119599</v>
      </c>
      <c r="E86" s="103">
        <v>0.211483253588517</v>
      </c>
      <c r="F86" s="103"/>
      <c r="G86" s="104"/>
      <c r="H86" s="104"/>
      <c r="I86" s="104"/>
      <c r="J86" s="104"/>
      <c r="K86" s="104"/>
      <c r="L86" s="104"/>
      <c r="M86" s="104"/>
      <c r="N86" s="104"/>
      <c r="O86" s="104"/>
      <c r="P86" s="104"/>
    </row>
    <row r="87" spans="1:27">
      <c r="B87" s="440" t="s">
        <v>3</v>
      </c>
      <c r="C87" s="440"/>
      <c r="D87" s="6">
        <f t="shared" ref="D87:F87" si="17">AVERAGE(D81:D86)</f>
        <v>0.99999999999999911</v>
      </c>
      <c r="E87" s="6">
        <f t="shared" si="17"/>
        <v>0.31283891547049442</v>
      </c>
      <c r="F87" s="6">
        <f t="shared" si="17"/>
        <v>0.52784688995215356</v>
      </c>
      <c r="G87" s="104"/>
      <c r="H87" s="104"/>
      <c r="I87" s="104"/>
      <c r="J87" s="104"/>
      <c r="K87" s="104"/>
      <c r="L87" s="104"/>
      <c r="M87" s="104"/>
      <c r="N87" s="104"/>
      <c r="O87" s="104"/>
      <c r="P87" s="104"/>
    </row>
    <row r="88" spans="1:27">
      <c r="B88" s="440" t="s">
        <v>4</v>
      </c>
      <c r="C88" s="440"/>
      <c r="D88" s="8">
        <f>STDEVP(D81:D86)</f>
        <v>0.4105695318594505</v>
      </c>
      <c r="E88" s="8">
        <f>STDEVP(E81:E86)</f>
        <v>0.21991557303889347</v>
      </c>
      <c r="F88" s="8">
        <f>STDEVP(F81:F85)</f>
        <v>0.31458453605413905</v>
      </c>
      <c r="G88" s="104"/>
      <c r="H88" s="104"/>
      <c r="I88" s="104"/>
      <c r="J88" s="104"/>
      <c r="K88" s="104"/>
      <c r="L88" s="104"/>
      <c r="M88" s="104"/>
      <c r="N88" s="104"/>
      <c r="O88" s="104"/>
      <c r="P88" s="104"/>
    </row>
    <row r="89" spans="1:27">
      <c r="B89" s="440" t="s">
        <v>5</v>
      </c>
      <c r="C89" s="550"/>
      <c r="D89" s="10"/>
      <c r="E89" s="10"/>
      <c r="F89" s="11"/>
      <c r="G89" s="104"/>
      <c r="H89" s="104"/>
      <c r="I89" s="104"/>
      <c r="J89" s="104"/>
      <c r="K89" s="104"/>
      <c r="L89" s="104"/>
      <c r="M89" s="104"/>
      <c r="N89" s="104"/>
      <c r="O89" s="104"/>
      <c r="P89" s="104"/>
    </row>
    <row r="90" spans="1:27">
      <c r="B90" s="440" t="s">
        <v>212</v>
      </c>
      <c r="C90" s="550"/>
      <c r="D90" s="484">
        <v>9.4999999999999998E-3</v>
      </c>
      <c r="E90" s="484"/>
      <c r="F90" s="485"/>
      <c r="G90" s="104"/>
      <c r="H90" s="104"/>
      <c r="I90" s="104"/>
      <c r="J90" s="104"/>
      <c r="K90" s="104"/>
      <c r="L90" s="104"/>
      <c r="M90" s="104"/>
      <c r="N90" s="104"/>
      <c r="O90" s="104"/>
      <c r="P90" s="104"/>
    </row>
    <row r="91" spans="1:27">
      <c r="B91" s="440" t="s">
        <v>213</v>
      </c>
      <c r="C91" s="550"/>
      <c r="D91" s="486">
        <v>8.4400000000000003E-2</v>
      </c>
      <c r="E91" s="486"/>
      <c r="F91" s="486"/>
      <c r="G91" s="104"/>
      <c r="H91" s="104"/>
      <c r="I91" s="104"/>
      <c r="J91" s="104"/>
      <c r="K91" s="104"/>
      <c r="L91" s="104"/>
      <c r="M91" s="104"/>
      <c r="N91" s="104"/>
      <c r="O91" s="104"/>
      <c r="P91" s="104"/>
    </row>
    <row r="92" spans="1:27">
      <c r="B92" s="106"/>
      <c r="C92" s="107"/>
      <c r="D92" s="108"/>
      <c r="E92" s="108"/>
      <c r="F92" s="108"/>
      <c r="G92" s="104"/>
      <c r="H92" s="104"/>
      <c r="I92" s="104"/>
      <c r="J92" s="104"/>
      <c r="K92" s="104"/>
      <c r="L92" s="104"/>
      <c r="M92" s="104"/>
      <c r="N92" s="104"/>
      <c r="O92" s="104"/>
      <c r="P92" s="104"/>
    </row>
    <row r="93" spans="1:27" ht="14.5">
      <c r="A93" s="110"/>
      <c r="B93" s="112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4"/>
      <c r="U93" s="114"/>
      <c r="V93" s="114"/>
      <c r="W93" s="114"/>
      <c r="X93" s="114"/>
      <c r="Y93" s="114"/>
      <c r="Z93" s="115"/>
      <c r="AA93" s="115"/>
    </row>
    <row r="95" spans="1:27">
      <c r="A95" s="109" t="s">
        <v>450</v>
      </c>
    </row>
    <row r="107" spans="1:27">
      <c r="A107" s="109" t="s">
        <v>451</v>
      </c>
      <c r="B107" s="470" t="s">
        <v>75</v>
      </c>
      <c r="C107" s="470"/>
      <c r="D107" s="470"/>
      <c r="E107" s="470"/>
      <c r="F107" s="470"/>
      <c r="G107" s="470"/>
      <c r="H107" s="470"/>
      <c r="I107" s="470"/>
      <c r="J107" s="470"/>
      <c r="K107" s="470"/>
      <c r="L107" s="470"/>
      <c r="M107" s="470"/>
      <c r="N107" s="470"/>
      <c r="O107" s="470"/>
      <c r="P107" s="470"/>
      <c r="Q107" s="470"/>
      <c r="R107" s="470"/>
      <c r="S107" s="470"/>
      <c r="T107" s="417" t="s">
        <v>3</v>
      </c>
      <c r="U107" s="417"/>
      <c r="V107" s="417"/>
      <c r="W107" s="417" t="s">
        <v>4</v>
      </c>
      <c r="X107" s="417"/>
      <c r="Y107" s="417"/>
      <c r="Z107" s="469" t="s">
        <v>5</v>
      </c>
      <c r="AA107" s="469"/>
    </row>
    <row r="108" spans="1:27">
      <c r="A108" s="109"/>
      <c r="B108" s="57"/>
      <c r="C108" s="470" t="s">
        <v>208</v>
      </c>
      <c r="D108" s="470"/>
      <c r="E108" s="470"/>
      <c r="F108" s="470"/>
      <c r="G108" s="470"/>
      <c r="H108" s="470"/>
      <c r="I108" s="470" t="s">
        <v>209</v>
      </c>
      <c r="J108" s="470"/>
      <c r="K108" s="470"/>
      <c r="L108" s="470"/>
      <c r="M108" s="470"/>
      <c r="N108" s="470"/>
      <c r="O108" s="470" t="s">
        <v>216</v>
      </c>
      <c r="P108" s="470"/>
      <c r="Q108" s="470"/>
      <c r="R108" s="470"/>
      <c r="S108" s="470"/>
      <c r="T108" s="3" t="s">
        <v>208</v>
      </c>
      <c r="U108" s="3" t="s">
        <v>209</v>
      </c>
      <c r="V108" s="66" t="s">
        <v>216</v>
      </c>
      <c r="W108" s="3" t="s">
        <v>208</v>
      </c>
      <c r="X108" s="3" t="s">
        <v>209</v>
      </c>
      <c r="Y108" s="66" t="s">
        <v>216</v>
      </c>
      <c r="Z108" s="70" t="s">
        <v>212</v>
      </c>
      <c r="AA108" s="70" t="s">
        <v>213</v>
      </c>
    </row>
    <row r="109" spans="1:27" ht="14.5">
      <c r="A109" s="110"/>
      <c r="B109" s="111" t="s">
        <v>87</v>
      </c>
      <c r="C109" s="5">
        <v>1.3389450000000001</v>
      </c>
      <c r="D109" s="5">
        <v>0.79860750000000003</v>
      </c>
      <c r="E109" s="5">
        <v>0.66627950000000002</v>
      </c>
      <c r="F109" s="5">
        <v>1.0386789999999999</v>
      </c>
      <c r="G109" s="5">
        <v>1.2698400000000001</v>
      </c>
      <c r="H109" s="5">
        <v>1.0932900000000001</v>
      </c>
      <c r="I109" s="65">
        <v>0.74924749999999996</v>
      </c>
      <c r="J109" s="65">
        <v>0.78459999999999996</v>
      </c>
      <c r="K109" s="65">
        <v>0.43240000000000001</v>
      </c>
      <c r="L109" s="65">
        <v>0.67755370000000004</v>
      </c>
      <c r="M109" s="65">
        <v>0.44908609999999999</v>
      </c>
      <c r="N109" s="65">
        <v>0.71001369999999997</v>
      </c>
      <c r="O109" s="65">
        <v>0.47724139999999998</v>
      </c>
      <c r="P109" s="65">
        <v>0.24468219999999999</v>
      </c>
      <c r="Q109" s="65">
        <v>0.44210529999999998</v>
      </c>
      <c r="R109" s="65">
        <v>0.47020000000000001</v>
      </c>
      <c r="S109" s="65">
        <v>0.46070739999999999</v>
      </c>
      <c r="T109" s="57">
        <f>AVERAGE(C109:H109)</f>
        <v>1.0342735000000001</v>
      </c>
      <c r="U109" s="57">
        <f>AVERAGE(I109:N109)</f>
        <v>0.63381683333333327</v>
      </c>
      <c r="V109" s="57">
        <f>AVERAGE(O109:S109)</f>
        <v>0.41898725999999992</v>
      </c>
      <c r="W109" s="57">
        <f>STDEVP(C109:H109)</f>
        <v>0.23901767791281314</v>
      </c>
      <c r="X109" s="57">
        <f>STDEVP(I109:N109)</f>
        <v>0.1405186006315379</v>
      </c>
      <c r="Y109" s="57">
        <f>STDEVP(O109:S109)</f>
        <v>8.794720844019141E-2</v>
      </c>
      <c r="Z109" s="66">
        <v>4.7999999999999996E-3</v>
      </c>
      <c r="AA109" s="66">
        <v>2.0000000000000001E-4</v>
      </c>
    </row>
    <row r="110" spans="1:27" ht="14.5">
      <c r="A110" s="110"/>
      <c r="B110" s="111" t="s">
        <v>88</v>
      </c>
      <c r="C110" s="5">
        <v>1.322479</v>
      </c>
      <c r="D110" s="5">
        <v>0.97087100000000004</v>
      </c>
      <c r="E110" s="5">
        <v>0.8259225</v>
      </c>
      <c r="F110" s="5">
        <v>0.85445150000000003</v>
      </c>
      <c r="G110" s="5">
        <v>1.161381</v>
      </c>
      <c r="H110" s="5">
        <v>0.96369890000000002</v>
      </c>
      <c r="I110" s="5">
        <v>0.27108450000000001</v>
      </c>
      <c r="J110" s="5">
        <v>0.1777</v>
      </c>
      <c r="K110" s="5">
        <v>0.2346</v>
      </c>
      <c r="L110" s="5">
        <v>0.2751246</v>
      </c>
      <c r="M110" s="5">
        <v>0.3490355</v>
      </c>
      <c r="N110" s="5">
        <v>0.37771320000000003</v>
      </c>
      <c r="O110" s="5">
        <v>0.1721057</v>
      </c>
      <c r="P110" s="5">
        <v>0.25050119999999998</v>
      </c>
      <c r="Q110" s="5">
        <v>0.46524500000000002</v>
      </c>
      <c r="R110" s="5">
        <v>0.2475</v>
      </c>
      <c r="S110" s="5">
        <v>0.31708910000000001</v>
      </c>
      <c r="T110" s="57">
        <f t="shared" ref="T110:T118" si="18">AVERAGE(C110:H110)</f>
        <v>1.0164673166666667</v>
      </c>
      <c r="U110" s="57">
        <f t="shared" ref="U110:U118" si="19">AVERAGE(I110:N110)</f>
        <v>0.28087630000000002</v>
      </c>
      <c r="V110" s="57">
        <f t="shared" ref="V110:V118" si="20">AVERAGE(O110:S110)</f>
        <v>0.29048820000000003</v>
      </c>
      <c r="W110" s="57">
        <f t="shared" ref="W110:W118" si="21">STDEVP(C110:H110)</f>
        <v>0.17419486590860853</v>
      </c>
      <c r="X110" s="57">
        <f t="shared" ref="X110:X118" si="22">STDEVP(I110:N110)</f>
        <v>6.7006054415204269E-2</v>
      </c>
      <c r="Y110" s="57">
        <f t="shared" ref="Y110:Y118" si="23">STDEVP(O110:S110)</f>
        <v>9.8700464883950734E-2</v>
      </c>
      <c r="Z110" s="66" t="s">
        <v>6</v>
      </c>
      <c r="AA110" s="66" t="s">
        <v>6</v>
      </c>
    </row>
    <row r="111" spans="1:27" ht="14.5">
      <c r="A111" s="110"/>
      <c r="B111" s="111" t="s">
        <v>89</v>
      </c>
      <c r="C111" s="5">
        <v>1.027822</v>
      </c>
      <c r="D111" s="5">
        <v>0.99558939999999996</v>
      </c>
      <c r="E111" s="5">
        <v>0.74828539999999999</v>
      </c>
      <c r="F111" s="5">
        <v>1.4775419999999999</v>
      </c>
      <c r="G111" s="5">
        <v>0.85831829999999998</v>
      </c>
      <c r="H111" s="5">
        <v>1.062341</v>
      </c>
      <c r="I111" s="5">
        <v>0.79335529999999999</v>
      </c>
      <c r="J111" s="5">
        <v>0.49980000000000002</v>
      </c>
      <c r="K111" s="5">
        <v>0.39410000000000001</v>
      </c>
      <c r="L111" s="5">
        <v>0.64761089999999999</v>
      </c>
      <c r="M111" s="5">
        <v>0.52970050000000002</v>
      </c>
      <c r="N111" s="5">
        <v>0.85285509999999998</v>
      </c>
      <c r="O111" s="5">
        <v>0.35105940000000002</v>
      </c>
      <c r="P111" s="5">
        <v>0.44203979999999998</v>
      </c>
      <c r="Q111" s="5">
        <v>0.48584729999999998</v>
      </c>
      <c r="R111" s="5">
        <v>0.75319999999999998</v>
      </c>
      <c r="S111" s="5">
        <v>0.54806189999999999</v>
      </c>
      <c r="T111" s="57">
        <f t="shared" si="18"/>
        <v>1.0283163499999999</v>
      </c>
      <c r="U111" s="57">
        <f t="shared" si="19"/>
        <v>0.61957030000000002</v>
      </c>
      <c r="V111" s="57">
        <f t="shared" si="20"/>
        <v>0.51604168000000006</v>
      </c>
      <c r="W111" s="57">
        <f t="shared" si="21"/>
        <v>0.22779717916949543</v>
      </c>
      <c r="X111" s="57">
        <f t="shared" si="22"/>
        <v>0.16261798859116575</v>
      </c>
      <c r="Y111" s="57">
        <f t="shared" si="23"/>
        <v>0.13481579638542943</v>
      </c>
      <c r="Z111" s="66">
        <v>6.1999999999999998E-3</v>
      </c>
      <c r="AA111" s="66">
        <v>1.6000000000000001E-3</v>
      </c>
    </row>
    <row r="112" spans="1:27" ht="14.5">
      <c r="A112" s="110"/>
      <c r="B112" s="111" t="s">
        <v>284</v>
      </c>
      <c r="C112" s="5">
        <v>0.94368890000000005</v>
      </c>
      <c r="D112" s="5">
        <v>1.3147740000000001</v>
      </c>
      <c r="E112" s="5">
        <v>0.75119570000000002</v>
      </c>
      <c r="F112" s="5">
        <v>1.3271759999999999</v>
      </c>
      <c r="G112" s="5">
        <v>0.76172289999999998</v>
      </c>
      <c r="H112" s="5">
        <v>1.0989690000000001</v>
      </c>
      <c r="I112" s="5">
        <v>0.26297710000000002</v>
      </c>
      <c r="J112" s="5">
        <v>0.5645</v>
      </c>
      <c r="K112" s="5">
        <v>0.4083</v>
      </c>
      <c r="L112" s="5">
        <v>0.63920370000000004</v>
      </c>
      <c r="M112" s="5">
        <v>0.50803830000000005</v>
      </c>
      <c r="N112" s="5">
        <v>0.37641839999999999</v>
      </c>
      <c r="O112" s="5">
        <v>0.42081590000000002</v>
      </c>
      <c r="P112" s="5">
        <v>0.79018549999999999</v>
      </c>
      <c r="Q112" s="5">
        <v>0.59522940000000002</v>
      </c>
      <c r="R112" s="5">
        <v>0.38590000000000002</v>
      </c>
      <c r="S112" s="5">
        <v>0.39660339999999999</v>
      </c>
      <c r="T112" s="57">
        <f t="shared" si="18"/>
        <v>1.0329210833333333</v>
      </c>
      <c r="U112" s="57">
        <f t="shared" si="19"/>
        <v>0.45990624999999996</v>
      </c>
      <c r="V112" s="57">
        <f t="shared" si="20"/>
        <v>0.51774684000000004</v>
      </c>
      <c r="W112" s="57">
        <f t="shared" si="21"/>
        <v>0.23497140915157805</v>
      </c>
      <c r="X112" s="57">
        <f t="shared" si="22"/>
        <v>0.12504575070027726</v>
      </c>
      <c r="Y112" s="57">
        <f t="shared" si="23"/>
        <v>0.15600083331126918</v>
      </c>
      <c r="Z112" s="66">
        <v>4.0000000000000002E-4</v>
      </c>
      <c r="AA112" s="66">
        <v>1.4E-3</v>
      </c>
    </row>
    <row r="113" spans="1:27" ht="14.5">
      <c r="A113" s="110"/>
      <c r="B113" s="111" t="s">
        <v>378</v>
      </c>
      <c r="C113" s="5">
        <v>1.2506699999999999</v>
      </c>
      <c r="D113" s="5">
        <v>1.1264719999999999</v>
      </c>
      <c r="E113" s="5">
        <v>0.83993139999999999</v>
      </c>
      <c r="F113" s="5">
        <v>0.80080439999999997</v>
      </c>
      <c r="G113" s="5">
        <v>1.0955680000000001</v>
      </c>
      <c r="H113" s="5">
        <v>0.97990239999999995</v>
      </c>
      <c r="I113" s="5">
        <v>9.9612179999999995E-2</v>
      </c>
      <c r="J113" s="5">
        <v>0.12609999999999999</v>
      </c>
      <c r="K113" s="5">
        <v>0.41160000000000002</v>
      </c>
      <c r="L113" s="5">
        <v>0.14652899999999999</v>
      </c>
      <c r="M113" s="5">
        <v>0.19683</v>
      </c>
      <c r="N113" s="5">
        <v>0.26562960000000002</v>
      </c>
      <c r="O113" s="5">
        <v>0.1229069</v>
      </c>
      <c r="P113" s="5">
        <v>8.490259E-2</v>
      </c>
      <c r="Q113" s="5">
        <v>0.1776865</v>
      </c>
      <c r="R113" s="5">
        <v>9.4399999999999998E-2</v>
      </c>
      <c r="S113" s="5">
        <v>0.1314033</v>
      </c>
      <c r="T113" s="57">
        <f t="shared" si="18"/>
        <v>1.0155580333333334</v>
      </c>
      <c r="U113" s="57">
        <f t="shared" si="19"/>
        <v>0.20771679666666668</v>
      </c>
      <c r="V113" s="57">
        <f t="shared" si="20"/>
        <v>0.12225985800000001</v>
      </c>
      <c r="W113" s="57">
        <f t="shared" si="21"/>
        <v>0.15927769313993356</v>
      </c>
      <c r="X113" s="57">
        <f t="shared" si="22"/>
        <v>0.10577699169852926</v>
      </c>
      <c r="Y113" s="57">
        <f t="shared" si="23"/>
        <v>3.2643134036293979E-2</v>
      </c>
      <c r="Z113" s="66" t="s">
        <v>6</v>
      </c>
      <c r="AA113" s="66" t="s">
        <v>6</v>
      </c>
    </row>
    <row r="114" spans="1:27" ht="14.5">
      <c r="A114" s="110"/>
      <c r="B114" s="111" t="s">
        <v>379</v>
      </c>
      <c r="C114" s="5">
        <v>1.325402</v>
      </c>
      <c r="D114" s="5">
        <v>0.91352829999999996</v>
      </c>
      <c r="E114" s="5">
        <v>0.83624589999999999</v>
      </c>
      <c r="F114" s="5">
        <v>1.2349619999999999</v>
      </c>
      <c r="G114" s="5">
        <v>0.82196040000000004</v>
      </c>
      <c r="H114" s="5">
        <v>1.0093700000000001</v>
      </c>
      <c r="I114" s="5">
        <v>0.4645705</v>
      </c>
      <c r="J114" s="5">
        <v>0.32279999999999998</v>
      </c>
      <c r="K114" s="5">
        <v>0.16739999999999999</v>
      </c>
      <c r="L114" s="5">
        <v>0.42080780000000001</v>
      </c>
      <c r="M114" s="5">
        <v>0.42203040000000003</v>
      </c>
      <c r="N114" s="5">
        <v>0.59843639999999998</v>
      </c>
      <c r="O114" s="5">
        <v>0.42105619999999999</v>
      </c>
      <c r="P114" s="5">
        <v>0.28379559999999998</v>
      </c>
      <c r="Q114" s="5">
        <v>0.25530720000000001</v>
      </c>
      <c r="R114" s="5">
        <v>0.6018</v>
      </c>
      <c r="S114" s="5">
        <v>0.26454179999999999</v>
      </c>
      <c r="T114" s="57">
        <f t="shared" si="18"/>
        <v>1.0235780999999999</v>
      </c>
      <c r="U114" s="57">
        <f t="shared" si="19"/>
        <v>0.39934085000000002</v>
      </c>
      <c r="V114" s="57">
        <f t="shared" si="20"/>
        <v>0.36530015999999998</v>
      </c>
      <c r="W114" s="57">
        <f t="shared" si="21"/>
        <v>0.19314791330575307</v>
      </c>
      <c r="X114" s="57">
        <f t="shared" si="22"/>
        <v>0.13198778384625531</v>
      </c>
      <c r="Y114" s="57">
        <f t="shared" si="23"/>
        <v>0.13261568683738142</v>
      </c>
      <c r="Z114" s="66" t="s">
        <v>6</v>
      </c>
      <c r="AA114" s="66" t="s">
        <v>6</v>
      </c>
    </row>
    <row r="115" spans="1:27" ht="14.5">
      <c r="A115" s="110"/>
      <c r="B115" s="111" t="s">
        <v>380</v>
      </c>
      <c r="C115" s="5">
        <v>1.252205</v>
      </c>
      <c r="D115" s="5">
        <v>1.132908</v>
      </c>
      <c r="E115" s="5">
        <v>0.86865990000000004</v>
      </c>
      <c r="F115" s="5">
        <v>1.0346150000000001</v>
      </c>
      <c r="G115" s="5">
        <v>0.86730269999999998</v>
      </c>
      <c r="H115" s="5">
        <v>0.93187560000000003</v>
      </c>
      <c r="I115" s="5">
        <v>0.73126550000000001</v>
      </c>
      <c r="J115" s="5">
        <v>0.37930000000000003</v>
      </c>
      <c r="K115" s="5">
        <v>0.33910000000000001</v>
      </c>
      <c r="L115" s="5">
        <v>0.55879559999999995</v>
      </c>
      <c r="M115" s="5">
        <v>0.62052909999999994</v>
      </c>
      <c r="N115" s="5">
        <v>0.56334220000000002</v>
      </c>
      <c r="O115" s="5">
        <v>0.44928309999999999</v>
      </c>
      <c r="P115" s="5">
        <v>0.44694519999999999</v>
      </c>
      <c r="Q115" s="5">
        <v>0.47055940000000002</v>
      </c>
      <c r="R115" s="5">
        <v>0.62539999999999996</v>
      </c>
      <c r="S115" s="5">
        <v>0.433782</v>
      </c>
      <c r="T115" s="57">
        <f t="shared" si="18"/>
        <v>1.0145943666666666</v>
      </c>
      <c r="U115" s="57">
        <f t="shared" si="19"/>
        <v>0.53205539999999996</v>
      </c>
      <c r="V115" s="57">
        <f t="shared" si="20"/>
        <v>0.48519393999999999</v>
      </c>
      <c r="W115" s="57">
        <f t="shared" si="21"/>
        <v>0.14182844840055522</v>
      </c>
      <c r="X115" s="57">
        <f t="shared" si="22"/>
        <v>0.13526034175020929</v>
      </c>
      <c r="Y115" s="57">
        <f t="shared" si="23"/>
        <v>7.1088186272252052E-2</v>
      </c>
      <c r="Z115" s="66" t="s">
        <v>6</v>
      </c>
      <c r="AA115" s="66" t="s">
        <v>6</v>
      </c>
    </row>
    <row r="116" spans="1:27" ht="14.5">
      <c r="A116" s="110"/>
      <c r="B116" s="111" t="s">
        <v>82</v>
      </c>
      <c r="C116" s="5">
        <v>0.83314710000000003</v>
      </c>
      <c r="D116" s="5">
        <v>0.85372130000000002</v>
      </c>
      <c r="E116" s="5">
        <v>0.91599680000000006</v>
      </c>
      <c r="F116" s="5">
        <v>1.1384209999999999</v>
      </c>
      <c r="G116" s="5">
        <v>1.4630129999999999</v>
      </c>
      <c r="H116" s="5">
        <v>0.95776130000000004</v>
      </c>
      <c r="I116" s="5">
        <v>1.0990089999999999</v>
      </c>
      <c r="J116" s="5">
        <v>0.68869999999999998</v>
      </c>
      <c r="K116" s="5">
        <v>0.79959999999999998</v>
      </c>
      <c r="L116" s="5">
        <v>0.77042569999999999</v>
      </c>
      <c r="M116" s="5">
        <v>0.63552399999999998</v>
      </c>
      <c r="N116" s="5">
        <v>0.74632960000000004</v>
      </c>
      <c r="O116" s="5">
        <v>0.1504093</v>
      </c>
      <c r="P116" s="5">
        <v>0.2063526</v>
      </c>
      <c r="Q116" s="5">
        <v>0.29593390000000003</v>
      </c>
      <c r="R116" s="5">
        <v>0.2833</v>
      </c>
      <c r="S116" s="5">
        <v>0.38480880000000001</v>
      </c>
      <c r="T116" s="57">
        <f t="shared" si="18"/>
        <v>1.0270100833333335</v>
      </c>
      <c r="U116" s="57">
        <f t="shared" si="19"/>
        <v>0.78993138333333335</v>
      </c>
      <c r="V116" s="57">
        <f t="shared" si="20"/>
        <v>0.26416092000000002</v>
      </c>
      <c r="W116" s="57">
        <f t="shared" si="21"/>
        <v>0.21880057034507711</v>
      </c>
      <c r="X116" s="57">
        <f t="shared" si="22"/>
        <v>0.14832030399564752</v>
      </c>
      <c r="Y116" s="57">
        <f t="shared" si="23"/>
        <v>8.0265771663478133E-2</v>
      </c>
      <c r="Z116" s="66">
        <v>6.9099999999999995E-2</v>
      </c>
      <c r="AA116" s="66" t="s">
        <v>6</v>
      </c>
    </row>
    <row r="117" spans="1:27" ht="14.5">
      <c r="A117" s="110"/>
      <c r="B117" s="111" t="s">
        <v>83</v>
      </c>
      <c r="C117" s="5">
        <v>0.99385420000000002</v>
      </c>
      <c r="D117" s="5">
        <v>0.76699689999999998</v>
      </c>
      <c r="E117" s="5">
        <v>1.268257</v>
      </c>
      <c r="F117" s="5">
        <v>0.94191910000000001</v>
      </c>
      <c r="G117" s="5">
        <v>1.156323</v>
      </c>
      <c r="H117" s="5">
        <v>0.96897420000000001</v>
      </c>
      <c r="I117" s="5">
        <v>1.2776609999999999</v>
      </c>
      <c r="J117" s="5">
        <v>0.54069999999999996</v>
      </c>
      <c r="K117" s="5">
        <v>0.66659999999999997</v>
      </c>
      <c r="L117" s="5">
        <v>1.1803999999999999</v>
      </c>
      <c r="M117" s="5">
        <v>0.68914059999999999</v>
      </c>
      <c r="N117" s="5">
        <v>0.8691004</v>
      </c>
      <c r="O117" s="5">
        <v>0.26234639999999998</v>
      </c>
      <c r="P117" s="5">
        <v>0.32576880000000003</v>
      </c>
      <c r="Q117" s="5">
        <v>0.29864170000000001</v>
      </c>
      <c r="R117" s="5">
        <v>0.1799</v>
      </c>
      <c r="S117" s="5">
        <v>0.22890920000000001</v>
      </c>
      <c r="T117" s="57">
        <f t="shared" si="18"/>
        <v>1.0160540666666666</v>
      </c>
      <c r="U117" s="57">
        <f t="shared" si="19"/>
        <v>0.87060033333333331</v>
      </c>
      <c r="V117" s="57">
        <f t="shared" si="20"/>
        <v>0.25911322000000003</v>
      </c>
      <c r="W117" s="57">
        <f t="shared" si="21"/>
        <v>0.15995650800372394</v>
      </c>
      <c r="X117" s="57">
        <f t="shared" si="22"/>
        <v>0.27235224445830342</v>
      </c>
      <c r="Y117" s="57">
        <f t="shared" si="23"/>
        <v>5.1386647246318751E-2</v>
      </c>
      <c r="Z117" s="66">
        <v>0.40210000000000001</v>
      </c>
      <c r="AA117" s="66" t="s">
        <v>6</v>
      </c>
    </row>
    <row r="118" spans="1:27" ht="14.5">
      <c r="A118" s="110"/>
      <c r="B118" s="111" t="s">
        <v>165</v>
      </c>
      <c r="C118" s="5">
        <v>1.3291839999999999</v>
      </c>
      <c r="D118" s="5">
        <v>0.69127499999999997</v>
      </c>
      <c r="E118" s="5">
        <v>0.92016799999999999</v>
      </c>
      <c r="F118" s="5">
        <v>1.432461</v>
      </c>
      <c r="G118" s="5">
        <v>0.75961500000000004</v>
      </c>
      <c r="H118" s="5">
        <v>1.10677</v>
      </c>
      <c r="I118" s="5">
        <v>0.62238599999999999</v>
      </c>
      <c r="J118" s="5">
        <v>0.5091</v>
      </c>
      <c r="K118" s="5">
        <v>0.39589999999999997</v>
      </c>
      <c r="L118" s="5">
        <v>0.67279900000000004</v>
      </c>
      <c r="M118" s="5">
        <v>0.59569499999999997</v>
      </c>
      <c r="N118" s="5">
        <v>0.51408900000000002</v>
      </c>
      <c r="O118" s="5">
        <v>0.42204599999999998</v>
      </c>
      <c r="P118" s="5">
        <v>0.49179899999999999</v>
      </c>
      <c r="Q118" s="5">
        <v>0.48360199999999998</v>
      </c>
      <c r="R118" s="5">
        <v>0.60960000000000003</v>
      </c>
      <c r="S118" s="5">
        <v>0.53998800000000002</v>
      </c>
      <c r="T118" s="57">
        <f t="shared" si="18"/>
        <v>1.0399121666666666</v>
      </c>
      <c r="U118" s="57">
        <f t="shared" si="19"/>
        <v>0.55166149999999992</v>
      </c>
      <c r="V118" s="57">
        <f t="shared" si="20"/>
        <v>0.50940700000000005</v>
      </c>
      <c r="W118" s="57">
        <f t="shared" si="21"/>
        <v>0.27589121982610992</v>
      </c>
      <c r="X118" s="57">
        <f t="shared" si="22"/>
        <v>9.0461793822493836E-2</v>
      </c>
      <c r="Y118" s="57">
        <f t="shared" si="23"/>
        <v>6.2580698014643096E-2</v>
      </c>
      <c r="Z118" s="66">
        <v>1.2999999999999999E-3</v>
      </c>
      <c r="AA118" s="66">
        <v>1E-3</v>
      </c>
    </row>
    <row r="119" spans="1:27" ht="14.5">
      <c r="A119" s="110"/>
      <c r="B119" s="112"/>
      <c r="C119" s="113"/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4"/>
      <c r="U119" s="114"/>
      <c r="V119" s="114"/>
      <c r="W119" s="114"/>
      <c r="X119" s="114"/>
      <c r="Y119" s="114"/>
      <c r="Z119" s="115"/>
      <c r="AA119" s="115"/>
    </row>
  </sheetData>
  <mergeCells count="94">
    <mergeCell ref="Z107:AA107"/>
    <mergeCell ref="C108:H108"/>
    <mergeCell ref="I108:N108"/>
    <mergeCell ref="O108:S108"/>
    <mergeCell ref="B4:B9"/>
    <mergeCell ref="B13:B18"/>
    <mergeCell ref="B22:B27"/>
    <mergeCell ref="B37:B42"/>
    <mergeCell ref="B52:B57"/>
    <mergeCell ref="B67:B73"/>
    <mergeCell ref="B80:B86"/>
    <mergeCell ref="G37:G42"/>
    <mergeCell ref="G52:G57"/>
    <mergeCell ref="H68:H73"/>
    <mergeCell ref="L37:L42"/>
    <mergeCell ref="L52:L57"/>
    <mergeCell ref="B91:C91"/>
    <mergeCell ref="D91:F91"/>
    <mergeCell ref="B107:S107"/>
    <mergeCell ref="T107:V107"/>
    <mergeCell ref="W107:Y107"/>
    <mergeCell ref="B87:C87"/>
    <mergeCell ref="B88:C88"/>
    <mergeCell ref="B89:C89"/>
    <mergeCell ref="B90:C90"/>
    <mergeCell ref="D90:F90"/>
    <mergeCell ref="P78:R78"/>
    <mergeCell ref="T78:U78"/>
    <mergeCell ref="V78:X78"/>
    <mergeCell ref="Z78:AA78"/>
    <mergeCell ref="AB78:AD78"/>
    <mergeCell ref="B78:C78"/>
    <mergeCell ref="D78:F78"/>
    <mergeCell ref="H78:I78"/>
    <mergeCell ref="J78:L78"/>
    <mergeCell ref="N78:O78"/>
    <mergeCell ref="P77:R77"/>
    <mergeCell ref="T77:U77"/>
    <mergeCell ref="V77:X77"/>
    <mergeCell ref="Z77:AA77"/>
    <mergeCell ref="AB77:AD77"/>
    <mergeCell ref="B77:C77"/>
    <mergeCell ref="D77:F77"/>
    <mergeCell ref="H77:I77"/>
    <mergeCell ref="J77:L77"/>
    <mergeCell ref="N77:O77"/>
    <mergeCell ref="B76:C76"/>
    <mergeCell ref="H76:I76"/>
    <mergeCell ref="N76:O76"/>
    <mergeCell ref="T76:U76"/>
    <mergeCell ref="Z76:AA76"/>
    <mergeCell ref="B75:C75"/>
    <mergeCell ref="H75:I75"/>
    <mergeCell ref="N75:O75"/>
    <mergeCell ref="T75:U75"/>
    <mergeCell ref="Z75:AA75"/>
    <mergeCell ref="T66:X66"/>
    <mergeCell ref="Z66:AD66"/>
    <mergeCell ref="B74:C74"/>
    <mergeCell ref="H74:I74"/>
    <mergeCell ref="N74:O74"/>
    <mergeCell ref="T74:U74"/>
    <mergeCell ref="Z74:AA74"/>
    <mergeCell ref="N67:N73"/>
    <mergeCell ref="T67:T73"/>
    <mergeCell ref="Z67:Z73"/>
    <mergeCell ref="C62:E62"/>
    <mergeCell ref="H62:J62"/>
    <mergeCell ref="M62:O62"/>
    <mergeCell ref="B66:F66"/>
    <mergeCell ref="H66:L66"/>
    <mergeCell ref="N66:R66"/>
    <mergeCell ref="M46:O46"/>
    <mergeCell ref="C47:E47"/>
    <mergeCell ref="H47:J47"/>
    <mergeCell ref="M47:O47"/>
    <mergeCell ref="C61:E61"/>
    <mergeCell ref="H61:J61"/>
    <mergeCell ref="M61:O61"/>
    <mergeCell ref="C31:E31"/>
    <mergeCell ref="C32:E32"/>
    <mergeCell ref="C33:E33"/>
    <mergeCell ref="C46:E46"/>
    <mergeCell ref="H46:J46"/>
    <mergeCell ref="C12:I12"/>
    <mergeCell ref="J12:O12"/>
    <mergeCell ref="P12:T12"/>
    <mergeCell ref="U12:W12"/>
    <mergeCell ref="X12:Z12"/>
    <mergeCell ref="C3:I3"/>
    <mergeCell ref="J3:O3"/>
    <mergeCell ref="P3:T3"/>
    <mergeCell ref="U3:W3"/>
    <mergeCell ref="X3:Z3"/>
  </mergeCells>
  <phoneticPr fontId="34" type="noConversion"/>
  <pageMargins left="0.75" right="0.75" top="1" bottom="1" header="0.5" footer="0.5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3:AJ46"/>
  <sheetViews>
    <sheetView zoomScale="25" zoomScaleNormal="25" workbookViewId="0">
      <selection activeCell="X21" sqref="X21"/>
    </sheetView>
  </sheetViews>
  <sheetFormatPr defaultColWidth="16.5" defaultRowHeight="14"/>
  <cols>
    <col min="1" max="1" width="16.5" style="1" customWidth="1"/>
    <col min="2" max="2" width="16.5" style="23"/>
    <col min="3" max="26" width="16.5" style="1"/>
    <col min="27" max="27" width="31.5" style="1" customWidth="1"/>
    <col min="28" max="28" width="30.58203125" style="1" customWidth="1"/>
    <col min="29" max="16384" width="16.5" style="1"/>
  </cols>
  <sheetData>
    <row r="3" spans="1:15">
      <c r="A3" s="313" t="s">
        <v>443</v>
      </c>
      <c r="B3" s="44"/>
      <c r="C3" s="3" t="s">
        <v>301</v>
      </c>
      <c r="D3" s="3" t="s">
        <v>219</v>
      </c>
      <c r="E3" s="3" t="s">
        <v>303</v>
      </c>
      <c r="G3" s="2"/>
      <c r="H3" s="3" t="s">
        <v>301</v>
      </c>
      <c r="I3" s="3" t="s">
        <v>219</v>
      </c>
      <c r="J3" s="3" t="s">
        <v>303</v>
      </c>
      <c r="K3" s="59"/>
      <c r="L3" s="59"/>
      <c r="M3" s="36"/>
      <c r="N3" s="36"/>
      <c r="O3" s="36"/>
    </row>
    <row r="4" spans="1:15">
      <c r="B4" s="505" t="s">
        <v>217</v>
      </c>
      <c r="C4" s="45">
        <v>262</v>
      </c>
      <c r="D4" s="45">
        <v>161</v>
      </c>
      <c r="E4" s="45">
        <v>87</v>
      </c>
      <c r="F4" s="46"/>
      <c r="G4" s="403" t="s">
        <v>218</v>
      </c>
      <c r="H4" s="45">
        <v>661</v>
      </c>
      <c r="I4" s="45">
        <v>384</v>
      </c>
      <c r="J4" s="45">
        <v>306</v>
      </c>
      <c r="K4" s="59"/>
      <c r="L4" s="60"/>
      <c r="M4" s="61"/>
      <c r="N4" s="61"/>
      <c r="O4" s="61"/>
    </row>
    <row r="5" spans="1:15">
      <c r="B5" s="505"/>
      <c r="C5" s="47">
        <v>236</v>
      </c>
      <c r="D5" s="47">
        <v>193</v>
      </c>
      <c r="E5" s="47">
        <v>80</v>
      </c>
      <c r="F5" s="46"/>
      <c r="G5" s="403"/>
      <c r="H5" s="47">
        <v>583</v>
      </c>
      <c r="I5" s="47">
        <v>473</v>
      </c>
      <c r="J5" s="47">
        <v>336</v>
      </c>
      <c r="K5" s="59"/>
      <c r="L5" s="60"/>
      <c r="M5" s="61"/>
      <c r="N5" s="61"/>
      <c r="O5" s="61"/>
    </row>
    <row r="6" spans="1:15">
      <c r="B6" s="505"/>
      <c r="C6" s="47">
        <v>292</v>
      </c>
      <c r="D6" s="47">
        <v>129</v>
      </c>
      <c r="E6" s="47">
        <v>97</v>
      </c>
      <c r="F6" s="46"/>
      <c r="G6" s="403"/>
      <c r="H6" s="47">
        <v>787</v>
      </c>
      <c r="I6" s="47">
        <v>483</v>
      </c>
      <c r="J6" s="47">
        <v>366</v>
      </c>
      <c r="K6" s="59"/>
      <c r="L6" s="60"/>
      <c r="M6" s="61"/>
      <c r="N6" s="61"/>
      <c r="O6" s="61"/>
    </row>
    <row r="7" spans="1:15">
      <c r="B7" s="505"/>
      <c r="C7" s="47">
        <v>304</v>
      </c>
      <c r="D7" s="47">
        <v>158</v>
      </c>
      <c r="E7" s="47">
        <v>108</v>
      </c>
      <c r="F7" s="46"/>
      <c r="G7" s="403"/>
      <c r="H7" s="47">
        <v>635</v>
      </c>
      <c r="I7" s="47">
        <v>527</v>
      </c>
      <c r="J7" s="47">
        <v>443</v>
      </c>
      <c r="K7" s="59"/>
      <c r="L7" s="60"/>
      <c r="M7" s="61"/>
      <c r="N7" s="61"/>
      <c r="O7" s="61"/>
    </row>
    <row r="8" spans="1:15">
      <c r="B8" s="505"/>
      <c r="C8" s="47">
        <v>295</v>
      </c>
      <c r="D8" s="47">
        <v>192</v>
      </c>
      <c r="E8" s="47">
        <v>153</v>
      </c>
      <c r="F8" s="46"/>
      <c r="G8" s="403"/>
      <c r="H8" s="47">
        <v>629</v>
      </c>
      <c r="I8" s="47">
        <v>426</v>
      </c>
      <c r="J8" s="47">
        <v>223</v>
      </c>
      <c r="K8" s="59"/>
      <c r="L8" s="60"/>
      <c r="M8" s="61"/>
      <c r="N8" s="61"/>
      <c r="O8" s="61"/>
    </row>
    <row r="9" spans="1:15">
      <c r="B9" s="505"/>
      <c r="C9" s="48">
        <v>259</v>
      </c>
      <c r="D9" s="48">
        <v>174</v>
      </c>
      <c r="E9" s="48">
        <v>85</v>
      </c>
      <c r="F9" s="46"/>
      <c r="G9" s="403"/>
      <c r="H9" s="48">
        <v>756</v>
      </c>
      <c r="I9" s="47">
        <v>540</v>
      </c>
      <c r="J9" s="316">
        <v>277</v>
      </c>
      <c r="K9" s="59"/>
      <c r="L9" s="60"/>
      <c r="M9" s="61"/>
      <c r="N9" s="61"/>
      <c r="O9" s="61"/>
    </row>
    <row r="10" spans="1:15">
      <c r="B10" s="49" t="s">
        <v>3</v>
      </c>
      <c r="C10" s="6">
        <f t="shared" ref="C10:J10" si="0">AVERAGE(C4:C9)</f>
        <v>274.66666666666669</v>
      </c>
      <c r="D10" s="6">
        <f t="shared" si="0"/>
        <v>167.83333333333334</v>
      </c>
      <c r="E10" s="6">
        <f t="shared" si="0"/>
        <v>101.66666666666667</v>
      </c>
      <c r="G10" s="5" t="s">
        <v>3</v>
      </c>
      <c r="H10" s="6">
        <f t="shared" si="0"/>
        <v>675.16666666666663</v>
      </c>
      <c r="I10" s="6">
        <f t="shared" si="0"/>
        <v>472.16666666666669</v>
      </c>
      <c r="J10" s="62">
        <f t="shared" si="0"/>
        <v>325.16666666666669</v>
      </c>
      <c r="K10" s="59"/>
      <c r="L10" s="63"/>
      <c r="M10" s="64"/>
      <c r="N10" s="64"/>
      <c r="O10" s="64"/>
    </row>
    <row r="11" spans="1:15">
      <c r="B11" s="50" t="s">
        <v>4</v>
      </c>
      <c r="C11" s="8">
        <f t="shared" ref="C11:I11" si="1">STDEVP(C4:C9)</f>
        <v>24.067036008246266</v>
      </c>
      <c r="D11" s="8">
        <f t="shared" si="1"/>
        <v>22.010729706718546</v>
      </c>
      <c r="E11" s="8">
        <f>STDEVP(E4:E8)</f>
        <v>25.791471458604295</v>
      </c>
      <c r="G11" s="7" t="s">
        <v>4</v>
      </c>
      <c r="H11" s="8">
        <f t="shared" si="1"/>
        <v>72.434836615785613</v>
      </c>
      <c r="I11" s="8">
        <f t="shared" si="1"/>
        <v>54.207676783110912</v>
      </c>
      <c r="J11" s="8">
        <f>STDEVP(J4:J8)</f>
        <v>72.126000859606791</v>
      </c>
      <c r="K11" s="59"/>
      <c r="L11" s="63"/>
      <c r="M11" s="39"/>
      <c r="N11" s="39"/>
      <c r="O11" s="39"/>
    </row>
    <row r="12" spans="1:15">
      <c r="B12" s="51" t="s">
        <v>5</v>
      </c>
      <c r="C12" s="10"/>
      <c r="D12" s="10"/>
      <c r="E12" s="11"/>
      <c r="G12" s="9" t="s">
        <v>5</v>
      </c>
      <c r="H12" s="10"/>
      <c r="I12" s="10"/>
      <c r="J12" s="11"/>
      <c r="K12" s="59"/>
      <c r="L12" s="38"/>
      <c r="M12" s="39"/>
      <c r="N12" s="39"/>
      <c r="O12" s="39"/>
    </row>
    <row r="13" spans="1:15" ht="38" customHeight="1">
      <c r="B13" s="29" t="s">
        <v>212</v>
      </c>
      <c r="C13" s="491">
        <v>4.0000000000000002E-4</v>
      </c>
      <c r="D13" s="491"/>
      <c r="E13" s="424"/>
      <c r="G13" s="12" t="s">
        <v>212</v>
      </c>
      <c r="H13" s="491">
        <v>5.3E-3</v>
      </c>
      <c r="I13" s="491"/>
      <c r="J13" s="424"/>
      <c r="K13" s="59"/>
      <c r="L13" s="40"/>
      <c r="M13" s="554"/>
      <c r="N13" s="554"/>
      <c r="O13" s="554"/>
    </row>
    <row r="14" spans="1:15" ht="38" customHeight="1">
      <c r="B14" s="29" t="s">
        <v>213</v>
      </c>
      <c r="C14" s="491" t="s">
        <v>6</v>
      </c>
      <c r="D14" s="491"/>
      <c r="E14" s="424"/>
      <c r="G14" s="12" t="s">
        <v>213</v>
      </c>
      <c r="H14" s="491" t="s">
        <v>6</v>
      </c>
      <c r="I14" s="491"/>
      <c r="J14" s="424"/>
      <c r="K14" s="59"/>
      <c r="L14" s="40"/>
      <c r="M14" s="554"/>
      <c r="N14" s="554"/>
      <c r="O14" s="554"/>
    </row>
    <row r="15" spans="1:15">
      <c r="B15" s="52" t="s">
        <v>214</v>
      </c>
      <c r="C15" s="492">
        <v>9.7000000000000003E-3</v>
      </c>
      <c r="D15" s="492"/>
      <c r="E15" s="493"/>
      <c r="G15" s="13" t="s">
        <v>214</v>
      </c>
      <c r="H15" s="492">
        <v>2.7900000000000001E-2</v>
      </c>
      <c r="I15" s="492"/>
      <c r="J15" s="493"/>
      <c r="K15" s="59"/>
      <c r="L15" s="40"/>
      <c r="M15" s="554"/>
      <c r="N15" s="554"/>
      <c r="O15" s="554"/>
    </row>
    <row r="18" spans="1:30">
      <c r="A18" s="22" t="s">
        <v>444</v>
      </c>
      <c r="B18" s="23" t="s">
        <v>442</v>
      </c>
    </row>
    <row r="19" spans="1:30">
      <c r="A19" s="24"/>
      <c r="B19" s="555" t="s">
        <v>69</v>
      </c>
      <c r="C19" s="556"/>
      <c r="D19" s="556"/>
      <c r="E19" s="557"/>
      <c r="G19" s="558" t="s">
        <v>278</v>
      </c>
      <c r="H19" s="556"/>
      <c r="I19" s="556"/>
      <c r="J19" s="557"/>
      <c r="L19" s="544" t="s">
        <v>281</v>
      </c>
      <c r="M19" s="545"/>
      <c r="N19" s="545"/>
      <c r="O19" s="546"/>
      <c r="Q19" s="559"/>
      <c r="R19" s="559"/>
      <c r="S19" s="559"/>
      <c r="T19" s="559"/>
    </row>
    <row r="20" spans="1:30">
      <c r="A20" s="24"/>
      <c r="B20" s="25" t="s">
        <v>282</v>
      </c>
      <c r="C20" s="3" t="s">
        <v>301</v>
      </c>
      <c r="D20" s="3" t="s">
        <v>219</v>
      </c>
      <c r="E20" s="3" t="s">
        <v>303</v>
      </c>
      <c r="G20" s="53"/>
      <c r="H20" s="3" t="s">
        <v>301</v>
      </c>
      <c r="I20" s="3" t="s">
        <v>219</v>
      </c>
      <c r="J20" s="3" t="s">
        <v>303</v>
      </c>
      <c r="L20" s="547" t="s">
        <v>282</v>
      </c>
      <c r="M20" s="3" t="s">
        <v>301</v>
      </c>
      <c r="N20" s="3" t="s">
        <v>219</v>
      </c>
      <c r="O20" s="3" t="s">
        <v>303</v>
      </c>
      <c r="Q20" s="559"/>
      <c r="R20" s="36"/>
      <c r="S20" s="36"/>
      <c r="T20" s="36"/>
    </row>
    <row r="21" spans="1:30">
      <c r="A21" s="24"/>
      <c r="B21" s="27"/>
      <c r="C21" s="28">
        <v>29.25</v>
      </c>
      <c r="D21" s="28">
        <v>26.71</v>
      </c>
      <c r="E21" s="28">
        <v>24.59</v>
      </c>
      <c r="G21" s="543" t="s">
        <v>282</v>
      </c>
      <c r="H21" s="55">
        <v>5.34</v>
      </c>
      <c r="I21" s="55">
        <v>4.2300000000000004</v>
      </c>
      <c r="J21" s="55">
        <v>2.46</v>
      </c>
      <c r="L21" s="548"/>
      <c r="M21" s="28">
        <v>4.3600000000000003</v>
      </c>
      <c r="N21" s="28">
        <v>3.17</v>
      </c>
      <c r="O21" s="28">
        <v>2.48</v>
      </c>
      <c r="Q21" s="559"/>
      <c r="R21" s="37"/>
      <c r="S21" s="37"/>
      <c r="T21" s="37"/>
    </row>
    <row r="22" spans="1:30">
      <c r="A22" s="24"/>
      <c r="B22" s="27"/>
      <c r="C22" s="28">
        <v>32.14</v>
      </c>
      <c r="D22" s="28">
        <v>25.89</v>
      </c>
      <c r="E22" s="28">
        <v>23.42</v>
      </c>
      <c r="G22" s="543"/>
      <c r="H22" s="55">
        <v>6.35</v>
      </c>
      <c r="I22" s="55">
        <v>4.16</v>
      </c>
      <c r="J22" s="55">
        <v>2.68</v>
      </c>
      <c r="L22" s="548"/>
      <c r="M22" s="28">
        <v>4.5199999999999996</v>
      </c>
      <c r="N22" s="28">
        <v>3.25</v>
      </c>
      <c r="O22" s="28">
        <v>2.16</v>
      </c>
      <c r="Q22" s="559"/>
      <c r="R22" s="37"/>
      <c r="S22" s="37"/>
      <c r="T22" s="37"/>
    </row>
    <row r="23" spans="1:30">
      <c r="A23" s="24"/>
      <c r="B23" s="27"/>
      <c r="C23" s="28">
        <v>30.25</v>
      </c>
      <c r="D23" s="28">
        <v>23.54</v>
      </c>
      <c r="E23" s="28">
        <v>21.06</v>
      </c>
      <c r="G23" s="543"/>
      <c r="H23" s="55">
        <v>5.21</v>
      </c>
      <c r="I23" s="55">
        <v>4.78</v>
      </c>
      <c r="J23" s="55">
        <v>2.54</v>
      </c>
      <c r="L23" s="548"/>
      <c r="M23" s="28">
        <v>4.1399999999999997</v>
      </c>
      <c r="N23" s="28">
        <v>3.32</v>
      </c>
      <c r="O23" s="28">
        <v>2.54</v>
      </c>
      <c r="Q23" s="559"/>
      <c r="R23" s="37"/>
      <c r="S23" s="37"/>
      <c r="T23" s="37"/>
    </row>
    <row r="24" spans="1:30">
      <c r="A24" s="24"/>
      <c r="B24" s="27"/>
      <c r="C24" s="28">
        <v>30.39</v>
      </c>
      <c r="D24" s="28">
        <v>22.91</v>
      </c>
      <c r="E24" s="28">
        <v>22.45</v>
      </c>
      <c r="G24" s="543"/>
      <c r="H24" s="55">
        <v>6.97</v>
      </c>
      <c r="I24" s="55">
        <v>5.31</v>
      </c>
      <c r="J24" s="55">
        <v>3.04</v>
      </c>
      <c r="L24" s="548"/>
      <c r="M24" s="28">
        <v>3.76</v>
      </c>
      <c r="N24" s="28">
        <v>2.78</v>
      </c>
      <c r="O24" s="28">
        <v>2.2599999999999998</v>
      </c>
      <c r="Q24" s="559"/>
      <c r="R24" s="37"/>
      <c r="S24" s="37"/>
      <c r="T24" s="37"/>
    </row>
    <row r="25" spans="1:30">
      <c r="A25" s="24"/>
      <c r="B25" s="27"/>
      <c r="C25" s="28">
        <v>29.87</v>
      </c>
      <c r="D25" s="28">
        <v>25.38</v>
      </c>
      <c r="E25" s="28">
        <v>21.23</v>
      </c>
      <c r="G25" s="543"/>
      <c r="H25" s="55">
        <v>7.01</v>
      </c>
      <c r="I25" s="55">
        <v>4.8600000000000003</v>
      </c>
      <c r="J25" s="55">
        <v>2.89</v>
      </c>
      <c r="L25" s="548"/>
      <c r="M25" s="28">
        <v>4.29</v>
      </c>
      <c r="N25" s="28">
        <v>2.5099999999999998</v>
      </c>
      <c r="O25" s="28">
        <v>2.0299999999999998</v>
      </c>
      <c r="Q25" s="559"/>
      <c r="R25" s="37"/>
      <c r="S25" s="37"/>
      <c r="T25" s="37"/>
    </row>
    <row r="26" spans="1:30">
      <c r="A26" s="24"/>
      <c r="B26" s="27"/>
      <c r="C26" s="28">
        <v>30.46</v>
      </c>
      <c r="D26" s="28">
        <v>24.66</v>
      </c>
      <c r="E26" s="28">
        <v>22.17</v>
      </c>
      <c r="G26" s="543"/>
      <c r="H26" s="55">
        <v>7.23</v>
      </c>
      <c r="I26" s="55">
        <v>5.27</v>
      </c>
      <c r="J26" s="55">
        <v>3.57</v>
      </c>
      <c r="L26" s="549"/>
      <c r="M26" s="28">
        <v>3.68</v>
      </c>
      <c r="N26" s="28">
        <v>3.26</v>
      </c>
      <c r="O26" s="28">
        <v>1.85</v>
      </c>
      <c r="Q26" s="559"/>
      <c r="R26" s="37"/>
      <c r="S26" s="37"/>
      <c r="T26" s="37"/>
    </row>
    <row r="27" spans="1:30">
      <c r="A27" s="24"/>
      <c r="B27" s="29" t="s">
        <v>3</v>
      </c>
      <c r="C27" s="361">
        <f>AVERAGE(C21:C26)</f>
        <v>30.393333333333334</v>
      </c>
      <c r="D27" s="361">
        <f>AVERAGE(D21:D26)</f>
        <v>24.848333333333333</v>
      </c>
      <c r="E27" s="361">
        <f>AVERAGE(E21:E26)</f>
        <v>22.486666666666668</v>
      </c>
      <c r="G27" s="12" t="s">
        <v>3</v>
      </c>
      <c r="H27" s="361">
        <f t="shared" ref="H27:J27" si="2">AVERAGE(H21:H26)</f>
        <v>6.3516666666666666</v>
      </c>
      <c r="I27" s="361">
        <f t="shared" si="2"/>
        <v>4.7683333333333335</v>
      </c>
      <c r="J27" s="361">
        <f t="shared" si="2"/>
        <v>2.8633333333333333</v>
      </c>
      <c r="L27" s="12" t="s">
        <v>3</v>
      </c>
      <c r="M27" s="361">
        <f t="shared" ref="M27:O27" si="3">AVERAGE(M21:M26)</f>
        <v>4.125</v>
      </c>
      <c r="N27" s="361">
        <f t="shared" si="3"/>
        <v>3.0483333333333333</v>
      </c>
      <c r="O27" s="361">
        <f t="shared" si="3"/>
        <v>2.2200000000000002</v>
      </c>
      <c r="Q27" s="38"/>
      <c r="R27" s="39"/>
      <c r="S27" s="39"/>
      <c r="T27" s="39"/>
    </row>
    <row r="28" spans="1:30">
      <c r="A28" s="24"/>
      <c r="B28" s="29" t="s">
        <v>4</v>
      </c>
      <c r="C28" s="361">
        <f>STDEVP(C21:C26)</f>
        <v>0.88099691007151426</v>
      </c>
      <c r="D28" s="361">
        <f>STDEVP(D21:D26)</f>
        <v>1.3126235391594792</v>
      </c>
      <c r="E28" s="361">
        <f>STDEVP(E21:E26)</f>
        <v>1.2255157644391563</v>
      </c>
      <c r="G28" s="12" t="s">
        <v>4</v>
      </c>
      <c r="H28" s="361">
        <f t="shared" ref="H28:J28" si="4">STDEVP(H21:H26)</f>
        <v>0.80768014846362091</v>
      </c>
      <c r="I28" s="361">
        <f t="shared" si="4"/>
        <v>0.44971904809805635</v>
      </c>
      <c r="J28" s="361">
        <f t="shared" si="4"/>
        <v>0.3724095714249146</v>
      </c>
      <c r="L28" s="12" t="s">
        <v>4</v>
      </c>
      <c r="M28" s="361">
        <f t="shared" ref="M28:O28" si="5">STDEVP(M21:M26)</f>
        <v>0.30820718140021758</v>
      </c>
      <c r="N28" s="361">
        <f t="shared" si="5"/>
        <v>0.29885429374343764</v>
      </c>
      <c r="O28" s="361">
        <f t="shared" si="5"/>
        <v>0.24090108620206072</v>
      </c>
      <c r="Q28" s="38"/>
      <c r="R28" s="39"/>
      <c r="S28" s="39"/>
      <c r="T28" s="39"/>
    </row>
    <row r="29" spans="1:30">
      <c r="A29" s="24"/>
      <c r="B29" s="29" t="s">
        <v>5</v>
      </c>
      <c r="C29" s="6"/>
      <c r="D29" s="6"/>
      <c r="E29" s="6"/>
      <c r="G29" s="12" t="s">
        <v>5</v>
      </c>
      <c r="H29" s="10"/>
      <c r="I29" s="10"/>
      <c r="J29" s="11"/>
      <c r="L29" s="12" t="s">
        <v>5</v>
      </c>
      <c r="M29" s="10"/>
      <c r="N29" s="10"/>
      <c r="O29" s="11"/>
      <c r="Q29" s="38"/>
      <c r="R29" s="39"/>
      <c r="S29" s="39"/>
      <c r="T29" s="39"/>
    </row>
    <row r="30" spans="1:30" ht="28">
      <c r="A30" s="24"/>
      <c r="B30" s="32" t="s">
        <v>302</v>
      </c>
      <c r="C30" s="487" t="s">
        <v>6</v>
      </c>
      <c r="D30" s="487"/>
      <c r="E30" s="487"/>
      <c r="G30" s="33" t="s">
        <v>302</v>
      </c>
      <c r="H30" s="487">
        <v>1.6000000000000001E-3</v>
      </c>
      <c r="I30" s="487"/>
      <c r="J30" s="487"/>
      <c r="L30" s="33" t="s">
        <v>302</v>
      </c>
      <c r="M30" s="487" t="s">
        <v>6</v>
      </c>
      <c r="N30" s="487"/>
      <c r="O30" s="487"/>
      <c r="Q30" s="40"/>
      <c r="R30" s="554"/>
      <c r="S30" s="554"/>
      <c r="T30" s="554"/>
    </row>
    <row r="31" spans="1:30" ht="28">
      <c r="A31" s="24"/>
      <c r="B31" s="32" t="s">
        <v>304</v>
      </c>
      <c r="C31" s="487" t="s">
        <v>6</v>
      </c>
      <c r="D31" s="487"/>
      <c r="E31" s="487"/>
      <c r="G31" s="33" t="s">
        <v>304</v>
      </c>
      <c r="H31" s="487" t="s">
        <v>6</v>
      </c>
      <c r="I31" s="487"/>
      <c r="J31" s="487"/>
      <c r="L31" s="33" t="s">
        <v>304</v>
      </c>
      <c r="M31" s="487" t="s">
        <v>6</v>
      </c>
      <c r="N31" s="487"/>
      <c r="O31" s="487"/>
      <c r="Q31" s="40"/>
      <c r="R31" s="554"/>
      <c r="S31" s="554"/>
      <c r="T31" s="554"/>
    </row>
    <row r="32" spans="1:30" ht="28">
      <c r="A32" s="24"/>
      <c r="B32" s="32" t="s">
        <v>305</v>
      </c>
      <c r="C32" s="544">
        <v>1.4500000000000001E-2</v>
      </c>
      <c r="D32" s="545"/>
      <c r="E32" s="546"/>
      <c r="F32" s="41"/>
      <c r="G32" s="33" t="s">
        <v>305</v>
      </c>
      <c r="H32" s="544">
        <v>2.9999999999999997E-4</v>
      </c>
      <c r="I32" s="545"/>
      <c r="J32" s="546"/>
      <c r="K32" s="41"/>
      <c r="L32" s="33" t="s">
        <v>305</v>
      </c>
      <c r="M32" s="544">
        <v>8.9999999999999998E-4</v>
      </c>
      <c r="N32" s="545"/>
      <c r="O32" s="546"/>
      <c r="P32" s="41"/>
      <c r="Q32" s="40"/>
      <c r="R32" s="559"/>
      <c r="S32" s="559"/>
      <c r="T32" s="559"/>
      <c r="U32" s="42"/>
      <c r="Z32" s="41"/>
      <c r="AA32" s="41"/>
      <c r="AB32" s="41"/>
      <c r="AC32" s="41"/>
      <c r="AD32" s="42"/>
    </row>
    <row r="34" spans="1:36">
      <c r="A34" s="22" t="s">
        <v>445</v>
      </c>
      <c r="B34" s="563" t="s">
        <v>75</v>
      </c>
      <c r="C34" s="514"/>
      <c r="D34" s="514"/>
      <c r="E34" s="514"/>
      <c r="F34" s="514"/>
      <c r="G34" s="514"/>
      <c r="H34" s="514"/>
      <c r="I34" s="514"/>
      <c r="J34" s="514"/>
      <c r="K34" s="514"/>
      <c r="L34" s="514"/>
      <c r="M34" s="514"/>
      <c r="N34" s="514"/>
      <c r="O34" s="514"/>
      <c r="P34" s="514"/>
      <c r="Q34" s="514"/>
      <c r="R34" s="514"/>
      <c r="S34" s="514"/>
      <c r="T34" s="562"/>
      <c r="U34" s="417" t="s">
        <v>3</v>
      </c>
      <c r="V34" s="417"/>
      <c r="W34" s="417"/>
      <c r="X34" s="417" t="s">
        <v>4</v>
      </c>
      <c r="Y34" s="417"/>
      <c r="Z34" s="417"/>
      <c r="AA34" s="469" t="s">
        <v>5</v>
      </c>
      <c r="AB34" s="469"/>
      <c r="AC34" s="560"/>
      <c r="AD34" s="560"/>
      <c r="AE34" s="560"/>
      <c r="AF34" s="560"/>
      <c r="AG34" s="560"/>
      <c r="AH34" s="560"/>
      <c r="AI34" s="561"/>
      <c r="AJ34" s="561"/>
    </row>
    <row r="35" spans="1:36">
      <c r="B35" s="56"/>
      <c r="C35" s="470" t="s">
        <v>301</v>
      </c>
      <c r="D35" s="470"/>
      <c r="E35" s="470"/>
      <c r="F35" s="470"/>
      <c r="G35" s="470"/>
      <c r="H35" s="470"/>
      <c r="I35" s="470" t="s">
        <v>219</v>
      </c>
      <c r="J35" s="470"/>
      <c r="K35" s="470"/>
      <c r="L35" s="470"/>
      <c r="M35" s="470"/>
      <c r="N35" s="470"/>
      <c r="O35" s="513" t="s">
        <v>303</v>
      </c>
      <c r="P35" s="514"/>
      <c r="Q35" s="514"/>
      <c r="R35" s="514"/>
      <c r="S35" s="514"/>
      <c r="T35" s="562"/>
      <c r="U35" s="3" t="s">
        <v>301</v>
      </c>
      <c r="V35" s="3" t="s">
        <v>219</v>
      </c>
      <c r="W35" s="66" t="s">
        <v>303</v>
      </c>
      <c r="X35" s="3" t="s">
        <v>301</v>
      </c>
      <c r="Y35" s="3" t="s">
        <v>219</v>
      </c>
      <c r="Z35" s="66" t="s">
        <v>303</v>
      </c>
      <c r="AA35" s="70" t="s">
        <v>302</v>
      </c>
      <c r="AB35" s="70" t="s">
        <v>306</v>
      </c>
      <c r="AC35" s="36"/>
      <c r="AD35" s="36"/>
      <c r="AE35" s="69"/>
      <c r="AF35" s="36"/>
      <c r="AG35" s="36"/>
      <c r="AH35" s="69"/>
      <c r="AI35" s="76"/>
      <c r="AJ35" s="76"/>
    </row>
    <row r="36" spans="1:36" ht="14.5">
      <c r="B36" s="58" t="s">
        <v>88</v>
      </c>
      <c r="C36" s="5">
        <v>1.3084199954054001</v>
      </c>
      <c r="D36" s="5">
        <v>1.0545898297982901</v>
      </c>
      <c r="E36" s="5">
        <v>0.878272657151979</v>
      </c>
      <c r="F36" s="5">
        <v>1.04753455521853</v>
      </c>
      <c r="G36" s="5">
        <v>0.84546502318789296</v>
      </c>
      <c r="H36" s="5">
        <v>0.94850321425751705</v>
      </c>
      <c r="I36" s="65">
        <v>0.67315367018773697</v>
      </c>
      <c r="J36" s="65">
        <v>0.35253242615362901</v>
      </c>
      <c r="K36" s="65">
        <v>0.60780669835005796</v>
      </c>
      <c r="L36" s="65">
        <v>0.70878853253482399</v>
      </c>
      <c r="M36" s="65">
        <v>0.46101676525610402</v>
      </c>
      <c r="N36" s="65">
        <v>0.59487676098478104</v>
      </c>
      <c r="O36" s="65">
        <v>0.54898213556235498</v>
      </c>
      <c r="P36" s="65">
        <v>0.45807844675630399</v>
      </c>
      <c r="Q36" s="65">
        <v>0.29642063045510098</v>
      </c>
      <c r="R36" s="65">
        <v>0.64613453002532395</v>
      </c>
      <c r="S36" s="65">
        <v>0.602139261433838</v>
      </c>
      <c r="T36" s="57">
        <v>0.399379315434018</v>
      </c>
      <c r="U36" s="57">
        <f>AVERAGE(C36:H36)</f>
        <v>1.0137975458366018</v>
      </c>
      <c r="V36" s="57">
        <f>AVERAGE(I36:N36)</f>
        <v>0.56636247557785546</v>
      </c>
      <c r="W36" s="57">
        <f>AVERAGE(O36:T36)</f>
        <v>0.49185571994448996</v>
      </c>
      <c r="X36" s="57">
        <f>STDEVP(C36:H36)</f>
        <v>0.15306358558530567</v>
      </c>
      <c r="Y36" s="57">
        <f t="shared" ref="Y36:Y43" si="6">STDEVP(I36:N36)</f>
        <v>0.12318092231885097</v>
      </c>
      <c r="Z36" s="57">
        <f>STDEVP(O36:T36)</f>
        <v>0.12049585186751928</v>
      </c>
      <c r="AA36" s="66">
        <v>2.0000000000000001E-4</v>
      </c>
      <c r="AB36" s="71" t="s">
        <v>6</v>
      </c>
      <c r="AC36" s="69"/>
      <c r="AD36" s="69"/>
      <c r="AE36" s="72"/>
      <c r="AF36" s="72"/>
      <c r="AG36" s="72"/>
      <c r="AH36" s="72"/>
      <c r="AI36" s="69"/>
      <c r="AJ36" s="69"/>
    </row>
    <row r="37" spans="1:36" ht="14.5">
      <c r="B37" s="58" t="s">
        <v>89</v>
      </c>
      <c r="C37" s="5">
        <v>1.2513595216710001</v>
      </c>
      <c r="D37" s="5">
        <v>0.81680140141964797</v>
      </c>
      <c r="E37" s="5">
        <v>1.0955602406697</v>
      </c>
      <c r="F37" s="5">
        <v>0.94064395039221305</v>
      </c>
      <c r="G37" s="5">
        <v>1.1144952763998499</v>
      </c>
      <c r="H37" s="5">
        <v>0.94763252806711795</v>
      </c>
      <c r="I37" s="5">
        <v>0.55156972294018503</v>
      </c>
      <c r="J37" s="5">
        <v>0.83845411085403299</v>
      </c>
      <c r="K37" s="5">
        <v>0.51081323666161904</v>
      </c>
      <c r="L37" s="5">
        <v>0.66144097752034003</v>
      </c>
      <c r="M37" s="5">
        <v>0.74936900832669495</v>
      </c>
      <c r="N37" s="5">
        <v>0.89189459301617202</v>
      </c>
      <c r="O37" s="5">
        <v>0.62071976181145805</v>
      </c>
      <c r="P37" s="5">
        <v>0.33014314466039302</v>
      </c>
      <c r="Q37" s="5">
        <v>0.55610471908342596</v>
      </c>
      <c r="R37" s="5">
        <v>0.29938009083311101</v>
      </c>
      <c r="S37" s="5">
        <v>0.440286107679496</v>
      </c>
      <c r="T37" s="57">
        <v>0.263689067919399</v>
      </c>
      <c r="U37" s="57">
        <f t="shared" ref="U37:U43" si="7">AVERAGE(C37:H37)</f>
        <v>1.0277488197699214</v>
      </c>
      <c r="V37" s="57">
        <f t="shared" ref="V37:V43" si="8">AVERAGE(I37:N37)</f>
        <v>0.70059027488650738</v>
      </c>
      <c r="W37" s="57">
        <f t="shared" ref="W37:W43" si="9">AVERAGE(O37:T37)</f>
        <v>0.41838714866454713</v>
      </c>
      <c r="X37" s="57">
        <f t="shared" ref="X37:X43" si="10">STDEVP(C37:H37)</f>
        <v>0.14179196869660318</v>
      </c>
      <c r="Y37" s="57">
        <f t="shared" si="6"/>
        <v>0.14008227395762038</v>
      </c>
      <c r="Z37" s="57">
        <f t="shared" ref="Z37:Z43" si="11">STDEVP(O37:T37)</f>
        <v>0.13308228043425335</v>
      </c>
      <c r="AA37" s="66">
        <v>3.7000000000000002E-3</v>
      </c>
      <c r="AB37" s="71" t="s">
        <v>6</v>
      </c>
      <c r="AC37" s="69"/>
      <c r="AD37" s="69"/>
      <c r="AE37" s="72"/>
      <c r="AF37" s="72"/>
      <c r="AG37" s="72"/>
      <c r="AH37" s="72"/>
      <c r="AI37" s="69"/>
      <c r="AJ37" s="69"/>
    </row>
    <row r="38" spans="1:36" ht="14.5">
      <c r="B38" s="58" t="s">
        <v>378</v>
      </c>
      <c r="C38" s="5">
        <v>1.02068804830365</v>
      </c>
      <c r="D38" s="5">
        <v>1.0520149542928801</v>
      </c>
      <c r="E38" s="5">
        <v>1.19063445843877</v>
      </c>
      <c r="F38" s="5">
        <v>1.0155522230491101</v>
      </c>
      <c r="G38" s="5">
        <v>0.98410468710144405</v>
      </c>
      <c r="H38" s="5">
        <v>0.80555913154824799</v>
      </c>
      <c r="I38" s="5">
        <v>0.36362926038589899</v>
      </c>
      <c r="J38" s="5">
        <v>0.37186559546035097</v>
      </c>
      <c r="K38" s="5">
        <v>0.49427043966995499</v>
      </c>
      <c r="L38" s="5">
        <v>0.53612321264139995</v>
      </c>
      <c r="M38" s="5">
        <v>0.43152086942502699</v>
      </c>
      <c r="N38" s="5">
        <v>0.38736194501945098</v>
      </c>
      <c r="O38" s="5">
        <v>0.65024983712427298</v>
      </c>
      <c r="P38" s="5">
        <v>0.29990748754503699</v>
      </c>
      <c r="Q38" s="5">
        <v>0.15387387580055101</v>
      </c>
      <c r="R38" s="5">
        <v>0.34773775360755199</v>
      </c>
      <c r="S38" s="5">
        <v>0.49197750088668102</v>
      </c>
      <c r="T38" s="57">
        <v>0.37183836806524501</v>
      </c>
      <c r="U38" s="57">
        <f t="shared" si="7"/>
        <v>1.0114255837890171</v>
      </c>
      <c r="V38" s="57">
        <f t="shared" si="8"/>
        <v>0.43079522043368046</v>
      </c>
      <c r="W38" s="57">
        <f t="shared" si="9"/>
        <v>0.38593080383822315</v>
      </c>
      <c r="X38" s="57">
        <f t="shared" si="10"/>
        <v>0.11327957134571263</v>
      </c>
      <c r="Y38" s="57">
        <f t="shared" si="6"/>
        <v>6.4542017667959431E-2</v>
      </c>
      <c r="Z38" s="57">
        <f t="shared" si="11"/>
        <v>0.1549291170936225</v>
      </c>
      <c r="AA38" s="71" t="s">
        <v>6</v>
      </c>
      <c r="AB38" s="71" t="s">
        <v>6</v>
      </c>
      <c r="AC38" s="73"/>
      <c r="AD38" s="73"/>
      <c r="AE38" s="72"/>
      <c r="AF38" s="72"/>
      <c r="AG38" s="72"/>
      <c r="AH38" s="72"/>
      <c r="AI38" s="69"/>
      <c r="AJ38" s="69"/>
    </row>
    <row r="39" spans="1:36" s="43" customFormat="1" ht="14.5">
      <c r="B39" s="58" t="s">
        <v>379</v>
      </c>
      <c r="C39" s="5">
        <v>1.2741857067051501</v>
      </c>
      <c r="D39" s="5">
        <v>0.84924736870009698</v>
      </c>
      <c r="E39" s="5">
        <v>0.98301287628836598</v>
      </c>
      <c r="F39" s="5">
        <v>0.998018459667664</v>
      </c>
      <c r="G39" s="5">
        <v>0.87170769629004496</v>
      </c>
      <c r="H39" s="5">
        <v>1.13221289773402</v>
      </c>
      <c r="I39" s="5">
        <v>0.32686133165783698</v>
      </c>
      <c r="J39" s="5">
        <v>0.25929105211982301</v>
      </c>
      <c r="K39" s="5">
        <v>0.324591567408961</v>
      </c>
      <c r="L39" s="5">
        <v>0.36244075171118301</v>
      </c>
      <c r="M39" s="5">
        <v>0.27536782017933098</v>
      </c>
      <c r="N39" s="5">
        <v>0.40347708264823501</v>
      </c>
      <c r="O39" s="5">
        <v>0.67682673400415405</v>
      </c>
      <c r="P39" s="5">
        <v>0.28811102123026999</v>
      </c>
      <c r="Q39" s="5">
        <v>0.32185323059947202</v>
      </c>
      <c r="R39" s="5">
        <v>0.39956873628349898</v>
      </c>
      <c r="S39" s="5">
        <v>0.617525882069906</v>
      </c>
      <c r="T39" s="67">
        <v>0.426761621312924</v>
      </c>
      <c r="U39" s="67">
        <f t="shared" si="7"/>
        <v>1.0180641675642237</v>
      </c>
      <c r="V39" s="67">
        <f t="shared" si="8"/>
        <v>0.32533826762089502</v>
      </c>
      <c r="W39" s="67">
        <f t="shared" si="9"/>
        <v>0.45510787091670424</v>
      </c>
      <c r="X39" s="67">
        <f t="shared" si="10"/>
        <v>0.14729671137935257</v>
      </c>
      <c r="Y39" s="67">
        <f t="shared" si="6"/>
        <v>4.8895170718877785E-2</v>
      </c>
      <c r="Z39" s="67">
        <f t="shared" si="11"/>
        <v>0.1443789671370834</v>
      </c>
      <c r="AA39" s="71" t="s">
        <v>6</v>
      </c>
      <c r="AB39" s="71" t="s">
        <v>6</v>
      </c>
      <c r="AC39" s="73"/>
      <c r="AD39" s="73"/>
      <c r="AE39" s="74"/>
      <c r="AF39" s="74"/>
      <c r="AG39" s="74"/>
      <c r="AH39" s="74"/>
      <c r="AI39" s="73"/>
      <c r="AJ39" s="73"/>
    </row>
    <row r="40" spans="1:36" s="43" customFormat="1" ht="14.5">
      <c r="B40" s="58" t="s">
        <v>380</v>
      </c>
      <c r="C40" s="5">
        <v>1.1762176900196499</v>
      </c>
      <c r="D40" s="5">
        <v>1.01981588244732</v>
      </c>
      <c r="E40" s="5">
        <v>1.05358421845438</v>
      </c>
      <c r="F40" s="5">
        <v>1.2147046917197299</v>
      </c>
      <c r="G40" s="5">
        <v>0.86947130271717099</v>
      </c>
      <c r="H40" s="5">
        <v>0.79957520625242395</v>
      </c>
      <c r="I40" s="5">
        <v>0.25133813162612501</v>
      </c>
      <c r="J40" s="5">
        <v>0.57913281723775401</v>
      </c>
      <c r="K40" s="5">
        <v>0.65413433432026202</v>
      </c>
      <c r="L40" s="5">
        <v>0.61108103613058296</v>
      </c>
      <c r="M40" s="5">
        <v>0.34089583760158199</v>
      </c>
      <c r="N40" s="5">
        <v>0.56823185418863897</v>
      </c>
      <c r="O40" s="5">
        <v>0.54296208955814196</v>
      </c>
      <c r="P40" s="5">
        <v>0.59640571936765696</v>
      </c>
      <c r="Q40" s="5">
        <v>0.25623250181516799</v>
      </c>
      <c r="R40" s="5">
        <v>0.59321611038330802</v>
      </c>
      <c r="S40" s="5">
        <v>0.59019332588055995</v>
      </c>
      <c r="T40" s="67">
        <v>0.380404492188265</v>
      </c>
      <c r="U40" s="67">
        <f t="shared" si="7"/>
        <v>1.0222281652684457</v>
      </c>
      <c r="V40" s="67">
        <f t="shared" si="8"/>
        <v>0.50080233518415751</v>
      </c>
      <c r="W40" s="67">
        <f t="shared" si="9"/>
        <v>0.49323570653218329</v>
      </c>
      <c r="X40" s="67">
        <f t="shared" si="10"/>
        <v>0.14980988360961681</v>
      </c>
      <c r="Y40" s="67">
        <f t="shared" si="6"/>
        <v>0.14953091938871133</v>
      </c>
      <c r="Z40" s="67">
        <f t="shared" si="11"/>
        <v>0.13000963284677117</v>
      </c>
      <c r="AA40" s="71" t="s">
        <v>6</v>
      </c>
      <c r="AB40" s="71" t="s">
        <v>6</v>
      </c>
      <c r="AC40" s="73"/>
      <c r="AD40" s="73"/>
      <c r="AE40" s="74"/>
      <c r="AF40" s="74"/>
      <c r="AG40" s="74"/>
      <c r="AH40" s="74"/>
      <c r="AI40" s="73"/>
      <c r="AJ40" s="73"/>
    </row>
    <row r="41" spans="1:36" s="43" customFormat="1" ht="14.5">
      <c r="B41" s="58" t="s">
        <v>82</v>
      </c>
      <c r="C41" s="5">
        <v>0.91648824149361197</v>
      </c>
      <c r="D41" s="5">
        <v>1.1423830431086901</v>
      </c>
      <c r="E41" s="5">
        <v>1.11709360979603</v>
      </c>
      <c r="F41" s="5">
        <v>1.05476586711252</v>
      </c>
      <c r="G41" s="5">
        <v>0.70027712591082603</v>
      </c>
      <c r="H41" s="5">
        <v>1.1855833648382199</v>
      </c>
      <c r="I41" s="5">
        <v>1.01025413445701</v>
      </c>
      <c r="J41" s="5">
        <v>1.1051498121328001</v>
      </c>
      <c r="K41" s="5">
        <v>1.1282578572165101</v>
      </c>
      <c r="L41" s="5">
        <v>0.66221299368946795</v>
      </c>
      <c r="M41" s="5">
        <v>0.80900262224305197</v>
      </c>
      <c r="N41" s="5">
        <v>0.67997228843270696</v>
      </c>
      <c r="O41" s="5">
        <v>0.29968782319312598</v>
      </c>
      <c r="P41" s="5">
        <v>0.37242721610690799</v>
      </c>
      <c r="Q41" s="5">
        <v>0.66550719685945703</v>
      </c>
      <c r="R41" s="5">
        <v>0.40024301780150501</v>
      </c>
      <c r="S41" s="5">
        <v>0.26114053106152402</v>
      </c>
      <c r="T41" s="67">
        <v>0.290820584009372</v>
      </c>
      <c r="U41" s="67">
        <f t="shared" si="7"/>
        <v>1.0194318753766496</v>
      </c>
      <c r="V41" s="67">
        <f t="shared" si="8"/>
        <v>0.89914161802859116</v>
      </c>
      <c r="W41" s="67">
        <f t="shared" si="9"/>
        <v>0.38163772817198199</v>
      </c>
      <c r="X41" s="67">
        <f t="shared" si="10"/>
        <v>0.16631634430726663</v>
      </c>
      <c r="Y41" s="67">
        <f t="shared" si="6"/>
        <v>0.19130038553398712</v>
      </c>
      <c r="Z41" s="67">
        <f t="shared" si="11"/>
        <v>0.1357055517772339</v>
      </c>
      <c r="AA41" s="71">
        <v>0.43080000000000002</v>
      </c>
      <c r="AB41" s="71" t="s">
        <v>6</v>
      </c>
      <c r="AC41" s="73"/>
      <c r="AD41" s="73"/>
      <c r="AE41" s="74"/>
      <c r="AF41" s="74"/>
      <c r="AG41" s="74"/>
      <c r="AH41" s="74"/>
      <c r="AI41" s="73"/>
      <c r="AJ41" s="73"/>
    </row>
    <row r="42" spans="1:36" s="43" customFormat="1" ht="14.5">
      <c r="B42" s="58" t="s">
        <v>83</v>
      </c>
      <c r="C42" s="5">
        <v>0.77980244599824</v>
      </c>
      <c r="D42" s="5">
        <v>0.80019746656931301</v>
      </c>
      <c r="E42" s="5">
        <v>1.29502374106811</v>
      </c>
      <c r="F42" s="5">
        <v>1.28323794827888</v>
      </c>
      <c r="G42" s="5">
        <v>1.1596101852065499</v>
      </c>
      <c r="H42" s="5">
        <v>0.84632001629123099</v>
      </c>
      <c r="I42" s="5">
        <v>1.08631915118905</v>
      </c>
      <c r="J42" s="5">
        <v>1.0628118443138199</v>
      </c>
      <c r="K42" s="5">
        <v>1.0016093941803399</v>
      </c>
      <c r="L42" s="5">
        <v>1.2010476495721301</v>
      </c>
      <c r="M42" s="5">
        <v>0.97204150795384403</v>
      </c>
      <c r="N42" s="5">
        <v>0.98511521484142495</v>
      </c>
      <c r="O42" s="5">
        <v>0.69747288797798901</v>
      </c>
      <c r="P42" s="5">
        <v>0.28158807632601102</v>
      </c>
      <c r="Q42" s="5">
        <v>0.52933355397328297</v>
      </c>
      <c r="R42" s="5">
        <v>0.65124502907078397</v>
      </c>
      <c r="S42" s="5">
        <v>0.50338162245322804</v>
      </c>
      <c r="T42" s="67">
        <v>0.22046461880082899</v>
      </c>
      <c r="U42" s="67">
        <f t="shared" si="7"/>
        <v>1.0273653005687204</v>
      </c>
      <c r="V42" s="67">
        <f t="shared" si="8"/>
        <v>1.0514907936751017</v>
      </c>
      <c r="W42" s="67">
        <f t="shared" si="9"/>
        <v>0.48058096476702067</v>
      </c>
      <c r="X42" s="67">
        <f t="shared" si="10"/>
        <v>0.22370760263337472</v>
      </c>
      <c r="Y42" s="67">
        <f t="shared" si="6"/>
        <v>7.8437336244894698E-2</v>
      </c>
      <c r="Z42" s="67">
        <f t="shared" si="11"/>
        <v>0.17622130841310962</v>
      </c>
      <c r="AA42" s="71">
        <v>0.96409999999999996</v>
      </c>
      <c r="AB42" s="71">
        <v>2.9999999999999997E-4</v>
      </c>
      <c r="AC42" s="69"/>
      <c r="AD42" s="69"/>
      <c r="AE42" s="74"/>
      <c r="AF42" s="74"/>
      <c r="AG42" s="74"/>
      <c r="AH42" s="74"/>
      <c r="AI42" s="73"/>
      <c r="AJ42" s="73"/>
    </row>
    <row r="43" spans="1:36" ht="14.5">
      <c r="B43" s="58" t="s">
        <v>165</v>
      </c>
      <c r="C43" s="5">
        <v>0.98284274741630795</v>
      </c>
      <c r="D43" s="5">
        <v>1.1690489142343199</v>
      </c>
      <c r="E43" s="5">
        <v>0.91763792140213396</v>
      </c>
      <c r="F43" s="5">
        <v>1.0649958125355801</v>
      </c>
      <c r="G43" s="5">
        <v>0.98557350798624499</v>
      </c>
      <c r="H43" s="5">
        <v>1.0037295694916699</v>
      </c>
      <c r="I43" s="5">
        <v>0.52859242386245497</v>
      </c>
      <c r="J43" s="5">
        <v>0.56562834964120601</v>
      </c>
      <c r="K43" s="5">
        <v>0.73834571091572199</v>
      </c>
      <c r="L43" s="5">
        <v>0.38424180110230799</v>
      </c>
      <c r="M43" s="5">
        <v>0.488506694025239</v>
      </c>
      <c r="N43" s="5">
        <v>0.495145766836044</v>
      </c>
      <c r="O43" s="5">
        <v>0.736488127751184</v>
      </c>
      <c r="P43" s="5">
        <v>0.44131110527414902</v>
      </c>
      <c r="Q43" s="5">
        <v>0.38695175156997802</v>
      </c>
      <c r="R43" s="5">
        <v>0.63571450142417696</v>
      </c>
      <c r="S43" s="5">
        <v>0.38062781900717901</v>
      </c>
      <c r="T43" s="57">
        <v>0.39477541489076101</v>
      </c>
      <c r="U43" s="57">
        <f t="shared" si="7"/>
        <v>1.0206380788443761</v>
      </c>
      <c r="V43" s="57">
        <f t="shared" si="8"/>
        <v>0.5334101243971624</v>
      </c>
      <c r="W43" s="57">
        <f t="shared" si="9"/>
        <v>0.49597811998623803</v>
      </c>
      <c r="X43" s="57">
        <f t="shared" si="10"/>
        <v>7.910575824831001E-2</v>
      </c>
      <c r="Y43" s="57">
        <f t="shared" si="6"/>
        <v>0.10707589729669428</v>
      </c>
      <c r="Z43" s="57">
        <f t="shared" si="11"/>
        <v>0.13892097939394352</v>
      </c>
      <c r="AA43" s="71" t="s">
        <v>6</v>
      </c>
      <c r="AB43" s="71" t="s">
        <v>6</v>
      </c>
      <c r="AC43" s="72"/>
      <c r="AD43" s="72"/>
      <c r="AE43" s="72"/>
      <c r="AF43" s="72"/>
      <c r="AG43" s="72"/>
      <c r="AH43" s="72"/>
      <c r="AI43" s="69"/>
      <c r="AJ43" s="69"/>
    </row>
    <row r="44" spans="1:36">
      <c r="AC44" s="59"/>
      <c r="AD44" s="59"/>
      <c r="AE44" s="59"/>
      <c r="AF44" s="59"/>
      <c r="AG44" s="59"/>
      <c r="AH44" s="59"/>
      <c r="AI44" s="59"/>
      <c r="AJ44" s="59"/>
    </row>
    <row r="46" spans="1:36">
      <c r="A46" s="1" t="s">
        <v>446</v>
      </c>
    </row>
  </sheetData>
  <mergeCells count="40">
    <mergeCell ref="B4:B9"/>
    <mergeCell ref="G4:G9"/>
    <mergeCell ref="G21:G26"/>
    <mergeCell ref="L20:L26"/>
    <mergeCell ref="Q20:Q26"/>
    <mergeCell ref="Q19:T19"/>
    <mergeCell ref="C13:E13"/>
    <mergeCell ref="H13:J13"/>
    <mergeCell ref="M13:O13"/>
    <mergeCell ref="C14:E14"/>
    <mergeCell ref="H14:J14"/>
    <mergeCell ref="M14:O14"/>
    <mergeCell ref="AF34:AH34"/>
    <mergeCell ref="AI34:AJ34"/>
    <mergeCell ref="C35:H35"/>
    <mergeCell ref="I35:N35"/>
    <mergeCell ref="O35:T35"/>
    <mergeCell ref="B34:T34"/>
    <mergeCell ref="U34:W34"/>
    <mergeCell ref="X34:Z34"/>
    <mergeCell ref="AA34:AB34"/>
    <mergeCell ref="AC34:AE34"/>
    <mergeCell ref="C31:E31"/>
    <mergeCell ref="H31:J31"/>
    <mergeCell ref="M31:O31"/>
    <mergeCell ref="R31:T31"/>
    <mergeCell ref="C32:E32"/>
    <mergeCell ref="H32:J32"/>
    <mergeCell ref="M32:O32"/>
    <mergeCell ref="R32:T32"/>
    <mergeCell ref="C30:E30"/>
    <mergeCell ref="H30:J30"/>
    <mergeCell ref="M30:O30"/>
    <mergeCell ref="R30:T30"/>
    <mergeCell ref="C15:E15"/>
    <mergeCell ref="H15:J15"/>
    <mergeCell ref="M15:O15"/>
    <mergeCell ref="B19:E19"/>
    <mergeCell ref="G19:J19"/>
    <mergeCell ref="L19:O19"/>
  </mergeCells>
  <phoneticPr fontId="34" type="noConversion"/>
  <pageMargins left="0.75" right="0.75" top="1" bottom="1" header="0.5" footer="0.5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2257B-088E-40F1-ABC0-9DC30526C33E}">
  <dimension ref="A1:L56"/>
  <sheetViews>
    <sheetView zoomScaleNormal="100" workbookViewId="0"/>
  </sheetViews>
  <sheetFormatPr defaultRowHeight="14"/>
  <cols>
    <col min="1" max="1" width="10.83203125" style="368" customWidth="1"/>
    <col min="2" max="12" width="8.6640625" style="368"/>
  </cols>
  <sheetData>
    <row r="1" spans="1:12">
      <c r="A1" s="368" t="s">
        <v>437</v>
      </c>
    </row>
    <row r="2" spans="1:12">
      <c r="A2" s="368" t="s">
        <v>318</v>
      </c>
      <c r="B2" s="368" t="s">
        <v>319</v>
      </c>
      <c r="C2" s="368" t="s">
        <v>320</v>
      </c>
      <c r="D2" s="368" t="s">
        <v>321</v>
      </c>
      <c r="E2" s="368" t="s">
        <v>322</v>
      </c>
      <c r="F2" s="368" t="s">
        <v>323</v>
      </c>
      <c r="G2" s="368" t="s">
        <v>324</v>
      </c>
      <c r="H2" s="368" t="s">
        <v>325</v>
      </c>
      <c r="I2" s="368" t="s">
        <v>326</v>
      </c>
      <c r="J2" s="368" t="s">
        <v>327</v>
      </c>
      <c r="K2" s="368" t="s">
        <v>328</v>
      </c>
      <c r="L2" s="368" t="s">
        <v>329</v>
      </c>
    </row>
    <row r="3" spans="1:12">
      <c r="A3" s="368" t="s">
        <v>330</v>
      </c>
      <c r="B3" s="368" t="s">
        <v>331</v>
      </c>
      <c r="C3" s="368">
        <v>33</v>
      </c>
      <c r="D3" s="368">
        <v>101</v>
      </c>
      <c r="E3" s="368">
        <v>95</v>
      </c>
      <c r="F3" s="368">
        <v>45</v>
      </c>
      <c r="G3" s="368">
        <v>1.89</v>
      </c>
      <c r="H3" s="368">
        <v>5.75</v>
      </c>
      <c r="I3" s="368">
        <v>7.4</v>
      </c>
      <c r="J3" s="368">
        <v>150</v>
      </c>
      <c r="K3" s="368">
        <v>58</v>
      </c>
      <c r="L3" s="368">
        <f>(K3/J3^2)*10000</f>
        <v>25.777777777777779</v>
      </c>
    </row>
    <row r="4" spans="1:12">
      <c r="A4" s="368" t="s">
        <v>332</v>
      </c>
      <c r="B4" s="368" t="s">
        <v>333</v>
      </c>
      <c r="C4" s="368">
        <v>48</v>
      </c>
      <c r="D4" s="368">
        <v>140</v>
      </c>
      <c r="E4" s="368">
        <v>107</v>
      </c>
      <c r="F4" s="368">
        <v>37</v>
      </c>
      <c r="G4" s="368">
        <v>1.28</v>
      </c>
      <c r="H4" s="368">
        <v>3.83</v>
      </c>
      <c r="I4" s="368">
        <v>5</v>
      </c>
      <c r="J4" s="368">
        <v>180</v>
      </c>
      <c r="K4" s="368">
        <v>85</v>
      </c>
      <c r="L4" s="368">
        <f t="shared" ref="L4:L38" si="0">(K4/J4^2)*10000</f>
        <v>26.23456790123457</v>
      </c>
    </row>
    <row r="5" spans="1:12">
      <c r="A5" s="368" t="s">
        <v>334</v>
      </c>
      <c r="B5" s="368" t="s">
        <v>331</v>
      </c>
      <c r="C5" s="368">
        <v>52</v>
      </c>
      <c r="D5" s="368">
        <v>211</v>
      </c>
      <c r="E5" s="368">
        <v>28</v>
      </c>
      <c r="F5" s="368">
        <v>55</v>
      </c>
      <c r="G5" s="368">
        <v>0.63</v>
      </c>
      <c r="H5" s="368">
        <v>2.5099999999999998</v>
      </c>
      <c r="I5" s="368">
        <v>5.3</v>
      </c>
      <c r="J5" s="368">
        <v>148</v>
      </c>
      <c r="K5" s="368">
        <v>50</v>
      </c>
      <c r="L5" s="368">
        <f t="shared" si="0"/>
        <v>22.826880934989042</v>
      </c>
    </row>
    <row r="6" spans="1:12">
      <c r="A6" s="368" t="s">
        <v>335</v>
      </c>
      <c r="B6" s="368" t="s">
        <v>333</v>
      </c>
      <c r="C6" s="368">
        <v>49</v>
      </c>
      <c r="D6" s="368">
        <v>263</v>
      </c>
      <c r="E6" s="368">
        <v>23</v>
      </c>
      <c r="F6" s="368">
        <v>87</v>
      </c>
      <c r="G6" s="368">
        <v>1.31</v>
      </c>
      <c r="H6" s="368">
        <v>4.75</v>
      </c>
      <c r="I6" s="368">
        <v>4.5</v>
      </c>
      <c r="J6" s="368">
        <v>167</v>
      </c>
      <c r="K6" s="368">
        <v>66</v>
      </c>
      <c r="L6" s="368">
        <f t="shared" si="0"/>
        <v>23.665244361576249</v>
      </c>
    </row>
    <row r="7" spans="1:12">
      <c r="A7" s="368" t="s">
        <v>336</v>
      </c>
      <c r="B7" s="368" t="s">
        <v>333</v>
      </c>
      <c r="C7" s="368">
        <v>71</v>
      </c>
      <c r="D7" s="368">
        <v>73</v>
      </c>
      <c r="E7" s="368">
        <v>42</v>
      </c>
      <c r="F7" s="368">
        <v>77</v>
      </c>
      <c r="G7" s="368">
        <v>1.57</v>
      </c>
      <c r="H7" s="368">
        <v>3.71</v>
      </c>
      <c r="I7" s="368">
        <v>8.5</v>
      </c>
      <c r="J7" s="368">
        <v>175</v>
      </c>
      <c r="K7" s="368">
        <v>65</v>
      </c>
      <c r="L7" s="368">
        <f t="shared" si="0"/>
        <v>21.224489795918366</v>
      </c>
    </row>
    <row r="8" spans="1:12">
      <c r="A8" s="368" t="s">
        <v>337</v>
      </c>
      <c r="B8" s="368" t="s">
        <v>331</v>
      </c>
      <c r="C8" s="368">
        <v>44</v>
      </c>
      <c r="D8" s="368">
        <v>142</v>
      </c>
      <c r="E8" s="368">
        <v>102</v>
      </c>
      <c r="F8" s="368">
        <v>45</v>
      </c>
      <c r="G8" s="368">
        <v>1.63</v>
      </c>
      <c r="H8" s="368">
        <v>4.93</v>
      </c>
      <c r="I8" s="368">
        <v>4.5</v>
      </c>
      <c r="J8" s="368">
        <v>157</v>
      </c>
      <c r="K8" s="368">
        <v>85</v>
      </c>
      <c r="L8" s="368">
        <f t="shared" si="0"/>
        <v>34.484157572315304</v>
      </c>
    </row>
    <row r="9" spans="1:12">
      <c r="A9" s="368" t="s">
        <v>338</v>
      </c>
      <c r="B9" s="368" t="s">
        <v>331</v>
      </c>
      <c r="C9" s="368">
        <v>35</v>
      </c>
      <c r="D9" s="368">
        <v>190</v>
      </c>
      <c r="E9" s="368">
        <v>109</v>
      </c>
      <c r="F9" s="368">
        <v>70</v>
      </c>
      <c r="G9" s="368">
        <v>0.78</v>
      </c>
      <c r="H9" s="368">
        <v>5.32</v>
      </c>
      <c r="I9" s="368">
        <v>5.0999999999999996</v>
      </c>
      <c r="J9" s="368">
        <v>155</v>
      </c>
      <c r="K9" s="368">
        <v>55</v>
      </c>
      <c r="L9" s="368">
        <f t="shared" si="0"/>
        <v>22.892819979188346</v>
      </c>
    </row>
    <row r="10" spans="1:12">
      <c r="A10" s="368" t="s">
        <v>339</v>
      </c>
      <c r="B10" s="368" t="s">
        <v>331</v>
      </c>
      <c r="C10" s="368">
        <v>65</v>
      </c>
      <c r="D10" s="368">
        <v>60</v>
      </c>
      <c r="E10" s="368">
        <v>22</v>
      </c>
      <c r="F10" s="368">
        <v>45</v>
      </c>
      <c r="G10" s="368">
        <v>1.46</v>
      </c>
      <c r="H10" s="368">
        <v>4.8899999999999997</v>
      </c>
      <c r="I10" s="368">
        <v>5.8</v>
      </c>
      <c r="J10" s="368">
        <v>157</v>
      </c>
      <c r="K10" s="368">
        <v>70</v>
      </c>
      <c r="L10" s="368">
        <f t="shared" si="0"/>
        <v>28.398718000730252</v>
      </c>
    </row>
    <row r="11" spans="1:12">
      <c r="A11" s="368" t="s">
        <v>340</v>
      </c>
      <c r="B11" s="368" t="s">
        <v>331</v>
      </c>
      <c r="C11" s="368">
        <v>64</v>
      </c>
      <c r="D11" s="368">
        <v>47</v>
      </c>
      <c r="E11" s="368">
        <v>21</v>
      </c>
      <c r="F11" s="368">
        <v>70</v>
      </c>
      <c r="G11" s="368">
        <v>0.84</v>
      </c>
      <c r="H11" s="368">
        <v>4.25</v>
      </c>
      <c r="I11" s="368">
        <v>5.2</v>
      </c>
      <c r="J11" s="368">
        <v>154</v>
      </c>
      <c r="K11" s="368">
        <v>67</v>
      </c>
      <c r="L11" s="368">
        <f t="shared" si="0"/>
        <v>28.250969809411369</v>
      </c>
    </row>
    <row r="12" spans="1:12">
      <c r="A12" s="368" t="s">
        <v>341</v>
      </c>
      <c r="B12" s="368" t="s">
        <v>333</v>
      </c>
      <c r="C12" s="368">
        <v>46</v>
      </c>
      <c r="D12" s="368">
        <v>46</v>
      </c>
      <c r="E12" s="368">
        <v>30</v>
      </c>
      <c r="F12" s="368">
        <v>24</v>
      </c>
      <c r="G12" s="368">
        <v>0.65</v>
      </c>
      <c r="H12" s="368">
        <v>5.87</v>
      </c>
      <c r="I12" s="368">
        <v>12.1</v>
      </c>
      <c r="J12" s="368">
        <v>163</v>
      </c>
      <c r="K12" s="368">
        <v>75</v>
      </c>
      <c r="L12" s="368">
        <f t="shared" si="0"/>
        <v>28.228386465429637</v>
      </c>
    </row>
    <row r="13" spans="1:12">
      <c r="A13" s="368" t="s">
        <v>342</v>
      </c>
      <c r="B13" s="368" t="s">
        <v>333</v>
      </c>
      <c r="C13" s="368">
        <v>36</v>
      </c>
      <c r="D13" s="368">
        <v>116</v>
      </c>
      <c r="E13" s="368">
        <v>26</v>
      </c>
      <c r="F13" s="368">
        <v>21</v>
      </c>
      <c r="G13" s="368">
        <v>1.24</v>
      </c>
      <c r="H13" s="368">
        <v>3.67</v>
      </c>
      <c r="I13" s="368">
        <v>4.9000000000000004</v>
      </c>
      <c r="J13" s="368">
        <v>168</v>
      </c>
      <c r="K13" s="368">
        <v>78</v>
      </c>
      <c r="L13" s="368">
        <f t="shared" si="0"/>
        <v>27.636054421768709</v>
      </c>
    </row>
    <row r="14" spans="1:12">
      <c r="A14" s="368" t="s">
        <v>343</v>
      </c>
      <c r="B14" s="368" t="s">
        <v>331</v>
      </c>
      <c r="C14" s="368">
        <v>47</v>
      </c>
      <c r="D14" s="368">
        <v>23</v>
      </c>
      <c r="E14" s="368">
        <v>38</v>
      </c>
      <c r="F14" s="368">
        <v>54</v>
      </c>
      <c r="G14" s="368">
        <v>0.78</v>
      </c>
      <c r="H14" s="368">
        <v>5.79</v>
      </c>
      <c r="I14" s="368">
        <v>4.9000000000000004</v>
      </c>
      <c r="J14" s="368">
        <v>159</v>
      </c>
      <c r="K14" s="368">
        <v>60</v>
      </c>
      <c r="L14" s="368">
        <f t="shared" si="0"/>
        <v>23.733238400379733</v>
      </c>
    </row>
    <row r="15" spans="1:12">
      <c r="A15" s="368" t="s">
        <v>344</v>
      </c>
      <c r="B15" s="368" t="s">
        <v>333</v>
      </c>
      <c r="C15" s="368">
        <v>62</v>
      </c>
      <c r="D15" s="368">
        <v>72</v>
      </c>
      <c r="E15" s="368">
        <v>150</v>
      </c>
      <c r="F15" s="368">
        <v>87</v>
      </c>
      <c r="G15" s="368">
        <v>1.05</v>
      </c>
      <c r="H15" s="368">
        <v>5.62</v>
      </c>
      <c r="I15" s="368">
        <v>6.3</v>
      </c>
      <c r="J15" s="368">
        <v>170</v>
      </c>
      <c r="K15" s="368">
        <v>64</v>
      </c>
      <c r="L15" s="368">
        <f t="shared" si="0"/>
        <v>22.145328719723185</v>
      </c>
    </row>
    <row r="16" spans="1:12">
      <c r="A16" s="368" t="s">
        <v>345</v>
      </c>
      <c r="B16" s="368" t="s">
        <v>331</v>
      </c>
      <c r="C16" s="368">
        <v>31</v>
      </c>
      <c r="D16" s="368">
        <v>140</v>
      </c>
      <c r="E16" s="368">
        <v>60</v>
      </c>
      <c r="F16" s="368">
        <v>18</v>
      </c>
      <c r="G16" s="368">
        <v>1.46</v>
      </c>
      <c r="H16" s="368">
        <v>4.34</v>
      </c>
      <c r="I16" s="368">
        <v>5.0999999999999996</v>
      </c>
      <c r="J16" s="368">
        <v>162</v>
      </c>
      <c r="K16" s="368">
        <v>86</v>
      </c>
      <c r="L16" s="368">
        <f t="shared" si="0"/>
        <v>32.769394909312602</v>
      </c>
    </row>
    <row r="17" spans="1:12">
      <c r="A17" s="368" t="s">
        <v>346</v>
      </c>
      <c r="B17" s="368" t="s">
        <v>331</v>
      </c>
      <c r="C17" s="368">
        <v>52</v>
      </c>
      <c r="D17" s="368">
        <v>126</v>
      </c>
      <c r="E17" s="368">
        <v>71</v>
      </c>
      <c r="F17" s="368">
        <v>47</v>
      </c>
      <c r="G17" s="368">
        <v>0.66</v>
      </c>
      <c r="H17" s="368">
        <v>2.54</v>
      </c>
      <c r="I17" s="368">
        <v>10</v>
      </c>
      <c r="J17" s="368">
        <v>164</v>
      </c>
      <c r="K17" s="368">
        <v>70</v>
      </c>
      <c r="L17" s="368">
        <f t="shared" si="0"/>
        <v>26.026174895895302</v>
      </c>
    </row>
    <row r="18" spans="1:12">
      <c r="A18" s="368" t="s">
        <v>347</v>
      </c>
      <c r="B18" s="368" t="s">
        <v>333</v>
      </c>
      <c r="C18" s="368">
        <v>72</v>
      </c>
      <c r="D18" s="368">
        <v>106</v>
      </c>
      <c r="E18" s="368">
        <v>59</v>
      </c>
      <c r="F18" s="368">
        <v>37</v>
      </c>
      <c r="G18" s="368">
        <v>0.68</v>
      </c>
      <c r="H18" s="368">
        <v>3.87</v>
      </c>
      <c r="I18" s="368">
        <v>6.4</v>
      </c>
      <c r="J18" s="368">
        <v>160</v>
      </c>
      <c r="K18" s="368">
        <v>70</v>
      </c>
      <c r="L18" s="368">
        <f t="shared" si="0"/>
        <v>27.34375</v>
      </c>
    </row>
    <row r="19" spans="1:12">
      <c r="A19" s="368" t="s">
        <v>348</v>
      </c>
      <c r="B19" s="368" t="s">
        <v>331</v>
      </c>
      <c r="C19" s="368">
        <v>71</v>
      </c>
      <c r="D19" s="368">
        <v>154</v>
      </c>
      <c r="E19" s="368">
        <v>37</v>
      </c>
      <c r="F19" s="368">
        <v>48</v>
      </c>
      <c r="G19" s="368">
        <v>0.79</v>
      </c>
      <c r="H19" s="368">
        <v>3.76</v>
      </c>
      <c r="I19" s="368">
        <v>7</v>
      </c>
      <c r="J19" s="368">
        <v>160</v>
      </c>
      <c r="K19" s="368">
        <v>65</v>
      </c>
      <c r="L19" s="368">
        <f t="shared" si="0"/>
        <v>25.390625</v>
      </c>
    </row>
    <row r="20" spans="1:12">
      <c r="A20" s="368" t="s">
        <v>349</v>
      </c>
      <c r="B20" s="368" t="s">
        <v>333</v>
      </c>
      <c r="C20" s="368">
        <v>21</v>
      </c>
      <c r="D20" s="368">
        <v>36</v>
      </c>
      <c r="E20" s="368">
        <v>50</v>
      </c>
      <c r="F20" s="368">
        <v>38</v>
      </c>
      <c r="G20" s="368">
        <v>0.54</v>
      </c>
      <c r="H20" s="368">
        <v>2.86</v>
      </c>
      <c r="I20" s="368">
        <v>7.9</v>
      </c>
      <c r="J20" s="368">
        <v>173</v>
      </c>
      <c r="K20" s="368">
        <v>123</v>
      </c>
      <c r="L20" s="368">
        <f t="shared" si="0"/>
        <v>41.097263523672694</v>
      </c>
    </row>
    <row r="21" spans="1:12">
      <c r="A21" s="368" t="s">
        <v>350</v>
      </c>
      <c r="B21" s="368" t="s">
        <v>331</v>
      </c>
      <c r="C21" s="368">
        <v>68</v>
      </c>
      <c r="D21" s="368">
        <v>149</v>
      </c>
      <c r="E21" s="368">
        <v>103</v>
      </c>
      <c r="F21" s="368">
        <v>56</v>
      </c>
      <c r="G21" s="368">
        <v>1.47</v>
      </c>
      <c r="H21" s="368">
        <v>4.46</v>
      </c>
      <c r="I21" s="368">
        <v>9.3000000000000007</v>
      </c>
      <c r="J21" s="368">
        <v>148</v>
      </c>
      <c r="K21" s="368">
        <v>60</v>
      </c>
      <c r="L21" s="368">
        <f t="shared" si="0"/>
        <v>27.392257121986852</v>
      </c>
    </row>
    <row r="22" spans="1:12">
      <c r="A22" s="368" t="s">
        <v>351</v>
      </c>
      <c r="B22" s="368" t="s">
        <v>333</v>
      </c>
      <c r="C22" s="368">
        <v>25</v>
      </c>
      <c r="D22" s="368">
        <v>152</v>
      </c>
      <c r="E22" s="368">
        <v>85</v>
      </c>
      <c r="F22" s="368">
        <v>102</v>
      </c>
      <c r="G22" s="368">
        <v>1.43</v>
      </c>
      <c r="H22" s="368">
        <v>3.82</v>
      </c>
      <c r="I22" s="368">
        <v>8.4</v>
      </c>
      <c r="J22" s="368">
        <v>167</v>
      </c>
      <c r="K22" s="368">
        <v>99</v>
      </c>
      <c r="L22" s="368">
        <f t="shared" si="0"/>
        <v>35.49786654236437</v>
      </c>
    </row>
    <row r="23" spans="1:12">
      <c r="A23" s="368" t="s">
        <v>352</v>
      </c>
      <c r="B23" s="368" t="s">
        <v>333</v>
      </c>
      <c r="C23" s="368">
        <v>26</v>
      </c>
      <c r="D23" s="368">
        <v>150</v>
      </c>
      <c r="E23" s="368">
        <v>73</v>
      </c>
      <c r="F23" s="368">
        <v>76</v>
      </c>
      <c r="G23" s="368">
        <v>1.1200000000000001</v>
      </c>
      <c r="H23" s="368">
        <v>4.6900000000000004</v>
      </c>
      <c r="I23" s="368">
        <v>10</v>
      </c>
      <c r="J23" s="368">
        <v>173</v>
      </c>
      <c r="K23" s="368">
        <v>80</v>
      </c>
      <c r="L23" s="368">
        <f t="shared" si="0"/>
        <v>26.729927495071671</v>
      </c>
    </row>
    <row r="24" spans="1:12">
      <c r="A24" s="368" t="s">
        <v>353</v>
      </c>
      <c r="B24" s="368" t="s">
        <v>333</v>
      </c>
      <c r="C24" s="368">
        <v>23</v>
      </c>
      <c r="D24" s="368">
        <v>117</v>
      </c>
      <c r="E24" s="368">
        <v>32</v>
      </c>
      <c r="F24" s="368">
        <v>370</v>
      </c>
      <c r="G24" s="368">
        <v>1.22</v>
      </c>
      <c r="H24" s="368">
        <v>3.8</v>
      </c>
      <c r="I24" s="368">
        <v>9.5</v>
      </c>
      <c r="J24" s="368">
        <v>185</v>
      </c>
      <c r="K24" s="368">
        <v>80</v>
      </c>
      <c r="L24" s="368">
        <f t="shared" si="0"/>
        <v>23.374726077428779</v>
      </c>
    </row>
    <row r="25" spans="1:12">
      <c r="A25" s="368" t="s">
        <v>354</v>
      </c>
      <c r="B25" s="368" t="s">
        <v>331</v>
      </c>
      <c r="C25" s="368">
        <v>56</v>
      </c>
      <c r="D25" s="368">
        <v>132</v>
      </c>
      <c r="E25" s="368">
        <v>110</v>
      </c>
      <c r="F25" s="368">
        <v>158</v>
      </c>
      <c r="G25" s="368" t="s">
        <v>355</v>
      </c>
      <c r="H25" s="368" t="s">
        <v>355</v>
      </c>
      <c r="I25" s="368">
        <v>9.1999999999999993</v>
      </c>
      <c r="J25" s="368">
        <v>155</v>
      </c>
      <c r="K25" s="368">
        <v>65.8</v>
      </c>
      <c r="L25" s="368">
        <f t="shared" si="0"/>
        <v>27.388137356919874</v>
      </c>
    </row>
    <row r="26" spans="1:12">
      <c r="A26" s="368" t="s">
        <v>356</v>
      </c>
      <c r="B26" s="368" t="s">
        <v>331</v>
      </c>
      <c r="C26" s="368">
        <v>70</v>
      </c>
      <c r="D26" s="368">
        <v>110</v>
      </c>
      <c r="E26" s="368">
        <v>101</v>
      </c>
      <c r="F26" s="368">
        <v>114</v>
      </c>
      <c r="G26" s="368" t="s">
        <v>355</v>
      </c>
      <c r="H26" s="368" t="s">
        <v>355</v>
      </c>
      <c r="I26" s="368">
        <v>7.3</v>
      </c>
      <c r="J26" s="368">
        <v>162</v>
      </c>
      <c r="K26" s="368">
        <v>75</v>
      </c>
      <c r="L26" s="368">
        <f t="shared" si="0"/>
        <v>28.577960676726107</v>
      </c>
    </row>
    <row r="27" spans="1:12">
      <c r="A27" s="368" t="s">
        <v>357</v>
      </c>
      <c r="B27" s="368" t="s">
        <v>333</v>
      </c>
      <c r="C27" s="368">
        <v>29</v>
      </c>
      <c r="D27" s="368">
        <v>198</v>
      </c>
      <c r="E27" s="368">
        <v>85</v>
      </c>
      <c r="F27" s="368">
        <v>124</v>
      </c>
      <c r="G27" s="368">
        <v>3.38</v>
      </c>
      <c r="H27" s="368">
        <v>8</v>
      </c>
      <c r="I27" s="368">
        <v>8.8000000000000007</v>
      </c>
      <c r="J27" s="368">
        <v>172</v>
      </c>
      <c r="K27" s="368">
        <v>89</v>
      </c>
      <c r="L27" s="368">
        <f t="shared" si="0"/>
        <v>30.083829096809087</v>
      </c>
    </row>
    <row r="28" spans="1:12">
      <c r="A28" s="368" t="s">
        <v>358</v>
      </c>
      <c r="B28" s="368" t="s">
        <v>331</v>
      </c>
      <c r="C28" s="368">
        <v>63</v>
      </c>
      <c r="D28" s="368">
        <v>209</v>
      </c>
      <c r="E28" s="368">
        <v>174</v>
      </c>
      <c r="F28" s="368">
        <v>104</v>
      </c>
      <c r="G28" s="368">
        <v>1.1200000000000001</v>
      </c>
      <c r="H28" s="368">
        <v>4.2699999999999996</v>
      </c>
      <c r="I28" s="368">
        <v>7.6</v>
      </c>
      <c r="J28" s="368">
        <v>160</v>
      </c>
      <c r="K28" s="368">
        <v>58</v>
      </c>
      <c r="L28" s="368">
        <f t="shared" si="0"/>
        <v>22.65625</v>
      </c>
    </row>
    <row r="29" spans="1:12">
      <c r="A29" s="368" t="s">
        <v>359</v>
      </c>
      <c r="B29" s="368" t="s">
        <v>331</v>
      </c>
      <c r="C29" s="368">
        <v>38</v>
      </c>
      <c r="D29" s="368">
        <v>172</v>
      </c>
      <c r="E29" s="368">
        <v>131</v>
      </c>
      <c r="F29" s="368">
        <v>113</v>
      </c>
      <c r="G29" s="368">
        <v>1.78</v>
      </c>
      <c r="H29" s="368">
        <v>5.69</v>
      </c>
      <c r="I29" s="368">
        <v>10.6</v>
      </c>
      <c r="J29" s="368">
        <v>156</v>
      </c>
      <c r="K29" s="368">
        <v>80</v>
      </c>
      <c r="L29" s="368">
        <f t="shared" si="0"/>
        <v>32.873109796186718</v>
      </c>
    </row>
    <row r="30" spans="1:12">
      <c r="A30" s="368" t="s">
        <v>360</v>
      </c>
      <c r="B30" s="368" t="s">
        <v>331</v>
      </c>
      <c r="C30" s="368">
        <v>55</v>
      </c>
      <c r="D30" s="368">
        <v>151</v>
      </c>
      <c r="E30" s="368">
        <v>91</v>
      </c>
      <c r="F30" s="368">
        <v>83</v>
      </c>
      <c r="G30" s="368">
        <v>1.52</v>
      </c>
      <c r="H30" s="368">
        <v>5.34</v>
      </c>
      <c r="I30" s="368">
        <v>8.6999999999999993</v>
      </c>
      <c r="J30" s="368" t="s">
        <v>355</v>
      </c>
      <c r="K30" s="368" t="s">
        <v>355</v>
      </c>
      <c r="L30" s="368" t="s">
        <v>355</v>
      </c>
    </row>
    <row r="31" spans="1:12">
      <c r="A31" s="368" t="s">
        <v>361</v>
      </c>
      <c r="B31" s="368" t="s">
        <v>333</v>
      </c>
      <c r="C31" s="368">
        <v>29</v>
      </c>
      <c r="D31" s="368">
        <v>194</v>
      </c>
      <c r="E31" s="368">
        <v>80</v>
      </c>
      <c r="F31" s="368">
        <v>91</v>
      </c>
      <c r="G31" s="368">
        <v>1.88</v>
      </c>
      <c r="H31" s="368">
        <v>3.97</v>
      </c>
      <c r="I31" s="368">
        <v>11.8</v>
      </c>
      <c r="J31" s="368">
        <v>178</v>
      </c>
      <c r="K31" s="368">
        <v>72</v>
      </c>
      <c r="L31" s="368">
        <f t="shared" si="0"/>
        <v>22.724403484408537</v>
      </c>
    </row>
    <row r="32" spans="1:12">
      <c r="A32" s="368" t="s">
        <v>362</v>
      </c>
      <c r="B32" s="368" t="s">
        <v>333</v>
      </c>
      <c r="C32" s="368">
        <v>17</v>
      </c>
      <c r="D32" s="368">
        <v>270</v>
      </c>
      <c r="E32" s="368">
        <v>122</v>
      </c>
      <c r="F32" s="368">
        <v>115</v>
      </c>
      <c r="G32" s="368" t="s">
        <v>355</v>
      </c>
      <c r="H32" s="368" t="s">
        <v>355</v>
      </c>
      <c r="I32" s="368">
        <v>7.5</v>
      </c>
      <c r="J32" s="368">
        <v>172</v>
      </c>
      <c r="K32" s="368">
        <v>78</v>
      </c>
      <c r="L32" s="368">
        <f t="shared" si="0"/>
        <v>26.365603028664143</v>
      </c>
    </row>
    <row r="33" spans="1:12">
      <c r="A33" s="368" t="s">
        <v>363</v>
      </c>
      <c r="B33" s="368" t="s">
        <v>331</v>
      </c>
      <c r="C33" s="368">
        <v>56</v>
      </c>
      <c r="D33" s="368">
        <v>47</v>
      </c>
      <c r="E33" s="368">
        <v>56</v>
      </c>
      <c r="F33" s="368">
        <v>145</v>
      </c>
      <c r="G33" s="368">
        <v>2.4900000000000002</v>
      </c>
      <c r="H33" s="368">
        <v>6.37</v>
      </c>
      <c r="I33" s="368">
        <v>12.5</v>
      </c>
      <c r="J33" s="368" t="s">
        <v>355</v>
      </c>
      <c r="K33" s="368" t="s">
        <v>355</v>
      </c>
      <c r="L33" s="368" t="s">
        <v>355</v>
      </c>
    </row>
    <row r="34" spans="1:12">
      <c r="A34" s="368" t="s">
        <v>364</v>
      </c>
      <c r="B34" s="368" t="s">
        <v>333</v>
      </c>
      <c r="C34" s="368">
        <v>34</v>
      </c>
      <c r="D34" s="368">
        <v>51</v>
      </c>
      <c r="E34" s="368">
        <v>26</v>
      </c>
      <c r="F34" s="368">
        <v>40</v>
      </c>
      <c r="G34" s="368">
        <v>3.1</v>
      </c>
      <c r="H34" s="368">
        <v>3.68</v>
      </c>
      <c r="I34" s="368">
        <v>10</v>
      </c>
      <c r="J34" s="368">
        <v>166</v>
      </c>
      <c r="K34" s="368">
        <v>67.900000000000006</v>
      </c>
      <c r="L34" s="368">
        <f t="shared" si="0"/>
        <v>24.640731601103212</v>
      </c>
    </row>
    <row r="35" spans="1:12">
      <c r="A35" s="368" t="s">
        <v>365</v>
      </c>
      <c r="B35" s="368" t="s">
        <v>333</v>
      </c>
      <c r="C35" s="368">
        <v>17</v>
      </c>
      <c r="D35" s="368">
        <v>196</v>
      </c>
      <c r="E35" s="368">
        <v>101</v>
      </c>
      <c r="F35" s="368">
        <v>170</v>
      </c>
      <c r="G35" s="368">
        <v>1.23</v>
      </c>
      <c r="H35" s="368">
        <v>4.0599999999999996</v>
      </c>
      <c r="I35" s="368">
        <v>8</v>
      </c>
      <c r="J35" s="368">
        <v>195</v>
      </c>
      <c r="K35" s="368">
        <v>125</v>
      </c>
      <c r="L35" s="368">
        <f t="shared" si="0"/>
        <v>32.873109796186718</v>
      </c>
    </row>
    <row r="36" spans="1:12">
      <c r="A36" s="368" t="s">
        <v>366</v>
      </c>
      <c r="B36" s="368" t="s">
        <v>333</v>
      </c>
      <c r="C36" s="368">
        <v>44</v>
      </c>
      <c r="D36" s="368">
        <v>119</v>
      </c>
      <c r="E36" s="368">
        <v>69</v>
      </c>
      <c r="F36" s="368">
        <v>89</v>
      </c>
      <c r="G36" s="368">
        <v>2.27</v>
      </c>
      <c r="H36" s="368">
        <v>4.8499999999999996</v>
      </c>
      <c r="I36" s="368">
        <v>7.4</v>
      </c>
      <c r="J36" s="368">
        <v>168</v>
      </c>
      <c r="K36" s="368">
        <v>90</v>
      </c>
      <c r="L36" s="368">
        <f t="shared" si="0"/>
        <v>31.887755102040817</v>
      </c>
    </row>
    <row r="37" spans="1:12">
      <c r="A37" s="368" t="s">
        <v>367</v>
      </c>
      <c r="B37" s="368" t="s">
        <v>333</v>
      </c>
      <c r="C37" s="368">
        <v>26</v>
      </c>
      <c r="D37" s="368">
        <v>304</v>
      </c>
      <c r="E37" s="368">
        <v>113</v>
      </c>
      <c r="F37" s="368">
        <v>56</v>
      </c>
      <c r="G37" s="368">
        <v>0.92</v>
      </c>
      <c r="H37" s="368">
        <v>3.45</v>
      </c>
      <c r="I37" s="368">
        <v>6.9</v>
      </c>
      <c r="J37" s="368" t="s">
        <v>355</v>
      </c>
      <c r="K37" s="368" t="s">
        <v>355</v>
      </c>
      <c r="L37" s="368" t="s">
        <v>368</v>
      </c>
    </row>
    <row r="38" spans="1:12">
      <c r="A38" s="368" t="s">
        <v>369</v>
      </c>
      <c r="B38" s="368" t="s">
        <v>331</v>
      </c>
      <c r="C38" s="368">
        <v>32</v>
      </c>
      <c r="D38" s="368" t="s">
        <v>355</v>
      </c>
      <c r="E38" s="368">
        <v>42</v>
      </c>
      <c r="F38" s="368" t="s">
        <v>355</v>
      </c>
      <c r="G38" s="368">
        <v>2.34</v>
      </c>
      <c r="H38" s="368">
        <v>5.88</v>
      </c>
      <c r="I38" s="368">
        <v>10.9</v>
      </c>
      <c r="J38" s="368">
        <v>160</v>
      </c>
      <c r="K38" s="368">
        <v>71</v>
      </c>
      <c r="L38" s="368">
        <f t="shared" si="0"/>
        <v>27.734375</v>
      </c>
    </row>
    <row r="39" spans="1:12">
      <c r="A39" s="369" t="s">
        <v>370</v>
      </c>
      <c r="B39" s="369"/>
      <c r="C39" s="369">
        <f>AVERAGE(C3:C38)</f>
        <v>44.638888888888886</v>
      </c>
      <c r="D39" s="369">
        <f t="shared" ref="D39:I39" si="1">AVERAGE(D3:D38)</f>
        <v>136.19999999999999</v>
      </c>
      <c r="E39" s="369">
        <f t="shared" si="1"/>
        <v>74</v>
      </c>
      <c r="F39" s="369">
        <f t="shared" si="1"/>
        <v>83.171428571428578</v>
      </c>
      <c r="G39" s="369">
        <f t="shared" si="1"/>
        <v>1.4093939393939396</v>
      </c>
      <c r="H39" s="369">
        <f t="shared" si="1"/>
        <v>4.5633333333333326</v>
      </c>
      <c r="I39" s="369">
        <f t="shared" si="1"/>
        <v>7.7861111111111097</v>
      </c>
      <c r="J39" s="369"/>
      <c r="K39" s="369"/>
      <c r="L39" s="369">
        <f>AVERAGE(L3:L38)</f>
        <v>27.543208625612728</v>
      </c>
    </row>
    <row r="40" spans="1:12">
      <c r="A40" s="369" t="s">
        <v>371</v>
      </c>
      <c r="B40" s="369"/>
      <c r="C40" s="369">
        <f>_xlfn.STDEV.P(C3:C38)</f>
        <v>16.831110047530995</v>
      </c>
      <c r="D40" s="369">
        <f t="shared" ref="D40:L40" si="2">_xlfn.STDEV.P(D3:D38)</f>
        <v>67.878799551637826</v>
      </c>
      <c r="E40" s="369">
        <f t="shared" si="2"/>
        <v>39.142900590869182</v>
      </c>
      <c r="F40" s="369">
        <f t="shared" si="2"/>
        <v>62.087719381204394</v>
      </c>
      <c r="G40" s="369">
        <f t="shared" si="2"/>
        <v>0.68301443879293799</v>
      </c>
      <c r="H40" s="369">
        <f t="shared" si="2"/>
        <v>1.1516935268542541</v>
      </c>
      <c r="I40" s="369">
        <f t="shared" si="2"/>
        <v>2.2530414970999457</v>
      </c>
      <c r="J40" s="369"/>
      <c r="K40" s="369"/>
      <c r="L40" s="369">
        <f t="shared" si="2"/>
        <v>4.3926008567187669</v>
      </c>
    </row>
    <row r="41" spans="1:12">
      <c r="A41" s="369" t="s">
        <v>372</v>
      </c>
      <c r="B41" s="369"/>
      <c r="C41" s="369">
        <f>C40/SQRT(36)</f>
        <v>2.8051850079218323</v>
      </c>
      <c r="D41" s="369">
        <f>D40/SQRT(35)</f>
        <v>11.473611249386167</v>
      </c>
      <c r="E41" s="369">
        <f t="shared" ref="E41:I41" si="3">E40/SQRT(36)</f>
        <v>6.523816765144864</v>
      </c>
      <c r="F41" s="369">
        <f>F40/SQRT(35)</f>
        <v>10.494740040283014</v>
      </c>
      <c r="G41" s="369">
        <f>G40/SQRT(33)</f>
        <v>0.1188975524889711</v>
      </c>
      <c r="H41" s="369">
        <f>H40/SQRT(33)</f>
        <v>0.20048410953413909</v>
      </c>
      <c r="I41" s="369">
        <f t="shared" si="3"/>
        <v>0.37550691618332427</v>
      </c>
      <c r="J41" s="369"/>
      <c r="K41" s="369"/>
      <c r="L41" s="369">
        <f>L40/SQRT(33)</f>
        <v>0.76465366068659313</v>
      </c>
    </row>
    <row r="42" spans="1:12">
      <c r="A42" s="368" t="s">
        <v>373</v>
      </c>
    </row>
    <row r="43" spans="1:12">
      <c r="A43" s="368" t="s">
        <v>318</v>
      </c>
      <c r="B43" s="368" t="s">
        <v>319</v>
      </c>
      <c r="C43" s="368" t="s">
        <v>320</v>
      </c>
      <c r="D43" s="368" t="s">
        <v>321</v>
      </c>
      <c r="E43" s="368" t="s">
        <v>322</v>
      </c>
      <c r="F43" s="368" t="s">
        <v>323</v>
      </c>
      <c r="G43" s="368" t="s">
        <v>324</v>
      </c>
      <c r="H43" s="368" t="s">
        <v>325</v>
      </c>
      <c r="I43" s="368" t="s">
        <v>326</v>
      </c>
      <c r="J43" s="368" t="s">
        <v>327</v>
      </c>
      <c r="K43" s="368" t="s">
        <v>328</v>
      </c>
      <c r="L43" s="368" t="s">
        <v>329</v>
      </c>
    </row>
    <row r="44" spans="1:12">
      <c r="A44" s="368" t="s">
        <v>374</v>
      </c>
      <c r="B44" s="368" t="s">
        <v>331</v>
      </c>
      <c r="C44" s="368">
        <v>30</v>
      </c>
      <c r="D44" s="368">
        <v>16</v>
      </c>
      <c r="E44" s="368">
        <v>24</v>
      </c>
      <c r="F44" s="368">
        <v>12</v>
      </c>
      <c r="G44" s="368">
        <v>0.33999999999999997</v>
      </c>
      <c r="H44" s="368">
        <v>1.0899999999999999</v>
      </c>
      <c r="I44" s="368">
        <v>4.28</v>
      </c>
      <c r="J44" s="368">
        <v>164</v>
      </c>
      <c r="K44" s="368">
        <v>45.1</v>
      </c>
      <c r="L44" s="368">
        <f t="shared" ref="L44:L53" si="4">(K44/J44^2)*10000</f>
        <v>16.76829268292683</v>
      </c>
    </row>
    <row r="45" spans="1:12">
      <c r="A45" s="368" t="s">
        <v>332</v>
      </c>
      <c r="B45" s="368" t="s">
        <v>331</v>
      </c>
      <c r="C45" s="368">
        <v>43</v>
      </c>
      <c r="D45" s="368">
        <v>15</v>
      </c>
      <c r="E45" s="368">
        <v>21</v>
      </c>
      <c r="F45" s="368">
        <v>14</v>
      </c>
      <c r="G45" s="368">
        <v>1.5599999999999998</v>
      </c>
      <c r="H45" s="368">
        <v>2.41</v>
      </c>
      <c r="I45" s="368">
        <v>4.4000000000000004</v>
      </c>
      <c r="J45" s="368">
        <v>164</v>
      </c>
      <c r="K45" s="368">
        <v>57.4</v>
      </c>
      <c r="L45" s="368">
        <f t="shared" si="4"/>
        <v>21.341463414634148</v>
      </c>
    </row>
    <row r="46" spans="1:12">
      <c r="A46" s="368" t="s">
        <v>334</v>
      </c>
      <c r="B46" s="368" t="s">
        <v>333</v>
      </c>
      <c r="C46" s="368">
        <v>27</v>
      </c>
      <c r="D46" s="368">
        <v>46</v>
      </c>
      <c r="E46" s="368">
        <v>27</v>
      </c>
      <c r="F46" s="368">
        <v>21</v>
      </c>
      <c r="G46" s="368">
        <v>0.87</v>
      </c>
      <c r="H46" s="368">
        <v>1.7400000000000002</v>
      </c>
      <c r="I46" s="368">
        <v>4.74</v>
      </c>
      <c r="J46" s="368">
        <v>175.5</v>
      </c>
      <c r="K46" s="368">
        <v>74.400000000000006</v>
      </c>
      <c r="L46" s="368">
        <f t="shared" si="4"/>
        <v>24.155648087272024</v>
      </c>
    </row>
    <row r="47" spans="1:12">
      <c r="A47" s="368" t="s">
        <v>335</v>
      </c>
      <c r="B47" s="368" t="s">
        <v>333</v>
      </c>
      <c r="C47" s="368">
        <v>49</v>
      </c>
      <c r="D47" s="368">
        <v>12</v>
      </c>
      <c r="E47" s="368">
        <v>19</v>
      </c>
      <c r="F47" s="368">
        <v>15</v>
      </c>
      <c r="G47" s="368">
        <v>1.18</v>
      </c>
      <c r="H47" s="368">
        <v>3.12</v>
      </c>
      <c r="I47" s="368">
        <v>4.57</v>
      </c>
      <c r="J47" s="368">
        <v>181.5</v>
      </c>
      <c r="K47" s="368">
        <v>84.1</v>
      </c>
      <c r="L47" s="368">
        <f t="shared" si="4"/>
        <v>25.529525153867752</v>
      </c>
    </row>
    <row r="48" spans="1:12">
      <c r="A48" s="368" t="s">
        <v>336</v>
      </c>
      <c r="B48" s="368" t="s">
        <v>333</v>
      </c>
      <c r="C48" s="368">
        <v>38</v>
      </c>
      <c r="D48" s="368">
        <v>13</v>
      </c>
      <c r="E48" s="368">
        <v>20</v>
      </c>
      <c r="F48" s="368">
        <v>23</v>
      </c>
      <c r="G48" s="368">
        <v>0.94000000000000006</v>
      </c>
      <c r="H48" s="368">
        <v>2.58</v>
      </c>
      <c r="I48" s="368">
        <v>4.2699999999999996</v>
      </c>
      <c r="J48" s="368">
        <v>174.5</v>
      </c>
      <c r="K48" s="368">
        <v>57.3</v>
      </c>
      <c r="L48" s="368">
        <f t="shared" si="4"/>
        <v>18.817579494421228</v>
      </c>
    </row>
    <row r="49" spans="1:12">
      <c r="A49" s="368" t="s">
        <v>337</v>
      </c>
      <c r="B49" s="368" t="s">
        <v>331</v>
      </c>
      <c r="C49" s="368">
        <v>53</v>
      </c>
      <c r="D49" s="368">
        <v>51</v>
      </c>
      <c r="E49" s="368">
        <v>35</v>
      </c>
      <c r="F49" s="368">
        <v>29</v>
      </c>
      <c r="G49" s="368">
        <v>2.0099999999999998</v>
      </c>
      <c r="H49" s="368">
        <v>2.12</v>
      </c>
      <c r="I49" s="368">
        <v>5.14</v>
      </c>
      <c r="J49" s="368">
        <v>157</v>
      </c>
      <c r="K49" s="368">
        <v>55.8</v>
      </c>
      <c r="L49" s="368">
        <f t="shared" si="4"/>
        <v>22.637835206296401</v>
      </c>
    </row>
    <row r="50" spans="1:12">
      <c r="A50" s="368" t="s">
        <v>338</v>
      </c>
      <c r="B50" s="368" t="s">
        <v>333</v>
      </c>
      <c r="C50" s="368">
        <v>34</v>
      </c>
      <c r="D50" s="368">
        <v>11</v>
      </c>
      <c r="E50" s="368">
        <v>19</v>
      </c>
      <c r="F50" s="368">
        <v>15</v>
      </c>
      <c r="G50" s="368">
        <v>0.98000000000000009</v>
      </c>
      <c r="H50" s="368">
        <v>1.98</v>
      </c>
      <c r="I50" s="368">
        <v>4.72</v>
      </c>
      <c r="J50" s="368">
        <v>174</v>
      </c>
      <c r="K50" s="368">
        <v>65.7</v>
      </c>
      <c r="L50" s="368">
        <f t="shared" si="4"/>
        <v>21.70035671819263</v>
      </c>
    </row>
    <row r="51" spans="1:12">
      <c r="A51" s="368" t="s">
        <v>339</v>
      </c>
      <c r="B51" s="368" t="s">
        <v>331</v>
      </c>
      <c r="C51" s="368">
        <v>24</v>
      </c>
      <c r="D51" s="368">
        <v>11</v>
      </c>
      <c r="E51" s="368">
        <v>25</v>
      </c>
      <c r="F51" s="368">
        <v>18</v>
      </c>
      <c r="G51" s="368">
        <v>0.67</v>
      </c>
      <c r="H51" s="368">
        <v>1.9700000000000002</v>
      </c>
      <c r="I51" s="368">
        <v>4.34</v>
      </c>
      <c r="J51" s="368">
        <v>159.5</v>
      </c>
      <c r="K51" s="368">
        <v>42.4</v>
      </c>
      <c r="L51" s="368">
        <f t="shared" si="4"/>
        <v>16.666502884209077</v>
      </c>
    </row>
    <row r="52" spans="1:12">
      <c r="A52" s="368" t="s">
        <v>340</v>
      </c>
      <c r="B52" s="368" t="s">
        <v>331</v>
      </c>
      <c r="C52" s="368">
        <v>72</v>
      </c>
      <c r="D52" s="368">
        <v>12</v>
      </c>
      <c r="E52" s="368">
        <v>18</v>
      </c>
      <c r="F52" s="368">
        <v>14</v>
      </c>
      <c r="G52" s="368">
        <v>0.83000000000000007</v>
      </c>
      <c r="H52" s="368">
        <v>2.6100000000000003</v>
      </c>
      <c r="I52" s="368">
        <v>6.1</v>
      </c>
      <c r="J52" s="368">
        <v>147</v>
      </c>
      <c r="K52" s="368">
        <v>51.9</v>
      </c>
      <c r="L52" s="368">
        <f t="shared" si="4"/>
        <v>24.017770373455505</v>
      </c>
    </row>
    <row r="53" spans="1:12">
      <c r="A53" s="368" t="s">
        <v>341</v>
      </c>
      <c r="B53" s="368" t="s">
        <v>333</v>
      </c>
      <c r="C53" s="368">
        <v>67</v>
      </c>
      <c r="D53" s="368">
        <v>28</v>
      </c>
      <c r="E53" s="368">
        <v>26</v>
      </c>
      <c r="F53" s="368">
        <v>25</v>
      </c>
      <c r="G53" s="368">
        <v>1.5</v>
      </c>
      <c r="H53" s="368">
        <v>3.3499999999999996</v>
      </c>
      <c r="I53" s="368">
        <v>4.53</v>
      </c>
      <c r="J53" s="368">
        <v>177.5</v>
      </c>
      <c r="K53" s="368">
        <v>68.599999999999994</v>
      </c>
      <c r="L53" s="368">
        <f t="shared" si="4"/>
        <v>21.773457647292204</v>
      </c>
    </row>
    <row r="54" spans="1:12">
      <c r="A54" s="369" t="s">
        <v>370</v>
      </c>
      <c r="B54" s="369"/>
      <c r="C54" s="369">
        <f t="shared" ref="C54:I54" si="5">AVERAGE(C44:C53)</f>
        <v>43.7</v>
      </c>
      <c r="D54" s="369">
        <f t="shared" si="5"/>
        <v>21.5</v>
      </c>
      <c r="E54" s="369">
        <f t="shared" si="5"/>
        <v>23.4</v>
      </c>
      <c r="F54" s="369">
        <f t="shared" si="5"/>
        <v>18.600000000000001</v>
      </c>
      <c r="G54" s="369">
        <f t="shared" si="5"/>
        <v>1.0880000000000001</v>
      </c>
      <c r="H54" s="369">
        <f t="shared" si="5"/>
        <v>2.2969999999999997</v>
      </c>
      <c r="I54" s="369">
        <f t="shared" si="5"/>
        <v>4.7090000000000014</v>
      </c>
      <c r="J54" s="369"/>
      <c r="K54" s="369"/>
      <c r="L54" s="369">
        <f>AVERAGE(L44:L53)</f>
        <v>21.340843166256782</v>
      </c>
    </row>
    <row r="55" spans="1:12">
      <c r="A55" s="369" t="s">
        <v>371</v>
      </c>
      <c r="B55" s="369"/>
      <c r="C55" s="369">
        <f t="shared" ref="C55:I55" si="6">_xlfn.STDEV.P(C44:C53)</f>
        <v>15.620819440733575</v>
      </c>
      <c r="D55" s="369">
        <f t="shared" si="6"/>
        <v>14.347473645210156</v>
      </c>
      <c r="E55" s="369">
        <f t="shared" si="6"/>
        <v>4.9234134500364686</v>
      </c>
      <c r="F55" s="369">
        <f t="shared" si="6"/>
        <v>5.3516352641038605</v>
      </c>
      <c r="G55" s="369">
        <f t="shared" si="6"/>
        <v>0.46183979906456724</v>
      </c>
      <c r="H55" s="369">
        <f t="shared" si="6"/>
        <v>0.63109507999983783</v>
      </c>
      <c r="I55" s="369">
        <f t="shared" si="6"/>
        <v>0.52739833143459414</v>
      </c>
      <c r="J55" s="369"/>
      <c r="K55" s="369"/>
      <c r="L55" s="369">
        <f>_xlfn.STDEV.P(L44:L53)</f>
        <v>2.8940845077811685</v>
      </c>
    </row>
    <row r="56" spans="1:12">
      <c r="A56" s="369" t="s">
        <v>372</v>
      </c>
      <c r="B56" s="369"/>
      <c r="C56" s="369">
        <f>C55/SQRT(10)</f>
        <v>4.9397368350955695</v>
      </c>
      <c r="D56" s="369">
        <f t="shared" ref="D56:L56" si="7">D55/SQRT(10)</f>
        <v>4.5370695388102655</v>
      </c>
      <c r="E56" s="369">
        <f t="shared" si="7"/>
        <v>1.5569200364822851</v>
      </c>
      <c r="F56" s="369">
        <f t="shared" si="7"/>
        <v>1.6923356641044942</v>
      </c>
      <c r="G56" s="369">
        <f t="shared" si="7"/>
        <v>0.14604656791585341</v>
      </c>
      <c r="H56" s="369">
        <f t="shared" si="7"/>
        <v>0.19956978729256633</v>
      </c>
      <c r="I56" s="369">
        <f t="shared" si="7"/>
        <v>0.16677799615056957</v>
      </c>
      <c r="J56" s="369"/>
      <c r="K56" s="369"/>
      <c r="L56" s="369">
        <f t="shared" si="7"/>
        <v>0.9151898785595789</v>
      </c>
    </row>
  </sheetData>
  <phoneticPr fontId="3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Fig1</vt:lpstr>
      <vt:lpstr>Fig2</vt:lpstr>
      <vt:lpstr>Fig3</vt:lpstr>
      <vt:lpstr>Fig4</vt:lpstr>
      <vt:lpstr>Fig5</vt:lpstr>
      <vt:lpstr>Fig6</vt:lpstr>
      <vt:lpstr>Fig7</vt:lpstr>
      <vt:lpstr>Fig8</vt:lpstr>
      <vt:lpstr>Fig S1</vt:lpstr>
      <vt:lpstr>FigS2</vt:lpstr>
      <vt:lpstr>Fig S3</vt:lpstr>
      <vt:lpstr>FigS4</vt:lpstr>
      <vt:lpstr>FigS5</vt:lpstr>
      <vt:lpstr>FigS6</vt:lpstr>
      <vt:lpstr>FigS7</vt:lpstr>
      <vt:lpstr>FigS8</vt:lpstr>
      <vt:lpstr>FigS9</vt:lpstr>
      <vt:lpstr>S 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张桂冀</dc:creator>
  <cp:lastModifiedBy>VIPASSI</cp:lastModifiedBy>
  <dcterms:created xsi:type="dcterms:W3CDTF">2021-01-12T12:47:00Z</dcterms:created>
  <dcterms:modified xsi:type="dcterms:W3CDTF">2023-02-13T07:11:11Z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1BCC2E9757434A76AF7FB44BF1C0FC5A</vt:lpwstr>
  </property>
</Properties>
</file>