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suke Kageyama\Dropbox\MS\BIAURARIA_paper\Nature投稿用\NatComm\Final Revision\Source Data\"/>
    </mc:Choice>
  </mc:AlternateContent>
  <xr:revisionPtr revIDLastSave="0" documentId="13_ncr:1_{A2374C29-EB1B-4189-BCA3-22A88AF8A555}" xr6:coauthVersionLast="47" xr6:coauthVersionMax="47" xr10:uidLastSave="{00000000-0000-0000-0000-000000000000}"/>
  <bookViews>
    <workbookView xWindow="-110" yWindow="-110" windowWidth="19420" windowHeight="10560" xr2:uid="{B24D89C8-50BB-4BFD-AA3D-BF9CB97426DD}"/>
  </bookViews>
  <sheets>
    <sheet name="title" sheetId="1" r:id="rId1"/>
    <sheet name="embryonic" sheetId="2" r:id="rId2"/>
    <sheet name="postembryoni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  <c r="G4" i="3"/>
  <c r="J4" i="3"/>
  <c r="M4" i="3"/>
  <c r="D5" i="3"/>
  <c r="G5" i="3"/>
  <c r="H5" i="3"/>
  <c r="J5" i="3"/>
  <c r="K5" i="3"/>
  <c r="L5" i="3"/>
  <c r="M5" i="3" s="1"/>
  <c r="D6" i="3"/>
  <c r="G6" i="3"/>
  <c r="H6" i="3"/>
  <c r="J6" i="3"/>
  <c r="K6" i="3"/>
  <c r="L6" i="3"/>
  <c r="M6" i="3" s="1"/>
  <c r="D7" i="3"/>
  <c r="G7" i="3"/>
  <c r="H7" i="3"/>
  <c r="J7" i="3"/>
  <c r="K7" i="3"/>
  <c r="L7" i="3"/>
  <c r="M7" i="3" s="1"/>
  <c r="D8" i="3"/>
  <c r="G8" i="3"/>
  <c r="H8" i="3"/>
  <c r="J8" i="3"/>
  <c r="K8" i="3"/>
  <c r="L8" i="3"/>
  <c r="M8" i="3"/>
  <c r="C3" i="2"/>
  <c r="F3" i="2"/>
  <c r="I3" i="2"/>
  <c r="J3" i="2"/>
  <c r="K3" i="2"/>
  <c r="L3" i="2"/>
  <c r="C4" i="2"/>
  <c r="F4" i="2"/>
  <c r="I4" i="2"/>
  <c r="J4" i="2"/>
  <c r="K4" i="2"/>
  <c r="L4" i="2"/>
  <c r="C5" i="2"/>
  <c r="F5" i="2"/>
  <c r="I5" i="2"/>
  <c r="J5" i="2"/>
  <c r="K5" i="2"/>
  <c r="L5" i="2"/>
  <c r="C6" i="2"/>
  <c r="F6" i="2"/>
  <c r="I6" i="2"/>
  <c r="J6" i="2"/>
  <c r="K6" i="2"/>
  <c r="L6" i="2"/>
  <c r="C7" i="2"/>
  <c r="F7" i="2"/>
  <c r="I7" i="2"/>
  <c r="J7" i="2"/>
  <c r="K7" i="2"/>
  <c r="L7" i="2"/>
  <c r="C8" i="2"/>
  <c r="F8" i="2"/>
  <c r="I8" i="2"/>
  <c r="J8" i="2"/>
  <c r="K8" i="2"/>
  <c r="L8" i="2" s="1"/>
  <c r="C9" i="2"/>
  <c r="F9" i="2"/>
  <c r="I9" i="2"/>
  <c r="J9" i="2"/>
  <c r="K9" i="2"/>
  <c r="L9" i="2"/>
  <c r="C10" i="2"/>
  <c r="F10" i="2"/>
  <c r="I10" i="2"/>
  <c r="J10" i="2"/>
  <c r="K10" i="2"/>
  <c r="L10" i="2"/>
  <c r="C11" i="2"/>
  <c r="F11" i="2"/>
  <c r="I11" i="2"/>
  <c r="J11" i="2"/>
  <c r="K11" i="2"/>
  <c r="L11" i="2"/>
</calcChain>
</file>

<file path=xl/sharedStrings.xml><?xml version="1.0" encoding="utf-8"?>
<sst xmlns="http://schemas.openxmlformats.org/spreadsheetml/2006/main" count="53" uniqueCount="30">
  <si>
    <t>*Unfertilized eggs may be included in this category. **Therefore, hatching rates of EGFP- eggs may be underestimated.</t>
    <phoneticPr fontId="1"/>
  </si>
  <si>
    <t>Rep4</t>
  </si>
  <si>
    <t>Rep3</t>
  </si>
  <si>
    <t>Rep2</t>
  </si>
  <si>
    <t>Rep1</t>
    <phoneticPr fontId="1"/>
  </si>
  <si>
    <t>Act.Gal4/CyO-EGFP x +/+</t>
    <phoneticPr fontId="1"/>
  </si>
  <si>
    <t>Rep5</t>
  </si>
  <si>
    <t>Act.Gal4/CyO-EGFP x UASp-ORF4/UASp-ORF4</t>
    <phoneticPr fontId="1"/>
  </si>
  <si>
    <t>EGFP+</t>
    <phoneticPr fontId="1"/>
  </si>
  <si>
    <t>EGFP-*</t>
    <phoneticPr fontId="1"/>
  </si>
  <si>
    <t>EGFP-</t>
    <phoneticPr fontId="1"/>
  </si>
  <si>
    <t>Egg hatch rates</t>
    <phoneticPr fontId="1"/>
  </si>
  <si>
    <t>Total</t>
    <phoneticPr fontId="1"/>
  </si>
  <si>
    <t>Hatch rate of EGFP+ eggs</t>
    <phoneticPr fontId="1"/>
  </si>
  <si>
    <t>Hatch rate of EGFP- eggs**</t>
    <phoneticPr fontId="1"/>
  </si>
  <si>
    <t>Unhatched eggs</t>
    <phoneticPr fontId="1"/>
  </si>
  <si>
    <t>Hatched larvae</t>
    <phoneticPr fontId="1"/>
  </si>
  <si>
    <t>Replicates</t>
    <phoneticPr fontId="1"/>
  </si>
  <si>
    <t>Cross</t>
    <phoneticPr fontId="1"/>
  </si>
  <si>
    <t>Prop.M</t>
    <phoneticPr fontId="1"/>
  </si>
  <si>
    <t>Male</t>
    <phoneticPr fontId="1"/>
  </si>
  <si>
    <t>Female</t>
    <phoneticPr fontId="1"/>
  </si>
  <si>
    <t>CyO-EGFP/UAS</t>
    <phoneticPr fontId="1"/>
  </si>
  <si>
    <t>Act.Gal4/UAS</t>
    <phoneticPr fontId="1"/>
  </si>
  <si>
    <t>Adults</t>
    <phoneticPr fontId="1"/>
  </si>
  <si>
    <t>3rd-instar larvae</t>
    <phoneticPr fontId="1"/>
  </si>
  <si>
    <t>Replicate</t>
    <phoneticPr fontId="1"/>
  </si>
  <si>
    <t>"embryonic" sheet shows the hatching rates of eggs overexpressed by the actin driver (Supplementary Fig. 13).</t>
    <phoneticPr fontId="1"/>
  </si>
  <si>
    <t>"postembryonic" sheet shows the sex ratio of third-instar larvae and adults overexpressed by the actin driver (Supplementary Fig. 14).</t>
    <phoneticPr fontId="1"/>
  </si>
  <si>
    <r>
      <t xml:space="preserve">Dataset S7: </t>
    </r>
    <r>
      <rPr>
        <sz val="11"/>
        <color theme="1"/>
        <rFont val="Arial"/>
        <family val="2"/>
      </rPr>
      <t xml:space="preserve">Survivorship of overexpressed </t>
    </r>
    <r>
      <rPr>
        <i/>
        <sz val="11"/>
        <color theme="1"/>
        <rFont val="Arial"/>
        <family val="2"/>
      </rPr>
      <t>D. melanogaster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</si>
</sst>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77EB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1" applyFo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2" fillId="0" borderId="0" xfId="1" applyFont="1" applyBorder="1">
      <alignment vertical="center"/>
    </xf>
    <xf numFmtId="0" fontId="7" fillId="2" borderId="0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center" vertical="center"/>
    </xf>
    <xf numFmtId="176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2" fillId="0" borderId="0" xfId="1" applyFont="1">
      <alignment vertical="center"/>
    </xf>
    <xf numFmtId="0" fontId="6" fillId="0" borderId="0" xfId="1" applyFont="1" applyBorder="1">
      <alignment vertical="center"/>
    </xf>
    <xf numFmtId="0" fontId="6" fillId="0" borderId="0" xfId="1" applyFont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3A563890-46CE-4E41-A694-72C7ED8A88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69CB-E255-4332-A26D-B7875333537F}">
  <sheetPr>
    <tabColor theme="4"/>
  </sheetPr>
  <dimension ref="A1:A4"/>
  <sheetViews>
    <sheetView tabSelected="1" workbookViewId="0">
      <selection activeCell="A2" sqref="A2"/>
    </sheetView>
  </sheetViews>
  <sheetFormatPr defaultColWidth="9" defaultRowHeight="18" customHeight="1" x14ac:dyDescent="0.55000000000000004"/>
  <cols>
    <col min="1" max="16384" width="9" style="3"/>
  </cols>
  <sheetData>
    <row r="1" spans="1:1" ht="18" customHeight="1" x14ac:dyDescent="0.55000000000000004">
      <c r="A1" s="2" t="s">
        <v>29</v>
      </c>
    </row>
    <row r="2" spans="1:1" ht="18" customHeight="1" x14ac:dyDescent="0.55000000000000004">
      <c r="A2" s="1"/>
    </row>
    <row r="3" spans="1:1" ht="18" customHeight="1" x14ac:dyDescent="0.55000000000000004">
      <c r="A3" s="1" t="s">
        <v>27</v>
      </c>
    </row>
    <row r="4" spans="1:1" ht="18" customHeight="1" x14ac:dyDescent="0.55000000000000004">
      <c r="A4" s="1" t="s">
        <v>28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4E96-51F0-4E9C-AF1D-E37D8C8AF144}">
  <sheetPr>
    <tabColor theme="4"/>
  </sheetPr>
  <dimension ref="A1:L13"/>
  <sheetViews>
    <sheetView zoomScale="80" zoomScaleNormal="80" workbookViewId="0">
      <selection activeCell="H18" sqref="H18"/>
    </sheetView>
  </sheetViews>
  <sheetFormatPr defaultColWidth="10.33203125" defaultRowHeight="18" customHeight="1" x14ac:dyDescent="0.55000000000000004"/>
  <cols>
    <col min="1" max="1" width="49" style="13" customWidth="1"/>
    <col min="2" max="2" width="17.83203125" style="13" customWidth="1"/>
    <col min="3" max="3" width="10.33203125" style="13"/>
    <col min="4" max="5" width="16.75" style="13" customWidth="1"/>
    <col min="6" max="6" width="14.83203125" style="13" customWidth="1"/>
    <col min="7" max="8" width="16.75" style="13" customWidth="1"/>
    <col min="9" max="10" width="16.75" style="4" customWidth="1"/>
    <col min="11" max="12" width="16.75" style="13" customWidth="1"/>
    <col min="13" max="16384" width="10.33203125" style="13"/>
  </cols>
  <sheetData>
    <row r="1" spans="1:12" s="6" customFormat="1" ht="18" customHeight="1" x14ac:dyDescent="0.55000000000000004">
      <c r="A1" s="16" t="s">
        <v>18</v>
      </c>
      <c r="B1" s="16" t="s">
        <v>17</v>
      </c>
      <c r="C1" s="17" t="s">
        <v>16</v>
      </c>
      <c r="D1" s="18" t="s">
        <v>16</v>
      </c>
      <c r="E1" s="18"/>
      <c r="F1" s="17" t="s">
        <v>15</v>
      </c>
      <c r="G1" s="18" t="s">
        <v>15</v>
      </c>
      <c r="H1" s="18"/>
      <c r="I1" s="17" t="s">
        <v>14</v>
      </c>
      <c r="J1" s="17" t="s">
        <v>13</v>
      </c>
      <c r="K1" s="18" t="s">
        <v>12</v>
      </c>
      <c r="L1" s="17" t="s">
        <v>11</v>
      </c>
    </row>
    <row r="2" spans="1:12" s="6" customFormat="1" ht="18" customHeight="1" x14ac:dyDescent="0.55000000000000004">
      <c r="A2" s="16"/>
      <c r="B2" s="16"/>
      <c r="C2" s="17"/>
      <c r="D2" s="7" t="s">
        <v>10</v>
      </c>
      <c r="E2" s="7" t="s">
        <v>8</v>
      </c>
      <c r="F2" s="17"/>
      <c r="G2" s="7" t="s">
        <v>9</v>
      </c>
      <c r="H2" s="7" t="s">
        <v>8</v>
      </c>
      <c r="I2" s="17"/>
      <c r="J2" s="17"/>
      <c r="K2" s="18"/>
      <c r="L2" s="17"/>
    </row>
    <row r="3" spans="1:12" s="6" customFormat="1" ht="18" customHeight="1" x14ac:dyDescent="0.55000000000000004">
      <c r="A3" s="6" t="s">
        <v>7</v>
      </c>
      <c r="B3" s="6" t="s">
        <v>4</v>
      </c>
      <c r="C3" s="8">
        <f t="shared" ref="C3:C11" si="0">D3+E3</f>
        <v>369</v>
      </c>
      <c r="D3" s="8">
        <v>189</v>
      </c>
      <c r="E3" s="8">
        <v>180</v>
      </c>
      <c r="F3" s="8">
        <f t="shared" ref="F3:F11" si="1">G3+H3</f>
        <v>31</v>
      </c>
      <c r="G3" s="8">
        <v>11</v>
      </c>
      <c r="H3" s="8">
        <v>20</v>
      </c>
      <c r="I3" s="9">
        <f t="shared" ref="I3:I11" si="2">D3/(D3+G3)</f>
        <v>0.94499999999999995</v>
      </c>
      <c r="J3" s="9">
        <f t="shared" ref="J3:J11" si="3">E3/(E3+H3)</f>
        <v>0.9</v>
      </c>
      <c r="K3" s="8">
        <f t="shared" ref="K3:K11" si="4">SUM(D3:F3)</f>
        <v>400</v>
      </c>
      <c r="L3" s="10">
        <f t="shared" ref="L3:L11" si="5">(D3+E3)/K3</f>
        <v>0.92249999999999999</v>
      </c>
    </row>
    <row r="4" spans="1:12" s="6" customFormat="1" ht="18" customHeight="1" x14ac:dyDescent="0.55000000000000004">
      <c r="B4" s="6" t="s">
        <v>3</v>
      </c>
      <c r="C4" s="8">
        <f t="shared" si="0"/>
        <v>275</v>
      </c>
      <c r="D4" s="8">
        <v>160</v>
      </c>
      <c r="E4" s="8">
        <v>115</v>
      </c>
      <c r="F4" s="8">
        <f t="shared" si="1"/>
        <v>89</v>
      </c>
      <c r="G4" s="8">
        <v>19</v>
      </c>
      <c r="H4" s="8">
        <v>70</v>
      </c>
      <c r="I4" s="9">
        <f t="shared" si="2"/>
        <v>0.8938547486033519</v>
      </c>
      <c r="J4" s="9">
        <f t="shared" si="3"/>
        <v>0.6216216216216216</v>
      </c>
      <c r="K4" s="8">
        <f t="shared" si="4"/>
        <v>364</v>
      </c>
      <c r="L4" s="10">
        <f t="shared" si="5"/>
        <v>0.75549450549450547</v>
      </c>
    </row>
    <row r="5" spans="1:12" s="6" customFormat="1" ht="18" customHeight="1" x14ac:dyDescent="0.55000000000000004">
      <c r="B5" s="6" t="s">
        <v>2</v>
      </c>
      <c r="C5" s="8">
        <f t="shared" si="0"/>
        <v>358</v>
      </c>
      <c r="D5" s="8">
        <v>188</v>
      </c>
      <c r="E5" s="8">
        <v>170</v>
      </c>
      <c r="F5" s="8">
        <f t="shared" si="1"/>
        <v>91</v>
      </c>
      <c r="G5" s="8">
        <v>33</v>
      </c>
      <c r="H5" s="8">
        <v>58</v>
      </c>
      <c r="I5" s="9">
        <f t="shared" si="2"/>
        <v>0.85067873303167418</v>
      </c>
      <c r="J5" s="9">
        <f t="shared" si="3"/>
        <v>0.74561403508771928</v>
      </c>
      <c r="K5" s="8">
        <f t="shared" si="4"/>
        <v>449</v>
      </c>
      <c r="L5" s="10">
        <f t="shared" si="5"/>
        <v>0.79732739420935417</v>
      </c>
    </row>
    <row r="6" spans="1:12" s="6" customFormat="1" ht="18" customHeight="1" x14ac:dyDescent="0.55000000000000004">
      <c r="B6" s="6" t="s">
        <v>1</v>
      </c>
      <c r="C6" s="8">
        <f t="shared" si="0"/>
        <v>247</v>
      </c>
      <c r="D6" s="8">
        <v>146</v>
      </c>
      <c r="E6" s="8">
        <v>101</v>
      </c>
      <c r="F6" s="8">
        <f t="shared" si="1"/>
        <v>58</v>
      </c>
      <c r="G6" s="8">
        <v>25</v>
      </c>
      <c r="H6" s="8">
        <v>33</v>
      </c>
      <c r="I6" s="9">
        <f t="shared" si="2"/>
        <v>0.85380116959064323</v>
      </c>
      <c r="J6" s="9">
        <f t="shared" si="3"/>
        <v>0.75373134328358204</v>
      </c>
      <c r="K6" s="8">
        <f t="shared" si="4"/>
        <v>305</v>
      </c>
      <c r="L6" s="10">
        <f t="shared" si="5"/>
        <v>0.80983606557377052</v>
      </c>
    </row>
    <row r="7" spans="1:12" s="6" customFormat="1" ht="18" customHeight="1" x14ac:dyDescent="0.55000000000000004">
      <c r="B7" s="6" t="s">
        <v>6</v>
      </c>
      <c r="C7" s="8">
        <f t="shared" si="0"/>
        <v>235</v>
      </c>
      <c r="D7" s="8">
        <v>132</v>
      </c>
      <c r="E7" s="8">
        <v>103</v>
      </c>
      <c r="F7" s="8">
        <f t="shared" si="1"/>
        <v>164</v>
      </c>
      <c r="G7" s="8">
        <v>74</v>
      </c>
      <c r="H7" s="8">
        <v>90</v>
      </c>
      <c r="I7" s="9">
        <f t="shared" si="2"/>
        <v>0.64077669902912626</v>
      </c>
      <c r="J7" s="9">
        <f t="shared" si="3"/>
        <v>0.53367875647668395</v>
      </c>
      <c r="K7" s="8">
        <f t="shared" si="4"/>
        <v>399</v>
      </c>
      <c r="L7" s="10">
        <f t="shared" si="5"/>
        <v>0.58897243107769426</v>
      </c>
    </row>
    <row r="8" spans="1:12" s="6" customFormat="1" ht="18" customHeight="1" x14ac:dyDescent="0.55000000000000004">
      <c r="A8" s="6" t="s">
        <v>5</v>
      </c>
      <c r="B8" s="6" t="s">
        <v>4</v>
      </c>
      <c r="C8" s="8">
        <f t="shared" si="0"/>
        <v>167</v>
      </c>
      <c r="D8" s="11">
        <v>93</v>
      </c>
      <c r="E8" s="11">
        <v>74</v>
      </c>
      <c r="F8" s="8">
        <f t="shared" si="1"/>
        <v>31</v>
      </c>
      <c r="G8" s="8">
        <v>17</v>
      </c>
      <c r="H8" s="8">
        <v>14</v>
      </c>
      <c r="I8" s="9">
        <f t="shared" si="2"/>
        <v>0.84545454545454546</v>
      </c>
      <c r="J8" s="9">
        <f t="shared" si="3"/>
        <v>0.84090909090909094</v>
      </c>
      <c r="K8" s="8">
        <f t="shared" si="4"/>
        <v>198</v>
      </c>
      <c r="L8" s="10">
        <f t="shared" si="5"/>
        <v>0.84343434343434343</v>
      </c>
    </row>
    <row r="9" spans="1:12" s="6" customFormat="1" ht="18" customHeight="1" x14ac:dyDescent="0.55000000000000004">
      <c r="B9" s="6" t="s">
        <v>3</v>
      </c>
      <c r="C9" s="8">
        <f t="shared" si="0"/>
        <v>449</v>
      </c>
      <c r="D9" s="8">
        <v>247</v>
      </c>
      <c r="E9" s="8">
        <v>202</v>
      </c>
      <c r="F9" s="8">
        <f t="shared" si="1"/>
        <v>69</v>
      </c>
      <c r="G9" s="8">
        <v>30</v>
      </c>
      <c r="H9" s="8">
        <v>39</v>
      </c>
      <c r="I9" s="9">
        <f t="shared" si="2"/>
        <v>0.89169675090252709</v>
      </c>
      <c r="J9" s="9">
        <f t="shared" si="3"/>
        <v>0.83817427385892118</v>
      </c>
      <c r="K9" s="8">
        <f t="shared" si="4"/>
        <v>518</v>
      </c>
      <c r="L9" s="10">
        <f t="shared" si="5"/>
        <v>0.86679536679536684</v>
      </c>
    </row>
    <row r="10" spans="1:12" s="6" customFormat="1" ht="18" customHeight="1" x14ac:dyDescent="0.55000000000000004">
      <c r="B10" s="6" t="s">
        <v>2</v>
      </c>
      <c r="C10" s="8">
        <f t="shared" si="0"/>
        <v>245</v>
      </c>
      <c r="D10" s="8">
        <v>135</v>
      </c>
      <c r="E10" s="8">
        <v>110</v>
      </c>
      <c r="F10" s="8">
        <f t="shared" si="1"/>
        <v>24</v>
      </c>
      <c r="G10" s="8">
        <v>7</v>
      </c>
      <c r="H10" s="8">
        <v>17</v>
      </c>
      <c r="I10" s="9">
        <f t="shared" si="2"/>
        <v>0.95070422535211263</v>
      </c>
      <c r="J10" s="9">
        <f t="shared" si="3"/>
        <v>0.86614173228346458</v>
      </c>
      <c r="K10" s="8">
        <f t="shared" si="4"/>
        <v>269</v>
      </c>
      <c r="L10" s="10">
        <f t="shared" si="5"/>
        <v>0.91078066914498146</v>
      </c>
    </row>
    <row r="11" spans="1:12" s="6" customFormat="1" ht="18" customHeight="1" x14ac:dyDescent="0.55000000000000004">
      <c r="B11" s="6" t="s">
        <v>1</v>
      </c>
      <c r="C11" s="8">
        <f t="shared" si="0"/>
        <v>184</v>
      </c>
      <c r="D11" s="8">
        <v>109</v>
      </c>
      <c r="E11" s="8">
        <v>75</v>
      </c>
      <c r="F11" s="8">
        <f t="shared" si="1"/>
        <v>45</v>
      </c>
      <c r="G11" s="8">
        <v>14</v>
      </c>
      <c r="H11" s="8">
        <v>31</v>
      </c>
      <c r="I11" s="9">
        <f t="shared" si="2"/>
        <v>0.88617886178861793</v>
      </c>
      <c r="J11" s="9">
        <f t="shared" si="3"/>
        <v>0.70754716981132071</v>
      </c>
      <c r="K11" s="8">
        <f t="shared" si="4"/>
        <v>229</v>
      </c>
      <c r="L11" s="10">
        <f t="shared" si="5"/>
        <v>0.80349344978165937</v>
      </c>
    </row>
    <row r="12" spans="1:12" ht="18" customHeight="1" x14ac:dyDescent="0.55000000000000004">
      <c r="A12" s="12" t="s">
        <v>0</v>
      </c>
    </row>
    <row r="13" spans="1:12" ht="18" customHeight="1" x14ac:dyDescent="0.55000000000000004">
      <c r="A13" s="12"/>
    </row>
  </sheetData>
  <mergeCells count="10">
    <mergeCell ref="A1:A2"/>
    <mergeCell ref="J1:J2"/>
    <mergeCell ref="K1:K2"/>
    <mergeCell ref="L1:L2"/>
    <mergeCell ref="B1:B2"/>
    <mergeCell ref="C1:C2"/>
    <mergeCell ref="D1:E1"/>
    <mergeCell ref="F1:F2"/>
    <mergeCell ref="G1:H1"/>
    <mergeCell ref="I1:I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687ED-5EB2-466C-B63D-F9199ABDB136}">
  <sheetPr>
    <tabColor theme="4"/>
  </sheetPr>
  <dimension ref="A1:M8"/>
  <sheetViews>
    <sheetView zoomScale="80" zoomScaleNormal="80" workbookViewId="0">
      <selection activeCell="K11" sqref="K11"/>
    </sheetView>
  </sheetViews>
  <sheetFormatPr defaultColWidth="10.33203125" defaultRowHeight="18" customHeight="1" x14ac:dyDescent="0.55000000000000004"/>
  <cols>
    <col min="1" max="1" width="23.25" style="14" customWidth="1"/>
    <col min="2" max="7" width="15.83203125" style="14" customWidth="1"/>
    <col min="8" max="13" width="15.83203125" style="15" customWidth="1"/>
    <col min="14" max="16384" width="10.33203125" style="14"/>
  </cols>
  <sheetData>
    <row r="1" spans="1:13" ht="18" customHeight="1" x14ac:dyDescent="0.55000000000000004">
      <c r="A1" s="16" t="s">
        <v>26</v>
      </c>
      <c r="B1" s="18" t="s">
        <v>25</v>
      </c>
      <c r="C1" s="18"/>
      <c r="D1" s="18"/>
      <c r="E1" s="18"/>
      <c r="F1" s="18"/>
      <c r="G1" s="18"/>
      <c r="H1" s="18" t="s">
        <v>24</v>
      </c>
      <c r="I1" s="18"/>
      <c r="J1" s="18"/>
      <c r="K1" s="18"/>
      <c r="L1" s="18"/>
      <c r="M1" s="18"/>
    </row>
    <row r="2" spans="1:13" ht="18" customHeight="1" x14ac:dyDescent="0.55000000000000004">
      <c r="A2" s="16"/>
      <c r="B2" s="18" t="s">
        <v>23</v>
      </c>
      <c r="C2" s="18"/>
      <c r="D2" s="18"/>
      <c r="E2" s="18" t="s">
        <v>22</v>
      </c>
      <c r="F2" s="18"/>
      <c r="G2" s="18"/>
      <c r="H2" s="18" t="s">
        <v>23</v>
      </c>
      <c r="I2" s="18"/>
      <c r="J2" s="18"/>
      <c r="K2" s="18" t="s">
        <v>22</v>
      </c>
      <c r="L2" s="18"/>
      <c r="M2" s="18"/>
    </row>
    <row r="3" spans="1:13" ht="18" customHeight="1" x14ac:dyDescent="0.55000000000000004">
      <c r="A3" s="16"/>
      <c r="B3" s="5" t="s">
        <v>21</v>
      </c>
      <c r="C3" s="5" t="s">
        <v>20</v>
      </c>
      <c r="D3" s="5" t="s">
        <v>19</v>
      </c>
      <c r="E3" s="5" t="s">
        <v>21</v>
      </c>
      <c r="F3" s="5" t="s">
        <v>20</v>
      </c>
      <c r="G3" s="5" t="s">
        <v>19</v>
      </c>
      <c r="H3" s="5" t="s">
        <v>21</v>
      </c>
      <c r="I3" s="5" t="s">
        <v>20</v>
      </c>
      <c r="J3" s="5" t="s">
        <v>19</v>
      </c>
      <c r="K3" s="5" t="s">
        <v>21</v>
      </c>
      <c r="L3" s="5" t="s">
        <v>20</v>
      </c>
      <c r="M3" s="5" t="s">
        <v>19</v>
      </c>
    </row>
    <row r="4" spans="1:13" ht="18" customHeight="1" x14ac:dyDescent="0.55000000000000004">
      <c r="A4" s="14" t="s">
        <v>4</v>
      </c>
      <c r="B4" s="15">
        <v>77</v>
      </c>
      <c r="C4" s="15">
        <v>9</v>
      </c>
      <c r="D4" s="9">
        <f>C4/(B4+C4)</f>
        <v>0.10465116279069768</v>
      </c>
      <c r="E4" s="15">
        <v>77</v>
      </c>
      <c r="F4" s="15">
        <v>49</v>
      </c>
      <c r="G4" s="9">
        <f>F4/(E4+F4)</f>
        <v>0.3888888888888889</v>
      </c>
      <c r="H4" s="15">
        <v>73</v>
      </c>
      <c r="I4" s="15">
        <v>0</v>
      </c>
      <c r="J4" s="9">
        <f>I4/(H4+I4)</f>
        <v>0</v>
      </c>
      <c r="K4" s="15">
        <v>59</v>
      </c>
      <c r="L4" s="15">
        <v>31</v>
      </c>
      <c r="M4" s="9">
        <f>L4/(K4+L4)</f>
        <v>0.34444444444444444</v>
      </c>
    </row>
    <row r="5" spans="1:13" ht="18" customHeight="1" x14ac:dyDescent="0.55000000000000004">
      <c r="A5" s="14" t="s">
        <v>3</v>
      </c>
      <c r="B5" s="15">
        <v>74</v>
      </c>
      <c r="C5" s="15">
        <v>18</v>
      </c>
      <c r="D5" s="9">
        <f>C5/(B5+C5)</f>
        <v>0.19565217391304349</v>
      </c>
      <c r="E5" s="15">
        <v>67</v>
      </c>
      <c r="F5" s="15">
        <v>51</v>
      </c>
      <c r="G5" s="9">
        <f>F5/(E5+F5)</f>
        <v>0.43220338983050849</v>
      </c>
      <c r="H5" s="15">
        <f>3+16+17+11</f>
        <v>47</v>
      </c>
      <c r="I5" s="15">
        <v>0</v>
      </c>
      <c r="J5" s="9">
        <f>I5/(H5+I5)</f>
        <v>0</v>
      </c>
      <c r="K5" s="15">
        <f>4+14+26+12</f>
        <v>56</v>
      </c>
      <c r="L5" s="15">
        <f>5+22+11+8</f>
        <v>46</v>
      </c>
      <c r="M5" s="9">
        <f>L5/(K5+L5)</f>
        <v>0.45098039215686275</v>
      </c>
    </row>
    <row r="6" spans="1:13" ht="18" customHeight="1" x14ac:dyDescent="0.55000000000000004">
      <c r="A6" s="14" t="s">
        <v>2</v>
      </c>
      <c r="B6" s="15">
        <v>64</v>
      </c>
      <c r="C6" s="15">
        <v>20</v>
      </c>
      <c r="D6" s="9">
        <f>C6/(B6+C6)</f>
        <v>0.23809523809523808</v>
      </c>
      <c r="E6" s="15">
        <v>38</v>
      </c>
      <c r="F6" s="15">
        <v>34</v>
      </c>
      <c r="G6" s="9">
        <f>F6/(E6+F6)</f>
        <v>0.47222222222222221</v>
      </c>
      <c r="H6" s="15">
        <f>10+13+12+8</f>
        <v>43</v>
      </c>
      <c r="I6" s="15">
        <v>0</v>
      </c>
      <c r="J6" s="9">
        <f>I6/(H6+I6)</f>
        <v>0</v>
      </c>
      <c r="K6" s="15">
        <f>9+23+10+8</f>
        <v>50</v>
      </c>
      <c r="L6" s="15">
        <f>11+19+13+9</f>
        <v>52</v>
      </c>
      <c r="M6" s="9">
        <f>L6/(K6+L6)</f>
        <v>0.50980392156862742</v>
      </c>
    </row>
    <row r="7" spans="1:13" ht="18" customHeight="1" x14ac:dyDescent="0.55000000000000004">
      <c r="A7" s="14" t="s">
        <v>1</v>
      </c>
      <c r="B7" s="15">
        <v>66</v>
      </c>
      <c r="C7" s="15">
        <v>9</v>
      </c>
      <c r="D7" s="9">
        <f>C7/(B7+C7)</f>
        <v>0.12</v>
      </c>
      <c r="E7" s="15">
        <v>52</v>
      </c>
      <c r="F7" s="15">
        <v>24</v>
      </c>
      <c r="G7" s="9">
        <f>F7/(E7+F7)</f>
        <v>0.31578947368421051</v>
      </c>
      <c r="H7" s="15">
        <f>5+21+15+26</f>
        <v>67</v>
      </c>
      <c r="I7" s="15">
        <v>0</v>
      </c>
      <c r="J7" s="9">
        <f>I7/(H7+I7)</f>
        <v>0</v>
      </c>
      <c r="K7" s="15">
        <f>8+20+8+19</f>
        <v>55</v>
      </c>
      <c r="L7" s="15">
        <f>6+20+10+19</f>
        <v>55</v>
      </c>
      <c r="M7" s="9">
        <f>L7/(K7+L7)</f>
        <v>0.5</v>
      </c>
    </row>
    <row r="8" spans="1:13" ht="18" customHeight="1" x14ac:dyDescent="0.55000000000000004">
      <c r="A8" s="14" t="s">
        <v>6</v>
      </c>
      <c r="B8" s="15">
        <v>17</v>
      </c>
      <c r="C8" s="15">
        <v>13</v>
      </c>
      <c r="D8" s="9">
        <f>C8/(B8+C8)</f>
        <v>0.43333333333333335</v>
      </c>
      <c r="E8" s="15">
        <v>17</v>
      </c>
      <c r="F8" s="15">
        <v>10</v>
      </c>
      <c r="G8" s="9">
        <f>F8/(E8+F8)</f>
        <v>0.37037037037037035</v>
      </c>
      <c r="H8" s="15">
        <f>1+43+7+10</f>
        <v>61</v>
      </c>
      <c r="I8" s="15">
        <v>0</v>
      </c>
      <c r="J8" s="9">
        <f>I8/(H8+I8)</f>
        <v>0</v>
      </c>
      <c r="K8" s="15">
        <f>0+36+10+10</f>
        <v>56</v>
      </c>
      <c r="L8" s="15">
        <f>5+25+10+3</f>
        <v>43</v>
      </c>
      <c r="M8" s="9">
        <f>L8/(K8+L8)</f>
        <v>0.43434343434343436</v>
      </c>
    </row>
  </sheetData>
  <mergeCells count="7">
    <mergeCell ref="A1:A3"/>
    <mergeCell ref="B2:D2"/>
    <mergeCell ref="E2:G2"/>
    <mergeCell ref="H2:J2"/>
    <mergeCell ref="K2:M2"/>
    <mergeCell ref="H1:M1"/>
    <mergeCell ref="B1:G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title</vt:lpstr>
      <vt:lpstr>embryonic</vt:lpstr>
      <vt:lpstr>postembryonic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Kageyama</dc:creator>
  <cp:lastModifiedBy>Daisuke Kageyama</cp:lastModifiedBy>
  <dcterms:created xsi:type="dcterms:W3CDTF">2022-12-07T12:50:34Z</dcterms:created>
  <dcterms:modified xsi:type="dcterms:W3CDTF">2023-02-10T14:16:49Z</dcterms:modified>
</cp:coreProperties>
</file>