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616" activeTab="1"/>
  </bookViews>
  <sheets>
    <sheet name="ImportR" sheetId="15" r:id="rId1"/>
    <sheet name="ttest" sheetId="19" r:id="rId2"/>
    <sheet name="Evaluation" sheetId="3" r:id="rId3"/>
    <sheet name="MHCQuick" sheetId="1" r:id="rId4"/>
    <sheet name="Tentacle" sheetId="6" r:id="rId5"/>
    <sheet name="mhc_lapse_1007" sheetId="8" r:id="rId6"/>
    <sheet name="mhc_lapse_1006" sheetId="9" r:id="rId7"/>
    <sheet name="mhc_lapse_1005" sheetId="10" r:id="rId8"/>
    <sheet name="mhc_lapse_1003" sheetId="11" r:id="rId9"/>
    <sheet name="mhc_lapse_1002" sheetId="12" r:id="rId10"/>
    <sheet name="mhc_lapse_1" sheetId="13" r:id="rId11"/>
    <sheet name="mhc_lapse_1001" sheetId="14" r:id="rId12"/>
    <sheet name="FFT" sheetId="2" r:id="rId13"/>
    <sheet name="FFT_example1" sheetId="4" r:id="rId14"/>
    <sheet name="FFT_example2" sheetId="5" r:id="rId15"/>
  </sheets>
  <calcPr calcId="162913"/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3" i="3"/>
  <c r="N4" i="14"/>
  <c r="F4" i="14"/>
  <c r="G4" i="14" s="1"/>
  <c r="N3" i="14"/>
  <c r="F3" i="14"/>
  <c r="G3" i="14" s="1"/>
  <c r="F2" i="14"/>
  <c r="G2" i="14" s="1"/>
  <c r="F8" i="13"/>
  <c r="G8" i="13" s="1"/>
  <c r="F7" i="13"/>
  <c r="F5" i="13"/>
  <c r="N4" i="13"/>
  <c r="F4" i="13"/>
  <c r="N3" i="13"/>
  <c r="F3" i="13"/>
  <c r="F2" i="13"/>
  <c r="G2" i="13" s="1"/>
  <c r="F5" i="12"/>
  <c r="G5" i="12" s="1"/>
  <c r="N4" i="12"/>
  <c r="F4" i="12"/>
  <c r="G4" i="12" s="1"/>
  <c r="N3" i="12"/>
  <c r="F3" i="12"/>
  <c r="F2" i="12"/>
  <c r="F5" i="11"/>
  <c r="G5" i="11" s="1"/>
  <c r="N4" i="11"/>
  <c r="F4" i="11"/>
  <c r="N3" i="11"/>
  <c r="F3" i="11"/>
  <c r="G3" i="11" s="1"/>
  <c r="F2" i="11"/>
  <c r="G2" i="11" s="1"/>
  <c r="F5" i="10"/>
  <c r="N4" i="10"/>
  <c r="F4" i="10"/>
  <c r="G4" i="10" s="1"/>
  <c r="N3" i="10"/>
  <c r="F3" i="10"/>
  <c r="F2" i="10"/>
  <c r="G2" i="10" s="1"/>
  <c r="F8" i="9"/>
  <c r="G8" i="9" s="1"/>
  <c r="F7" i="9"/>
  <c r="F6" i="9"/>
  <c r="F5" i="9"/>
  <c r="N4" i="9"/>
  <c r="F4" i="9"/>
  <c r="N3" i="9"/>
  <c r="G4" i="9" s="1"/>
  <c r="F3" i="9"/>
  <c r="G3" i="9" s="1"/>
  <c r="F2" i="9"/>
  <c r="F28" i="8"/>
  <c r="F27" i="8"/>
  <c r="G27" i="8" s="1"/>
  <c r="F26" i="8"/>
  <c r="G26" i="8" s="1"/>
  <c r="F25" i="8"/>
  <c r="F24" i="8"/>
  <c r="F23" i="8"/>
  <c r="G23" i="8" s="1"/>
  <c r="F22" i="8"/>
  <c r="G22" i="8" s="1"/>
  <c r="F21" i="8"/>
  <c r="F20" i="8"/>
  <c r="F19" i="8"/>
  <c r="G19" i="8" s="1"/>
  <c r="F18" i="8"/>
  <c r="G18" i="8" s="1"/>
  <c r="F17" i="8"/>
  <c r="F16" i="8"/>
  <c r="F15" i="8"/>
  <c r="G15" i="8" s="1"/>
  <c r="F14" i="8"/>
  <c r="G14" i="8" s="1"/>
  <c r="F13" i="8"/>
  <c r="F12" i="8"/>
  <c r="F11" i="8"/>
  <c r="G11" i="8" s="1"/>
  <c r="F10" i="8"/>
  <c r="G10" i="8" s="1"/>
  <c r="F9" i="8"/>
  <c r="F8" i="8"/>
  <c r="F7" i="8"/>
  <c r="G7" i="8" s="1"/>
  <c r="F6" i="8"/>
  <c r="G6" i="8" s="1"/>
  <c r="F5" i="8"/>
  <c r="N4" i="8"/>
  <c r="F4" i="8"/>
  <c r="G4" i="8" s="1"/>
  <c r="N3" i="8"/>
  <c r="F3" i="8"/>
  <c r="F2" i="8"/>
  <c r="G2" i="8" s="1"/>
  <c r="G5" i="9" l="1"/>
  <c r="G3" i="8"/>
  <c r="G8" i="8"/>
  <c r="G12" i="8"/>
  <c r="G16" i="8"/>
  <c r="G20" i="8"/>
  <c r="G24" i="8"/>
  <c r="G28" i="8"/>
  <c r="G6" i="9"/>
  <c r="G3" i="10"/>
  <c r="G4" i="11"/>
  <c r="G2" i="12"/>
  <c r="G3" i="13"/>
  <c r="G5" i="13"/>
  <c r="G5" i="8"/>
  <c r="G9" i="8"/>
  <c r="G13" i="8"/>
  <c r="G17" i="8"/>
  <c r="G21" i="8"/>
  <c r="G25" i="8"/>
  <c r="G2" i="9"/>
  <c r="G7" i="9"/>
  <c r="G5" i="10"/>
  <c r="G3" i="12"/>
  <c r="G4" i="13"/>
  <c r="G7" i="13"/>
  <c r="B91" i="6"/>
  <c r="B90" i="6"/>
  <c r="B89" i="6"/>
  <c r="F88" i="6"/>
  <c r="C89" i="6" s="1"/>
  <c r="F89" i="6" s="1"/>
  <c r="H87" i="6"/>
  <c r="H84" i="6"/>
  <c r="D86" i="6"/>
  <c r="D87" i="6"/>
  <c r="D85" i="6"/>
  <c r="H85" i="6" s="1"/>
  <c r="B87" i="6"/>
  <c r="B86" i="6"/>
  <c r="H86" i="6" s="1"/>
  <c r="B85" i="6"/>
  <c r="F84" i="6"/>
  <c r="C85" i="6" s="1"/>
  <c r="B83" i="6"/>
  <c r="B82" i="6"/>
  <c r="B81" i="6"/>
  <c r="F80" i="6"/>
  <c r="H80" i="6" s="1"/>
  <c r="B79" i="6"/>
  <c r="B78" i="6"/>
  <c r="B77" i="6"/>
  <c r="F76" i="6"/>
  <c r="H76" i="6" s="1"/>
  <c r="H73" i="6"/>
  <c r="D75" i="6"/>
  <c r="D74" i="6"/>
  <c r="B75" i="6"/>
  <c r="H75" i="6" s="1"/>
  <c r="B74" i="6"/>
  <c r="H74" i="6" s="1"/>
  <c r="F73" i="6"/>
  <c r="B71" i="6"/>
  <c r="B72" i="6"/>
  <c r="B70" i="6"/>
  <c r="F69" i="6"/>
  <c r="H69" i="6" s="1"/>
  <c r="B68" i="6"/>
  <c r="F67" i="6"/>
  <c r="H67" i="6" s="1"/>
  <c r="B66" i="6"/>
  <c r="B65" i="6"/>
  <c r="B64" i="6"/>
  <c r="F63" i="6"/>
  <c r="H63" i="6" s="1"/>
  <c r="B62" i="6"/>
  <c r="B61" i="6"/>
  <c r="B60" i="6"/>
  <c r="F59" i="6"/>
  <c r="H59" i="6" s="1"/>
  <c r="H88" i="6" l="1"/>
  <c r="C90" i="6"/>
  <c r="F90" i="6" s="1"/>
  <c r="H89" i="6"/>
  <c r="F85" i="6"/>
  <c r="C86" i="6" s="1"/>
  <c r="C81" i="6"/>
  <c r="F81" i="6" s="1"/>
  <c r="C77" i="6"/>
  <c r="F77" i="6" s="1"/>
  <c r="C74" i="6"/>
  <c r="F74" i="6" s="1"/>
  <c r="C70" i="6"/>
  <c r="F70" i="6" s="1"/>
  <c r="C68" i="6"/>
  <c r="F68" i="6" s="1"/>
  <c r="C64" i="6"/>
  <c r="F64" i="6" s="1"/>
  <c r="C60" i="6"/>
  <c r="F60" i="6" s="1"/>
  <c r="B58" i="6"/>
  <c r="B57" i="6"/>
  <c r="B56" i="6"/>
  <c r="F55" i="6"/>
  <c r="H55" i="6" s="1"/>
  <c r="B54" i="6"/>
  <c r="B53" i="6"/>
  <c r="F52" i="6"/>
  <c r="C53" i="6" s="1"/>
  <c r="F53" i="6" s="1"/>
  <c r="H48" i="6"/>
  <c r="D50" i="6"/>
  <c r="D51" i="6"/>
  <c r="D49" i="6"/>
  <c r="B51" i="6"/>
  <c r="H51" i="6" s="1"/>
  <c r="B50" i="6"/>
  <c r="H50" i="6" s="1"/>
  <c r="B49" i="6"/>
  <c r="H49" i="6" s="1"/>
  <c r="F48" i="6"/>
  <c r="C49" i="6" s="1"/>
  <c r="F49" i="6" s="1"/>
  <c r="B47" i="6"/>
  <c r="B46" i="6"/>
  <c r="B45" i="6"/>
  <c r="B44" i="6"/>
  <c r="H43" i="6"/>
  <c r="F43" i="6"/>
  <c r="C44" i="6" s="1"/>
  <c r="F44" i="6" s="1"/>
  <c r="B41" i="6"/>
  <c r="B42" i="6"/>
  <c r="B40" i="6"/>
  <c r="B39" i="6"/>
  <c r="F38" i="6"/>
  <c r="C39" i="6" s="1"/>
  <c r="F39" i="6" s="1"/>
  <c r="H3" i="6"/>
  <c r="D5" i="6"/>
  <c r="D6" i="6"/>
  <c r="D7" i="6"/>
  <c r="D4" i="6"/>
  <c r="H13" i="6"/>
  <c r="D15" i="6"/>
  <c r="D16" i="6"/>
  <c r="D14" i="6"/>
  <c r="H29" i="6"/>
  <c r="D31" i="6"/>
  <c r="D30" i="6"/>
  <c r="H90" i="6" l="1"/>
  <c r="C91" i="6"/>
  <c r="F91" i="6" s="1"/>
  <c r="H91" i="6" s="1"/>
  <c r="F86" i="6"/>
  <c r="C87" i="6" s="1"/>
  <c r="C82" i="6"/>
  <c r="F82" i="6" s="1"/>
  <c r="H81" i="6"/>
  <c r="C78" i="6"/>
  <c r="F78" i="6" s="1"/>
  <c r="H77" i="6"/>
  <c r="C75" i="6"/>
  <c r="F75" i="6" s="1"/>
  <c r="H70" i="6"/>
  <c r="C71" i="6"/>
  <c r="F71" i="6" s="1"/>
  <c r="H68" i="6"/>
  <c r="C65" i="6"/>
  <c r="F65" i="6" s="1"/>
  <c r="H64" i="6"/>
  <c r="H60" i="6"/>
  <c r="C61" i="6"/>
  <c r="F61" i="6" s="1"/>
  <c r="H52" i="6"/>
  <c r="C56" i="6"/>
  <c r="F56" i="6" s="1"/>
  <c r="H53" i="6"/>
  <c r="C54" i="6"/>
  <c r="F54" i="6" s="1"/>
  <c r="H54" i="6" s="1"/>
  <c r="C50" i="6"/>
  <c r="F50" i="6" s="1"/>
  <c r="C45" i="6"/>
  <c r="F45" i="6" s="1"/>
  <c r="C46" i="6" s="1"/>
  <c r="F46" i="6" s="1"/>
  <c r="C47" i="6" s="1"/>
  <c r="F47" i="6" s="1"/>
  <c r="H47" i="6" s="1"/>
  <c r="H44" i="6"/>
  <c r="H46" i="6"/>
  <c r="H38" i="6"/>
  <c r="C40" i="6"/>
  <c r="F40" i="6" s="1"/>
  <c r="H39" i="6"/>
  <c r="H128" i="1"/>
  <c r="D130" i="1"/>
  <c r="D131" i="1"/>
  <c r="D132" i="1"/>
  <c r="D133" i="1"/>
  <c r="D134" i="1"/>
  <c r="D135" i="1"/>
  <c r="D136" i="1"/>
  <c r="D137" i="1"/>
  <c r="D138" i="1"/>
  <c r="D139" i="1"/>
  <c r="D140" i="1"/>
  <c r="D129" i="1"/>
  <c r="H73" i="1"/>
  <c r="D75" i="1"/>
  <c r="D76" i="1"/>
  <c r="D77" i="1"/>
  <c r="D78" i="1"/>
  <c r="D79" i="1"/>
  <c r="D80" i="1"/>
  <c r="D81" i="1"/>
  <c r="D82" i="1"/>
  <c r="D83" i="1"/>
  <c r="D74" i="1"/>
  <c r="H49" i="1"/>
  <c r="D51" i="1"/>
  <c r="D52" i="1"/>
  <c r="D53" i="1"/>
  <c r="D54" i="1"/>
  <c r="D55" i="1"/>
  <c r="D56" i="1"/>
  <c r="D57" i="1"/>
  <c r="D58" i="1"/>
  <c r="D59" i="1"/>
  <c r="D60" i="1"/>
  <c r="D61" i="1"/>
  <c r="D50" i="1"/>
  <c r="D5" i="1"/>
  <c r="D6" i="1"/>
  <c r="D7" i="1"/>
  <c r="D8" i="1"/>
  <c r="D9" i="1"/>
  <c r="D10" i="1"/>
  <c r="D11" i="1"/>
  <c r="D12" i="1"/>
  <c r="D4" i="1"/>
  <c r="H40" i="6" l="1"/>
  <c r="C41" i="6"/>
  <c r="F41" i="6" s="1"/>
  <c r="H45" i="6"/>
  <c r="F87" i="6"/>
  <c r="H82" i="6"/>
  <c r="C83" i="6"/>
  <c r="F83" i="6" s="1"/>
  <c r="H83" i="6" s="1"/>
  <c r="H78" i="6"/>
  <c r="C79" i="6"/>
  <c r="F79" i="6" s="1"/>
  <c r="H79" i="6" s="1"/>
  <c r="C72" i="6"/>
  <c r="F72" i="6" s="1"/>
  <c r="H71" i="6"/>
  <c r="C66" i="6"/>
  <c r="F66" i="6" s="1"/>
  <c r="H66" i="6" s="1"/>
  <c r="H65" i="6"/>
  <c r="C62" i="6"/>
  <c r="F62" i="6" s="1"/>
  <c r="H62" i="6" s="1"/>
  <c r="H61" i="6"/>
  <c r="H56" i="6"/>
  <c r="C57" i="6"/>
  <c r="F57" i="6" s="1"/>
  <c r="C51" i="6"/>
  <c r="F51" i="6" s="1"/>
  <c r="C11" i="3"/>
  <c r="C10" i="3"/>
  <c r="C9" i="3"/>
  <c r="C8" i="3"/>
  <c r="C7" i="3"/>
  <c r="C6" i="3"/>
  <c r="C5" i="3"/>
  <c r="C4" i="3"/>
  <c r="C3" i="3"/>
  <c r="B37" i="6"/>
  <c r="B36" i="6"/>
  <c r="F35" i="6"/>
  <c r="H35" i="6" s="1"/>
  <c r="B34" i="6"/>
  <c r="B33" i="6"/>
  <c r="F32" i="6"/>
  <c r="H32" i="6" s="1"/>
  <c r="B31" i="6"/>
  <c r="H31" i="6" s="1"/>
  <c r="B30" i="6"/>
  <c r="H30" i="6" s="1"/>
  <c r="F29" i="6"/>
  <c r="B28" i="6"/>
  <c r="B27" i="6"/>
  <c r="B26" i="6"/>
  <c r="F25" i="6"/>
  <c r="C26" i="6" s="1"/>
  <c r="F26" i="6" s="1"/>
  <c r="C27" i="6" s="1"/>
  <c r="F27" i="6" s="1"/>
  <c r="B24" i="6"/>
  <c r="B23" i="6"/>
  <c r="B22" i="6"/>
  <c r="B21" i="6"/>
  <c r="F20" i="6"/>
  <c r="H20" i="6" s="1"/>
  <c r="B19" i="6"/>
  <c r="B18" i="6"/>
  <c r="F17" i="6"/>
  <c r="H17" i="6" s="1"/>
  <c r="B16" i="6"/>
  <c r="H16" i="6" s="1"/>
  <c r="B15" i="6"/>
  <c r="H15" i="6" s="1"/>
  <c r="B14" i="6"/>
  <c r="H14" i="6" s="1"/>
  <c r="F13" i="6"/>
  <c r="C14" i="6" s="1"/>
  <c r="F14" i="6" s="1"/>
  <c r="B12" i="6"/>
  <c r="B11" i="6"/>
  <c r="B10" i="6"/>
  <c r="B9" i="6"/>
  <c r="F8" i="6"/>
  <c r="H8" i="6" s="1"/>
  <c r="F3" i="6"/>
  <c r="C4" i="6" s="1"/>
  <c r="F4" i="6" s="1"/>
  <c r="C5" i="6" s="1"/>
  <c r="F5" i="6" s="1"/>
  <c r="C6" i="6" s="1"/>
  <c r="F6" i="6" s="1"/>
  <c r="C7" i="6" s="1"/>
  <c r="F7" i="6" s="1"/>
  <c r="B7" i="6"/>
  <c r="H7" i="6" s="1"/>
  <c r="B6" i="6"/>
  <c r="H6" i="6" s="1"/>
  <c r="B5" i="6"/>
  <c r="H5" i="6" s="1"/>
  <c r="S4" i="6"/>
  <c r="I91" i="6" s="1"/>
  <c r="B4" i="6"/>
  <c r="H4" i="6" s="1"/>
  <c r="S3" i="6"/>
  <c r="I61" i="6" l="1"/>
  <c r="I71" i="6"/>
  <c r="I78" i="6"/>
  <c r="I87" i="6"/>
  <c r="I39" i="6"/>
  <c r="I47" i="6"/>
  <c r="I44" i="6"/>
  <c r="I52" i="6"/>
  <c r="D15" i="3" s="1"/>
  <c r="I50" i="6"/>
  <c r="I62" i="6"/>
  <c r="I83" i="6"/>
  <c r="I70" i="6"/>
  <c r="D20" i="3" s="1"/>
  <c r="I77" i="6"/>
  <c r="D22" i="3" s="1"/>
  <c r="I90" i="6"/>
  <c r="I38" i="6"/>
  <c r="I46" i="6"/>
  <c r="I65" i="6"/>
  <c r="D18" i="3" s="1"/>
  <c r="I75" i="6"/>
  <c r="I82" i="6"/>
  <c r="I64" i="6"/>
  <c r="I60" i="6"/>
  <c r="D17" i="3" s="1"/>
  <c r="I68" i="6"/>
  <c r="H41" i="6"/>
  <c r="I41" i="6" s="1"/>
  <c r="C42" i="6"/>
  <c r="F42" i="6" s="1"/>
  <c r="H42" i="6" s="1"/>
  <c r="I42" i="6" s="1"/>
  <c r="I80" i="6"/>
  <c r="I63" i="6"/>
  <c r="I67" i="6"/>
  <c r="D19" i="3" s="1"/>
  <c r="I76" i="6"/>
  <c r="I69" i="6"/>
  <c r="I59" i="6"/>
  <c r="I84" i="6"/>
  <c r="I73" i="6"/>
  <c r="I89" i="6"/>
  <c r="D25" i="3" s="1"/>
  <c r="I48" i="6"/>
  <c r="I85" i="6"/>
  <c r="I55" i="6"/>
  <c r="I88" i="6"/>
  <c r="I74" i="6"/>
  <c r="D21" i="3" s="1"/>
  <c r="I43" i="6"/>
  <c r="I49" i="6"/>
  <c r="D14" i="3" s="1"/>
  <c r="I56" i="6"/>
  <c r="D16" i="3" s="1"/>
  <c r="I66" i="6"/>
  <c r="I79" i="6"/>
  <c r="I86" i="6"/>
  <c r="D24" i="3" s="1"/>
  <c r="I45" i="6"/>
  <c r="D13" i="3" s="1"/>
  <c r="I53" i="6"/>
  <c r="I54" i="6"/>
  <c r="I81" i="6"/>
  <c r="D23" i="3" s="1"/>
  <c r="I40" i="6"/>
  <c r="D12" i="3" s="1"/>
  <c r="H72" i="6"/>
  <c r="I72" i="6" s="1"/>
  <c r="H57" i="6"/>
  <c r="I57" i="6" s="1"/>
  <c r="C58" i="6"/>
  <c r="F58" i="6" s="1"/>
  <c r="H58" i="6" s="1"/>
  <c r="I58" i="6" s="1"/>
  <c r="I51" i="6"/>
  <c r="I35" i="6"/>
  <c r="I8" i="6"/>
  <c r="I20" i="6"/>
  <c r="I32" i="6"/>
  <c r="D10" i="3" s="1"/>
  <c r="I17" i="6"/>
  <c r="I29" i="6"/>
  <c r="D9" i="3" s="1"/>
  <c r="H26" i="6"/>
  <c r="I26" i="6" s="1"/>
  <c r="D8" i="3" s="1"/>
  <c r="C36" i="6"/>
  <c r="F36" i="6" s="1"/>
  <c r="C33" i="6"/>
  <c r="F33" i="6" s="1"/>
  <c r="C34" i="6" s="1"/>
  <c r="F34" i="6" s="1"/>
  <c r="H34" i="6" s="1"/>
  <c r="I34" i="6" s="1"/>
  <c r="C30" i="6"/>
  <c r="F30" i="6" s="1"/>
  <c r="C28" i="6"/>
  <c r="F28" i="6" s="1"/>
  <c r="H27" i="6"/>
  <c r="I27" i="6" s="1"/>
  <c r="H25" i="6"/>
  <c r="I25" i="6" s="1"/>
  <c r="C21" i="6"/>
  <c r="F21" i="6" s="1"/>
  <c r="C22" i="6" s="1"/>
  <c r="F22" i="6" s="1"/>
  <c r="C18" i="6"/>
  <c r="F18" i="6" s="1"/>
  <c r="I13" i="6"/>
  <c r="I14" i="6"/>
  <c r="D5" i="3" s="1"/>
  <c r="C15" i="6"/>
  <c r="F15" i="6" s="1"/>
  <c r="C9" i="6"/>
  <c r="F9" i="6" s="1"/>
  <c r="C10" i="6" s="1"/>
  <c r="F10" i="6" s="1"/>
  <c r="I5" i="6"/>
  <c r="I3" i="6"/>
  <c r="I6" i="6"/>
  <c r="D3" i="3" s="1"/>
  <c r="I4" i="6"/>
  <c r="I7" i="6"/>
  <c r="H22" i="6" l="1"/>
  <c r="I22" i="6" s="1"/>
  <c r="C23" i="6"/>
  <c r="F23" i="6" s="1"/>
  <c r="C37" i="6"/>
  <c r="F37" i="6" s="1"/>
  <c r="H37" i="6" s="1"/>
  <c r="I37" i="6" s="1"/>
  <c r="H36" i="6"/>
  <c r="I36" i="6" s="1"/>
  <c r="D11" i="3" s="1"/>
  <c r="H33" i="6"/>
  <c r="I33" i="6" s="1"/>
  <c r="I30" i="6"/>
  <c r="C31" i="6"/>
  <c r="F31" i="6" s="1"/>
  <c r="H28" i="6"/>
  <c r="I28" i="6" s="1"/>
  <c r="H21" i="6"/>
  <c r="I21" i="6" s="1"/>
  <c r="D7" i="3" s="1"/>
  <c r="C19" i="6"/>
  <c r="F19" i="6" s="1"/>
  <c r="H18" i="6"/>
  <c r="I18" i="6" s="1"/>
  <c r="D6" i="3" s="1"/>
  <c r="I15" i="6"/>
  <c r="C16" i="6"/>
  <c r="F16" i="6" s="1"/>
  <c r="C11" i="6"/>
  <c r="F11" i="6" s="1"/>
  <c r="H10" i="6"/>
  <c r="I10" i="6" s="1"/>
  <c r="D4" i="3" s="1"/>
  <c r="H9" i="6"/>
  <c r="I9" i="6" s="1"/>
  <c r="C24" i="6" l="1"/>
  <c r="F24" i="6" s="1"/>
  <c r="H24" i="6" s="1"/>
  <c r="I24" i="6" s="1"/>
  <c r="H23" i="6"/>
  <c r="I23" i="6" s="1"/>
  <c r="I31" i="6"/>
  <c r="H19" i="6"/>
  <c r="I19" i="6" s="1"/>
  <c r="I16" i="6"/>
  <c r="H11" i="6"/>
  <c r="I11" i="6" s="1"/>
  <c r="C12" i="6"/>
  <c r="F12" i="6" s="1"/>
  <c r="H12" i="6" s="1"/>
  <c r="I12" i="6" s="1"/>
  <c r="A33" i="5" l="1"/>
  <c r="E3" i="5"/>
  <c r="B3" i="5" s="1"/>
  <c r="C3" i="5" s="1"/>
  <c r="E4" i="5"/>
  <c r="B4" i="5" s="1"/>
  <c r="C4" i="5" s="1"/>
  <c r="E5" i="5"/>
  <c r="B5" i="5" s="1"/>
  <c r="C5" i="5" s="1"/>
  <c r="E6" i="5"/>
  <c r="B6" i="5" s="1"/>
  <c r="C6" i="5" s="1"/>
  <c r="E7" i="5"/>
  <c r="E8" i="5"/>
  <c r="B8" i="5" s="1"/>
  <c r="C8" i="5" s="1"/>
  <c r="E9" i="5"/>
  <c r="B9" i="5" s="1"/>
  <c r="C9" i="5" s="1"/>
  <c r="E10" i="5"/>
  <c r="B10" i="5" s="1"/>
  <c r="C10" i="5" s="1"/>
  <c r="E11" i="5"/>
  <c r="E12" i="5"/>
  <c r="B12" i="5" s="1"/>
  <c r="C12" i="5" s="1"/>
  <c r="E13" i="5"/>
  <c r="B13" i="5" s="1"/>
  <c r="C13" i="5" s="1"/>
  <c r="E14" i="5"/>
  <c r="B14" i="5" s="1"/>
  <c r="C14" i="5" s="1"/>
  <c r="E15" i="5"/>
  <c r="E16" i="5"/>
  <c r="B16" i="5" s="1"/>
  <c r="C16" i="5" s="1"/>
  <c r="E17" i="5"/>
  <c r="B17" i="5" s="1"/>
  <c r="C17" i="5" s="1"/>
  <c r="E18" i="5"/>
  <c r="B18" i="5" s="1"/>
  <c r="C18" i="5" s="1"/>
  <c r="E19" i="5"/>
  <c r="E20" i="5"/>
  <c r="B20" i="5" s="1"/>
  <c r="C20" i="5" s="1"/>
  <c r="E21" i="5"/>
  <c r="B21" i="5" s="1"/>
  <c r="C21" i="5" s="1"/>
  <c r="E22" i="5"/>
  <c r="B22" i="5" s="1"/>
  <c r="C22" i="5" s="1"/>
  <c r="E23" i="5"/>
  <c r="E24" i="5"/>
  <c r="B24" i="5" s="1"/>
  <c r="C24" i="5" s="1"/>
  <c r="E25" i="5"/>
  <c r="B25" i="5" s="1"/>
  <c r="C25" i="5" s="1"/>
  <c r="E26" i="5"/>
  <c r="B26" i="5" s="1"/>
  <c r="C26" i="5" s="1"/>
  <c r="E27" i="5"/>
  <c r="E28" i="5"/>
  <c r="B28" i="5" s="1"/>
  <c r="C28" i="5" s="1"/>
  <c r="E29" i="5"/>
  <c r="B29" i="5" s="1"/>
  <c r="C29" i="5" s="1"/>
  <c r="E30" i="5"/>
  <c r="B30" i="5" s="1"/>
  <c r="C30" i="5" s="1"/>
  <c r="E31" i="5"/>
  <c r="E32" i="5"/>
  <c r="B32" i="5" s="1"/>
  <c r="C32" i="5" s="1"/>
  <c r="E2" i="5"/>
  <c r="B2" i="5" s="1"/>
  <c r="B7" i="5"/>
  <c r="C7" i="5" s="1"/>
  <c r="B11" i="5"/>
  <c r="C11" i="5" s="1"/>
  <c r="B15" i="5"/>
  <c r="C15" i="5" s="1"/>
  <c r="B19" i="5"/>
  <c r="C19" i="5" s="1"/>
  <c r="B23" i="5"/>
  <c r="C23" i="5" s="1"/>
  <c r="B27" i="5"/>
  <c r="C27" i="5" s="1"/>
  <c r="B31" i="5"/>
  <c r="C31" i="5" s="1"/>
  <c r="E33" i="5"/>
  <c r="B33" i="5" s="1"/>
  <c r="C33" i="5" s="1"/>
  <c r="H2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H19" i="5" l="1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E2" i="4"/>
  <c r="B2" i="4" s="1"/>
  <c r="S25" i="1" l="1"/>
  <c r="S26" i="1"/>
  <c r="S27" i="1"/>
  <c r="S28" i="1"/>
  <c r="S29" i="1"/>
  <c r="S30" i="1"/>
  <c r="S31" i="1"/>
  <c r="S24" i="1"/>
  <c r="E4" i="4"/>
  <c r="E5" i="4"/>
  <c r="B5" i="4" s="1"/>
  <c r="E6" i="4"/>
  <c r="B6" i="4" s="1"/>
  <c r="E7" i="4"/>
  <c r="B7" i="4" s="1"/>
  <c r="E8" i="4"/>
  <c r="E9" i="4"/>
  <c r="B9" i="4" s="1"/>
  <c r="E10" i="4"/>
  <c r="B10" i="4" s="1"/>
  <c r="C10" i="4" s="1"/>
  <c r="E11" i="4"/>
  <c r="B11" i="4" s="1"/>
  <c r="E12" i="4"/>
  <c r="E13" i="4"/>
  <c r="B13" i="4" s="1"/>
  <c r="E14" i="4"/>
  <c r="B14" i="4" s="1"/>
  <c r="C14" i="4" s="1"/>
  <c r="E15" i="4"/>
  <c r="B15" i="4" s="1"/>
  <c r="E16" i="4"/>
  <c r="E17" i="4"/>
  <c r="B17" i="4" s="1"/>
  <c r="E18" i="4"/>
  <c r="E3" i="4"/>
  <c r="B3" i="4" s="1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3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C2" i="5"/>
  <c r="A2" i="5"/>
  <c r="C6" i="4"/>
  <c r="C9" i="4"/>
  <c r="C13" i="4"/>
  <c r="C2" i="4"/>
  <c r="O2" i="1"/>
  <c r="A17" i="4"/>
  <c r="C17" i="4"/>
  <c r="A10" i="4"/>
  <c r="A11" i="4"/>
  <c r="A12" i="4"/>
  <c r="A13" i="4"/>
  <c r="A14" i="4"/>
  <c r="A15" i="4"/>
  <c r="A16" i="4"/>
  <c r="C5" i="4"/>
  <c r="O4" i="4"/>
  <c r="A9" i="4"/>
  <c r="A8" i="4"/>
  <c r="A7" i="4"/>
  <c r="A6" i="4"/>
  <c r="A5" i="4"/>
  <c r="A4" i="4"/>
  <c r="A3" i="4"/>
  <c r="A2" i="4"/>
  <c r="N191" i="1"/>
  <c r="N190" i="1"/>
  <c r="N189" i="1"/>
  <c r="N188" i="1"/>
  <c r="N187" i="1"/>
  <c r="N186" i="1"/>
  <c r="N185" i="1"/>
  <c r="N184" i="1"/>
  <c r="N179" i="1"/>
  <c r="N178" i="1"/>
  <c r="N177" i="1"/>
  <c r="N176" i="1"/>
  <c r="N175" i="1"/>
  <c r="N174" i="1"/>
  <c r="N173" i="1"/>
  <c r="N172" i="1"/>
  <c r="N170" i="1"/>
  <c r="N169" i="1"/>
  <c r="N168" i="1"/>
  <c r="N167" i="1"/>
  <c r="N166" i="1"/>
  <c r="N165" i="1"/>
  <c r="N164" i="1"/>
  <c r="N163" i="1"/>
  <c r="N161" i="1"/>
  <c r="N160" i="1"/>
  <c r="N159" i="1"/>
  <c r="N158" i="1"/>
  <c r="N157" i="1"/>
  <c r="N156" i="1"/>
  <c r="N155" i="1"/>
  <c r="N154" i="1"/>
  <c r="N149" i="1"/>
  <c r="N148" i="1"/>
  <c r="N147" i="1"/>
  <c r="N146" i="1"/>
  <c r="N145" i="1"/>
  <c r="N144" i="1"/>
  <c r="N143" i="1"/>
  <c r="N142" i="1"/>
  <c r="N129" i="1"/>
  <c r="N130" i="1"/>
  <c r="N131" i="1"/>
  <c r="N132" i="1"/>
  <c r="N133" i="1"/>
  <c r="N134" i="1"/>
  <c r="N135" i="1"/>
  <c r="N128" i="1"/>
  <c r="C15" i="4" l="1"/>
  <c r="B16" i="4"/>
  <c r="C16" i="4" s="1"/>
  <c r="C11" i="4"/>
  <c r="B12" i="4"/>
  <c r="C12" i="4" s="1"/>
  <c r="C7" i="4"/>
  <c r="B8" i="4"/>
  <c r="C8" i="4" s="1"/>
  <c r="C3" i="4"/>
  <c r="B25" i="4" s="1"/>
  <c r="B4" i="4"/>
  <c r="C4" i="4" s="1"/>
  <c r="B60" i="4" s="1"/>
  <c r="B37" i="4"/>
  <c r="B53" i="4"/>
  <c r="B30" i="4"/>
  <c r="B46" i="4"/>
  <c r="B62" i="4"/>
  <c r="B52" i="4"/>
  <c r="B35" i="4"/>
  <c r="B51" i="4"/>
  <c r="B32" i="4"/>
  <c r="B45" i="5"/>
  <c r="B56" i="5"/>
  <c r="B76" i="5"/>
  <c r="B68" i="5"/>
  <c r="B48" i="5"/>
  <c r="B40" i="5"/>
  <c r="B41" i="5"/>
  <c r="B75" i="5"/>
  <c r="B71" i="5"/>
  <c r="B67" i="5"/>
  <c r="B63" i="5"/>
  <c r="B59" i="5"/>
  <c r="B55" i="5"/>
  <c r="B51" i="5"/>
  <c r="B47" i="5"/>
  <c r="B72" i="5"/>
  <c r="B60" i="5"/>
  <c r="B52" i="5"/>
  <c r="B44" i="5"/>
  <c r="B78" i="5"/>
  <c r="B74" i="5"/>
  <c r="B70" i="5"/>
  <c r="B66" i="5"/>
  <c r="B62" i="5"/>
  <c r="B58" i="5"/>
  <c r="B54" i="5"/>
  <c r="B50" i="5"/>
  <c r="B46" i="5"/>
  <c r="B42" i="5"/>
  <c r="B64" i="5"/>
  <c r="B43" i="5"/>
  <c r="B77" i="5"/>
  <c r="B73" i="5"/>
  <c r="B69" i="5"/>
  <c r="B65" i="5"/>
  <c r="B61" i="5"/>
  <c r="B57" i="5"/>
  <c r="B53" i="5"/>
  <c r="B49" i="5"/>
  <c r="A19" i="3"/>
  <c r="A18" i="3"/>
  <c r="A17" i="3"/>
  <c r="A16" i="3"/>
  <c r="A15" i="3"/>
  <c r="B195" i="1"/>
  <c r="B194" i="1"/>
  <c r="B193" i="1"/>
  <c r="B192" i="1"/>
  <c r="B191" i="1"/>
  <c r="B190" i="1"/>
  <c r="B189" i="1"/>
  <c r="B188" i="1"/>
  <c r="B187" i="1"/>
  <c r="B186" i="1"/>
  <c r="B185" i="1"/>
  <c r="F184" i="1"/>
  <c r="F185" i="1" s="1"/>
  <c r="B181" i="1"/>
  <c r="B182" i="1"/>
  <c r="B183" i="1"/>
  <c r="B180" i="1"/>
  <c r="B179" i="1"/>
  <c r="B178" i="1"/>
  <c r="B177" i="1"/>
  <c r="B176" i="1"/>
  <c r="B175" i="1"/>
  <c r="B174" i="1"/>
  <c r="B173" i="1"/>
  <c r="F172" i="1"/>
  <c r="C173" i="1" s="1"/>
  <c r="B171" i="1"/>
  <c r="B170" i="1"/>
  <c r="B169" i="1"/>
  <c r="B168" i="1"/>
  <c r="B167" i="1"/>
  <c r="B166" i="1"/>
  <c r="B165" i="1"/>
  <c r="B164" i="1"/>
  <c r="F163" i="1"/>
  <c r="C164" i="1" s="1"/>
  <c r="B162" i="1"/>
  <c r="B161" i="1"/>
  <c r="B160" i="1"/>
  <c r="B159" i="1"/>
  <c r="B158" i="1"/>
  <c r="B157" i="1"/>
  <c r="B156" i="1"/>
  <c r="F155" i="1"/>
  <c r="F156" i="1" s="1"/>
  <c r="B155" i="1"/>
  <c r="F154" i="1"/>
  <c r="C155" i="1" s="1"/>
  <c r="B153" i="1"/>
  <c r="B152" i="1"/>
  <c r="B151" i="1"/>
  <c r="B150" i="1"/>
  <c r="B149" i="1"/>
  <c r="B148" i="1"/>
  <c r="B147" i="1"/>
  <c r="B146" i="1"/>
  <c r="B145" i="1"/>
  <c r="B144" i="1"/>
  <c r="B143" i="1"/>
  <c r="B142" i="1"/>
  <c r="F141" i="1"/>
  <c r="F142" i="1" s="1"/>
  <c r="A12" i="3"/>
  <c r="A11" i="3"/>
  <c r="A10" i="3"/>
  <c r="A8" i="3"/>
  <c r="A7" i="3"/>
  <c r="A5" i="3"/>
  <c r="A4" i="3"/>
  <c r="A6" i="3"/>
  <c r="A9" i="3"/>
  <c r="A13" i="3"/>
  <c r="A14" i="3"/>
  <c r="A3" i="3"/>
  <c r="B140" i="1"/>
  <c r="H140" i="1" s="1"/>
  <c r="B139" i="1"/>
  <c r="H139" i="1" s="1"/>
  <c r="B138" i="1"/>
  <c r="H138" i="1" s="1"/>
  <c r="B137" i="1"/>
  <c r="H137" i="1" s="1"/>
  <c r="B136" i="1"/>
  <c r="H136" i="1" s="1"/>
  <c r="B135" i="1"/>
  <c r="H135" i="1" s="1"/>
  <c r="B134" i="1"/>
  <c r="H134" i="1" s="1"/>
  <c r="B133" i="1"/>
  <c r="H133" i="1" s="1"/>
  <c r="B132" i="1"/>
  <c r="H132" i="1" s="1"/>
  <c r="B131" i="1"/>
  <c r="H131" i="1" s="1"/>
  <c r="B130" i="1"/>
  <c r="H130" i="1" s="1"/>
  <c r="B129" i="1"/>
  <c r="H129" i="1" s="1"/>
  <c r="F128" i="1"/>
  <c r="F129" i="1" s="1"/>
  <c r="B56" i="4" l="1"/>
  <c r="B63" i="4"/>
  <c r="B47" i="4"/>
  <c r="B31" i="4"/>
  <c r="B44" i="4"/>
  <c r="B58" i="4"/>
  <c r="B42" i="4"/>
  <c r="B26" i="4"/>
  <c r="B49" i="4"/>
  <c r="B33" i="4"/>
  <c r="B48" i="4"/>
  <c r="B59" i="4"/>
  <c r="B43" i="4"/>
  <c r="B27" i="4"/>
  <c r="B36" i="4"/>
  <c r="B54" i="4"/>
  <c r="B38" i="4"/>
  <c r="B61" i="4"/>
  <c r="B45" i="4"/>
  <c r="B29" i="4"/>
  <c r="B40" i="4"/>
  <c r="B55" i="4"/>
  <c r="B39" i="4"/>
  <c r="B28" i="4"/>
  <c r="B50" i="4"/>
  <c r="B34" i="4"/>
  <c r="B57" i="4"/>
  <c r="B41" i="4"/>
  <c r="H154" i="1"/>
  <c r="F173" i="1"/>
  <c r="F174" i="1" s="1"/>
  <c r="C175" i="1" s="1"/>
  <c r="F186" i="1"/>
  <c r="C186" i="1"/>
  <c r="C185" i="1"/>
  <c r="H185" i="1" s="1"/>
  <c r="H184" i="1"/>
  <c r="H172" i="1"/>
  <c r="H173" i="1"/>
  <c r="H163" i="1"/>
  <c r="F164" i="1"/>
  <c r="F157" i="1"/>
  <c r="C157" i="1"/>
  <c r="C156" i="1"/>
  <c r="H156" i="1" s="1"/>
  <c r="H155" i="1"/>
  <c r="C143" i="1"/>
  <c r="F143" i="1"/>
  <c r="C142" i="1"/>
  <c r="H142" i="1" s="1"/>
  <c r="H141" i="1"/>
  <c r="C129" i="1"/>
  <c r="F130" i="1"/>
  <c r="C130" i="1"/>
  <c r="C3" i="2"/>
  <c r="C4" i="2"/>
  <c r="C5" i="2"/>
  <c r="C6" i="2"/>
  <c r="C7" i="2"/>
  <c r="C8" i="2"/>
  <c r="C9" i="2"/>
  <c r="C2" i="2"/>
  <c r="F4" i="2"/>
  <c r="H186" i="1" l="1"/>
  <c r="C60" i="2"/>
  <c r="C56" i="2"/>
  <c r="C52" i="2"/>
  <c r="C48" i="2"/>
  <c r="C44" i="2"/>
  <c r="C40" i="2"/>
  <c r="C36" i="2"/>
  <c r="C32" i="2"/>
  <c r="C28" i="2"/>
  <c r="C24" i="2"/>
  <c r="C20" i="2"/>
  <c r="C16" i="2"/>
  <c r="C12" i="2"/>
  <c r="C53" i="2"/>
  <c r="C41" i="2"/>
  <c r="C33" i="2"/>
  <c r="C25" i="2"/>
  <c r="C17" i="2"/>
  <c r="C59" i="2"/>
  <c r="C55" i="2"/>
  <c r="C51" i="2"/>
  <c r="C47" i="2"/>
  <c r="C43" i="2"/>
  <c r="C39" i="2"/>
  <c r="C35" i="2"/>
  <c r="C31" i="2"/>
  <c r="C27" i="2"/>
  <c r="C23" i="2"/>
  <c r="C19" i="2"/>
  <c r="C15" i="2"/>
  <c r="C57" i="2"/>
  <c r="C45" i="2"/>
  <c r="C37" i="2"/>
  <c r="C29" i="2"/>
  <c r="C21" i="2"/>
  <c r="C13" i="2"/>
  <c r="C58" i="2"/>
  <c r="C54" i="2"/>
  <c r="C50" i="2"/>
  <c r="C46" i="2"/>
  <c r="C42" i="2"/>
  <c r="C38" i="2"/>
  <c r="C34" i="2"/>
  <c r="C30" i="2"/>
  <c r="C26" i="2"/>
  <c r="C22" i="2"/>
  <c r="C18" i="2"/>
  <c r="C14" i="2"/>
  <c r="C49" i="2"/>
  <c r="F175" i="1"/>
  <c r="H175" i="1" s="1"/>
  <c r="C174" i="1"/>
  <c r="H174" i="1" s="1"/>
  <c r="B12" i="2"/>
  <c r="B13" i="2"/>
  <c r="B53" i="2"/>
  <c r="B49" i="2"/>
  <c r="B41" i="2"/>
  <c r="B33" i="2"/>
  <c r="B25" i="2"/>
  <c r="B17" i="2"/>
  <c r="B56" i="2"/>
  <c r="B52" i="2"/>
  <c r="B44" i="2"/>
  <c r="B40" i="2"/>
  <c r="B36" i="2"/>
  <c r="B32" i="2"/>
  <c r="B28" i="2"/>
  <c r="B24" i="2"/>
  <c r="B20" i="2"/>
  <c r="B16" i="2"/>
  <c r="B59" i="2"/>
  <c r="B55" i="2"/>
  <c r="B51" i="2"/>
  <c r="B47" i="2"/>
  <c r="B43" i="2"/>
  <c r="B39" i="2"/>
  <c r="B35" i="2"/>
  <c r="B31" i="2"/>
  <c r="B27" i="2"/>
  <c r="B23" i="2"/>
  <c r="B19" i="2"/>
  <c r="B15" i="2"/>
  <c r="B57" i="2"/>
  <c r="B45" i="2"/>
  <c r="B37" i="2"/>
  <c r="B29" i="2"/>
  <c r="B21" i="2"/>
  <c r="B60" i="2"/>
  <c r="B48" i="2"/>
  <c r="B58" i="2"/>
  <c r="B54" i="2"/>
  <c r="B50" i="2"/>
  <c r="B46" i="2"/>
  <c r="B42" i="2"/>
  <c r="B38" i="2"/>
  <c r="B34" i="2"/>
  <c r="B30" i="2"/>
  <c r="B26" i="2"/>
  <c r="B22" i="2"/>
  <c r="B18" i="2"/>
  <c r="B14" i="2"/>
  <c r="F187" i="1"/>
  <c r="C187" i="1"/>
  <c r="F176" i="1"/>
  <c r="C176" i="1"/>
  <c r="F165" i="1"/>
  <c r="C165" i="1"/>
  <c r="H164" i="1"/>
  <c r="H157" i="1"/>
  <c r="F158" i="1"/>
  <c r="C158" i="1"/>
  <c r="F144" i="1"/>
  <c r="C144" i="1"/>
  <c r="H143" i="1"/>
  <c r="F131" i="1"/>
  <c r="C131" i="1"/>
  <c r="N71" i="1"/>
  <c r="N70" i="1"/>
  <c r="N69" i="1"/>
  <c r="N68" i="1"/>
  <c r="N67" i="1"/>
  <c r="N66" i="1"/>
  <c r="N65" i="1"/>
  <c r="N64" i="1"/>
  <c r="N122" i="1"/>
  <c r="N121" i="1"/>
  <c r="N120" i="1"/>
  <c r="N119" i="1"/>
  <c r="N118" i="1"/>
  <c r="N117" i="1"/>
  <c r="N116" i="1"/>
  <c r="N115" i="1"/>
  <c r="N102" i="1"/>
  <c r="N101" i="1"/>
  <c r="N100" i="1"/>
  <c r="N99" i="1"/>
  <c r="N98" i="1"/>
  <c r="N97" i="1"/>
  <c r="N96" i="1"/>
  <c r="N95" i="1"/>
  <c r="N92" i="1"/>
  <c r="N91" i="1"/>
  <c r="N90" i="1"/>
  <c r="N89" i="1"/>
  <c r="N88" i="1"/>
  <c r="N87" i="1"/>
  <c r="N86" i="1"/>
  <c r="N85" i="1"/>
  <c r="N57" i="1"/>
  <c r="N56" i="1"/>
  <c r="N55" i="1"/>
  <c r="N54" i="1"/>
  <c r="N53" i="1"/>
  <c r="N52" i="1"/>
  <c r="N51" i="1"/>
  <c r="N50" i="1"/>
  <c r="N47" i="1"/>
  <c r="N46" i="1"/>
  <c r="N45" i="1"/>
  <c r="N44" i="1"/>
  <c r="N43" i="1"/>
  <c r="N42" i="1"/>
  <c r="N41" i="1"/>
  <c r="N40" i="1"/>
  <c r="N35" i="1"/>
  <c r="N34" i="1"/>
  <c r="N33" i="1"/>
  <c r="N32" i="1"/>
  <c r="N31" i="1"/>
  <c r="N30" i="1"/>
  <c r="N29" i="1"/>
  <c r="N28" i="1"/>
  <c r="N81" i="1"/>
  <c r="N80" i="1"/>
  <c r="N79" i="1"/>
  <c r="N78" i="1"/>
  <c r="N77" i="1"/>
  <c r="N76" i="1"/>
  <c r="N75" i="1"/>
  <c r="N74" i="1"/>
  <c r="N111" i="1"/>
  <c r="N110" i="1"/>
  <c r="N109" i="1"/>
  <c r="N108" i="1"/>
  <c r="N20" i="1"/>
  <c r="N19" i="1"/>
  <c r="N18" i="1"/>
  <c r="N17" i="1"/>
  <c r="N16" i="1"/>
  <c r="N15" i="1"/>
  <c r="N14" i="1"/>
  <c r="N13" i="1"/>
  <c r="N4" i="1"/>
  <c r="N5" i="1"/>
  <c r="N6" i="1"/>
  <c r="N7" i="1"/>
  <c r="N8" i="1"/>
  <c r="N9" i="1"/>
  <c r="N10" i="1"/>
  <c r="N3" i="1"/>
  <c r="U12" i="1" l="1"/>
  <c r="S12" i="1"/>
  <c r="U16" i="1"/>
  <c r="S16" i="1"/>
  <c r="U15" i="1"/>
  <c r="S15" i="1"/>
  <c r="U18" i="1"/>
  <c r="S18" i="1"/>
  <c r="U14" i="1"/>
  <c r="S14" i="1"/>
  <c r="U19" i="1"/>
  <c r="S19" i="1"/>
  <c r="U17" i="1"/>
  <c r="S17" i="1"/>
  <c r="U13" i="1"/>
  <c r="S13" i="1"/>
  <c r="H187" i="1"/>
  <c r="C188" i="1"/>
  <c r="F188" i="1"/>
  <c r="H176" i="1"/>
  <c r="C177" i="1"/>
  <c r="F177" i="1"/>
  <c r="C166" i="1"/>
  <c r="H165" i="1"/>
  <c r="F166" i="1"/>
  <c r="F159" i="1"/>
  <c r="C159" i="1"/>
  <c r="H158" i="1"/>
  <c r="F145" i="1"/>
  <c r="H144" i="1"/>
  <c r="C145" i="1"/>
  <c r="F132" i="1"/>
  <c r="C132" i="1"/>
  <c r="B127" i="1"/>
  <c r="B123" i="1"/>
  <c r="B124" i="1"/>
  <c r="B125" i="1"/>
  <c r="B126" i="1"/>
  <c r="B122" i="1"/>
  <c r="B121" i="1"/>
  <c r="B120" i="1"/>
  <c r="B119" i="1"/>
  <c r="B118" i="1"/>
  <c r="B117" i="1"/>
  <c r="B116" i="1"/>
  <c r="F115" i="1"/>
  <c r="C116" i="1" s="1"/>
  <c r="B114" i="1"/>
  <c r="B113" i="1"/>
  <c r="B112" i="1"/>
  <c r="B111" i="1"/>
  <c r="B110" i="1"/>
  <c r="B109" i="1"/>
  <c r="B108" i="1"/>
  <c r="F107" i="1"/>
  <c r="C108" i="1" s="1"/>
  <c r="B104" i="1"/>
  <c r="B105" i="1"/>
  <c r="B106" i="1"/>
  <c r="B103" i="1"/>
  <c r="B102" i="1"/>
  <c r="B101" i="1"/>
  <c r="B100" i="1"/>
  <c r="B99" i="1"/>
  <c r="B98" i="1"/>
  <c r="B97" i="1"/>
  <c r="B96" i="1"/>
  <c r="B95" i="1"/>
  <c r="F94" i="1"/>
  <c r="F95" i="1" s="1"/>
  <c r="B93" i="1"/>
  <c r="B92" i="1"/>
  <c r="B91" i="1"/>
  <c r="B90" i="1"/>
  <c r="B89" i="1"/>
  <c r="B88" i="1"/>
  <c r="B87" i="1"/>
  <c r="B86" i="1"/>
  <c r="B85" i="1"/>
  <c r="F84" i="1"/>
  <c r="C85" i="1" s="1"/>
  <c r="B83" i="1"/>
  <c r="H83" i="1" s="1"/>
  <c r="B82" i="1"/>
  <c r="H82" i="1" s="1"/>
  <c r="B81" i="1"/>
  <c r="H81" i="1" s="1"/>
  <c r="B80" i="1"/>
  <c r="H80" i="1" s="1"/>
  <c r="B79" i="1"/>
  <c r="H79" i="1" s="1"/>
  <c r="B78" i="1"/>
  <c r="H78" i="1" s="1"/>
  <c r="B77" i="1"/>
  <c r="H77" i="1" s="1"/>
  <c r="B76" i="1"/>
  <c r="H76" i="1" s="1"/>
  <c r="B75" i="1"/>
  <c r="H75" i="1" s="1"/>
  <c r="B74" i="1"/>
  <c r="H74" i="1" s="1"/>
  <c r="F73" i="1"/>
  <c r="F74" i="1" s="1"/>
  <c r="F62" i="1"/>
  <c r="H62" i="1" s="1"/>
  <c r="B72" i="1"/>
  <c r="B71" i="1"/>
  <c r="B70" i="1"/>
  <c r="B69" i="1"/>
  <c r="B68" i="1"/>
  <c r="B67" i="1"/>
  <c r="B66" i="1"/>
  <c r="B65" i="1"/>
  <c r="B64" i="1"/>
  <c r="B63" i="1"/>
  <c r="B58" i="1"/>
  <c r="H58" i="1" s="1"/>
  <c r="B59" i="1"/>
  <c r="H59" i="1" s="1"/>
  <c r="B60" i="1"/>
  <c r="H60" i="1" s="1"/>
  <c r="B61" i="1"/>
  <c r="H61" i="1" s="1"/>
  <c r="B57" i="1"/>
  <c r="H57" i="1" s="1"/>
  <c r="B56" i="1"/>
  <c r="H56" i="1" s="1"/>
  <c r="B55" i="1"/>
  <c r="H55" i="1" s="1"/>
  <c r="B54" i="1"/>
  <c r="H54" i="1" s="1"/>
  <c r="B53" i="1"/>
  <c r="H53" i="1" s="1"/>
  <c r="B52" i="1"/>
  <c r="H52" i="1" s="1"/>
  <c r="B51" i="1"/>
  <c r="H51" i="1" s="1"/>
  <c r="F50" i="1"/>
  <c r="F51" i="1" s="1"/>
  <c r="C50" i="1"/>
  <c r="B50" i="1"/>
  <c r="H50" i="1" s="1"/>
  <c r="B48" i="1"/>
  <c r="B47" i="1"/>
  <c r="B46" i="1"/>
  <c r="B45" i="1"/>
  <c r="B44" i="1"/>
  <c r="B43" i="1"/>
  <c r="B42" i="1"/>
  <c r="F41" i="1"/>
  <c r="C42" i="1" s="1"/>
  <c r="C41" i="1"/>
  <c r="B41" i="1"/>
  <c r="H40" i="1"/>
  <c r="C63" i="1" l="1"/>
  <c r="F63" i="1"/>
  <c r="C64" i="1" s="1"/>
  <c r="F85" i="1"/>
  <c r="F86" i="1" s="1"/>
  <c r="F189" i="1"/>
  <c r="H188" i="1"/>
  <c r="C189" i="1"/>
  <c r="F178" i="1"/>
  <c r="C178" i="1"/>
  <c r="H177" i="1"/>
  <c r="H166" i="1"/>
  <c r="C167" i="1"/>
  <c r="F167" i="1"/>
  <c r="H159" i="1"/>
  <c r="F160" i="1"/>
  <c r="C160" i="1"/>
  <c r="F146" i="1"/>
  <c r="C146" i="1"/>
  <c r="H145" i="1"/>
  <c r="F133" i="1"/>
  <c r="C133" i="1"/>
  <c r="H115" i="1"/>
  <c r="F116" i="1"/>
  <c r="H116" i="1" s="1"/>
  <c r="H107" i="1"/>
  <c r="F108" i="1"/>
  <c r="O108" i="1" s="1"/>
  <c r="C96" i="1"/>
  <c r="F96" i="1"/>
  <c r="C95" i="1"/>
  <c r="H95" i="1" s="1"/>
  <c r="H94" i="1"/>
  <c r="H84" i="1"/>
  <c r="H85" i="1"/>
  <c r="F87" i="1"/>
  <c r="C87" i="1"/>
  <c r="C86" i="1"/>
  <c r="H86" i="1" s="1"/>
  <c r="C75" i="1"/>
  <c r="F75" i="1"/>
  <c r="C74" i="1"/>
  <c r="C52" i="1"/>
  <c r="F52" i="1"/>
  <c r="C51" i="1"/>
  <c r="H41" i="1"/>
  <c r="F42" i="1"/>
  <c r="F43" i="1" s="1"/>
  <c r="F44" i="1" s="1"/>
  <c r="F28" i="1"/>
  <c r="C29" i="1" s="1"/>
  <c r="B39" i="1"/>
  <c r="B38" i="1"/>
  <c r="B37" i="1"/>
  <c r="B36" i="1"/>
  <c r="B35" i="1"/>
  <c r="B34" i="1"/>
  <c r="B33" i="1"/>
  <c r="B32" i="1"/>
  <c r="B31" i="1"/>
  <c r="B30" i="1"/>
  <c r="B29" i="1"/>
  <c r="C28" i="1"/>
  <c r="B28" i="1"/>
  <c r="H27" i="1"/>
  <c r="B23" i="1"/>
  <c r="C23" i="1"/>
  <c r="B24" i="1"/>
  <c r="C24" i="1"/>
  <c r="B25" i="1"/>
  <c r="C25" i="1"/>
  <c r="B26" i="1"/>
  <c r="C26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H13" i="1"/>
  <c r="B9" i="1"/>
  <c r="H9" i="1" s="1"/>
  <c r="C9" i="1"/>
  <c r="B10" i="1"/>
  <c r="H10" i="1" s="1"/>
  <c r="C10" i="1"/>
  <c r="B11" i="1"/>
  <c r="H11" i="1" s="1"/>
  <c r="C11" i="1"/>
  <c r="B12" i="1"/>
  <c r="H12" i="1" s="1"/>
  <c r="C12" i="1"/>
  <c r="C5" i="1"/>
  <c r="C6" i="1"/>
  <c r="C7" i="1"/>
  <c r="C8" i="1"/>
  <c r="C4" i="1"/>
  <c r="B5" i="1"/>
  <c r="H5" i="1" s="1"/>
  <c r="B6" i="1"/>
  <c r="H6" i="1" s="1"/>
  <c r="B7" i="1"/>
  <c r="H7" i="1" s="1"/>
  <c r="B8" i="1"/>
  <c r="H8" i="1" s="1"/>
  <c r="B4" i="1"/>
  <c r="H4" i="1" s="1"/>
  <c r="B3" i="1"/>
  <c r="H3" i="1" s="1"/>
  <c r="H2" i="1"/>
  <c r="H42" i="1" l="1"/>
  <c r="H17" i="1"/>
  <c r="H19" i="1"/>
  <c r="H21" i="1"/>
  <c r="H23" i="1"/>
  <c r="F64" i="1"/>
  <c r="O75" i="1"/>
  <c r="O74" i="1"/>
  <c r="H25" i="1"/>
  <c r="H26" i="1"/>
  <c r="H24" i="1"/>
  <c r="F29" i="1"/>
  <c r="H63" i="1"/>
  <c r="F190" i="1"/>
  <c r="H189" i="1"/>
  <c r="C190" i="1"/>
  <c r="C179" i="1"/>
  <c r="F179" i="1"/>
  <c r="H178" i="1"/>
  <c r="F168" i="1"/>
  <c r="H167" i="1"/>
  <c r="C168" i="1"/>
  <c r="C161" i="1"/>
  <c r="F161" i="1"/>
  <c r="H160" i="1"/>
  <c r="H146" i="1"/>
  <c r="C147" i="1"/>
  <c r="F147" i="1"/>
  <c r="F134" i="1"/>
  <c r="C134" i="1"/>
  <c r="C117" i="1"/>
  <c r="F117" i="1"/>
  <c r="C118" i="1" s="1"/>
  <c r="F109" i="1"/>
  <c r="O109" i="1" s="1"/>
  <c r="H108" i="1"/>
  <c r="C109" i="1"/>
  <c r="H96" i="1"/>
  <c r="F97" i="1"/>
  <c r="C97" i="1"/>
  <c r="F88" i="1"/>
  <c r="C88" i="1"/>
  <c r="H87" i="1"/>
  <c r="F76" i="1"/>
  <c r="O76" i="1" s="1"/>
  <c r="C76" i="1"/>
  <c r="F53" i="1"/>
  <c r="C53" i="1"/>
  <c r="C43" i="1"/>
  <c r="H43" i="1" s="1"/>
  <c r="C44" i="1"/>
  <c r="H44" i="1" s="1"/>
  <c r="F45" i="1"/>
  <c r="C45" i="1"/>
  <c r="H28" i="1"/>
  <c r="H20" i="1"/>
  <c r="H22" i="1"/>
  <c r="H18" i="1"/>
  <c r="H16" i="1"/>
  <c r="H15" i="1"/>
  <c r="H14" i="1"/>
  <c r="V4" i="1"/>
  <c r="I188" i="1" s="1"/>
  <c r="V3" i="1"/>
  <c r="I167" i="1" l="1"/>
  <c r="I132" i="1"/>
  <c r="I160" i="1"/>
  <c r="C65" i="1"/>
  <c r="F65" i="1"/>
  <c r="H64" i="1"/>
  <c r="C30" i="1"/>
  <c r="F30" i="1"/>
  <c r="I145" i="1"/>
  <c r="I16" i="1"/>
  <c r="H29" i="1"/>
  <c r="I29" i="1" s="1"/>
  <c r="I44" i="1"/>
  <c r="I108" i="1"/>
  <c r="B12" i="3" s="1"/>
  <c r="I178" i="1"/>
  <c r="I189" i="1"/>
  <c r="I51" i="1"/>
  <c r="I129" i="1"/>
  <c r="I141" i="1"/>
  <c r="I154" i="1"/>
  <c r="B16" i="3" s="1"/>
  <c r="I156" i="1"/>
  <c r="I184" i="1"/>
  <c r="B19" i="3" s="1"/>
  <c r="I186" i="1"/>
  <c r="I155" i="1"/>
  <c r="I172" i="1"/>
  <c r="B18" i="3" s="1"/>
  <c r="I163" i="1"/>
  <c r="B17" i="3" s="1"/>
  <c r="I142" i="1"/>
  <c r="B15" i="3" s="1"/>
  <c r="I173" i="1"/>
  <c r="I185" i="1"/>
  <c r="I128" i="1"/>
  <c r="B14" i="3" s="1"/>
  <c r="I164" i="1"/>
  <c r="I157" i="1"/>
  <c r="I174" i="1"/>
  <c r="I143" i="1"/>
  <c r="I130" i="1"/>
  <c r="I175" i="1"/>
  <c r="I144" i="1"/>
  <c r="I176" i="1"/>
  <c r="I131" i="1"/>
  <c r="I187" i="1"/>
  <c r="I158" i="1"/>
  <c r="I165" i="1"/>
  <c r="I159" i="1"/>
  <c r="I85" i="1"/>
  <c r="B10" i="3" s="1"/>
  <c r="I4" i="1"/>
  <c r="I133" i="1"/>
  <c r="I146" i="1"/>
  <c r="I177" i="1"/>
  <c r="I166" i="1"/>
  <c r="F191" i="1"/>
  <c r="C191" i="1"/>
  <c r="H190" i="1"/>
  <c r="I190" i="1" s="1"/>
  <c r="F180" i="1"/>
  <c r="C180" i="1"/>
  <c r="H179" i="1"/>
  <c r="I179" i="1" s="1"/>
  <c r="F169" i="1"/>
  <c r="C169" i="1"/>
  <c r="H168" i="1"/>
  <c r="I168" i="1" s="1"/>
  <c r="F162" i="1"/>
  <c r="C162" i="1"/>
  <c r="H161" i="1"/>
  <c r="I161" i="1" s="1"/>
  <c r="C148" i="1"/>
  <c r="F148" i="1"/>
  <c r="H147" i="1"/>
  <c r="I147" i="1" s="1"/>
  <c r="F135" i="1"/>
  <c r="I134" i="1"/>
  <c r="C135" i="1"/>
  <c r="I27" i="1"/>
  <c r="I86" i="1"/>
  <c r="I25" i="1"/>
  <c r="I6" i="1"/>
  <c r="I63" i="1"/>
  <c r="I7" i="1"/>
  <c r="I18" i="1"/>
  <c r="I28" i="1"/>
  <c r="B5" i="3" s="1"/>
  <c r="I43" i="1"/>
  <c r="I87" i="1"/>
  <c r="I73" i="1"/>
  <c r="B9" i="3" s="1"/>
  <c r="I26" i="1"/>
  <c r="I94" i="1"/>
  <c r="I13" i="1"/>
  <c r="B4" i="3" s="1"/>
  <c r="I74" i="1"/>
  <c r="I19" i="1"/>
  <c r="I3" i="1"/>
  <c r="B3" i="3" s="1"/>
  <c r="I49" i="1"/>
  <c r="I62" i="1"/>
  <c r="I40" i="1"/>
  <c r="B6" i="3" s="1"/>
  <c r="I10" i="1"/>
  <c r="I11" i="1"/>
  <c r="I96" i="1"/>
  <c r="I42" i="1"/>
  <c r="I107" i="1"/>
  <c r="I50" i="1"/>
  <c r="B7" i="3" s="1"/>
  <c r="I115" i="1"/>
  <c r="B13" i="3" s="1"/>
  <c r="I64" i="1"/>
  <c r="B8" i="3" s="1"/>
  <c r="I17" i="1"/>
  <c r="I9" i="1"/>
  <c r="I24" i="1"/>
  <c r="I14" i="1"/>
  <c r="I22" i="1"/>
  <c r="I5" i="1"/>
  <c r="I15" i="1"/>
  <c r="I20" i="1"/>
  <c r="I52" i="1"/>
  <c r="I75" i="1"/>
  <c r="I116" i="1"/>
  <c r="I95" i="1"/>
  <c r="B11" i="3" s="1"/>
  <c r="I21" i="1"/>
  <c r="I41" i="1"/>
  <c r="I84" i="1"/>
  <c r="I23" i="1"/>
  <c r="I12" i="1"/>
  <c r="I2" i="1"/>
  <c r="I8" i="1"/>
  <c r="H117" i="1"/>
  <c r="I117" i="1" s="1"/>
  <c r="F118" i="1"/>
  <c r="F119" i="1" s="1"/>
  <c r="F110" i="1"/>
  <c r="O110" i="1" s="1"/>
  <c r="C110" i="1"/>
  <c r="H109" i="1"/>
  <c r="I109" i="1" s="1"/>
  <c r="C98" i="1"/>
  <c r="F98" i="1"/>
  <c r="H97" i="1"/>
  <c r="I97" i="1" s="1"/>
  <c r="C89" i="1"/>
  <c r="F89" i="1"/>
  <c r="H88" i="1"/>
  <c r="I88" i="1" s="1"/>
  <c r="C77" i="1"/>
  <c r="F77" i="1"/>
  <c r="O77" i="1" s="1"/>
  <c r="I76" i="1"/>
  <c r="F54" i="1"/>
  <c r="I53" i="1"/>
  <c r="C54" i="1"/>
  <c r="C46" i="1"/>
  <c r="H45" i="1"/>
  <c r="I45" i="1" s="1"/>
  <c r="F46" i="1"/>
  <c r="H180" i="1" l="1"/>
  <c r="I180" i="1" s="1"/>
  <c r="C181" i="1"/>
  <c r="F181" i="1"/>
  <c r="F31" i="1"/>
  <c r="C31" i="1"/>
  <c r="H30" i="1"/>
  <c r="I30" i="1" s="1"/>
  <c r="C66" i="1"/>
  <c r="H65" i="1"/>
  <c r="I65" i="1" s="1"/>
  <c r="F66" i="1"/>
  <c r="F192" i="1"/>
  <c r="C192" i="1"/>
  <c r="H191" i="1"/>
  <c r="I191" i="1" s="1"/>
  <c r="C170" i="1"/>
  <c r="H169" i="1"/>
  <c r="I169" i="1" s="1"/>
  <c r="F170" i="1"/>
  <c r="H162" i="1"/>
  <c r="I162" i="1" s="1"/>
  <c r="F149" i="1"/>
  <c r="H148" i="1"/>
  <c r="I148" i="1" s="1"/>
  <c r="C149" i="1"/>
  <c r="F136" i="1"/>
  <c r="C136" i="1"/>
  <c r="I135" i="1"/>
  <c r="H118" i="1"/>
  <c r="I118" i="1" s="1"/>
  <c r="C119" i="1"/>
  <c r="H119" i="1" s="1"/>
  <c r="I119" i="1" s="1"/>
  <c r="C120" i="1"/>
  <c r="F120" i="1"/>
  <c r="F111" i="1"/>
  <c r="O111" i="1" s="1"/>
  <c r="H110" i="1"/>
  <c r="I110" i="1" s="1"/>
  <c r="C111" i="1"/>
  <c r="F99" i="1"/>
  <c r="C99" i="1"/>
  <c r="H98" i="1"/>
  <c r="I98" i="1" s="1"/>
  <c r="C90" i="1"/>
  <c r="F90" i="1"/>
  <c r="H89" i="1"/>
  <c r="I89" i="1" s="1"/>
  <c r="F78" i="1"/>
  <c r="O78" i="1" s="1"/>
  <c r="C78" i="1"/>
  <c r="I77" i="1"/>
  <c r="F55" i="1"/>
  <c r="C55" i="1"/>
  <c r="I54" i="1"/>
  <c r="H46" i="1"/>
  <c r="I46" i="1" s="1"/>
  <c r="C47" i="1"/>
  <c r="F47" i="1"/>
  <c r="F32" i="1" l="1"/>
  <c r="C32" i="1"/>
  <c r="H32" i="1" s="1"/>
  <c r="I32" i="1" s="1"/>
  <c r="H31" i="1"/>
  <c r="I31" i="1" s="1"/>
  <c r="F182" i="1"/>
  <c r="C182" i="1"/>
  <c r="H181" i="1"/>
  <c r="I181" i="1" s="1"/>
  <c r="H66" i="1"/>
  <c r="I66" i="1" s="1"/>
  <c r="C67" i="1"/>
  <c r="F67" i="1"/>
  <c r="F193" i="1"/>
  <c r="H192" i="1"/>
  <c r="I192" i="1" s="1"/>
  <c r="C193" i="1"/>
  <c r="F171" i="1"/>
  <c r="C171" i="1"/>
  <c r="H170" i="1"/>
  <c r="I170" i="1" s="1"/>
  <c r="F150" i="1"/>
  <c r="C150" i="1"/>
  <c r="H149" i="1"/>
  <c r="I149" i="1" s="1"/>
  <c r="F137" i="1"/>
  <c r="I136" i="1"/>
  <c r="C137" i="1"/>
  <c r="F121" i="1"/>
  <c r="H120" i="1"/>
  <c r="I120" i="1" s="1"/>
  <c r="C121" i="1"/>
  <c r="C112" i="1"/>
  <c r="F112" i="1"/>
  <c r="H111" i="1"/>
  <c r="I111" i="1" s="1"/>
  <c r="C100" i="1"/>
  <c r="F100" i="1"/>
  <c r="H99" i="1"/>
  <c r="I99" i="1" s="1"/>
  <c r="F91" i="1"/>
  <c r="C91" i="1"/>
  <c r="H90" i="1"/>
  <c r="I90" i="1" s="1"/>
  <c r="F79" i="1"/>
  <c r="O79" i="1" s="1"/>
  <c r="C79" i="1"/>
  <c r="I78" i="1"/>
  <c r="C56" i="1"/>
  <c r="F56" i="1"/>
  <c r="I55" i="1"/>
  <c r="F48" i="1"/>
  <c r="C48" i="1"/>
  <c r="H47" i="1"/>
  <c r="I47" i="1" s="1"/>
  <c r="C183" i="1" l="1"/>
  <c r="F183" i="1"/>
  <c r="H182" i="1"/>
  <c r="I182" i="1" s="1"/>
  <c r="H67" i="1"/>
  <c r="I67" i="1" s="1"/>
  <c r="F68" i="1"/>
  <c r="C68" i="1"/>
  <c r="C33" i="1"/>
  <c r="F33" i="1"/>
  <c r="C194" i="1"/>
  <c r="F194" i="1"/>
  <c r="H193" i="1"/>
  <c r="I193" i="1" s="1"/>
  <c r="H171" i="1"/>
  <c r="I171" i="1" s="1"/>
  <c r="F151" i="1"/>
  <c r="H150" i="1"/>
  <c r="I150" i="1" s="1"/>
  <c r="C151" i="1"/>
  <c r="F138" i="1"/>
  <c r="I137" i="1"/>
  <c r="C138" i="1"/>
  <c r="C122" i="1"/>
  <c r="F122" i="1"/>
  <c r="H121" i="1"/>
  <c r="I121" i="1" s="1"/>
  <c r="F113" i="1"/>
  <c r="H112" i="1"/>
  <c r="I112" i="1" s="1"/>
  <c r="C113" i="1"/>
  <c r="F101" i="1"/>
  <c r="H100" i="1"/>
  <c r="I100" i="1" s="1"/>
  <c r="C101" i="1"/>
  <c r="F92" i="1"/>
  <c r="C92" i="1"/>
  <c r="H91" i="1"/>
  <c r="I91" i="1" s="1"/>
  <c r="F80" i="1"/>
  <c r="O80" i="1" s="1"/>
  <c r="I79" i="1"/>
  <c r="C80" i="1"/>
  <c r="F57" i="1"/>
  <c r="I56" i="1"/>
  <c r="C57" i="1"/>
  <c r="H48" i="1"/>
  <c r="I48" i="1" s="1"/>
  <c r="H183" i="1" l="1"/>
  <c r="I183" i="1" s="1"/>
  <c r="C123" i="1"/>
  <c r="F123" i="1"/>
  <c r="H68" i="1"/>
  <c r="I68" i="1" s="1"/>
  <c r="C69" i="1"/>
  <c r="F69" i="1"/>
  <c r="F34" i="1"/>
  <c r="C34" i="1"/>
  <c r="H34" i="1" s="1"/>
  <c r="I34" i="1" s="1"/>
  <c r="H33" i="1"/>
  <c r="I33" i="1" s="1"/>
  <c r="F58" i="1"/>
  <c r="C58" i="1"/>
  <c r="F195" i="1"/>
  <c r="C195" i="1"/>
  <c r="H194" i="1"/>
  <c r="I194" i="1" s="1"/>
  <c r="C152" i="1"/>
  <c r="F152" i="1"/>
  <c r="H151" i="1"/>
  <c r="I151" i="1" s="1"/>
  <c r="F139" i="1"/>
  <c r="I138" i="1"/>
  <c r="C139" i="1"/>
  <c r="H122" i="1"/>
  <c r="I122" i="1" s="1"/>
  <c r="F114" i="1"/>
  <c r="C114" i="1"/>
  <c r="H113" i="1"/>
  <c r="I113" i="1" s="1"/>
  <c r="C102" i="1"/>
  <c r="F102" i="1"/>
  <c r="H101" i="1"/>
  <c r="I101" i="1" s="1"/>
  <c r="C93" i="1"/>
  <c r="H92" i="1"/>
  <c r="I92" i="1" s="1"/>
  <c r="F93" i="1"/>
  <c r="C81" i="1"/>
  <c r="F81" i="1"/>
  <c r="O81" i="1" s="1"/>
  <c r="I80" i="1"/>
  <c r="I57" i="1"/>
  <c r="C35" i="1" l="1"/>
  <c r="F35" i="1"/>
  <c r="F124" i="1"/>
  <c r="H123" i="1"/>
  <c r="I123" i="1" s="1"/>
  <c r="C124" i="1"/>
  <c r="C153" i="1"/>
  <c r="F153" i="1"/>
  <c r="H153" i="1" s="1"/>
  <c r="I153" i="1" s="1"/>
  <c r="F59" i="1"/>
  <c r="I58" i="1"/>
  <c r="C59" i="1"/>
  <c r="C70" i="1"/>
  <c r="H69" i="1"/>
  <c r="I69" i="1" s="1"/>
  <c r="F70" i="1"/>
  <c r="H195" i="1"/>
  <c r="I195" i="1" s="1"/>
  <c r="H152" i="1"/>
  <c r="I152" i="1" s="1"/>
  <c r="F140" i="1"/>
  <c r="I139" i="1"/>
  <c r="C140" i="1"/>
  <c r="H114" i="1"/>
  <c r="I114" i="1" s="1"/>
  <c r="F103" i="1"/>
  <c r="C103" i="1"/>
  <c r="H102" i="1"/>
  <c r="I102" i="1" s="1"/>
  <c r="H93" i="1"/>
  <c r="I93" i="1" s="1"/>
  <c r="F82" i="1"/>
  <c r="C82" i="1"/>
  <c r="I81" i="1"/>
  <c r="F60" i="1" l="1"/>
  <c r="C60" i="1"/>
  <c r="I59" i="1"/>
  <c r="C125" i="1"/>
  <c r="F125" i="1"/>
  <c r="H124" i="1"/>
  <c r="I124" i="1" s="1"/>
  <c r="C36" i="1"/>
  <c r="F36" i="1"/>
  <c r="F71" i="1"/>
  <c r="C71" i="1"/>
  <c r="H70" i="1"/>
  <c r="I70" i="1" s="1"/>
  <c r="H35" i="1"/>
  <c r="I35" i="1" s="1"/>
  <c r="I140" i="1"/>
  <c r="H103" i="1"/>
  <c r="I103" i="1" s="1"/>
  <c r="F104" i="1"/>
  <c r="C104" i="1"/>
  <c r="C83" i="1"/>
  <c r="F83" i="1"/>
  <c r="I82" i="1"/>
  <c r="F37" i="1" l="1"/>
  <c r="H36" i="1"/>
  <c r="I36" i="1" s="1"/>
  <c r="C37" i="1"/>
  <c r="I83" i="1"/>
  <c r="C72" i="1"/>
  <c r="H71" i="1"/>
  <c r="I71" i="1" s="1"/>
  <c r="F72" i="1"/>
  <c r="F126" i="1"/>
  <c r="H125" i="1"/>
  <c r="I125" i="1" s="1"/>
  <c r="C126" i="1"/>
  <c r="F61" i="1"/>
  <c r="C61" i="1"/>
  <c r="I60" i="1"/>
  <c r="F105" i="1"/>
  <c r="C105" i="1"/>
  <c r="H104" i="1"/>
  <c r="I104" i="1" s="1"/>
  <c r="C38" i="1" l="1"/>
  <c r="H37" i="1"/>
  <c r="I37" i="1" s="1"/>
  <c r="F38" i="1"/>
  <c r="C127" i="1"/>
  <c r="H126" i="1"/>
  <c r="I126" i="1" s="1"/>
  <c r="F127" i="1"/>
  <c r="I61" i="1"/>
  <c r="H72" i="1"/>
  <c r="I72" i="1" s="1"/>
  <c r="F106" i="1"/>
  <c r="H105" i="1"/>
  <c r="I105" i="1" s="1"/>
  <c r="C106" i="1"/>
  <c r="H127" i="1" l="1"/>
  <c r="I127" i="1" s="1"/>
  <c r="F39" i="1"/>
  <c r="C39" i="1"/>
  <c r="H39" i="1" s="1"/>
  <c r="I39" i="1" s="1"/>
  <c r="H38" i="1"/>
  <c r="I38" i="1" s="1"/>
  <c r="H106" i="1"/>
  <c r="I106" i="1" s="1"/>
</calcChain>
</file>

<file path=xl/sharedStrings.xml><?xml version="1.0" encoding="utf-8"?>
<sst xmlns="http://schemas.openxmlformats.org/spreadsheetml/2006/main" count="2334" uniqueCount="386">
  <si>
    <t>Scale</t>
  </si>
  <si>
    <t>Mag</t>
  </si>
  <si>
    <t>px</t>
  </si>
  <si>
    <t>um</t>
  </si>
  <si>
    <t>um/px</t>
  </si>
  <si>
    <t>vid/animal</t>
  </si>
  <si>
    <t>frame</t>
  </si>
  <si>
    <t>fps</t>
  </si>
  <si>
    <t>speed px/s</t>
  </si>
  <si>
    <t>1005_1</t>
  </si>
  <si>
    <t>1006_1</t>
  </si>
  <si>
    <t>1007_1</t>
  </si>
  <si>
    <t>msec</t>
  </si>
  <si>
    <t>1008_1</t>
  </si>
  <si>
    <t>1010_1</t>
  </si>
  <si>
    <t>1015_1</t>
  </si>
  <si>
    <t>1019_1</t>
  </si>
  <si>
    <t>1020_1</t>
  </si>
  <si>
    <t>1023_1</t>
  </si>
  <si>
    <t>1027_1</t>
  </si>
  <si>
    <t>3563.63636363636</t>
  </si>
  <si>
    <t>1510.0370581896-1047.69283658716i</t>
  </si>
  <si>
    <t>881.818181818181-954.545454545455i</t>
  </si>
  <si>
    <t>417.235669083122-302.238291132613i</t>
  </si>
  <si>
    <t>854.545454545455</t>
  </si>
  <si>
    <t>417.235669083123+302.238291132614i</t>
  </si>
  <si>
    <t>881.818181818183+954.545454545455i</t>
  </si>
  <si>
    <t>1510.03705818961+1047.69283658716i</t>
  </si>
  <si>
    <t>komplex ampl</t>
  </si>
  <si>
    <t>spectrum</t>
  </si>
  <si>
    <t>Frequence</t>
  </si>
  <si>
    <t>3118.18181818182</t>
  </si>
  <si>
    <t>1403.87642610175-768.158860755076i</t>
  </si>
  <si>
    <t>809.090909090909-745.454545454546i</t>
  </si>
  <si>
    <t>632.487210261883-131.795224391439i</t>
  </si>
  <si>
    <t>863.636363636364</t>
  </si>
  <si>
    <t>632.487210261883+131.79522439144i</t>
  </si>
  <si>
    <t>809.09090909091+745.454545454546i</t>
  </si>
  <si>
    <t>1403.87642610175+768.158860755075i</t>
  </si>
  <si>
    <t>3009.09090909091</t>
  </si>
  <si>
    <t>790.909090909091+145.454545454546i</t>
  </si>
  <si>
    <t>1627.27272727273</t>
  </si>
  <si>
    <t>790.909090909091-145.454545454546i</t>
  </si>
  <si>
    <t>2036.36363636364</t>
  </si>
  <si>
    <t>644.540863060106-451.536795984656i</t>
  </si>
  <si>
    <t>781.818181818182-254.545454545455i</t>
  </si>
  <si>
    <t>464.550046030802-396.991341439201i</t>
  </si>
  <si>
    <t>145.454545454545</t>
  </si>
  <si>
    <t>464.550046030803+396.991341439201i</t>
  </si>
  <si>
    <t>781.818181818182+254.545454545455i</t>
  </si>
  <si>
    <t>644.540863060107+451.536795984656i</t>
  </si>
  <si>
    <t>1872.72727272727</t>
  </si>
  <si>
    <t>111.107503699527-336.552866183376i</t>
  </si>
  <si>
    <t>154.545454545455+81.8181818181818i</t>
  </si>
  <si>
    <t>252.528859936837+117.992588362079i</t>
  </si>
  <si>
    <t>363.636363636364</t>
  </si>
  <si>
    <t>252.528859936837-117.992588362079i</t>
  </si>
  <si>
    <t>154.545454545454-81.8181818181818i</t>
  </si>
  <si>
    <t>111.107503699527+336.552866183376i</t>
  </si>
  <si>
    <t>2672.72727272727</t>
  </si>
  <si>
    <t>776.682080386767-751.079954787436i</t>
  </si>
  <si>
    <t>700-481.818181818182i</t>
  </si>
  <si>
    <t>532.408828704141-187.443591151072i</t>
  </si>
  <si>
    <t>218.181818181818</t>
  </si>
  <si>
    <t>532.408828704142+187.443591151072i</t>
  </si>
  <si>
    <t>700+481.818181818182i</t>
  </si>
  <si>
    <t>776.682080386768+751.079954787436i</t>
  </si>
  <si>
    <t>3254.54545454545</t>
  </si>
  <si>
    <t>839.861602825911-789.19257438221i</t>
  </si>
  <si>
    <t>927.272727272727-472.727272727273i</t>
  </si>
  <si>
    <t>505.592942628634-316.465301654937i</t>
  </si>
  <si>
    <t>200</t>
  </si>
  <si>
    <t>505.592942628635+316.465301654937i</t>
  </si>
  <si>
    <t>927.272727272728+472.727272727273i</t>
  </si>
  <si>
    <t>839.861602825912+789.19257438221i</t>
  </si>
  <si>
    <t>2300</t>
  </si>
  <si>
    <t>882.92109403236-501.481371853657i</t>
  </si>
  <si>
    <t>709.090909090909-27.2727272727273i</t>
  </si>
  <si>
    <t>844.351633240367+25.7913554190703i</t>
  </si>
  <si>
    <t>1118.18181818182</t>
  </si>
  <si>
    <t>844.351633240367-25.7913554190704i</t>
  </si>
  <si>
    <t>709.090909090909+27.2727272727273i</t>
  </si>
  <si>
    <t>882.921094032361+501.481371853657i</t>
  </si>
  <si>
    <t>3581.81818181818</t>
  </si>
  <si>
    <t>1670.36468518343-969.183391411513i</t>
  </si>
  <si>
    <t>1254.54545454545-636.363636363636i</t>
  </si>
  <si>
    <t>693.27167845293-496.45611868424i</t>
  </si>
  <si>
    <t>381.818181818182</t>
  </si>
  <si>
    <t>693.271678452931+496.45611868424i</t>
  </si>
  <si>
    <t>1254.54545454546+636.363636363636i</t>
  </si>
  <si>
    <t>1670.36468518343+969.183391411512i</t>
  </si>
  <si>
    <t>2072.72727272727</t>
  </si>
  <si>
    <t>345.454545454545-751.536795984656i</t>
  </si>
  <si>
    <t>54.5454545454545-36.3636363636364i</t>
  </si>
  <si>
    <t>345.454545454545-96.9913414392014i</t>
  </si>
  <si>
    <t>345.454545454546+96.9913414392011i</t>
  </si>
  <si>
    <t>54.5454545454545+36.3636363636364i</t>
  </si>
  <si>
    <t>345.454545454546+751.536795984656i</t>
  </si>
  <si>
    <t>meanF</t>
  </si>
  <si>
    <t>Meanampl</t>
  </si>
  <si>
    <t>1881.81818181818</t>
  </si>
  <si>
    <t>413.502557947623-407.909615318989i</t>
  </si>
  <si>
    <t>354.545454545454-236.363636363636i</t>
  </si>
  <si>
    <t>259.224714779649-80.6368880462618i</t>
  </si>
  <si>
    <t>281.818181818182</t>
  </si>
  <si>
    <t>259.224714779649+80.6368880462618i</t>
  </si>
  <si>
    <t>354.545454545455+236.363636363636i</t>
  </si>
  <si>
    <t>413.502557947624+407.909615318989i</t>
  </si>
  <si>
    <t>time</t>
  </si>
  <si>
    <t>value</t>
  </si>
  <si>
    <t>w=2pif</t>
  </si>
  <si>
    <t>f=</t>
  </si>
  <si>
    <t>w=</t>
  </si>
  <si>
    <t>w</t>
  </si>
  <si>
    <t>1030_1</t>
  </si>
  <si>
    <t>um/sec</t>
  </si>
  <si>
    <t>um/s</t>
  </si>
  <si>
    <t>1032_1</t>
  </si>
  <si>
    <t>3700</t>
  </si>
  <si>
    <t>1069,98622554395-1264,7717425548i</t>
  </si>
  <si>
    <t>572,727272727272-745,454545454546i</t>
  </si>
  <si>
    <t>530,013774456045-46,5899243729802i</t>
  </si>
  <si>
    <t>827,272727272727</t>
  </si>
  <si>
    <t>530,013774456045+46,5899243729804i</t>
  </si>
  <si>
    <t>572,727272727273+745,454545454546i</t>
  </si>
  <si>
    <t>1069,98622554396+1264,7717425548i</t>
  </si>
  <si>
    <t>2927,27272727273</t>
  </si>
  <si>
    <t>464,282434653322-546,211464733502i</t>
  </si>
  <si>
    <t>854,545454545454-309,090909090909i</t>
  </si>
  <si>
    <t>335,717565346677-328,029646551684i</t>
  </si>
  <si>
    <t>18,181818181818</t>
  </si>
  <si>
    <t>335,717565346678+328,029646551684i</t>
  </si>
  <si>
    <t>854,545454545455+309,090909090909i</t>
  </si>
  <si>
    <t>464,282434653323+546,211464733502i</t>
  </si>
  <si>
    <t>2663,63636363636</t>
  </si>
  <si>
    <t>342,791879828968-666,409877523938i</t>
  </si>
  <si>
    <t>490,909090909091-118,181818181818i</t>
  </si>
  <si>
    <t>329,935392898304-66,4098775239383i</t>
  </si>
  <si>
    <t>681,818181818182</t>
  </si>
  <si>
    <t>329,935392898304+66,4098775239381i</t>
  </si>
  <si>
    <t>490,909090909091+118,181818181818i</t>
  </si>
  <si>
    <t>342,791879828969+666,409877523938i</t>
  </si>
  <si>
    <t>2981,81818181818</t>
  </si>
  <si>
    <t>1244,91932269958-885,159385164974i</t>
  </si>
  <si>
    <t>1145,45454545454-509,090909090909i</t>
  </si>
  <si>
    <t>627,807950027687-503,341203346792i</t>
  </si>
  <si>
    <t>509,090909090909</t>
  </si>
  <si>
    <t>627,807950027689+503,341203346792i</t>
  </si>
  <si>
    <t>1145,45454545455+509,090909090909i</t>
  </si>
  <si>
    <t>1244,91932269959+885,159385164974i</t>
  </si>
  <si>
    <t>3263,63636363636</t>
  </si>
  <si>
    <t>866,48825908168+174,01941476119i</t>
  </si>
  <si>
    <t>1027,27272727273-218,181818181818i</t>
  </si>
  <si>
    <t>660,784468191048+83,1103238520997i</t>
  </si>
  <si>
    <t>209,090909090909</t>
  </si>
  <si>
    <t>660,784468191048-83,1103238520994i</t>
  </si>
  <si>
    <t>1027,27272727273+218,181818181818i</t>
  </si>
  <si>
    <t>866,48825908168-174,019414761191i</t>
  </si>
  <si>
    <t>2681,81818181818</t>
  </si>
  <si>
    <t>403,308736642535-440,05083264565i</t>
  </si>
  <si>
    <t>618,181818181818-445,454545454546i</t>
  </si>
  <si>
    <t>287,600354266555-112,778105372923i</t>
  </si>
  <si>
    <t>518,181818181818</t>
  </si>
  <si>
    <t>287,600354266555+112,778105372923i</t>
  </si>
  <si>
    <t>618,181818181818+445,454545454546i</t>
  </si>
  <si>
    <t>403,308736642536+440,05083264565i</t>
  </si>
  <si>
    <t>8</t>
  </si>
  <si>
    <t>0</t>
  </si>
  <si>
    <t>2-4,82842712474619i</t>
  </si>
  <si>
    <t>2-0,828427124746192i</t>
  </si>
  <si>
    <t>2+0,828427124746189i</t>
  </si>
  <si>
    <t>2,00000000000001+4,82842712474619i</t>
  </si>
  <si>
    <t>f</t>
  </si>
  <si>
    <t>Hz</t>
  </si>
  <si>
    <t>18,0142035609003</t>
  </si>
  <si>
    <t>29,0875423575008+5,78587191158654i</t>
  </si>
  <si>
    <t>-29,9725735804814-12,4150464762609i</t>
  </si>
  <si>
    <t>-6,13017261326939-4,09605038694452i</t>
  </si>
  <si>
    <t>-2,55561009889446-2,55561009889445i</t>
  </si>
  <si>
    <t>-1,2385612474735-1,85363790038299i</t>
  </si>
  <si>
    <t>-0,593630357068112-1,43315045907018i</t>
  </si>
  <si>
    <t>-0,227532424757621-1,14388274472318i</t>
  </si>
  <si>
    <t>-0,927050983124844i</t>
  </si>
  <si>
    <t>0,150073983079286-0,75447286187512i</t>
  </si>
  <si>
    <t>0,25297548978736-0,610736858392628i</t>
  </si>
  <si>
    <t>0,325119665235736-0,48657596454768i</t>
  </si>
  <si>
    <t>0,375982514878369-0,375982514878374i</t>
  </si>
  <si>
    <t>0,411263740822628-0,274797646168459i</t>
  </si>
  <si>
    <t>0,434449029168761-0,179954680041551i</t>
  </si>
  <si>
    <t>0,447622929945775-8,90377366889181E-002i</t>
  </si>
  <si>
    <t>0,451897662151236</t>
  </si>
  <si>
    <t>0,447622929945771+8,9037736688935E-002i</t>
  </si>
  <si>
    <t>0,434449029168777+0,179954680041521i</t>
  </si>
  <si>
    <t>0,411263740822631+0,27479764616846i</t>
  </si>
  <si>
    <t>0,375982514878371+0,37598251487837i</t>
  </si>
  <si>
    <t>0,325119665235736+0,486575964547681i</t>
  </si>
  <si>
    <t>0,252975489787373+0,610736858392606i</t>
  </si>
  <si>
    <t>0,150073983079279+0,754472861875132i</t>
  </si>
  <si>
    <t>0,927050983124844i</t>
  </si>
  <si>
    <t>-0,22753242475763+1,14388274472319i</t>
  </si>
  <si>
    <t>-0,593630357068079+1,43315045907016i</t>
  </si>
  <si>
    <t>-1,2385612474735+1,853637900383i</t>
  </si>
  <si>
    <t>-2,55561009889445+2,55561009889445i</t>
  </si>
  <si>
    <t>-6,1301726132694+4,09605038694455i</t>
  </si>
  <si>
    <t>-29,9725735804814+12,415046476261i</t>
  </si>
  <si>
    <t>29,0875423575008-5,78587191158662i</t>
  </si>
  <si>
    <t>1024_1</t>
  </si>
  <si>
    <t>007</t>
  </si>
  <si>
    <t>008</t>
  </si>
  <si>
    <t>009</t>
  </si>
  <si>
    <t>010</t>
  </si>
  <si>
    <t>011</t>
  </si>
  <si>
    <t>012</t>
  </si>
  <si>
    <t>014_left</t>
  </si>
  <si>
    <t>015</t>
  </si>
  <si>
    <t>016</t>
  </si>
  <si>
    <t>Tentacle</t>
  </si>
  <si>
    <t>018</t>
  </si>
  <si>
    <t>019</t>
  </si>
  <si>
    <t>020</t>
  </si>
  <si>
    <t>27 good example for avoidance</t>
  </si>
  <si>
    <t>Animal</t>
  </si>
  <si>
    <t>length1</t>
  </si>
  <si>
    <t>length2</t>
  </si>
  <si>
    <t>px/sec</t>
  </si>
  <si>
    <t>timestamp</t>
  </si>
  <si>
    <t>#001</t>
  </si>
  <si>
    <t>=</t>
  </si>
  <si>
    <t>#1</t>
  </si>
  <si>
    <t>#002</t>
  </si>
  <si>
    <t>#003</t>
  </si>
  <si>
    <t>#004</t>
  </si>
  <si>
    <t>#005</t>
  </si>
  <si>
    <t>#006</t>
  </si>
  <si>
    <t>#2</t>
  </si>
  <si>
    <t>#007</t>
  </si>
  <si>
    <t>#008</t>
  </si>
  <si>
    <t>#009</t>
  </si>
  <si>
    <t>#010</t>
  </si>
  <si>
    <t>#011</t>
  </si>
  <si>
    <t>#012</t>
  </si>
  <si>
    <t>#3</t>
  </si>
  <si>
    <t>#013</t>
  </si>
  <si>
    <t>#014</t>
  </si>
  <si>
    <t>#015</t>
  </si>
  <si>
    <t>#016</t>
  </si>
  <si>
    <t>#017</t>
  </si>
  <si>
    <t>#018</t>
  </si>
  <si>
    <t>#019</t>
  </si>
  <si>
    <t>#020</t>
  </si>
  <si>
    <t>#021</t>
  </si>
  <si>
    <t>#4</t>
  </si>
  <si>
    <t>#022</t>
  </si>
  <si>
    <t>#023</t>
  </si>
  <si>
    <t>#024</t>
  </si>
  <si>
    <t>#025</t>
  </si>
  <si>
    <t>#5</t>
  </si>
  <si>
    <t>#026</t>
  </si>
  <si>
    <t>#027</t>
  </si>
  <si>
    <t>#028</t>
  </si>
  <si>
    <t>#029</t>
  </si>
  <si>
    <t>#030</t>
  </si>
  <si>
    <t>#031</t>
  </si>
  <si>
    <t>#032</t>
  </si>
  <si>
    <t>#033</t>
  </si>
  <si>
    <t>#034</t>
  </si>
  <si>
    <t>#035</t>
  </si>
  <si>
    <t>#036</t>
  </si>
  <si>
    <t>#037</t>
  </si>
  <si>
    <t>#038</t>
  </si>
  <si>
    <t>#039</t>
  </si>
  <si>
    <t>#040</t>
  </si>
  <si>
    <t>#041</t>
  </si>
  <si>
    <t>#042</t>
  </si>
  <si>
    <t>#043</t>
  </si>
  <si>
    <t>#044</t>
  </si>
  <si>
    <t>#045</t>
  </si>
  <si>
    <t>#046</t>
  </si>
  <si>
    <t>#047</t>
  </si>
  <si>
    <t>#048</t>
  </si>
  <si>
    <t>#049</t>
  </si>
  <si>
    <t>#050</t>
  </si>
  <si>
    <t>#051</t>
  </si>
  <si>
    <t>#052</t>
  </si>
  <si>
    <t>#053</t>
  </si>
  <si>
    <t>#054</t>
  </si>
  <si>
    <t>#055</t>
  </si>
  <si>
    <t>#056</t>
  </si>
  <si>
    <t>#057</t>
  </si>
  <si>
    <t>#058</t>
  </si>
  <si>
    <t>#059</t>
  </si>
  <si>
    <t>#060</t>
  </si>
  <si>
    <t>#061</t>
  </si>
  <si>
    <t>#062</t>
  </si>
  <si>
    <t>#063</t>
  </si>
  <si>
    <t>#064</t>
  </si>
  <si>
    <t>#065</t>
  </si>
  <si>
    <t>#066</t>
  </si>
  <si>
    <t>#067</t>
  </si>
  <si>
    <t>#068</t>
  </si>
  <si>
    <t>#069</t>
  </si>
  <si>
    <t>#070</t>
  </si>
  <si>
    <t>#071</t>
  </si>
  <si>
    <t>#072</t>
  </si>
  <si>
    <t>#073</t>
  </si>
  <si>
    <t>#074</t>
  </si>
  <si>
    <t>#075</t>
  </si>
  <si>
    <t>#076</t>
  </si>
  <si>
    <t>#077</t>
  </si>
  <si>
    <t>#078</t>
  </si>
  <si>
    <t>#079</t>
  </si>
  <si>
    <t>#080</t>
  </si>
  <si>
    <t>#081</t>
  </si>
  <si>
    <t>#082</t>
  </si>
  <si>
    <t>#083</t>
  </si>
  <si>
    <t>#084</t>
  </si>
  <si>
    <t>#085</t>
  </si>
  <si>
    <t>#086</t>
  </si>
  <si>
    <t>#087</t>
  </si>
  <si>
    <t>#088</t>
  </si>
  <si>
    <t>#089</t>
  </si>
  <si>
    <t>#090</t>
  </si>
  <si>
    <t>#091</t>
  </si>
  <si>
    <t>#092</t>
  </si>
  <si>
    <t>#093</t>
  </si>
  <si>
    <t>#094</t>
  </si>
  <si>
    <t>#095</t>
  </si>
  <si>
    <t>#096</t>
  </si>
  <si>
    <t>#097</t>
  </si>
  <si>
    <t>#098</t>
  </si>
  <si>
    <t>#099</t>
  </si>
  <si>
    <t>#100</t>
  </si>
  <si>
    <t>#101</t>
  </si>
  <si>
    <t>#102</t>
  </si>
  <si>
    <t>#103</t>
  </si>
  <si>
    <t>#104</t>
  </si>
  <si>
    <t>#105</t>
  </si>
  <si>
    <t>#106</t>
  </si>
  <si>
    <t>#107</t>
  </si>
  <si>
    <t>#108</t>
  </si>
  <si>
    <t>#109</t>
  </si>
  <si>
    <t>#110</t>
  </si>
  <si>
    <t>#111</t>
  </si>
  <si>
    <t>#112</t>
  </si>
  <si>
    <t>#113</t>
  </si>
  <si>
    <t>#114</t>
  </si>
  <si>
    <t>#115</t>
  </si>
  <si>
    <t>#116</t>
  </si>
  <si>
    <t>#117</t>
  </si>
  <si>
    <t>#118</t>
  </si>
  <si>
    <t>#119</t>
  </si>
  <si>
    <t>#120</t>
  </si>
  <si>
    <t>#121</t>
  </si>
  <si>
    <t>Slow</t>
  </si>
  <si>
    <t>021</t>
  </si>
  <si>
    <t>022</t>
  </si>
  <si>
    <t>023</t>
  </si>
  <si>
    <t>024</t>
  </si>
  <si>
    <t>026</t>
  </si>
  <si>
    <t>029</t>
  </si>
  <si>
    <t>031</t>
  </si>
  <si>
    <t>032</t>
  </si>
  <si>
    <t>034</t>
  </si>
  <si>
    <t>036</t>
  </si>
  <si>
    <t>037</t>
  </si>
  <si>
    <t>Retraction</t>
  </si>
  <si>
    <t>FIleNo</t>
  </si>
  <si>
    <t>Speed (um/sec)</t>
  </si>
  <si>
    <t>FileNo</t>
  </si>
  <si>
    <t>Speed</t>
  </si>
  <si>
    <t>Group</t>
  </si>
  <si>
    <t>Tentacle.Retraction</t>
  </si>
  <si>
    <t>Body.Retraction</t>
  </si>
  <si>
    <t>Body.Parastalsis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</si>
  <si>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</si>
  <si>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</si>
  <si>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</si>
  <si>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</si>
  <si>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</si>
  <si>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</si>
  <si>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</si>
  <si>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</si>
  <si>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</si>
  <si>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</si>
  <si>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t-Test: Two-Sample Assuming Equal Variances</t>
  </si>
  <si>
    <t>Pooled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</si>
</sst>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6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0" fillId="0" borderId="1" xfId="0" applyFont="1" applyBorder="1"/>
    <xf numFmtId="0" fontId="0" fillId="0" borderId="1" xfId="0" applyFont="1" applyFill="1" applyBorder="1"/>
    <xf numFmtId="0" fontId="0" fillId="0" borderId="0" xfId="0" applyBorder="1"/>
    <xf numFmtId="1" fontId="0" fillId="0" borderId="0" xfId="0" applyNumberFormat="1"/>
    <xf numFmtId="1" fontId="0" fillId="0" borderId="0" xfId="0" applyNumberFormat="1" applyBorder="1"/>
    <xf numFmtId="1" fontId="0" fillId="0" borderId="1" xfId="0" applyNumberFormat="1" applyBorder="1"/>
    <xf numFmtId="1" fontId="0" fillId="0" borderId="2" xfId="0" applyNumberFormat="1" applyBorder="1"/>
    <xf numFmtId="1" fontId="0" fillId="0" borderId="1" xfId="0" applyNumberFormat="1" applyFont="1" applyBorder="1"/>
    <xf numFmtId="0" fontId="0" fillId="0" borderId="3" xfId="0" applyBorder="1"/>
    <xf numFmtId="0" fontId="0" fillId="0" borderId="3" xfId="0" applyFill="1" applyBorder="1"/>
    <xf numFmtId="1" fontId="0" fillId="0" borderId="3" xfId="0" applyNumberFormat="1" applyBorder="1"/>
    <xf numFmtId="0" fontId="0" fillId="0" borderId="0" xfId="0" applyFont="1" applyFill="1" applyBorder="1"/>
    <xf numFmtId="1" fontId="0" fillId="0" borderId="0" xfId="0" applyNumberFormat="1" applyFont="1" applyBorder="1"/>
    <xf numFmtId="0" fontId="0" fillId="0" borderId="0" xfId="0"/>
    <xf numFmtId="2" fontId="0" fillId="0" borderId="0" xfId="0" applyNumberFormat="1"/>
    <xf numFmtId="0" fontId="0" fillId="2" borderId="4" xfId="0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5" xfId="0" applyNumberFormat="1" applyFill="1" applyBorder="1"/>
    <xf numFmtId="0" fontId="0" fillId="3" borderId="4" xfId="0" applyFill="1" applyBorder="1"/>
    <xf numFmtId="0" fontId="0" fillId="3" borderId="5" xfId="0" applyFill="1" applyBorder="1"/>
    <xf numFmtId="49" fontId="0" fillId="3" borderId="4" xfId="0" applyNumberFormat="1" applyFill="1" applyBorder="1"/>
    <xf numFmtId="1" fontId="0" fillId="3" borderId="5" xfId="0" applyNumberFormat="1" applyFill="1" applyBorder="1"/>
    <xf numFmtId="0" fontId="0" fillId="4" borderId="4" xfId="0" applyFill="1" applyBorder="1"/>
    <xf numFmtId="0" fontId="0" fillId="4" borderId="5" xfId="0" applyFill="1" applyBorder="1"/>
    <xf numFmtId="1" fontId="0" fillId="4" borderId="5" xfId="0" applyNumberFormat="1" applyFill="1" applyBorder="1"/>
    <xf numFmtId="49" fontId="0" fillId="4" borderId="4" xfId="0" applyNumberFormat="1" applyFill="1" applyBorder="1"/>
    <xf numFmtId="0" fontId="1" fillId="0" borderId="0" xfId="0" applyFont="1"/>
    <xf numFmtId="0" fontId="2" fillId="0" borderId="0" xfId="0" applyFont="1"/>
    <xf numFmtId="0" fontId="0" fillId="0" borderId="0" xfId="0" applyFill="1" applyBorder="1" applyAlignment="1"/>
    <xf numFmtId="0" fontId="0" fillId="0" borderId="6" xfId="0" applyFill="1" applyBorder="1" applyAlignment="1"/>
    <xf numFmtId="0" fontId="4" fillId="0" borderId="7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/>
    <xf numFmtId="0" fontId="5" fillId="0" borderId="0" xfId="0" applyFont="1" applyFill="1" applyBorder="1" applyAlignment="1"/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Speed fo MHC retraction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MHCQuick!$A$3</c:f>
              <c:strCache>
                <c:ptCount val="1"/>
                <c:pt idx="0">
                  <c:v>1005_1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MHCQuick!$X$3:$X$14</c:f>
              <c:numCache>
                <c:formatCode>General</c:formatCode>
                <c:ptCount val="12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</c:numCache>
            </c:numRef>
          </c:xVal>
          <c:yVal>
            <c:numRef>
              <c:f>MHCQuick!$I$3:$I$12</c:f>
              <c:numCache>
                <c:formatCode>0</c:formatCode>
                <c:ptCount val="10"/>
                <c:pt idx="0">
                  <c:v>1254.5454545454534</c:v>
                </c:pt>
                <c:pt idx="1">
                  <c:v>1009.0909090909082</c:v>
                </c:pt>
                <c:pt idx="2">
                  <c:v>518.18181818181893</c:v>
                </c:pt>
                <c:pt idx="3">
                  <c:v>145.45454545454567</c:v>
                </c:pt>
                <c:pt idx="4">
                  <c:v>290.90909090909065</c:v>
                </c:pt>
                <c:pt idx="5">
                  <c:v>145.45454545454533</c:v>
                </c:pt>
                <c:pt idx="6">
                  <c:v>145.45454545454533</c:v>
                </c:pt>
                <c:pt idx="7">
                  <c:v>54.54545454545449</c:v>
                </c:pt>
                <c:pt idx="8">
                  <c:v>72.72727272727299</c:v>
                </c:pt>
                <c:pt idx="9">
                  <c:v>81.818181818181742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AF3-447D-93A7-44CBCEC1F884}"/>
            </c:ext>
          </c:extLst>
        </c:ser>
        <c:ser>
          <c:idx val="1"/>
          <c:order val="1"/>
          <c:tx>
            <c:strRef>
              <c:f>MHCQuick!$A$13</c:f>
              <c:strCache>
                <c:ptCount val="1"/>
                <c:pt idx="0">
                  <c:v>1006_1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MHCQuick!$X$3:$X$14</c:f>
              <c:numCache>
                <c:formatCode>General</c:formatCode>
                <c:ptCount val="12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</c:numCache>
            </c:numRef>
          </c:xVal>
          <c:yVal>
            <c:numRef>
              <c:f>MHCQuick!$I$13:$I$26</c:f>
              <c:numCache>
                <c:formatCode>0</c:formatCode>
                <c:ptCount val="14"/>
                <c:pt idx="0">
                  <c:v>1209.090909090909</c:v>
                </c:pt>
                <c:pt idx="1">
                  <c:v>763.63636363636363</c:v>
                </c:pt>
                <c:pt idx="2">
                  <c:v>454.5454545454545</c:v>
                </c:pt>
                <c:pt idx="3">
                  <c:v>118.18181818181817</c:v>
                </c:pt>
                <c:pt idx="4">
                  <c:v>190.90909090909091</c:v>
                </c:pt>
                <c:pt idx="5">
                  <c:v>172.72727272727272</c:v>
                </c:pt>
                <c:pt idx="6">
                  <c:v>136.36363636363635</c:v>
                </c:pt>
                <c:pt idx="7">
                  <c:v>72.72727272727272</c:v>
                </c:pt>
                <c:pt idx="8">
                  <c:v>109.09090909090909</c:v>
                </c:pt>
                <c:pt idx="9">
                  <c:v>81.818181818181813</c:v>
                </c:pt>
                <c:pt idx="10">
                  <c:v>63.636363636363633</c:v>
                </c:pt>
                <c:pt idx="11">
                  <c:v>36.36363636363636</c:v>
                </c:pt>
                <c:pt idx="12">
                  <c:v>63.636363636363633</c:v>
                </c:pt>
                <c:pt idx="13">
                  <c:v>63.636363636363633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AF3-447D-93A7-44CBCEC1F884}"/>
            </c:ext>
          </c:extLst>
        </c:ser>
        <c:ser>
          <c:idx val="2"/>
          <c:order val="2"/>
          <c:tx>
            <c:strRef>
              <c:f>MHCQuick!$A$27</c:f>
              <c:strCache>
                <c:ptCount val="1"/>
                <c:pt idx="0">
                  <c:v>1007_1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MHCQuick!$X$3:$X$14</c:f>
              <c:numCache>
                <c:formatCode>General</c:formatCode>
                <c:ptCount val="12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</c:numCache>
            </c:numRef>
          </c:xVal>
          <c:yVal>
            <c:numRef>
              <c:f>MHCQuick!$I$28:$I$39</c:f>
              <c:numCache>
                <c:formatCode>0</c:formatCode>
                <c:ptCount val="12"/>
                <c:pt idx="0">
                  <c:v>409.09090909090907</c:v>
                </c:pt>
                <c:pt idx="1">
                  <c:v>181.81818181818181</c:v>
                </c:pt>
                <c:pt idx="2">
                  <c:v>354.54545454545456</c:v>
                </c:pt>
                <c:pt idx="3">
                  <c:v>272.72727272727269</c:v>
                </c:pt>
                <c:pt idx="4">
                  <c:v>227.27272727272725</c:v>
                </c:pt>
                <c:pt idx="5">
                  <c:v>154.54545454545453</c:v>
                </c:pt>
                <c:pt idx="6">
                  <c:v>127.27272727272727</c:v>
                </c:pt>
                <c:pt idx="7">
                  <c:v>145.45454545454544</c:v>
                </c:pt>
                <c:pt idx="8">
                  <c:v>54.545454545454547</c:v>
                </c:pt>
                <c:pt idx="9">
                  <c:v>81.818181818181813</c:v>
                </c:pt>
                <c:pt idx="10">
                  <c:v>45.454545454545453</c:v>
                </c:pt>
                <c:pt idx="11">
                  <c:v>81.818181818181813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AF3-447D-93A7-44CBCEC1F884}"/>
            </c:ext>
          </c:extLst>
        </c:ser>
        <c:ser>
          <c:idx val="3"/>
          <c:order val="3"/>
          <c:tx>
            <c:strRef>
              <c:f>MHCQuick!$A$40</c:f>
              <c:strCache>
                <c:ptCount val="1"/>
                <c:pt idx="0">
                  <c:v>1008_1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MHCQuick!$X$3:$X$19</c:f>
              <c:numCache>
                <c:formatCode>General</c:formatCode>
                <c:ptCount val="17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MHCQuick!$I$40:$I$48</c:f>
              <c:numCache>
                <c:formatCode>0</c:formatCode>
                <c:ptCount val="9"/>
                <c:pt idx="0">
                  <c:v>863.63636363636363</c:v>
                </c:pt>
                <c:pt idx="1">
                  <c:v>636.36363636363637</c:v>
                </c:pt>
                <c:pt idx="2">
                  <c:v>327.27272727272725</c:v>
                </c:pt>
                <c:pt idx="3">
                  <c:v>309.09090909090907</c:v>
                </c:pt>
                <c:pt idx="4">
                  <c:v>209.09090909090909</c:v>
                </c:pt>
                <c:pt idx="5">
                  <c:v>218.18181818181819</c:v>
                </c:pt>
                <c:pt idx="6">
                  <c:v>45.454545454545453</c:v>
                </c:pt>
                <c:pt idx="7">
                  <c:v>63.636363636363633</c:v>
                </c:pt>
                <c:pt idx="8">
                  <c:v>63.636363636363633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AF3-447D-93A7-44CBCEC1F884}"/>
            </c:ext>
          </c:extLst>
        </c:ser>
        <c:ser>
          <c:idx val="4"/>
          <c:order val="4"/>
          <c:tx>
            <c:strRef>
              <c:f>MHCQuick!$A$49</c:f>
              <c:strCache>
                <c:ptCount val="1"/>
                <c:pt idx="0">
                  <c:v>1010_1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MHCQuick!$X$3:$X$18</c:f>
              <c:numCache>
                <c:formatCode>General</c:formatCode>
                <c:ptCount val="16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MHCQuick!$I$50:$I$61</c:f>
              <c:numCache>
                <c:formatCode>0</c:formatCode>
                <c:ptCount val="12"/>
                <c:pt idx="0">
                  <c:v>999.99999999999909</c:v>
                </c:pt>
                <c:pt idx="1">
                  <c:v>754.54545454545394</c:v>
                </c:pt>
                <c:pt idx="2">
                  <c:v>530.3030303030298</c:v>
                </c:pt>
                <c:pt idx="3">
                  <c:v>400.00000000000142</c:v>
                </c:pt>
                <c:pt idx="4">
                  <c:v>327.27272727272697</c:v>
                </c:pt>
                <c:pt idx="5">
                  <c:v>129.18660287081343</c:v>
                </c:pt>
                <c:pt idx="6">
                  <c:v>81.818181818181742</c:v>
                </c:pt>
                <c:pt idx="7">
                  <c:v>127.27272727272774</c:v>
                </c:pt>
                <c:pt idx="8">
                  <c:v>81.818181818181372</c:v>
                </c:pt>
                <c:pt idx="9">
                  <c:v>72.72727272727299</c:v>
                </c:pt>
                <c:pt idx="10">
                  <c:v>72.727272727272336</c:v>
                </c:pt>
                <c:pt idx="11">
                  <c:v>18.181818181818247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AF3-447D-93A7-44CBCEC1F884}"/>
            </c:ext>
          </c:extLst>
        </c:ser>
        <c:ser>
          <c:idx val="5"/>
          <c:order val="5"/>
          <c:tx>
            <c:strRef>
              <c:f>MHCQuick!$A$62</c:f>
              <c:strCache>
                <c:ptCount val="1"/>
                <c:pt idx="0">
                  <c:v>1015_1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MHCQuick!$X$3:$X$17</c:f>
              <c:numCache>
                <c:formatCode>General</c:formatCode>
                <c:ptCount val="15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MHCQuick!$I$62:$I$72</c:f>
              <c:numCache>
                <c:formatCode>0</c:formatCode>
                <c:ptCount val="11"/>
                <c:pt idx="0">
                  <c:v>445.45454545454544</c:v>
                </c:pt>
                <c:pt idx="1">
                  <c:v>200</c:v>
                </c:pt>
                <c:pt idx="2">
                  <c:v>527.27272727272725</c:v>
                </c:pt>
                <c:pt idx="3">
                  <c:v>372.72727272727269</c:v>
                </c:pt>
                <c:pt idx="4">
                  <c:v>263.63636363636363</c:v>
                </c:pt>
                <c:pt idx="5">
                  <c:v>200</c:v>
                </c:pt>
                <c:pt idx="6">
                  <c:v>190.90909090909091</c:v>
                </c:pt>
                <c:pt idx="7">
                  <c:v>145.45454545454544</c:v>
                </c:pt>
                <c:pt idx="8">
                  <c:v>100</c:v>
                </c:pt>
                <c:pt idx="9">
                  <c:v>81.818181818181813</c:v>
                </c:pt>
                <c:pt idx="10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5AF3-447D-93A7-44CBCEC1F884}"/>
            </c:ext>
          </c:extLst>
        </c:ser>
        <c:ser>
          <c:idx val="6"/>
          <c:order val="6"/>
          <c:tx>
            <c:strRef>
              <c:f>MHCQuick!$A$73</c:f>
              <c:strCache>
                <c:ptCount val="1"/>
                <c:pt idx="0">
                  <c:v>1019_1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MHCQuick!$X$3:$X$15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MHCQuick!$I$73:$I$83</c:f>
              <c:numCache>
                <c:formatCode>0</c:formatCode>
                <c:ptCount val="11"/>
                <c:pt idx="0">
                  <c:v>799.99999999999568</c:v>
                </c:pt>
                <c:pt idx="1">
                  <c:v>745.45454545454811</c:v>
                </c:pt>
                <c:pt idx="2">
                  <c:v>481.81818181818358</c:v>
                </c:pt>
                <c:pt idx="3">
                  <c:v>90.909090909090409</c:v>
                </c:pt>
                <c:pt idx="4">
                  <c:v>290.90909090909196</c:v>
                </c:pt>
                <c:pt idx="5">
                  <c:v>127.27272727272695</c:v>
                </c:pt>
                <c:pt idx="6">
                  <c:v>118.18181818181858</c:v>
                </c:pt>
                <c:pt idx="7">
                  <c:v>63.636363636363299</c:v>
                </c:pt>
                <c:pt idx="8">
                  <c:v>54.545454545454739</c:v>
                </c:pt>
                <c:pt idx="9">
                  <c:v>45.454545454545617</c:v>
                </c:pt>
                <c:pt idx="10">
                  <c:v>45.454545454545205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5AF3-447D-93A7-44CBCEC1F884}"/>
            </c:ext>
          </c:extLst>
        </c:ser>
        <c:ser>
          <c:idx val="7"/>
          <c:order val="7"/>
          <c:tx>
            <c:strRef>
              <c:f>MHCQuick!$A$84</c:f>
              <c:strCache>
                <c:ptCount val="1"/>
                <c:pt idx="0">
                  <c:v>1020_1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MHCQuick!$X$3:$X$15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MHCQuick!$I$85:$I$93</c:f>
              <c:numCache>
                <c:formatCode>0</c:formatCode>
                <c:ptCount val="9"/>
                <c:pt idx="0">
                  <c:v>1036.3636363636363</c:v>
                </c:pt>
                <c:pt idx="1">
                  <c:v>245.45454545454544</c:v>
                </c:pt>
                <c:pt idx="2">
                  <c:v>381.81818181818181</c:v>
                </c:pt>
                <c:pt idx="3">
                  <c:v>218.18181818181819</c:v>
                </c:pt>
                <c:pt idx="4">
                  <c:v>172.72727272727272</c:v>
                </c:pt>
                <c:pt idx="5">
                  <c:v>63.636363636363633</c:v>
                </c:pt>
                <c:pt idx="6">
                  <c:v>118.18181818181817</c:v>
                </c:pt>
                <c:pt idx="7">
                  <c:v>63.636363636363633</c:v>
                </c:pt>
                <c:pt idx="8">
                  <c:v>90.909090909090907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5AF3-447D-93A7-44CBCEC1F884}"/>
            </c:ext>
          </c:extLst>
        </c:ser>
        <c:ser>
          <c:idx val="8"/>
          <c:order val="8"/>
          <c:tx>
            <c:strRef>
              <c:f>MHCQuick!$A$94</c:f>
              <c:strCache>
                <c:ptCount val="1"/>
                <c:pt idx="0">
                  <c:v>1023_1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MHCQuick!$X$3:$X$15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MHCQuick!$I$95:$I$106</c:f>
              <c:numCache>
                <c:formatCode>0</c:formatCode>
                <c:ptCount val="12"/>
                <c:pt idx="0">
                  <c:v>1400</c:v>
                </c:pt>
                <c:pt idx="1">
                  <c:v>990.90909090909088</c:v>
                </c:pt>
                <c:pt idx="2">
                  <c:v>300</c:v>
                </c:pt>
                <c:pt idx="3">
                  <c:v>327.27272727272725</c:v>
                </c:pt>
                <c:pt idx="4">
                  <c:v>218.18181818181819</c:v>
                </c:pt>
                <c:pt idx="5">
                  <c:v>127.27272727272727</c:v>
                </c:pt>
                <c:pt idx="6">
                  <c:v>63.636363636363633</c:v>
                </c:pt>
                <c:pt idx="7">
                  <c:v>154.54545454545453</c:v>
                </c:pt>
                <c:pt idx="8">
                  <c:v>72.72727272727272</c:v>
                </c:pt>
                <c:pt idx="9">
                  <c:v>36.36363636363636</c:v>
                </c:pt>
                <c:pt idx="10">
                  <c:v>81.818181818181813</c:v>
                </c:pt>
                <c:pt idx="11">
                  <c:v>72.72727272727272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5AF3-447D-93A7-44CBCEC1F884}"/>
            </c:ext>
          </c:extLst>
        </c:ser>
        <c:ser>
          <c:idx val="9"/>
          <c:order val="9"/>
          <c:tx>
            <c:strRef>
              <c:f>MHCQuick!$A$107</c:f>
              <c:strCache>
                <c:ptCount val="1"/>
                <c:pt idx="0">
                  <c:v>1024_1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MHCQuick!$X$3:$X$15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MHCQuick!$I$108:$I$114</c:f>
              <c:numCache>
                <c:formatCode>0</c:formatCode>
                <c:ptCount val="7"/>
                <c:pt idx="0">
                  <c:v>1554.5454545454545</c:v>
                </c:pt>
                <c:pt idx="1">
                  <c:v>272.72727272727269</c:v>
                </c:pt>
                <c:pt idx="2">
                  <c:v>763.63636363636363</c:v>
                </c:pt>
                <c:pt idx="3">
                  <c:v>418.18181818181819</c:v>
                </c:pt>
                <c:pt idx="4">
                  <c:v>163.63636363636363</c:v>
                </c:pt>
                <c:pt idx="5">
                  <c:v>109.09090909090909</c:v>
                </c:pt>
                <c:pt idx="6">
                  <c:v>163.63636363636363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5AF3-447D-93A7-44CBCEC1F884}"/>
            </c:ext>
          </c:extLst>
        </c:ser>
        <c:ser>
          <c:idx val="10"/>
          <c:order val="10"/>
          <c:tx>
            <c:strRef>
              <c:f>MHCQuick!$A$115</c:f>
              <c:strCache>
                <c:ptCount val="1"/>
                <c:pt idx="0">
                  <c:v>1027_1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MHCQuick!$X$3:$X$15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MHCQuick!$I$115:$I$127</c:f>
              <c:numCache>
                <c:formatCode>0</c:formatCode>
                <c:ptCount val="13"/>
                <c:pt idx="0">
                  <c:v>472.72727272727269</c:v>
                </c:pt>
                <c:pt idx="1">
                  <c:v>390.90909090909088</c:v>
                </c:pt>
                <c:pt idx="2">
                  <c:v>436.36363636363637</c:v>
                </c:pt>
                <c:pt idx="3">
                  <c:v>372.72727272727269</c:v>
                </c:pt>
                <c:pt idx="4">
                  <c:v>127.27272727272727</c:v>
                </c:pt>
                <c:pt idx="5">
                  <c:v>90.909090909090907</c:v>
                </c:pt>
                <c:pt idx="6">
                  <c:v>109.09090909090909</c:v>
                </c:pt>
                <c:pt idx="7">
                  <c:v>72.72727272727272</c:v>
                </c:pt>
                <c:pt idx="8">
                  <c:v>36.36363636363636</c:v>
                </c:pt>
                <c:pt idx="9">
                  <c:v>45.454545454545453</c:v>
                </c:pt>
                <c:pt idx="10">
                  <c:v>54.545454545454547</c:v>
                </c:pt>
                <c:pt idx="11">
                  <c:v>72.72727272727272</c:v>
                </c:pt>
                <c:pt idx="12">
                  <c:v>36.36363636363636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5AF3-447D-93A7-44CBCEC1F884}"/>
            </c:ext>
          </c:extLst>
        </c:ser>
        <c:ser>
          <c:idx val="11"/>
          <c:order val="11"/>
          <c:tx>
            <c:strRef>
              <c:f>MHCQuick!$A$128</c:f>
              <c:strCache>
                <c:ptCount val="1"/>
                <c:pt idx="0">
                  <c:v>1030_1</c:v>
                </c:pt>
              </c:strCache>
            </c:strRef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MHCQuick!$X$3:$X$15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MHCQuick!$I$128:$I$140</c:f>
              <c:numCache>
                <c:formatCode>0</c:formatCode>
                <c:ptCount val="13"/>
                <c:pt idx="0">
                  <c:v>1109.0909090909129</c:v>
                </c:pt>
                <c:pt idx="1">
                  <c:v>872.72727272726809</c:v>
                </c:pt>
                <c:pt idx="2">
                  <c:v>727.27272727272987</c:v>
                </c:pt>
                <c:pt idx="3">
                  <c:v>309.09090909091015</c:v>
                </c:pt>
                <c:pt idx="4">
                  <c:v>309.09090909090742</c:v>
                </c:pt>
                <c:pt idx="5">
                  <c:v>218.18181818181895</c:v>
                </c:pt>
                <c:pt idx="6">
                  <c:v>62.200956937798907</c:v>
                </c:pt>
                <c:pt idx="7">
                  <c:v>36.363636363636495</c:v>
                </c:pt>
                <c:pt idx="8">
                  <c:v>127.2727272727266</c:v>
                </c:pt>
                <c:pt idx="9">
                  <c:v>154.54545454545507</c:v>
                </c:pt>
                <c:pt idx="10">
                  <c:v>172.72727272727334</c:v>
                </c:pt>
                <c:pt idx="11">
                  <c:v>36.363636363636168</c:v>
                </c:pt>
                <c:pt idx="12">
                  <c:v>90.909090909091233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5AF3-447D-93A7-44CBCEC1F884}"/>
            </c:ext>
          </c:extLst>
        </c:ser>
        <c:ser>
          <c:idx val="12"/>
          <c:order val="12"/>
          <c:tx>
            <c:strRef>
              <c:f>MHCQuick!$A$141</c:f>
              <c:strCache>
                <c:ptCount val="1"/>
                <c:pt idx="0">
                  <c:v>1032_1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MHCQuick!$X$3:$X$15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MHCQuick!$I$142:$I$153</c:f>
              <c:numCache>
                <c:formatCode>0</c:formatCode>
                <c:ptCount val="12"/>
                <c:pt idx="0">
                  <c:v>781.81818181818176</c:v>
                </c:pt>
                <c:pt idx="1">
                  <c:v>618.18181818181813</c:v>
                </c:pt>
                <c:pt idx="2">
                  <c:v>209.09090909090909</c:v>
                </c:pt>
                <c:pt idx="3">
                  <c:v>418.18181818181819</c:v>
                </c:pt>
                <c:pt idx="4">
                  <c:v>381.81818181818181</c:v>
                </c:pt>
                <c:pt idx="5">
                  <c:v>263.63636363636363</c:v>
                </c:pt>
                <c:pt idx="6">
                  <c:v>100</c:v>
                </c:pt>
                <c:pt idx="7">
                  <c:v>154.54545454545453</c:v>
                </c:pt>
                <c:pt idx="8">
                  <c:v>90.909090909090907</c:v>
                </c:pt>
                <c:pt idx="9">
                  <c:v>81.818181818181813</c:v>
                </c:pt>
                <c:pt idx="10">
                  <c:v>45.454545454545453</c:v>
                </c:pt>
                <c:pt idx="11">
                  <c:v>81.818181818181813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5AF3-447D-93A7-44CBCEC1F884}"/>
            </c:ext>
          </c:extLst>
        </c:ser>
        <c:ser>
          <c:idx val="13"/>
          <c:order val="13"/>
          <c:tx>
            <c:strRef>
              <c:f>MHCQuick!$A$154</c:f>
              <c:strCache>
                <c:ptCount val="1"/>
                <c:pt idx="0">
                  <c:v>1035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MHCQuick!$X$3:$X$15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MHCQuick!$I$154:$I$162</c:f>
              <c:numCache>
                <c:formatCode>0</c:formatCode>
                <c:ptCount val="9"/>
                <c:pt idx="0">
                  <c:v>709.09090909090912</c:v>
                </c:pt>
                <c:pt idx="1">
                  <c:v>409.09090909090907</c:v>
                </c:pt>
                <c:pt idx="2">
                  <c:v>445.45454545454544</c:v>
                </c:pt>
                <c:pt idx="3">
                  <c:v>345.45454545454544</c:v>
                </c:pt>
                <c:pt idx="4">
                  <c:v>372.72727272727269</c:v>
                </c:pt>
                <c:pt idx="5">
                  <c:v>145.45454545454544</c:v>
                </c:pt>
                <c:pt idx="6">
                  <c:v>145.45454545454544</c:v>
                </c:pt>
                <c:pt idx="7">
                  <c:v>90.909090909090907</c:v>
                </c:pt>
                <c:pt idx="8">
                  <c:v>90.909090909090907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5AF3-447D-93A7-44CBCEC1F884}"/>
            </c:ext>
          </c:extLst>
        </c:ser>
        <c:ser>
          <c:idx val="14"/>
          <c:order val="14"/>
          <c:tx>
            <c:strRef>
              <c:f>MHCQuick!$A$163</c:f>
              <c:strCache>
                <c:ptCount val="1"/>
                <c:pt idx="0">
                  <c:v>1038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MHCQuick!$X$3:$X$15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MHCQuick!$I$163:$I$171</c:f>
              <c:numCache>
                <c:formatCode>0</c:formatCode>
                <c:ptCount val="9"/>
                <c:pt idx="0">
                  <c:v>1190.9090909090908</c:v>
                </c:pt>
                <c:pt idx="1">
                  <c:v>790.90909090909088</c:v>
                </c:pt>
                <c:pt idx="2">
                  <c:v>245.45454545454544</c:v>
                </c:pt>
                <c:pt idx="3">
                  <c:v>318.18181818181819</c:v>
                </c:pt>
                <c:pt idx="4">
                  <c:v>254.54545454545453</c:v>
                </c:pt>
                <c:pt idx="5">
                  <c:v>81.818181818181813</c:v>
                </c:pt>
                <c:pt idx="6">
                  <c:v>54.545454545454547</c:v>
                </c:pt>
                <c:pt idx="7">
                  <c:v>45.454545454545453</c:v>
                </c:pt>
                <c:pt idx="8">
                  <c:v>36.36363636363636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5AF3-447D-93A7-44CBCEC1F884}"/>
            </c:ext>
          </c:extLst>
        </c:ser>
        <c:ser>
          <c:idx val="15"/>
          <c:order val="15"/>
          <c:tx>
            <c:strRef>
              <c:f>MHCQuick!$A$172</c:f>
              <c:strCache>
                <c:ptCount val="1"/>
                <c:pt idx="0">
                  <c:v>1039</c:v>
                </c:pt>
              </c:strCache>
            </c:strRef>
          </c:tx>
          <c:spPr>
            <a:ln w="190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MHCQuick!$X$3:$X$15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MHCQuick!$I$172:$I$183</c:f>
              <c:numCache>
                <c:formatCode>0</c:formatCode>
                <c:ptCount val="12"/>
                <c:pt idx="0">
                  <c:v>1072.7272727272727</c:v>
                </c:pt>
                <c:pt idx="1">
                  <c:v>427.27272727272725</c:v>
                </c:pt>
                <c:pt idx="2">
                  <c:v>154.54545454545453</c:v>
                </c:pt>
                <c:pt idx="3">
                  <c:v>245.45454545454544</c:v>
                </c:pt>
                <c:pt idx="4">
                  <c:v>309.09090909090907</c:v>
                </c:pt>
                <c:pt idx="5">
                  <c:v>445.45454545454544</c:v>
                </c:pt>
                <c:pt idx="6">
                  <c:v>200</c:v>
                </c:pt>
                <c:pt idx="7">
                  <c:v>409.09090909090907</c:v>
                </c:pt>
                <c:pt idx="8">
                  <c:v>363.63636363636363</c:v>
                </c:pt>
                <c:pt idx="9">
                  <c:v>254.54545454545453</c:v>
                </c:pt>
                <c:pt idx="10">
                  <c:v>172.72727272727272</c:v>
                </c:pt>
                <c:pt idx="11">
                  <c:v>263.63636363636363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F-5AF3-447D-93A7-44CBCEC1F884}"/>
            </c:ext>
          </c:extLst>
        </c:ser>
        <c:ser>
          <c:idx val="16"/>
          <c:order val="16"/>
          <c:tx>
            <c:strRef>
              <c:f>MHCQuick!$A$184</c:f>
              <c:strCache>
                <c:ptCount val="1"/>
                <c:pt idx="0">
                  <c:v>1040</c:v>
                </c:pt>
              </c:strCache>
            </c:strRef>
          </c:tx>
          <c:spPr>
            <a:ln w="19050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MHCQuick!$X$3:$X$15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MHCQuick!$I$184:$I$195</c:f>
              <c:numCache>
                <c:formatCode>0</c:formatCode>
                <c:ptCount val="12"/>
                <c:pt idx="0">
                  <c:v>727.27272727272725</c:v>
                </c:pt>
                <c:pt idx="1">
                  <c:v>500</c:v>
                </c:pt>
                <c:pt idx="2">
                  <c:v>327.27272727272725</c:v>
                </c:pt>
                <c:pt idx="3">
                  <c:v>236.36363636363635</c:v>
                </c:pt>
                <c:pt idx="4">
                  <c:v>381.81818181818181</c:v>
                </c:pt>
                <c:pt idx="5">
                  <c:v>263.63636363636363</c:v>
                </c:pt>
                <c:pt idx="6">
                  <c:v>163.63636363636363</c:v>
                </c:pt>
                <c:pt idx="7">
                  <c:v>81.818181818181813</c:v>
                </c:pt>
                <c:pt idx="8">
                  <c:v>81.818181818181813</c:v>
                </c:pt>
                <c:pt idx="9">
                  <c:v>81.818181818181813</c:v>
                </c:pt>
                <c:pt idx="10">
                  <c:v>118.18181818181817</c:v>
                </c:pt>
                <c:pt idx="11">
                  <c:v>90.909090909090907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5AF3-447D-93A7-44CBCEC1F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433216"/>
        <c:axId val="34433760"/>
      </c:scatterChart>
      <c:valAx>
        <c:axId val="34433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Timepoints msec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33760"/>
        <c:crosses val="autoZero"/>
        <c:crossBetween val="midCat"/>
      </c:valAx>
      <c:valAx>
        <c:axId val="3443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Contraction</a:t>
                </a:r>
                <a:r>
                  <a:rPr lang="en-US" baseline="0"/>
                  <a:t> Speed mm/sec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332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FFA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MHCQuick!$A$3</c:f>
              <c:strCache>
                <c:ptCount val="1"/>
                <c:pt idx="0">
                  <c:v>1005_1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Sheet1!#REF!</c:f>
            </c:numRef>
          </c:xVal>
          <c:yVal>
            <c:numRef>
              <c:f>MHCQuick!$N$3:$N$10</c:f>
              <c:numCache>
                <c:formatCode>General</c:formatCode>
                <c:ptCount val="8"/>
                <c:pt idx="0">
                  <c:v>3563.6363636363599</c:v>
                </c:pt>
                <c:pt idx="1">
                  <c:v>1837.8988538387935</c:v>
                </c:pt>
                <c:pt idx="2">
                  <c:v>1299.5231166002825</c:v>
                </c:pt>
                <c:pt idx="3">
                  <c:v>515.20247299678465</c:v>
                </c:pt>
                <c:pt idx="4">
                  <c:v>854.54545454545496</c:v>
                </c:pt>
                <c:pt idx="5">
                  <c:v>515.20247299678613</c:v>
                </c:pt>
                <c:pt idx="6">
                  <c:v>1299.5231166002841</c:v>
                </c:pt>
                <c:pt idx="7">
                  <c:v>1837.8988538388016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1F2-4529-A4BD-F1875F7F04B5}"/>
            </c:ext>
          </c:extLst>
        </c:ser>
        <c:ser>
          <c:idx val="0"/>
          <c:order val="1"/>
          <c:tx>
            <c:strRef>
              <c:f>MHCQuick!$A$13</c:f>
              <c:strCache>
                <c:ptCount val="1"/>
                <c:pt idx="0">
                  <c:v>1006_1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MHCQuick!$O$13:$O$20</c:f>
              <c:numCache>
                <c:formatCode>General</c:formatCode>
                <c:ptCount val="8"/>
                <c:pt idx="0">
                  <c:v>1.25</c:v>
                </c:pt>
                <c:pt idx="1">
                  <c:v>2.5</c:v>
                </c:pt>
                <c:pt idx="2">
                  <c:v>3.75</c:v>
                </c:pt>
                <c:pt idx="3">
                  <c:v>5</c:v>
                </c:pt>
                <c:pt idx="4">
                  <c:v>6.25</c:v>
                </c:pt>
                <c:pt idx="5">
                  <c:v>7.5</c:v>
                </c:pt>
                <c:pt idx="6">
                  <c:v>8.75</c:v>
                </c:pt>
                <c:pt idx="7">
                  <c:v>10</c:v>
                </c:pt>
              </c:numCache>
            </c:numRef>
          </c:xVal>
          <c:yVal>
            <c:numRef>
              <c:f>MHCQuick!$N$13:$N$20</c:f>
              <c:numCache>
                <c:formatCode>General</c:formatCode>
                <c:ptCount val="8"/>
                <c:pt idx="0">
                  <c:v>3118.1818181818198</c:v>
                </c:pt>
                <c:pt idx="1">
                  <c:v>1600.2928029335003</c:v>
                </c:pt>
                <c:pt idx="2">
                  <c:v>1100.15025269842</c:v>
                </c:pt>
                <c:pt idx="3">
                  <c:v>646.07279181006311</c:v>
                </c:pt>
                <c:pt idx="4">
                  <c:v>863.63636363636397</c:v>
                </c:pt>
                <c:pt idx="5">
                  <c:v>646.07279181006322</c:v>
                </c:pt>
                <c:pt idx="6">
                  <c:v>1100.1502526984207</c:v>
                </c:pt>
                <c:pt idx="7">
                  <c:v>1600.2928029334996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1F2-4529-A4BD-F1875F7F04B5}"/>
            </c:ext>
          </c:extLst>
        </c:ser>
        <c:ser>
          <c:idx val="2"/>
          <c:order val="2"/>
          <c:tx>
            <c:strRef>
              <c:f>MHCQuick!$A$107</c:f>
              <c:strCache>
                <c:ptCount val="1"/>
                <c:pt idx="0">
                  <c:v>1024_1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MHCQuick!$O$108:$O$111</c:f>
              <c:numCache>
                <c:formatCode>General</c:formatCode>
                <c:ptCount val="4"/>
                <c:pt idx="0">
                  <c:v>1.25</c:v>
                </c:pt>
                <c:pt idx="1">
                  <c:v>2.5</c:v>
                </c:pt>
                <c:pt idx="2">
                  <c:v>3.7500000000000004</c:v>
                </c:pt>
                <c:pt idx="3">
                  <c:v>5</c:v>
                </c:pt>
              </c:numCache>
            </c:numRef>
          </c:xVal>
          <c:yVal>
            <c:numRef>
              <c:f>MHCQuick!$N$108:$N$111</c:f>
              <c:numCache>
                <c:formatCode>General</c:formatCode>
                <c:ptCount val="4"/>
                <c:pt idx="0">
                  <c:v>3009.0909090909099</c:v>
                </c:pt>
                <c:pt idx="1">
                  <c:v>804.17300058882449</c:v>
                </c:pt>
                <c:pt idx="2">
                  <c:v>1627.27272727273</c:v>
                </c:pt>
                <c:pt idx="3">
                  <c:v>804.17300058882449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1F2-4529-A4BD-F1875F7F04B5}"/>
            </c:ext>
          </c:extLst>
        </c:ser>
        <c:ser>
          <c:idx val="3"/>
          <c:order val="3"/>
          <c:tx>
            <c:strRef>
              <c:f>MHCQuick!$A$73</c:f>
              <c:strCache>
                <c:ptCount val="1"/>
                <c:pt idx="0">
                  <c:v>1019_1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MHCQuick!$O$74:$O$81</c:f>
              <c:numCache>
                <c:formatCode>General</c:formatCode>
                <c:ptCount val="8"/>
                <c:pt idx="0">
                  <c:v>1.25</c:v>
                </c:pt>
                <c:pt idx="1">
                  <c:v>2.5</c:v>
                </c:pt>
                <c:pt idx="2">
                  <c:v>3.7500000000000004</c:v>
                </c:pt>
                <c:pt idx="3">
                  <c:v>5</c:v>
                </c:pt>
                <c:pt idx="4">
                  <c:v>6.25</c:v>
                </c:pt>
                <c:pt idx="5">
                  <c:v>7.5000000000000009</c:v>
                </c:pt>
                <c:pt idx="6">
                  <c:v>8.7500000000000018</c:v>
                </c:pt>
                <c:pt idx="7">
                  <c:v>10</c:v>
                </c:pt>
              </c:numCache>
            </c:numRef>
          </c:xVal>
          <c:yVal>
            <c:numRef>
              <c:f>MHCQuick!$N$74:$N$81</c:f>
              <c:numCache>
                <c:formatCode>General</c:formatCode>
                <c:ptCount val="8"/>
                <c:pt idx="0">
                  <c:v>2036.3636363636399</c:v>
                </c:pt>
                <c:pt idx="1">
                  <c:v>786.96785339831706</c:v>
                </c:pt>
                <c:pt idx="2">
                  <c:v>822.21229487963751</c:v>
                </c:pt>
                <c:pt idx="3">
                  <c:v>611.07190284361502</c:v>
                </c:pt>
                <c:pt idx="4">
                  <c:v>145.45454545454501</c:v>
                </c:pt>
                <c:pt idx="5">
                  <c:v>611.07190284361582</c:v>
                </c:pt>
                <c:pt idx="6">
                  <c:v>822.21229487963751</c:v>
                </c:pt>
                <c:pt idx="7">
                  <c:v>786.96785339831797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1F2-4529-A4BD-F1875F7F04B5}"/>
            </c:ext>
          </c:extLst>
        </c:ser>
        <c:ser>
          <c:idx val="4"/>
          <c:order val="4"/>
          <c:tx>
            <c:strRef>
              <c:f>MHCQuick!$A$27</c:f>
              <c:strCache>
                <c:ptCount val="1"/>
                <c:pt idx="0">
                  <c:v>1007_1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MHCQuick!$O$28:$O$35</c:f>
              <c:numCache>
                <c:formatCode>General</c:formatCode>
                <c:ptCount val="8"/>
                <c:pt idx="0">
                  <c:v>1.25</c:v>
                </c:pt>
                <c:pt idx="1">
                  <c:v>2.5</c:v>
                </c:pt>
                <c:pt idx="2">
                  <c:v>3.75</c:v>
                </c:pt>
                <c:pt idx="3">
                  <c:v>5</c:v>
                </c:pt>
                <c:pt idx="4">
                  <c:v>6.25</c:v>
                </c:pt>
                <c:pt idx="5">
                  <c:v>7.5</c:v>
                </c:pt>
                <c:pt idx="6">
                  <c:v>8.75</c:v>
                </c:pt>
                <c:pt idx="7">
                  <c:v>10</c:v>
                </c:pt>
              </c:numCache>
            </c:numRef>
          </c:xVal>
          <c:yVal>
            <c:numRef>
              <c:f>MHCQuick!$N$28:$N$35</c:f>
              <c:numCache>
                <c:formatCode>General</c:formatCode>
                <c:ptCount val="8"/>
                <c:pt idx="0">
                  <c:v>1872.72727272727</c:v>
                </c:pt>
                <c:pt idx="1">
                  <c:v>354.41883290054693</c:v>
                </c:pt>
                <c:pt idx="2">
                  <c:v>174.86712783337626</c:v>
                </c:pt>
                <c:pt idx="3">
                  <c:v>278.73477717963658</c:v>
                </c:pt>
                <c:pt idx="4">
                  <c:v>363.63636363636402</c:v>
                </c:pt>
                <c:pt idx="5">
                  <c:v>278.73477717963658</c:v>
                </c:pt>
                <c:pt idx="6">
                  <c:v>174.86712783337538</c:v>
                </c:pt>
                <c:pt idx="7">
                  <c:v>354.41883290054693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1F2-4529-A4BD-F1875F7F04B5}"/>
            </c:ext>
          </c:extLst>
        </c:ser>
        <c:ser>
          <c:idx val="5"/>
          <c:order val="5"/>
          <c:tx>
            <c:strRef>
              <c:f>MHCQuick!$A$40</c:f>
              <c:strCache>
                <c:ptCount val="1"/>
                <c:pt idx="0">
                  <c:v>1008_1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MHCQuick!$O$40:$O$47</c:f>
              <c:numCache>
                <c:formatCode>General</c:formatCode>
                <c:ptCount val="8"/>
                <c:pt idx="0">
                  <c:v>1.25</c:v>
                </c:pt>
                <c:pt idx="1">
                  <c:v>2.5</c:v>
                </c:pt>
                <c:pt idx="2">
                  <c:v>3.75</c:v>
                </c:pt>
                <c:pt idx="3">
                  <c:v>5</c:v>
                </c:pt>
                <c:pt idx="4">
                  <c:v>6.25</c:v>
                </c:pt>
                <c:pt idx="5">
                  <c:v>7.5</c:v>
                </c:pt>
                <c:pt idx="6">
                  <c:v>8.75</c:v>
                </c:pt>
                <c:pt idx="7">
                  <c:v>10</c:v>
                </c:pt>
              </c:numCache>
            </c:numRef>
          </c:xVal>
          <c:yVal>
            <c:numRef>
              <c:f>MHCQuick!$N$40:$N$47</c:f>
              <c:numCache>
                <c:formatCode>General</c:formatCode>
                <c:ptCount val="8"/>
                <c:pt idx="0">
                  <c:v>2672.7272727272698</c:v>
                </c:pt>
                <c:pt idx="1">
                  <c:v>1080.4425725032374</c:v>
                </c:pt>
                <c:pt idx="2">
                  <c:v>849.79336331285776</c:v>
                </c:pt>
                <c:pt idx="3">
                  <c:v>564.44154767852228</c:v>
                </c:pt>
                <c:pt idx="4">
                  <c:v>218.18181818181799</c:v>
                </c:pt>
                <c:pt idx="5">
                  <c:v>564.44154767852331</c:v>
                </c:pt>
                <c:pt idx="6">
                  <c:v>849.79336331285776</c:v>
                </c:pt>
                <c:pt idx="7">
                  <c:v>1080.4425725032381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1F2-4529-A4BD-F1875F7F04B5}"/>
            </c:ext>
          </c:extLst>
        </c:ser>
        <c:ser>
          <c:idx val="6"/>
          <c:order val="6"/>
          <c:tx>
            <c:strRef>
              <c:f>MHCQuick!$A$49</c:f>
              <c:strCache>
                <c:ptCount val="1"/>
                <c:pt idx="0">
                  <c:v>1010_1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MHCQuick!$O$50:$O$57</c:f>
              <c:numCache>
                <c:formatCode>General</c:formatCode>
                <c:ptCount val="8"/>
                <c:pt idx="0">
                  <c:v>1.25</c:v>
                </c:pt>
                <c:pt idx="1">
                  <c:v>2.5</c:v>
                </c:pt>
                <c:pt idx="2">
                  <c:v>3.75</c:v>
                </c:pt>
                <c:pt idx="3">
                  <c:v>5</c:v>
                </c:pt>
                <c:pt idx="4">
                  <c:v>6.25</c:v>
                </c:pt>
                <c:pt idx="5">
                  <c:v>7.5</c:v>
                </c:pt>
                <c:pt idx="6">
                  <c:v>8.75</c:v>
                </c:pt>
                <c:pt idx="7">
                  <c:v>10</c:v>
                </c:pt>
              </c:numCache>
            </c:numRef>
          </c:xVal>
          <c:yVal>
            <c:numRef>
              <c:f>MHCQuick!$N$50:$N$57</c:f>
              <c:numCache>
                <c:formatCode>General</c:formatCode>
                <c:ptCount val="8"/>
                <c:pt idx="0">
                  <c:v>3254.54545454545</c:v>
                </c:pt>
                <c:pt idx="1">
                  <c:v>1152.4723126224458</c:v>
                </c:pt>
                <c:pt idx="2">
                  <c:v>1040.8197659172154</c:v>
                </c:pt>
                <c:pt idx="3">
                  <c:v>596.46836528640097</c:v>
                </c:pt>
                <c:pt idx="4">
                  <c:v>200</c:v>
                </c:pt>
                <c:pt idx="5">
                  <c:v>596.46836528640188</c:v>
                </c:pt>
                <c:pt idx="6">
                  <c:v>1040.8197659172163</c:v>
                </c:pt>
                <c:pt idx="7">
                  <c:v>1152.4723126224465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1F2-4529-A4BD-F1875F7F0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435392"/>
        <c:axId val="34437568"/>
      </c:scatterChart>
      <c:valAx>
        <c:axId val="34435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37568"/>
        <c:crosses val="autoZero"/>
        <c:crossBetween val="midCat"/>
      </c:valAx>
      <c:valAx>
        <c:axId val="34437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Amplitude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353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FFT Means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Means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MHCQuick!$U$12:$U$19</c:f>
                <c:numCache>
                  <c:formatCode>General</c:formatCode>
                  <c:ptCount val="8"/>
                  <c:pt idx="0">
                    <c:v>136930439670472.88</c:v>
                  </c:pt>
                  <c:pt idx="1">
                    <c:v>310489259399095.75</c:v>
                  </c:pt>
                  <c:pt idx="2">
                    <c:v>352717325150010.81</c:v>
                  </c:pt>
                  <c:pt idx="3">
                    <c:v>366871891735135.44</c:v>
                  </c:pt>
                  <c:pt idx="4">
                    <c:v>287939387560965.5</c:v>
                  </c:pt>
                  <c:pt idx="5">
                    <c:v>373448837185442.19</c:v>
                  </c:pt>
                  <c:pt idx="6">
                    <c:v>359188294293893.5</c:v>
                  </c:pt>
                  <c:pt idx="7">
                    <c:v>309720810360943.44</c:v>
                  </c:pt>
                </c:numCache>
              </c:numRef>
            </c:plus>
            <c:minus>
              <c:numRef>
                <c:f>MHCQuick!$U$12:$U$19</c:f>
                <c:numCache>
                  <c:formatCode>General</c:formatCode>
                  <c:ptCount val="8"/>
                  <c:pt idx="0">
                    <c:v>136930439670472.88</c:v>
                  </c:pt>
                  <c:pt idx="1">
                    <c:v>310489259399095.75</c:v>
                  </c:pt>
                  <c:pt idx="2">
                    <c:v>352717325150010.81</c:v>
                  </c:pt>
                  <c:pt idx="3">
                    <c:v>366871891735135.44</c:v>
                  </c:pt>
                  <c:pt idx="4">
                    <c:v>287939387560965.5</c:v>
                  </c:pt>
                  <c:pt idx="5">
                    <c:v>373448837185442.19</c:v>
                  </c:pt>
                  <c:pt idx="6">
                    <c:v>359188294293893.5</c:v>
                  </c:pt>
                  <c:pt idx="7">
                    <c:v>309720810360943.44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MHCQuick!$T$12:$T$19</c:f>
              <c:numCache>
                <c:formatCode>General</c:formatCode>
                <c:ptCount val="8"/>
                <c:pt idx="0">
                  <c:v>0</c:v>
                </c:pt>
                <c:pt idx="1">
                  <c:v>1.25</c:v>
                </c:pt>
                <c:pt idx="2">
                  <c:v>2.5</c:v>
                </c:pt>
                <c:pt idx="3">
                  <c:v>3.75</c:v>
                </c:pt>
                <c:pt idx="4">
                  <c:v>5</c:v>
                </c:pt>
                <c:pt idx="5">
                  <c:v>6.25</c:v>
                </c:pt>
                <c:pt idx="6">
                  <c:v>7.5</c:v>
                </c:pt>
                <c:pt idx="7">
                  <c:v>8.75</c:v>
                </c:pt>
              </c:numCache>
            </c:numRef>
          </c:xVal>
          <c:yVal>
            <c:numRef>
              <c:f>MHCQuick!$S$12:$S$19</c:f>
              <c:numCache>
                <c:formatCode>General</c:formatCode>
                <c:ptCount val="8"/>
                <c:pt idx="0">
                  <c:v>85401069520661.438</c:v>
                </c:pt>
                <c:pt idx="1">
                  <c:v>174233706668603.47</c:v>
                </c:pt>
                <c:pt idx="2">
                  <c:v>228156235448886.81</c:v>
                </c:pt>
                <c:pt idx="3">
                  <c:v>240703379478406.28</c:v>
                </c:pt>
                <c:pt idx="4">
                  <c:v>172727272727563.03</c:v>
                </c:pt>
                <c:pt idx="5">
                  <c:v>255747340695756.38</c:v>
                </c:pt>
                <c:pt idx="6">
                  <c:v>242416000164340.69</c:v>
                </c:pt>
                <c:pt idx="7">
                  <c:v>180470148032172.22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E15-4E08-9381-C6A198D67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423424"/>
        <c:axId val="495723856"/>
      </c:scatterChart>
      <c:valAx>
        <c:axId val="34423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 Hz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23856"/>
        <c:crosses val="autoZero"/>
        <c:crossBetween val="midCat"/>
      </c:valAx>
      <c:valAx>
        <c:axId val="49572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Amplitude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23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Speed fo MHC retraction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Tentacle!$A$3</c:f>
              <c:strCache>
                <c:ptCount val="1"/>
                <c:pt idx="0">
                  <c:v>007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Tentacle!$U$3:$U$14</c:f>
              <c:numCache>
                <c:formatCode>General</c:formatCode>
                <c:ptCount val="12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</c:numCache>
            </c:numRef>
          </c:xVal>
          <c:yVal>
            <c:numRef>
              <c:f>Tentacle!$I$4:$I$7</c:f>
              <c:numCache>
                <c:formatCode>0</c:formatCode>
                <c:ptCount val="4"/>
                <c:pt idx="0">
                  <c:v>133.97129186602842</c:v>
                </c:pt>
                <c:pt idx="1">
                  <c:v>154.54545454545507</c:v>
                </c:pt>
                <c:pt idx="2">
                  <c:v>209.09090909090983</c:v>
                </c:pt>
                <c:pt idx="3">
                  <c:v>72.727272727272336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2B8-446C-A029-00F271D3FDC7}"/>
            </c:ext>
          </c:extLst>
        </c:ser>
        <c:ser>
          <c:idx val="1"/>
          <c:order val="1"/>
          <c:tx>
            <c:strRef>
              <c:f>Tentacle!$A$8</c:f>
              <c:strCache>
                <c:ptCount val="1"/>
                <c:pt idx="0">
                  <c:v>008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Tentacle!$U$3:$U$15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Tentacle!$I$10:$I$12</c:f>
              <c:numCache>
                <c:formatCode>0</c:formatCode>
                <c:ptCount val="3"/>
                <c:pt idx="0">
                  <c:v>536.36363636363637</c:v>
                </c:pt>
                <c:pt idx="1">
                  <c:v>109.09090909090909</c:v>
                </c:pt>
                <c:pt idx="2">
                  <c:v>90.909090909090907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2B8-446C-A029-00F271D3FDC7}"/>
            </c:ext>
          </c:extLst>
        </c:ser>
        <c:ser>
          <c:idx val="2"/>
          <c:order val="2"/>
          <c:tx>
            <c:strRef>
              <c:f>Tentacle!$A$13</c:f>
              <c:strCache>
                <c:ptCount val="1"/>
                <c:pt idx="0">
                  <c:v>009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Tentacle!$U$3:$U$15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Tentacle!$I$14:$I$16</c:f>
              <c:numCache>
                <c:formatCode>0</c:formatCode>
                <c:ptCount val="3"/>
                <c:pt idx="0">
                  <c:v>1063.6363636363674</c:v>
                </c:pt>
                <c:pt idx="1">
                  <c:v>518.1818181818154</c:v>
                </c:pt>
                <c:pt idx="2">
                  <c:v>200.00000000000071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2B8-446C-A029-00F271D3FDC7}"/>
            </c:ext>
          </c:extLst>
        </c:ser>
        <c:ser>
          <c:idx val="3"/>
          <c:order val="3"/>
          <c:tx>
            <c:strRef>
              <c:f>Tentacle!$A$17</c:f>
              <c:strCache>
                <c:ptCount val="1"/>
                <c:pt idx="0">
                  <c:v>010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Tentacle!$U$3:$U$15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Tentacle!$I$18:$I$19</c:f>
              <c:numCache>
                <c:formatCode>0</c:formatCode>
                <c:ptCount val="2"/>
                <c:pt idx="0">
                  <c:v>890.90909090909088</c:v>
                </c:pt>
                <c:pt idx="1">
                  <c:v>154.54545454545453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2B8-446C-A029-00F271D3FDC7}"/>
            </c:ext>
          </c:extLst>
        </c:ser>
        <c:ser>
          <c:idx val="4"/>
          <c:order val="4"/>
          <c:tx>
            <c:strRef>
              <c:f>Tentacle!$A$20</c:f>
              <c:strCache>
                <c:ptCount val="1"/>
                <c:pt idx="0">
                  <c:v>011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Tentacle!$U$3:$U$15</c:f>
              <c:numCache>
                <c:formatCode>General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Tentacle!$I$21:$I$24</c:f>
              <c:numCache>
                <c:formatCode>0</c:formatCode>
                <c:ptCount val="4"/>
                <c:pt idx="0">
                  <c:v>618.18181818181813</c:v>
                </c:pt>
                <c:pt idx="1">
                  <c:v>272.72727272727269</c:v>
                </c:pt>
                <c:pt idx="2">
                  <c:v>272.72727272727269</c:v>
                </c:pt>
                <c:pt idx="3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82B8-446C-A029-00F271D3FDC7}"/>
            </c:ext>
          </c:extLst>
        </c:ser>
        <c:ser>
          <c:idx val="5"/>
          <c:order val="5"/>
          <c:tx>
            <c:strRef>
              <c:f>Tentacle!$A$25</c:f>
              <c:strCache>
                <c:ptCount val="1"/>
                <c:pt idx="0">
                  <c:v>012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Tentacle!$U$3:$U$16</c:f>
              <c:numCache>
                <c:formatCode>General</c:formatCode>
                <c:ptCount val="14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Tentacle!$I$26:$I$28</c:f>
              <c:numCache>
                <c:formatCode>0</c:formatCode>
                <c:ptCount val="3"/>
                <c:pt idx="0">
                  <c:v>554.5454545454545</c:v>
                </c:pt>
                <c:pt idx="1">
                  <c:v>290.90909090909088</c:v>
                </c:pt>
                <c:pt idx="2">
                  <c:v>90.909090909090907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82B8-446C-A029-00F271D3FDC7}"/>
            </c:ext>
          </c:extLst>
        </c:ser>
        <c:ser>
          <c:idx val="6"/>
          <c:order val="6"/>
          <c:tx>
            <c:strRef>
              <c:f>Tentacle!$A$29</c:f>
              <c:strCache>
                <c:ptCount val="1"/>
                <c:pt idx="0">
                  <c:v>014_left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Tentacle!$U$3:$U$14</c:f>
              <c:numCache>
                <c:formatCode>General</c:formatCode>
                <c:ptCount val="12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</c:numCache>
            </c:numRef>
          </c:xVal>
          <c:yVal>
            <c:numRef>
              <c:f>Tentacle!$I$29:$I$31</c:f>
              <c:numCache>
                <c:formatCode>0</c:formatCode>
                <c:ptCount val="3"/>
                <c:pt idx="0">
                  <c:v>363.63636363636493</c:v>
                </c:pt>
                <c:pt idx="1">
                  <c:v>354.54545454545263</c:v>
                </c:pt>
                <c:pt idx="2">
                  <c:v>57.416267942583886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82B8-446C-A029-00F271D3FDC7}"/>
            </c:ext>
          </c:extLst>
        </c:ser>
        <c:ser>
          <c:idx val="7"/>
          <c:order val="7"/>
          <c:tx>
            <c:strRef>
              <c:f>Tentacle!$A$32</c:f>
              <c:strCache>
                <c:ptCount val="1"/>
                <c:pt idx="0">
                  <c:v>015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Tentacle!$U$3:$U$10</c:f>
              <c:numCache>
                <c:formatCode>General</c:formatCode>
                <c:ptCount val="8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</c:numCache>
            </c:numRef>
          </c:xVal>
          <c:yVal>
            <c:numRef>
              <c:f>Tentacle!$I$32:$I$34</c:f>
              <c:numCache>
                <c:formatCode>0</c:formatCode>
                <c:ptCount val="3"/>
                <c:pt idx="0">
                  <c:v>718.18181818181813</c:v>
                </c:pt>
                <c:pt idx="1">
                  <c:v>509.09090909090907</c:v>
                </c:pt>
                <c:pt idx="2">
                  <c:v>181.81818181818181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82B8-446C-A029-00F271D3F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430496"/>
        <c:axId val="34434848"/>
      </c:scatterChart>
      <c:valAx>
        <c:axId val="34430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Timepoints msec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34848"/>
        <c:crosses val="autoZero"/>
        <c:crossBetween val="midCat"/>
      </c:valAx>
      <c:valAx>
        <c:axId val="3443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Contraction</a:t>
                </a:r>
                <a:r>
                  <a:rPr lang="en-US" baseline="0"/>
                  <a:t> Speed mm/sec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304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FFT!$A$12:$A$60</c:f>
              <c:numCache>
                <c:formatCode>General</c:formatCode>
                <c:ptCount val="49"/>
                <c:pt idx="0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7.4999999999999997E-2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0.2</c:v>
                </c:pt>
                <c:pt idx="9">
                  <c:v>0.22500000000000001</c:v>
                </c:pt>
                <c:pt idx="10">
                  <c:v>0.25</c:v>
                </c:pt>
                <c:pt idx="11">
                  <c:v>0.27500000000000002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</c:v>
                </c:pt>
                <c:pt idx="15">
                  <c:v>0.375</c:v>
                </c:pt>
                <c:pt idx="16">
                  <c:v>0.4</c:v>
                </c:pt>
                <c:pt idx="17">
                  <c:v>0.42499999999999999</c:v>
                </c:pt>
                <c:pt idx="18">
                  <c:v>0.45</c:v>
                </c:pt>
                <c:pt idx="19">
                  <c:v>0.47499999999999998</c:v>
                </c:pt>
                <c:pt idx="20">
                  <c:v>0.5</c:v>
                </c:pt>
                <c:pt idx="21">
                  <c:v>0.52500000000000002</c:v>
                </c:pt>
                <c:pt idx="22">
                  <c:v>0.55000000000000004</c:v>
                </c:pt>
                <c:pt idx="23">
                  <c:v>0.57499999999999996</c:v>
                </c:pt>
                <c:pt idx="24">
                  <c:v>0.6</c:v>
                </c:pt>
                <c:pt idx="25">
                  <c:v>0.625</c:v>
                </c:pt>
                <c:pt idx="26">
                  <c:v>0.65</c:v>
                </c:pt>
                <c:pt idx="27">
                  <c:v>0.67500000000000004</c:v>
                </c:pt>
                <c:pt idx="28">
                  <c:v>0.7</c:v>
                </c:pt>
                <c:pt idx="29">
                  <c:v>0.72499999999999998</c:v>
                </c:pt>
                <c:pt idx="30">
                  <c:v>0.75</c:v>
                </c:pt>
                <c:pt idx="31">
                  <c:v>0.77500000000000002</c:v>
                </c:pt>
                <c:pt idx="32">
                  <c:v>0.8</c:v>
                </c:pt>
                <c:pt idx="33">
                  <c:v>0.82499999999999996</c:v>
                </c:pt>
                <c:pt idx="34">
                  <c:v>0.85</c:v>
                </c:pt>
                <c:pt idx="35">
                  <c:v>0.875</c:v>
                </c:pt>
                <c:pt idx="36">
                  <c:v>0.9</c:v>
                </c:pt>
                <c:pt idx="37">
                  <c:v>0.92500000000000004</c:v>
                </c:pt>
                <c:pt idx="38">
                  <c:v>0.95</c:v>
                </c:pt>
                <c:pt idx="39">
                  <c:v>0.97499999999999998</c:v>
                </c:pt>
                <c:pt idx="40">
                  <c:v>1</c:v>
                </c:pt>
                <c:pt idx="41">
                  <c:v>1.0249999999999999</c:v>
                </c:pt>
                <c:pt idx="42">
                  <c:v>1.05</c:v>
                </c:pt>
                <c:pt idx="43">
                  <c:v>1.075</c:v>
                </c:pt>
                <c:pt idx="44">
                  <c:v>1.1000000000000001</c:v>
                </c:pt>
                <c:pt idx="45">
                  <c:v>1.125</c:v>
                </c:pt>
                <c:pt idx="46">
                  <c:v>1.1499999999999999</c:v>
                </c:pt>
                <c:pt idx="47">
                  <c:v>1.175</c:v>
                </c:pt>
                <c:pt idx="48">
                  <c:v>1.2</c:v>
                </c:pt>
              </c:numCache>
            </c:numRef>
          </c:xVal>
          <c:yVal>
            <c:numRef>
              <c:f>FFT!$B$12:$B$60</c:f>
              <c:numCache>
                <c:formatCode>General</c:formatCode>
                <c:ptCount val="49"/>
                <c:pt idx="0">
                  <c:v>0</c:v>
                </c:pt>
                <c:pt idx="1">
                  <c:v>3517.0306789851074</c:v>
                </c:pt>
                <c:pt idx="2">
                  <c:v>3530.6443546891746</c:v>
                </c:pt>
                <c:pt idx="3">
                  <c:v>1116.6033897311847</c:v>
                </c:pt>
                <c:pt idx="4">
                  <c:v>4.9490453794488758</c:v>
                </c:pt>
                <c:pt idx="5">
                  <c:v>1262.4740145848591</c:v>
                </c:pt>
                <c:pt idx="6">
                  <c:v>2363.3405971356651</c:v>
                </c:pt>
                <c:pt idx="7">
                  <c:v>1437.6764530745891</c:v>
                </c:pt>
                <c:pt idx="8">
                  <c:v>-90.096861693451956</c:v>
                </c:pt>
                <c:pt idx="9">
                  <c:v>-117.80811049802065</c:v>
                </c:pt>
                <c:pt idx="10">
                  <c:v>869.60084737079785</c:v>
                </c:pt>
                <c:pt idx="11">
                  <c:v>930.19589500359098</c:v>
                </c:pt>
                <c:pt idx="12">
                  <c:v>-88.592448264672726</c:v>
                </c:pt>
                <c:pt idx="13">
                  <c:v>-525.42933591153019</c:v>
                </c:pt>
                <c:pt idx="14">
                  <c:v>184.63187765158131</c:v>
                </c:pt>
                <c:pt idx="15">
                  <c:v>651.79150935105235</c:v>
                </c:pt>
                <c:pt idx="16">
                  <c:v>-3.7148742281133502E-13</c:v>
                </c:pt>
                <c:pt idx="17">
                  <c:v>-651.79150935105326</c:v>
                </c:pt>
                <c:pt idx="18">
                  <c:v>-184.63187765157988</c:v>
                </c:pt>
                <c:pt idx="19">
                  <c:v>525.42933591152996</c:v>
                </c:pt>
                <c:pt idx="20">
                  <c:v>88.592448264676818</c:v>
                </c:pt>
                <c:pt idx="21">
                  <c:v>-930.19589500359507</c:v>
                </c:pt>
                <c:pt idx="22">
                  <c:v>-869.60084737080047</c:v>
                </c:pt>
                <c:pt idx="23">
                  <c:v>117.80811049801738</c:v>
                </c:pt>
                <c:pt idx="24">
                  <c:v>90.096861693456049</c:v>
                </c:pt>
                <c:pt idx="25">
                  <c:v>-1437.6764530745816</c:v>
                </c:pt>
                <c:pt idx="26">
                  <c:v>-2363.3405971356638</c:v>
                </c:pt>
                <c:pt idx="27">
                  <c:v>-1262.4740145848609</c:v>
                </c:pt>
                <c:pt idx="28">
                  <c:v>-4.94904537945024</c:v>
                </c:pt>
                <c:pt idx="29">
                  <c:v>-1116.6033897311795</c:v>
                </c:pt>
                <c:pt idx="30">
                  <c:v>-3530.6443546891724</c:v>
                </c:pt>
                <c:pt idx="31">
                  <c:v>-3517.0306789851129</c:v>
                </c:pt>
                <c:pt idx="32">
                  <c:v>-3.4730915187053548E-12</c:v>
                </c:pt>
                <c:pt idx="33">
                  <c:v>3517.0306789850983</c:v>
                </c:pt>
                <c:pt idx="34">
                  <c:v>3530.6443546891783</c:v>
                </c:pt>
                <c:pt idx="35">
                  <c:v>1116.6033897311888</c:v>
                </c:pt>
                <c:pt idx="36">
                  <c:v>4.9490453794510358</c:v>
                </c:pt>
                <c:pt idx="37">
                  <c:v>1262.4740145848564</c:v>
                </c:pt>
                <c:pt idx="38">
                  <c:v>2363.3405971356669</c:v>
                </c:pt>
                <c:pt idx="39">
                  <c:v>1437.6764530745972</c:v>
                </c:pt>
                <c:pt idx="40">
                  <c:v>-90.096861693447636</c:v>
                </c:pt>
                <c:pt idx="41">
                  <c:v>-117.80811049802733</c:v>
                </c:pt>
                <c:pt idx="42">
                  <c:v>869.60084737079387</c:v>
                </c:pt>
                <c:pt idx="43">
                  <c:v>930.19589500358575</c:v>
                </c:pt>
                <c:pt idx="44">
                  <c:v>-88.592448264675113</c:v>
                </c:pt>
                <c:pt idx="45">
                  <c:v>-525.42933591153269</c:v>
                </c:pt>
                <c:pt idx="46">
                  <c:v>184.63187765157414</c:v>
                </c:pt>
                <c:pt idx="47">
                  <c:v>651.7915093510519</c:v>
                </c:pt>
                <c:pt idx="48">
                  <c:v>8.0556440881280116E-12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C02-4213-B237-2EC20F86E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712976"/>
        <c:axId val="495717872"/>
      </c:scatterChart>
      <c:valAx>
        <c:axId val="495712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17872"/>
        <c:crosses val="autoZero"/>
        <c:crossBetween val="midCat"/>
      </c:valAx>
      <c:valAx>
        <c:axId val="495717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12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Reconstructed</a:t>
            </a:r>
            <a:r>
              <a:rPr lang="en-US" baseline="0"/>
              <a:t> signal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FFT_example1!$A$25:$A$63</c:f>
              <c:numCache>
                <c:formatCode>General</c:formatCode>
                <c:ptCount val="39"/>
                <c:pt idx="0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7.4999999999999997E-2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0.2</c:v>
                </c:pt>
                <c:pt idx="9">
                  <c:v>0.22500000000000001</c:v>
                </c:pt>
                <c:pt idx="10">
                  <c:v>0.25</c:v>
                </c:pt>
                <c:pt idx="11">
                  <c:v>0.27500000000000002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</c:v>
                </c:pt>
                <c:pt idx="15">
                  <c:v>0.375</c:v>
                </c:pt>
                <c:pt idx="16">
                  <c:v>0.4</c:v>
                </c:pt>
                <c:pt idx="17">
                  <c:v>0.42499999999999999</c:v>
                </c:pt>
                <c:pt idx="18">
                  <c:v>0.45</c:v>
                </c:pt>
                <c:pt idx="19">
                  <c:v>0.47499999999999998</c:v>
                </c:pt>
                <c:pt idx="20">
                  <c:v>0.5</c:v>
                </c:pt>
                <c:pt idx="21">
                  <c:v>0.52500000000000002</c:v>
                </c:pt>
                <c:pt idx="22">
                  <c:v>0.55000000000000004</c:v>
                </c:pt>
                <c:pt idx="23">
                  <c:v>0.57499999999999996</c:v>
                </c:pt>
                <c:pt idx="24">
                  <c:v>0.6</c:v>
                </c:pt>
                <c:pt idx="25">
                  <c:v>0.625</c:v>
                </c:pt>
                <c:pt idx="26">
                  <c:v>0.65</c:v>
                </c:pt>
                <c:pt idx="27">
                  <c:v>0.67500000000000004</c:v>
                </c:pt>
                <c:pt idx="28">
                  <c:v>0.7</c:v>
                </c:pt>
                <c:pt idx="29">
                  <c:v>0.72499999999999998</c:v>
                </c:pt>
                <c:pt idx="30">
                  <c:v>0.75</c:v>
                </c:pt>
                <c:pt idx="31">
                  <c:v>0.77500000000000002</c:v>
                </c:pt>
                <c:pt idx="32">
                  <c:v>0.8</c:v>
                </c:pt>
                <c:pt idx="33">
                  <c:v>0.82499999999999996</c:v>
                </c:pt>
                <c:pt idx="34">
                  <c:v>0.85</c:v>
                </c:pt>
                <c:pt idx="35">
                  <c:v>0.875</c:v>
                </c:pt>
                <c:pt idx="36">
                  <c:v>0.9</c:v>
                </c:pt>
                <c:pt idx="37">
                  <c:v>0.92500000000000004</c:v>
                </c:pt>
                <c:pt idx="38">
                  <c:v>0.95</c:v>
                </c:pt>
              </c:numCache>
            </c:numRef>
          </c:xVal>
          <c:yVal>
            <c:numRef>
              <c:f>FFT_example1!$B$25:$B$63</c:f>
              <c:numCache>
                <c:formatCode>General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61A-4E6D-B59E-1822773609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714064"/>
        <c:axId val="495721680"/>
      </c:scatterChart>
      <c:valAx>
        <c:axId val="495714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21680"/>
        <c:crosses val="autoZero"/>
        <c:crossBetween val="midCat"/>
      </c:valAx>
      <c:valAx>
        <c:axId val="49572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140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Input SIgnal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FFT_example1!$G$2:$G$17</c:f>
              <c:numCache>
                <c:formatCode>General</c:formatCode>
                <c:ptCount val="16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  <c:pt idx="10">
                  <c:v>1.1000000000000001</c:v>
                </c:pt>
                <c:pt idx="11">
                  <c:v>1.2</c:v>
                </c:pt>
                <c:pt idx="12">
                  <c:v>1.3</c:v>
                </c:pt>
                <c:pt idx="13">
                  <c:v>1.4</c:v>
                </c:pt>
                <c:pt idx="14">
                  <c:v>1.5</c:v>
                </c:pt>
                <c:pt idx="15">
                  <c:v>1.6</c:v>
                </c:pt>
              </c:numCache>
            </c:numRef>
          </c:xVal>
          <c:yVal>
            <c:numRef>
              <c:f>FFT_example1!$H$2:$H$17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53D-4F8D-9FDF-54AA43D2D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710256"/>
        <c:axId val="495722768"/>
      </c:scatterChart>
      <c:valAx>
        <c:axId val="495710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22768"/>
        <c:crosses val="autoZero"/>
        <c:crossBetween val="midCat"/>
      </c:valAx>
      <c:valAx>
        <c:axId val="49572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102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Spectrum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FFT_example1!$B$2:$B$17</c:f>
              <c:numCache>
                <c:formatCode>General</c:formatCode>
                <c:ptCount val="16"/>
                <c:pt idx="0">
                  <c:v>0</c:v>
                </c:pt>
                <c:pt idx="1">
                  <c:v>0.625</c:v>
                </c:pt>
                <c:pt idx="2">
                  <c:v>1.25</c:v>
                </c:pt>
                <c:pt idx="3">
                  <c:v>1.875</c:v>
                </c:pt>
                <c:pt idx="4">
                  <c:v>2.5</c:v>
                </c:pt>
                <c:pt idx="5">
                  <c:v>3.125</c:v>
                </c:pt>
                <c:pt idx="6">
                  <c:v>3.75</c:v>
                </c:pt>
                <c:pt idx="7">
                  <c:v>4.375</c:v>
                </c:pt>
                <c:pt idx="8">
                  <c:v>5</c:v>
                </c:pt>
                <c:pt idx="9">
                  <c:v>5.625</c:v>
                </c:pt>
                <c:pt idx="10">
                  <c:v>6.25</c:v>
                </c:pt>
                <c:pt idx="11">
                  <c:v>6.875</c:v>
                </c:pt>
                <c:pt idx="12">
                  <c:v>7.5</c:v>
                </c:pt>
                <c:pt idx="13">
                  <c:v>8.125</c:v>
                </c:pt>
                <c:pt idx="14">
                  <c:v>8.75</c:v>
                </c:pt>
                <c:pt idx="15">
                  <c:v>9.375</c:v>
                </c:pt>
              </c:numCache>
            </c:numRef>
          </c:xVal>
          <c:yVal>
            <c:numRef>
              <c:f>FFT_example1!$A$2:$A$17</c:f>
              <c:numCache>
                <c:formatCode>General</c:formatCode>
                <c:ptCount val="16"/>
                <c:pt idx="0">
                  <c:v>8</c:v>
                </c:pt>
                <c:pt idx="1">
                  <c:v>0</c:v>
                </c:pt>
                <c:pt idx="2">
                  <c:v>482842712474619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522625185950551.06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16-44E7-A4CE-C874641FE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714608"/>
        <c:axId val="495723312"/>
      </c:scatterChart>
      <c:valAx>
        <c:axId val="495714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23312"/>
        <c:crosses val="autoZero"/>
        <c:crossBetween val="midCat"/>
      </c:valAx>
      <c:valAx>
        <c:axId val="495723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146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Reconstructed</a:t>
            </a:r>
            <a:r>
              <a:rPr lang="en-US" baseline="0"/>
              <a:t> signal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FFT_example2!$A$40:$A$78</c:f>
              <c:numCache>
                <c:formatCode>General</c:formatCode>
                <c:ptCount val="39"/>
                <c:pt idx="0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7.4999999999999997E-2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0.2</c:v>
                </c:pt>
                <c:pt idx="9">
                  <c:v>0.22500000000000001</c:v>
                </c:pt>
                <c:pt idx="10">
                  <c:v>0.25</c:v>
                </c:pt>
                <c:pt idx="11">
                  <c:v>0.27500000000000002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</c:v>
                </c:pt>
                <c:pt idx="15">
                  <c:v>0.375</c:v>
                </c:pt>
                <c:pt idx="16">
                  <c:v>0.4</c:v>
                </c:pt>
                <c:pt idx="17">
                  <c:v>0.42499999999999999</c:v>
                </c:pt>
                <c:pt idx="18">
                  <c:v>0.45</c:v>
                </c:pt>
                <c:pt idx="19">
                  <c:v>0.47499999999999998</c:v>
                </c:pt>
                <c:pt idx="20">
                  <c:v>0.5</c:v>
                </c:pt>
                <c:pt idx="21">
                  <c:v>0.52500000000000002</c:v>
                </c:pt>
                <c:pt idx="22">
                  <c:v>0.55000000000000004</c:v>
                </c:pt>
                <c:pt idx="23">
                  <c:v>0.57499999999999996</c:v>
                </c:pt>
                <c:pt idx="24">
                  <c:v>0.6</c:v>
                </c:pt>
                <c:pt idx="25">
                  <c:v>0.625</c:v>
                </c:pt>
                <c:pt idx="26">
                  <c:v>0.65</c:v>
                </c:pt>
                <c:pt idx="27">
                  <c:v>0.67500000000000004</c:v>
                </c:pt>
                <c:pt idx="28">
                  <c:v>0.7</c:v>
                </c:pt>
                <c:pt idx="29">
                  <c:v>0.72499999999999998</c:v>
                </c:pt>
                <c:pt idx="30">
                  <c:v>0.75</c:v>
                </c:pt>
                <c:pt idx="31">
                  <c:v>0.77500000000000002</c:v>
                </c:pt>
                <c:pt idx="32">
                  <c:v>0.8</c:v>
                </c:pt>
                <c:pt idx="33">
                  <c:v>0.82499999999999996</c:v>
                </c:pt>
                <c:pt idx="34">
                  <c:v>0.85</c:v>
                </c:pt>
                <c:pt idx="35">
                  <c:v>0.875</c:v>
                </c:pt>
                <c:pt idx="36">
                  <c:v>0.9</c:v>
                </c:pt>
                <c:pt idx="37">
                  <c:v>0.92500000000000004</c:v>
                </c:pt>
                <c:pt idx="38">
                  <c:v>0.95</c:v>
                </c:pt>
              </c:numCache>
            </c:numRef>
          </c:xVal>
          <c:yVal>
            <c:numRef>
              <c:f>FFT_example2!$B$40:$B$78</c:f>
              <c:numCache>
                <c:formatCode>General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E8B-4E32-9662-B7C9C7B79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719504"/>
        <c:axId val="495724400"/>
      </c:scatterChart>
      <c:valAx>
        <c:axId val="495719504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24400"/>
        <c:crosses val="autoZero"/>
        <c:crossBetween val="midCat"/>
      </c:valAx>
      <c:valAx>
        <c:axId val="495724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19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Input SIgnal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FFT_example2!$G$2:$G$18</c:f>
              <c:numCache>
                <c:formatCode>General</c:formatCode>
                <c:ptCount val="17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</c:numCache>
            </c:numRef>
          </c:xVal>
          <c:yVal>
            <c:numRef>
              <c:f>FFT_example2!$H$2:$H$18</c:f>
              <c:numCache>
                <c:formatCode>General</c:formatCode>
                <c:ptCount val="17"/>
                <c:pt idx="0">
                  <c:v>0</c:v>
                </c:pt>
                <c:pt idx="1">
                  <c:v>0.92705098312484213</c:v>
                </c:pt>
                <c:pt idx="2">
                  <c:v>1.7633557568774194</c:v>
                </c:pt>
                <c:pt idx="3">
                  <c:v>2.4270509831248424</c:v>
                </c:pt>
                <c:pt idx="4">
                  <c:v>2.8531695488854605</c:v>
                </c:pt>
                <c:pt idx="5">
                  <c:v>3</c:v>
                </c:pt>
                <c:pt idx="6">
                  <c:v>2.8531695488854609</c:v>
                </c:pt>
                <c:pt idx="7">
                  <c:v>2.4270509831248424</c:v>
                </c:pt>
                <c:pt idx="8">
                  <c:v>1.7633557568774196</c:v>
                </c:pt>
                <c:pt idx="9">
                  <c:v>0.92705098312484258</c:v>
                </c:pt>
                <c:pt idx="10">
                  <c:v>3.67544536472586E-16</c:v>
                </c:pt>
                <c:pt idx="11">
                  <c:v>-0.92705098312484324</c:v>
                </c:pt>
                <c:pt idx="12">
                  <c:v>-1.7633557568774192</c:v>
                </c:pt>
                <c:pt idx="13">
                  <c:v>-2.4270509831248419</c:v>
                </c:pt>
                <c:pt idx="14">
                  <c:v>-2.8531695488854605</c:v>
                </c:pt>
                <c:pt idx="15">
                  <c:v>-3</c:v>
                </c:pt>
                <c:pt idx="16">
                  <c:v>-2.8531695488854609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E9A-4EEB-ABA7-A18C2D49F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709168"/>
        <c:axId val="495710800"/>
      </c:scatterChart>
      <c:valAx>
        <c:axId val="495709168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10800"/>
        <c:crosses val="autoZero"/>
        <c:crossBetween val="midCat"/>
      </c:valAx>
      <c:valAx>
        <c:axId val="495710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09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Spectrum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FFT_example2!$B$2:$B$17</c:f>
              <c:numCache>
                <c:formatCode>General</c:formatCode>
                <c:ptCount val="16"/>
                <c:pt idx="0">
                  <c:v>0</c:v>
                </c:pt>
                <c:pt idx="1">
                  <c:v>0.625</c:v>
                </c:pt>
                <c:pt idx="2">
                  <c:v>1.25</c:v>
                </c:pt>
                <c:pt idx="3">
                  <c:v>1.875</c:v>
                </c:pt>
                <c:pt idx="4">
                  <c:v>2.5</c:v>
                </c:pt>
                <c:pt idx="5">
                  <c:v>3.125</c:v>
                </c:pt>
                <c:pt idx="6">
                  <c:v>3.75</c:v>
                </c:pt>
                <c:pt idx="7">
                  <c:v>4.375</c:v>
                </c:pt>
                <c:pt idx="8">
                  <c:v>5</c:v>
                </c:pt>
                <c:pt idx="9">
                  <c:v>5.625</c:v>
                </c:pt>
                <c:pt idx="10">
                  <c:v>6.25</c:v>
                </c:pt>
                <c:pt idx="11">
                  <c:v>6.875</c:v>
                </c:pt>
                <c:pt idx="12">
                  <c:v>7.5</c:v>
                </c:pt>
                <c:pt idx="13">
                  <c:v>8.125</c:v>
                </c:pt>
                <c:pt idx="14">
                  <c:v>8.75</c:v>
                </c:pt>
                <c:pt idx="15">
                  <c:v>9.375</c:v>
                </c:pt>
              </c:numCache>
            </c:numRef>
          </c:xVal>
          <c:yVal>
            <c:numRef>
              <c:f>FFT_example2!$A$2:$A$17</c:f>
              <c:numCache>
                <c:formatCode>General</c:formatCode>
                <c:ptCount val="16"/>
                <c:pt idx="0">
                  <c:v>647589105693418.25</c:v>
                </c:pt>
                <c:pt idx="1">
                  <c:v>324420798662029.31</c:v>
                </c:pt>
                <c:pt idx="2">
                  <c:v>737269591403758</c:v>
                </c:pt>
                <c:pt idx="3">
                  <c:v>361417846199418.5</c:v>
                </c:pt>
                <c:pt idx="4">
                  <c:v>185777119295506.66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4F1-4928-B343-D6BF5AB53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715696"/>
        <c:axId val="495711344"/>
      </c:scatterChart>
      <c:valAx>
        <c:axId val="495715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11344"/>
        <c:crosses val="autoZero"/>
        <c:crossBetween val="midCat"/>
        <c:majorUnit val="1"/>
      </c:valAx>
      <c:valAx>
        <c:axId val="495711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15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133349</xdr:colOff>
      <xdr:row>10</xdr:row>
      <xdr:rowOff>100011</xdr:rowOff>
    </xdr:from>
    <xdr:to>
      <xdr:col>29</xdr:col>
      <xdr:colOff>561974</xdr:colOff>
      <xdr:row>35</xdr:row>
      <xdr:rowOff>85724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142875</xdr:colOff>
      <xdr:row>3</xdr:row>
      <xdr:rowOff>47625</xdr:rowOff>
    </xdr:from>
    <xdr:to>
      <xdr:col>36</xdr:col>
      <xdr:colOff>76200</xdr:colOff>
      <xdr:row>21</xdr:row>
      <xdr:rowOff>128587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</xdr:col>
      <xdr:colOff>438150</xdr:colOff>
      <xdr:row>3</xdr:row>
      <xdr:rowOff>52387</xdr:rowOff>
    </xdr:from>
    <xdr:to>
      <xdr:col>33</xdr:col>
      <xdr:colOff>133350</xdr:colOff>
      <xdr:row>17</xdr:row>
      <xdr:rowOff>128587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152399</xdr:colOff>
      <xdr:row>19</xdr:row>
      <xdr:rowOff>42861</xdr:rowOff>
    </xdr:from>
    <xdr:to>
      <xdr:col>28</xdr:col>
      <xdr:colOff>581024</xdr:colOff>
      <xdr:row>44</xdr:row>
      <xdr:rowOff>28574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314325</xdr:colOff>
      <xdr:row>5</xdr:row>
      <xdr:rowOff>73773</xdr:rowOff>
    </xdr:from>
    <xdr:to>
      <xdr:col>19</xdr:col>
      <xdr:colOff>398522</xdr:colOff>
      <xdr:row>32</xdr:row>
      <xdr:rowOff>84451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00725" y="1026273"/>
          <a:ext cx="6180197" cy="5154178"/>
        </a:xfrm>
        <a:prstGeom prst="rect">
          <a:avLst/>
        </a:prstGeom>
      </xdr:spPr>
    </xdr:pic>
    <xdr:clientData/>
  </xdr:twoCellAnchor>
  <xdr:oneCellAnchor>
    <xdr:from>
      <xdr:col>17</xdr:col>
      <xdr:colOff>0</xdr:colOff>
      <xdr:row>15</xdr:row>
      <xdr:rowOff>152400</xdr:rowOff>
    </xdr:from>
    <xdr:ext cx="256160" cy="264560"/>
    <xdr:sp macro="" textlink="">
      <xdr:nvSpPr>
        <xdr:cNvPr id="3" name="TextBox 2"/>
        <xdr:cNvSpPr txBox="1"/>
      </xdr:nvSpPr>
      <xdr:spPr>
        <a:xfrm>
          <a:off x="10363200" y="3009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1</a:t>
          </a:r>
        </a:p>
      </xdr:txBody>
    </xdr:sp>
    <xdr:clientData/>
  </xdr:oneCellAnchor>
  <xdr:oneCellAnchor>
    <xdr:from>
      <xdr:col>16</xdr:col>
      <xdr:colOff>47625</xdr:colOff>
      <xdr:row>23</xdr:row>
      <xdr:rowOff>45198</xdr:rowOff>
    </xdr:from>
    <xdr:ext cx="256160" cy="264560"/>
    <xdr:sp macro="" textlink="">
      <xdr:nvSpPr>
        <xdr:cNvPr id="4" name="TextBox 3"/>
        <xdr:cNvSpPr txBox="1"/>
      </xdr:nvSpPr>
      <xdr:spPr>
        <a:xfrm>
          <a:off x="9801225" y="4426698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2</a:t>
          </a:r>
        </a:p>
      </xdr:txBody>
    </xdr:sp>
    <xdr:clientData/>
  </xdr:oneCellAnchor>
  <xdr:oneCellAnchor>
    <xdr:from>
      <xdr:col>12</xdr:col>
      <xdr:colOff>104775</xdr:colOff>
      <xdr:row>25</xdr:row>
      <xdr:rowOff>102348</xdr:rowOff>
    </xdr:from>
    <xdr:ext cx="256160" cy="264560"/>
    <xdr:sp macro="" textlink="">
      <xdr:nvSpPr>
        <xdr:cNvPr id="5" name="TextBox 4"/>
        <xdr:cNvSpPr txBox="1"/>
      </xdr:nvSpPr>
      <xdr:spPr>
        <a:xfrm>
          <a:off x="7419975" y="4864848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3</a:t>
          </a:r>
        </a:p>
      </xdr:txBody>
    </xdr:sp>
    <xdr:clientData/>
  </xdr:oneCellAnchor>
  <xdr:oneCellAnchor>
    <xdr:from>
      <xdr:col>10</xdr:col>
      <xdr:colOff>285750</xdr:colOff>
      <xdr:row>26</xdr:row>
      <xdr:rowOff>102348</xdr:rowOff>
    </xdr:from>
    <xdr:ext cx="256160" cy="264560"/>
    <xdr:sp macro="" textlink="">
      <xdr:nvSpPr>
        <xdr:cNvPr id="6" name="TextBox 5"/>
        <xdr:cNvSpPr txBox="1"/>
      </xdr:nvSpPr>
      <xdr:spPr>
        <a:xfrm>
          <a:off x="6381750" y="5055348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4</a:t>
          </a:r>
        </a:p>
      </xdr:txBody>
    </xdr:sp>
    <xdr:clientData/>
  </xdr:oneCellAnchor>
  <xdr:oneCellAnchor>
    <xdr:from>
      <xdr:col>13</xdr:col>
      <xdr:colOff>314325</xdr:colOff>
      <xdr:row>9</xdr:row>
      <xdr:rowOff>73773</xdr:rowOff>
    </xdr:from>
    <xdr:ext cx="256160" cy="264560"/>
    <xdr:sp macro="" textlink="">
      <xdr:nvSpPr>
        <xdr:cNvPr id="7" name="TextBox 6"/>
        <xdr:cNvSpPr txBox="1"/>
      </xdr:nvSpPr>
      <xdr:spPr>
        <a:xfrm>
          <a:off x="8239125" y="1788273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5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6</xdr:row>
      <xdr:rowOff>118113</xdr:rowOff>
    </xdr:from>
    <xdr:to>
      <xdr:col>18</xdr:col>
      <xdr:colOff>484258</xdr:colOff>
      <xdr:row>34</xdr:row>
      <xdr:rowOff>65456</xdr:rowOff>
    </xdr:to>
    <xdr:grpSp>
      <xdr:nvGrpSpPr>
        <xdr:cNvPr id="2" name="Group 1"/>
        <xdr:cNvGrpSpPr/>
      </xdr:nvGrpSpPr>
      <xdr:grpSpPr>
        <a:xfrm>
          <a:off x="5008245" y="1215393"/>
          <a:ext cx="6723133" cy="5067983"/>
          <a:chOff x="4886325" y="1261113"/>
          <a:chExt cx="6570733" cy="5281343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886325" y="1261113"/>
            <a:ext cx="6570733" cy="5281343"/>
          </a:xfrm>
          <a:prstGeom prst="rect">
            <a:avLst/>
          </a:prstGeom>
        </xdr:spPr>
      </xdr:pic>
      <xdr:sp macro="" textlink="">
        <xdr:nvSpPr>
          <xdr:cNvPr id="4" name="TextBox 3"/>
          <xdr:cNvSpPr txBox="1"/>
        </xdr:nvSpPr>
        <xdr:spPr>
          <a:xfrm>
            <a:off x="7086600" y="2447925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solidFill>
                  <a:srgbClr val="FF0000"/>
                </a:solidFill>
              </a:rPr>
              <a:t>1</a:t>
            </a:r>
          </a:p>
        </xdr:txBody>
      </xdr:sp>
      <xdr:sp macro="" textlink="">
        <xdr:nvSpPr>
          <xdr:cNvPr id="5" name="TextBox 4"/>
          <xdr:cNvSpPr txBox="1"/>
        </xdr:nvSpPr>
        <xdr:spPr>
          <a:xfrm>
            <a:off x="6000750" y="3028950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solidFill>
                  <a:srgbClr val="FF0000"/>
                </a:solidFill>
              </a:rPr>
              <a:t>2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</xdr:colOff>
      <xdr:row>4</xdr:row>
      <xdr:rowOff>104775</xdr:rowOff>
    </xdr:from>
    <xdr:to>
      <xdr:col>18</xdr:col>
      <xdr:colOff>512832</xdr:colOff>
      <xdr:row>32</xdr:row>
      <xdr:rowOff>94027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921" y="866775"/>
          <a:ext cx="6608711" cy="5323252"/>
        </a:xfrm>
        <a:prstGeom prst="rect">
          <a:avLst/>
        </a:prstGeom>
      </xdr:spPr>
    </xdr:pic>
    <xdr:clientData/>
  </xdr:twoCellAnchor>
  <xdr:oneCellAnchor>
    <xdr:from>
      <xdr:col>11</xdr:col>
      <xdr:colOff>419100</xdr:colOff>
      <xdr:row>14</xdr:row>
      <xdr:rowOff>123825</xdr:rowOff>
    </xdr:from>
    <xdr:ext cx="256160" cy="264560"/>
    <xdr:sp macro="" textlink="">
      <xdr:nvSpPr>
        <xdr:cNvPr id="3" name="TextBox 2"/>
        <xdr:cNvSpPr txBox="1"/>
      </xdr:nvSpPr>
      <xdr:spPr>
        <a:xfrm>
          <a:off x="7124700" y="279082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1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30955</xdr:colOff>
      <xdr:row>6</xdr:row>
      <xdr:rowOff>114300</xdr:rowOff>
    </xdr:from>
    <xdr:to>
      <xdr:col>16</xdr:col>
      <xdr:colOff>141350</xdr:colOff>
      <xdr:row>27</xdr:row>
      <xdr:rowOff>103556</xdr:rowOff>
    </xdr:to>
    <xdr:grpSp>
      <xdr:nvGrpSpPr>
        <xdr:cNvPr id="2" name="Group 1"/>
        <xdr:cNvGrpSpPr/>
      </xdr:nvGrpSpPr>
      <xdr:grpSpPr>
        <a:xfrm>
          <a:off x="5029675" y="1211580"/>
          <a:ext cx="5109115" cy="3829736"/>
          <a:chOff x="4907755" y="1257300"/>
          <a:chExt cx="4987195" cy="3989756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907755" y="1257300"/>
            <a:ext cx="4987195" cy="3989756"/>
          </a:xfrm>
          <a:prstGeom prst="rect">
            <a:avLst/>
          </a:prstGeom>
        </xdr:spPr>
      </xdr:pic>
      <xdr:sp macro="" textlink="">
        <xdr:nvSpPr>
          <xdr:cNvPr id="4" name="TextBox 3"/>
          <xdr:cNvSpPr txBox="1"/>
        </xdr:nvSpPr>
        <xdr:spPr>
          <a:xfrm>
            <a:off x="5667375" y="4219575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solidFill>
                  <a:srgbClr val="FF0000"/>
                </a:solidFill>
              </a:rPr>
              <a:t>1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421816</xdr:colOff>
      <xdr:row>6</xdr:row>
      <xdr:rowOff>19050</xdr:rowOff>
    </xdr:from>
    <xdr:to>
      <xdr:col>22</xdr:col>
      <xdr:colOff>285750</xdr:colOff>
      <xdr:row>41</xdr:row>
      <xdr:rowOff>75471</xdr:rowOff>
    </xdr:to>
    <xdr:grpSp>
      <xdr:nvGrpSpPr>
        <xdr:cNvPr id="2" name="Group 1"/>
        <xdr:cNvGrpSpPr/>
      </xdr:nvGrpSpPr>
      <xdr:grpSpPr>
        <a:xfrm>
          <a:off x="5420536" y="1116330"/>
          <a:ext cx="8611694" cy="6457221"/>
          <a:chOff x="5298616" y="1162050"/>
          <a:chExt cx="8398334" cy="672392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298616" y="1162050"/>
            <a:ext cx="8398334" cy="6723921"/>
          </a:xfrm>
          <a:prstGeom prst="rect">
            <a:avLst/>
          </a:prstGeom>
        </xdr:spPr>
      </xdr:pic>
      <xdr:sp macro="" textlink="">
        <xdr:nvSpPr>
          <xdr:cNvPr id="4" name="TextBox 3"/>
          <xdr:cNvSpPr txBox="1"/>
        </xdr:nvSpPr>
        <xdr:spPr>
          <a:xfrm>
            <a:off x="11315700" y="1733550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solidFill>
                  <a:srgbClr val="FF0000"/>
                </a:solidFill>
              </a:rPr>
              <a:t>1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238124</xdr:colOff>
      <xdr:row>5</xdr:row>
      <xdr:rowOff>90148</xdr:rowOff>
    </xdr:from>
    <xdr:to>
      <xdr:col>18</xdr:col>
      <xdr:colOff>17531</xdr:colOff>
      <xdr:row>30</xdr:row>
      <xdr:rowOff>46406</xdr:rowOff>
    </xdr:to>
    <xdr:grpSp>
      <xdr:nvGrpSpPr>
        <xdr:cNvPr id="2" name="Group 1"/>
        <xdr:cNvGrpSpPr/>
      </xdr:nvGrpSpPr>
      <xdr:grpSpPr>
        <a:xfrm>
          <a:off x="5114924" y="1042648"/>
          <a:ext cx="5875407" cy="4718758"/>
          <a:chOff x="5114924" y="1042648"/>
          <a:chExt cx="5875407" cy="4718758"/>
        </a:xfrm>
      </xdr:grpSpPr>
      <xdr:grpSp>
        <xdr:nvGrpSpPr>
          <xdr:cNvPr id="3" name="Group 2"/>
          <xdr:cNvGrpSpPr/>
        </xdr:nvGrpSpPr>
        <xdr:grpSpPr>
          <a:xfrm>
            <a:off x="5114924" y="1042648"/>
            <a:ext cx="5875407" cy="4718758"/>
            <a:chOff x="6029324" y="890248"/>
            <a:chExt cx="5875407" cy="4718758"/>
          </a:xfrm>
        </xdr:grpSpPr>
        <xdr:pic>
          <xdr:nvPicPr>
            <xdr:cNvPr id="5" name="Picture 4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029324" y="890248"/>
              <a:ext cx="5875407" cy="4718758"/>
            </a:xfrm>
            <a:prstGeom prst="rect">
              <a:avLst/>
            </a:prstGeom>
          </xdr:spPr>
        </xdr:pic>
        <xdr:sp macro="" textlink="">
          <xdr:nvSpPr>
            <xdr:cNvPr id="6" name="TextBox 5"/>
            <xdr:cNvSpPr txBox="1"/>
          </xdr:nvSpPr>
          <xdr:spPr>
            <a:xfrm>
              <a:off x="9610725" y="2838450"/>
              <a:ext cx="256160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>
                  <a:solidFill>
                    <a:srgbClr val="FF0000"/>
                  </a:solidFill>
                </a:rPr>
                <a:t>1</a:t>
              </a:r>
            </a:p>
          </xdr:txBody>
        </xdr:sp>
      </xdr:grpSp>
      <xdr:sp macro="" textlink="">
        <xdr:nvSpPr>
          <xdr:cNvPr id="4" name="TextBox 3"/>
          <xdr:cNvSpPr txBox="1"/>
        </xdr:nvSpPr>
        <xdr:spPr>
          <a:xfrm>
            <a:off x="8210549" y="4938373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solidFill>
                  <a:srgbClr val="FF0000"/>
                </a:solidFill>
              </a:rPr>
              <a:t>2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4</xdr:row>
      <xdr:rowOff>182799</xdr:rowOff>
    </xdr:from>
    <xdr:to>
      <xdr:col>17</xdr:col>
      <xdr:colOff>474721</xdr:colOff>
      <xdr:row>30</xdr:row>
      <xdr:rowOff>74924</xdr:rowOff>
    </xdr:to>
    <xdr:grpSp>
      <xdr:nvGrpSpPr>
        <xdr:cNvPr id="2" name="Group 1"/>
        <xdr:cNvGrpSpPr/>
      </xdr:nvGrpSpPr>
      <xdr:grpSpPr>
        <a:xfrm>
          <a:off x="5029200" y="944799"/>
          <a:ext cx="5808721" cy="4845125"/>
          <a:chOff x="5029200" y="944799"/>
          <a:chExt cx="5808721" cy="4845125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029200" y="944799"/>
            <a:ext cx="5808721" cy="4845125"/>
          </a:xfrm>
          <a:prstGeom prst="rect">
            <a:avLst/>
          </a:prstGeom>
        </xdr:spPr>
      </xdr:pic>
      <xdr:sp macro="" textlink="">
        <xdr:nvSpPr>
          <xdr:cNvPr id="4" name="TextBox 3"/>
          <xdr:cNvSpPr txBox="1"/>
        </xdr:nvSpPr>
        <xdr:spPr>
          <a:xfrm>
            <a:off x="7962900" y="3571875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solidFill>
                  <a:srgbClr val="FF0000"/>
                </a:solidFill>
              </a:rPr>
              <a:t>1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17</xdr:row>
      <xdr:rowOff>119062</xdr:rowOff>
    </xdr:from>
    <xdr:to>
      <xdr:col>25</xdr:col>
      <xdr:colOff>552450</xdr:colOff>
      <xdr:row>32</xdr:row>
      <xdr:rowOff>4762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419100</xdr:colOff>
      <xdr:row>30</xdr:row>
      <xdr:rowOff>128587</xdr:rowOff>
    </xdr:from>
    <xdr:to>
      <xdr:col>23</xdr:col>
      <xdr:colOff>114300</xdr:colOff>
      <xdr:row>45</xdr:row>
      <xdr:rowOff>14287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466725</xdr:colOff>
      <xdr:row>0</xdr:row>
      <xdr:rowOff>176212</xdr:rowOff>
    </xdr:from>
    <xdr:to>
      <xdr:col>23</xdr:col>
      <xdr:colOff>161925</xdr:colOff>
      <xdr:row>15</xdr:row>
      <xdr:rowOff>61912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409575</xdr:colOff>
      <xdr:row>15</xdr:row>
      <xdr:rowOff>185737</xdr:rowOff>
    </xdr:from>
    <xdr:to>
      <xdr:col>23</xdr:col>
      <xdr:colOff>104775</xdr:colOff>
      <xdr:row>30</xdr:row>
      <xdr:rowOff>71437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419100</xdr:colOff>
      <xdr:row>30</xdr:row>
      <xdr:rowOff>128587</xdr:rowOff>
    </xdr:from>
    <xdr:to>
      <xdr:col>23</xdr:col>
      <xdr:colOff>114300</xdr:colOff>
      <xdr:row>45</xdr:row>
      <xdr:rowOff>14287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466725</xdr:colOff>
      <xdr:row>0</xdr:row>
      <xdr:rowOff>176212</xdr:rowOff>
    </xdr:from>
    <xdr:to>
      <xdr:col>23</xdr:col>
      <xdr:colOff>161925</xdr:colOff>
      <xdr:row>15</xdr:row>
      <xdr:rowOff>61912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409575</xdr:colOff>
      <xdr:row>15</xdr:row>
      <xdr:rowOff>185737</xdr:rowOff>
    </xdr:from>
    <xdr:to>
      <xdr:col>23</xdr:col>
      <xdr:colOff>104775</xdr:colOff>
      <xdr:row>30</xdr:row>
      <xdr:rowOff>71437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2"/>
  <sheetViews>
    <sheetView topLeftCell="A55" workbookViewId="0">
      <selection activeCell="B2" sqref="B2"/>
    </sheetView>
  </sheetViews>
  <sheetFormatPr defaultRowHeight="14.4" x14ac:dyDescent="0.3"/>
  <sheetData>
    <row r="1" spans="1:2" x14ac:dyDescent="0.3">
      <c r="A1" t="s">
        <v>369</v>
      </c>
      <c r="B1" t="s">
        <v>370</v>
      </c>
    </row>
    <row r="2" spans="1:2" x14ac:dyDescent="0.3">
      <c r="A2" s="31">
        <v>15.706392628686096</v>
      </c>
      <c r="B2" t="s">
        <v>373</v>
      </c>
    </row>
    <row r="3" spans="1:2" x14ac:dyDescent="0.3">
      <c r="A3" s="31">
        <v>17.829899621958205</v>
      </c>
      <c r="B3" s="17" t="s">
        <v>373</v>
      </c>
    </row>
    <row r="4" spans="1:2" x14ac:dyDescent="0.3">
      <c r="A4" s="31">
        <v>19.402128542427111</v>
      </c>
      <c r="B4" s="17" t="s">
        <v>373</v>
      </c>
    </row>
    <row r="5" spans="1:2" x14ac:dyDescent="0.3">
      <c r="A5" s="31">
        <v>33.906444081142276</v>
      </c>
      <c r="B5" s="17" t="s">
        <v>373</v>
      </c>
    </row>
    <row r="6" spans="1:2" x14ac:dyDescent="0.3">
      <c r="A6" s="31">
        <v>27.148225489023449</v>
      </c>
      <c r="B6" s="17" t="s">
        <v>373</v>
      </c>
    </row>
    <row r="7" spans="1:2" x14ac:dyDescent="0.3">
      <c r="A7" s="31">
        <v>38.586779262921418</v>
      </c>
      <c r="B7" s="17" t="s">
        <v>373</v>
      </c>
    </row>
    <row r="8" spans="1:2" x14ac:dyDescent="0.3">
      <c r="A8" s="31">
        <v>46.378972158713097</v>
      </c>
      <c r="B8" s="17" t="s">
        <v>373</v>
      </c>
    </row>
    <row r="9" spans="1:2" x14ac:dyDescent="0.3">
      <c r="A9" s="31">
        <v>28.531401812640031</v>
      </c>
      <c r="B9" s="17" t="s">
        <v>373</v>
      </c>
    </row>
    <row r="10" spans="1:2" x14ac:dyDescent="0.3">
      <c r="A10" s="31">
        <v>31.41592653589791</v>
      </c>
      <c r="B10" s="17" t="s">
        <v>373</v>
      </c>
    </row>
    <row r="11" spans="1:2" x14ac:dyDescent="0.3">
      <c r="A11" s="31">
        <v>29.725159465500287</v>
      </c>
      <c r="B11" s="17" t="s">
        <v>373</v>
      </c>
    </row>
    <row r="12" spans="1:2" x14ac:dyDescent="0.3">
      <c r="A12" s="31">
        <v>28.574220324614988</v>
      </c>
      <c r="B12" s="17" t="s">
        <v>373</v>
      </c>
    </row>
    <row r="13" spans="1:2" x14ac:dyDescent="0.3">
      <c r="A13" s="31">
        <v>32.830790880268438</v>
      </c>
      <c r="B13" s="17" t="s">
        <v>373</v>
      </c>
    </row>
    <row r="14" spans="1:2" x14ac:dyDescent="0.3">
      <c r="A14" s="31">
        <v>45.219894256216719</v>
      </c>
      <c r="B14" s="17" t="s">
        <v>373</v>
      </c>
    </row>
    <row r="15" spans="1:2" x14ac:dyDescent="0.3">
      <c r="A15" s="31">
        <v>28.531401812640024</v>
      </c>
      <c r="B15" s="17" t="s">
        <v>373</v>
      </c>
    </row>
    <row r="16" spans="1:2" x14ac:dyDescent="0.3">
      <c r="A16" s="31">
        <v>23.245625581510424</v>
      </c>
      <c r="B16" s="17" t="s">
        <v>373</v>
      </c>
    </row>
    <row r="17" spans="1:2" x14ac:dyDescent="0.3">
      <c r="A17" s="31">
        <v>26.179938779914945</v>
      </c>
      <c r="B17" s="17" t="s">
        <v>373</v>
      </c>
    </row>
    <row r="18" spans="1:2" x14ac:dyDescent="0.3">
      <c r="A18" s="31">
        <v>28.538529317464569</v>
      </c>
      <c r="B18" s="17" t="s">
        <v>373</v>
      </c>
    </row>
    <row r="19" spans="1:2" x14ac:dyDescent="0.3">
      <c r="A19" s="31">
        <v>35.735652170236115</v>
      </c>
      <c r="B19" s="17" t="s">
        <v>373</v>
      </c>
    </row>
    <row r="20" spans="1:2" x14ac:dyDescent="0.3">
      <c r="A20" s="31">
        <v>26.801739127677084</v>
      </c>
      <c r="B20" s="17" t="s">
        <v>373</v>
      </c>
    </row>
    <row r="21" spans="1:2" x14ac:dyDescent="0.3">
      <c r="A21" s="31">
        <v>33.319922083528112</v>
      </c>
      <c r="B21" s="17" t="s">
        <v>373</v>
      </c>
    </row>
    <row r="22" spans="1:2" x14ac:dyDescent="0.3">
      <c r="A22" s="31">
        <v>24.989941562646106</v>
      </c>
      <c r="B22" s="17" t="s">
        <v>373</v>
      </c>
    </row>
    <row r="23" spans="1:2" x14ac:dyDescent="0.3">
      <c r="A23" s="31">
        <v>30.00593343523644</v>
      </c>
      <c r="B23" s="17" t="s">
        <v>373</v>
      </c>
    </row>
    <row r="24" spans="1:2" x14ac:dyDescent="0.3">
      <c r="A24" s="31">
        <v>38.01655003587711</v>
      </c>
      <c r="B24" s="17" t="s">
        <v>373</v>
      </c>
    </row>
    <row r="25" spans="1:2" x14ac:dyDescent="0.3">
      <c r="A25" s="31">
        <v>28.569456366574904</v>
      </c>
      <c r="B25" s="17" t="s">
        <v>373</v>
      </c>
    </row>
    <row r="26" spans="1:2" x14ac:dyDescent="0.3">
      <c r="A26" s="31">
        <v>30.344929040355961</v>
      </c>
      <c r="B26" s="17" t="s">
        <v>373</v>
      </c>
    </row>
    <row r="27" spans="1:2" x14ac:dyDescent="0.3">
      <c r="A27" s="31">
        <v>33.914920692162546</v>
      </c>
      <c r="B27" s="17" t="s">
        <v>373</v>
      </c>
    </row>
    <row r="28" spans="1:2" x14ac:dyDescent="0.3">
      <c r="A28" s="31">
        <v>17.839254706209193</v>
      </c>
      <c r="B28" s="17" t="s">
        <v>373</v>
      </c>
    </row>
    <row r="29" spans="1:2" x14ac:dyDescent="0.3">
      <c r="A29" s="31">
        <v>35.771459436939672</v>
      </c>
      <c r="B29" s="17" t="s">
        <v>373</v>
      </c>
    </row>
    <row r="30" spans="1:2" x14ac:dyDescent="0.3">
      <c r="A30" s="31">
        <v>33.897971706309399</v>
      </c>
      <c r="B30" s="17" t="s">
        <v>373</v>
      </c>
    </row>
    <row r="31" spans="1:2" x14ac:dyDescent="0.3">
      <c r="A31" s="31">
        <v>46.375110140879926</v>
      </c>
      <c r="B31" s="17" t="s">
        <v>373</v>
      </c>
    </row>
    <row r="32" spans="1:2" x14ac:dyDescent="0.3">
      <c r="A32" s="31">
        <v>38.143483424978463</v>
      </c>
      <c r="B32" s="17" t="s">
        <v>373</v>
      </c>
    </row>
    <row r="33" spans="1:2" x14ac:dyDescent="0.3">
      <c r="A33" s="31">
        <v>18.563956589394234</v>
      </c>
      <c r="B33" s="17" t="s">
        <v>373</v>
      </c>
    </row>
    <row r="34" spans="1:2" x14ac:dyDescent="0.3">
      <c r="A34" s="31">
        <v>24.989941562646084</v>
      </c>
      <c r="B34" s="17" t="s">
        <v>373</v>
      </c>
    </row>
    <row r="35" spans="1:2" x14ac:dyDescent="0.3">
      <c r="A35" s="31">
        <v>18.744799271893545</v>
      </c>
      <c r="B35" s="17" t="s">
        <v>373</v>
      </c>
    </row>
    <row r="36" spans="1:2" x14ac:dyDescent="0.3">
      <c r="A36" s="31">
        <v>32.824228659424911</v>
      </c>
      <c r="B36" s="17" t="s">
        <v>373</v>
      </c>
    </row>
    <row r="37" spans="1:2" x14ac:dyDescent="0.3">
      <c r="A37" s="31">
        <v>30.352517169648404</v>
      </c>
      <c r="B37" s="17" t="s">
        <v>373</v>
      </c>
    </row>
    <row r="38" spans="1:2" x14ac:dyDescent="0.3">
      <c r="A38" s="31">
        <v>21.41566677748359</v>
      </c>
      <c r="B38" s="17" t="s">
        <v>373</v>
      </c>
    </row>
    <row r="39" spans="1:2" x14ac:dyDescent="0.3">
      <c r="A39" s="31">
        <v>12.99123599638494</v>
      </c>
      <c r="B39" s="17" t="s">
        <v>373</v>
      </c>
    </row>
    <row r="40" spans="1:2" x14ac:dyDescent="0.3">
      <c r="A40" s="31">
        <v>17.12910828535745</v>
      </c>
      <c r="B40" s="17" t="s">
        <v>373</v>
      </c>
    </row>
    <row r="41" spans="1:2" x14ac:dyDescent="0.3">
      <c r="A41" s="31">
        <v>28.52570237160678</v>
      </c>
      <c r="B41" s="17" t="s">
        <v>373</v>
      </c>
    </row>
    <row r="42" spans="1:2" x14ac:dyDescent="0.3">
      <c r="A42" s="31">
        <v>32.065793279699889</v>
      </c>
      <c r="B42" s="17" t="s">
        <v>373</v>
      </c>
    </row>
    <row r="43" spans="1:2" x14ac:dyDescent="0.3">
      <c r="A43" s="31">
        <v>26.519937984848905</v>
      </c>
      <c r="B43" s="17" t="s">
        <v>373</v>
      </c>
    </row>
    <row r="44" spans="1:2" x14ac:dyDescent="0.3">
      <c r="A44" s="31">
        <v>17.849958259033137</v>
      </c>
      <c r="B44" s="17" t="s">
        <v>373</v>
      </c>
    </row>
    <row r="45" spans="1:2" x14ac:dyDescent="0.3">
      <c r="A45" s="31">
        <v>35.699916518065834</v>
      </c>
      <c r="B45" s="17" t="s">
        <v>373</v>
      </c>
    </row>
    <row r="46" spans="1:2" x14ac:dyDescent="0.3">
      <c r="A46" s="31">
        <v>16.075009313951064</v>
      </c>
      <c r="B46" s="17" t="s">
        <v>373</v>
      </c>
    </row>
    <row r="47" spans="1:2" x14ac:dyDescent="0.3">
      <c r="A47" s="31">
        <v>26.791682189918085</v>
      </c>
      <c r="B47" s="17" t="s">
        <v>373</v>
      </c>
    </row>
    <row r="48" spans="1:2" x14ac:dyDescent="0.3">
      <c r="A48" s="31">
        <v>27.269191484200512</v>
      </c>
      <c r="B48" s="17" t="s">
        <v>373</v>
      </c>
    </row>
    <row r="49" spans="1:2" x14ac:dyDescent="0.3">
      <c r="A49" s="31">
        <v>25.951779386145098</v>
      </c>
      <c r="B49" s="17" t="s">
        <v>373</v>
      </c>
    </row>
    <row r="50" spans="1:2" x14ac:dyDescent="0.3">
      <c r="A50" s="31">
        <v>46.53787061768422</v>
      </c>
      <c r="B50" s="17" t="s">
        <v>373</v>
      </c>
    </row>
    <row r="51" spans="1:2" x14ac:dyDescent="0.3">
      <c r="A51" s="31">
        <v>47.996900086531923</v>
      </c>
      <c r="B51" s="17" t="s">
        <v>373</v>
      </c>
    </row>
    <row r="52" spans="1:2" x14ac:dyDescent="0.3">
      <c r="A52" s="31">
        <v>52.937781676464624</v>
      </c>
      <c r="B52" s="17" t="s">
        <v>373</v>
      </c>
    </row>
    <row r="53" spans="1:2" x14ac:dyDescent="0.3">
      <c r="A53" s="32">
        <v>1254.5454545454534</v>
      </c>
      <c r="B53" s="32" t="s">
        <v>372</v>
      </c>
    </row>
    <row r="54" spans="1:2" x14ac:dyDescent="0.3">
      <c r="A54" s="32">
        <v>1209.090909090909</v>
      </c>
      <c r="B54" s="32" t="s">
        <v>372</v>
      </c>
    </row>
    <row r="55" spans="1:2" x14ac:dyDescent="0.3">
      <c r="A55" s="32">
        <v>409.09090909090907</v>
      </c>
      <c r="B55" s="32" t="s">
        <v>372</v>
      </c>
    </row>
    <row r="56" spans="1:2" x14ac:dyDescent="0.3">
      <c r="A56" s="32">
        <v>863.63636363636363</v>
      </c>
      <c r="B56" s="32" t="s">
        <v>372</v>
      </c>
    </row>
    <row r="57" spans="1:2" x14ac:dyDescent="0.3">
      <c r="A57" s="32">
        <v>999.99999999999909</v>
      </c>
      <c r="B57" s="32" t="s">
        <v>372</v>
      </c>
    </row>
    <row r="58" spans="1:2" x14ac:dyDescent="0.3">
      <c r="A58" s="32">
        <v>527.27272727272725</v>
      </c>
      <c r="B58" s="32" t="s">
        <v>372</v>
      </c>
    </row>
    <row r="59" spans="1:2" x14ac:dyDescent="0.3">
      <c r="A59" s="32">
        <v>799.99999999999568</v>
      </c>
      <c r="B59" s="32" t="s">
        <v>372</v>
      </c>
    </row>
    <row r="60" spans="1:2" x14ac:dyDescent="0.3">
      <c r="A60" s="32">
        <v>1036.3636363636363</v>
      </c>
      <c r="B60" s="32" t="s">
        <v>372</v>
      </c>
    </row>
    <row r="61" spans="1:2" x14ac:dyDescent="0.3">
      <c r="A61" s="32">
        <v>1400</v>
      </c>
      <c r="B61" s="32" t="s">
        <v>372</v>
      </c>
    </row>
    <row r="62" spans="1:2" x14ac:dyDescent="0.3">
      <c r="A62" s="32">
        <v>1554.5454545454545</v>
      </c>
      <c r="B62" s="32" t="s">
        <v>372</v>
      </c>
    </row>
    <row r="63" spans="1:2" x14ac:dyDescent="0.3">
      <c r="A63" s="32">
        <v>472.72727272727269</v>
      </c>
      <c r="B63" s="32" t="s">
        <v>372</v>
      </c>
    </row>
    <row r="64" spans="1:2" x14ac:dyDescent="0.3">
      <c r="A64" s="32">
        <v>1109.0909090909129</v>
      </c>
      <c r="B64" s="32" t="s">
        <v>372</v>
      </c>
    </row>
    <row r="65" spans="1:2" x14ac:dyDescent="0.3">
      <c r="A65" s="32">
        <v>781.81818181818176</v>
      </c>
      <c r="B65" s="32" t="s">
        <v>372</v>
      </c>
    </row>
    <row r="66" spans="1:2" x14ac:dyDescent="0.3">
      <c r="A66" s="32">
        <v>709.09090909090912</v>
      </c>
      <c r="B66" s="32" t="s">
        <v>372</v>
      </c>
    </row>
    <row r="67" spans="1:2" x14ac:dyDescent="0.3">
      <c r="A67" s="32">
        <v>1190.9090909090908</v>
      </c>
      <c r="B67" s="32" t="s">
        <v>372</v>
      </c>
    </row>
    <row r="68" spans="1:2" x14ac:dyDescent="0.3">
      <c r="A68" s="32">
        <v>1072.7272727272727</v>
      </c>
      <c r="B68" s="32" t="s">
        <v>372</v>
      </c>
    </row>
    <row r="69" spans="1:2" x14ac:dyDescent="0.3">
      <c r="A69" s="32">
        <v>727.27272727272725</v>
      </c>
      <c r="B69" s="32" t="s">
        <v>372</v>
      </c>
    </row>
    <row r="70" spans="1:2" x14ac:dyDescent="0.3">
      <c r="A70">
        <v>209.09090909090983</v>
      </c>
      <c r="B70" t="s">
        <v>371</v>
      </c>
    </row>
    <row r="71" spans="1:2" x14ac:dyDescent="0.3">
      <c r="A71">
        <v>536.36363636363637</v>
      </c>
      <c r="B71" s="17" t="s">
        <v>371</v>
      </c>
    </row>
    <row r="72" spans="1:2" x14ac:dyDescent="0.3">
      <c r="A72">
        <v>1063.6363636363674</v>
      </c>
      <c r="B72" s="17" t="s">
        <v>371</v>
      </c>
    </row>
    <row r="73" spans="1:2" x14ac:dyDescent="0.3">
      <c r="A73">
        <v>890.90909090909088</v>
      </c>
      <c r="B73" s="17" t="s">
        <v>371</v>
      </c>
    </row>
    <row r="74" spans="1:2" x14ac:dyDescent="0.3">
      <c r="A74">
        <v>618.18181818181813</v>
      </c>
      <c r="B74" s="17" t="s">
        <v>371</v>
      </c>
    </row>
    <row r="75" spans="1:2" x14ac:dyDescent="0.3">
      <c r="A75">
        <v>554.5454545454545</v>
      </c>
      <c r="B75" s="17" t="s">
        <v>371</v>
      </c>
    </row>
    <row r="76" spans="1:2" x14ac:dyDescent="0.3">
      <c r="A76">
        <v>363.63636363636493</v>
      </c>
      <c r="B76" s="17" t="s">
        <v>371</v>
      </c>
    </row>
    <row r="77" spans="1:2" x14ac:dyDescent="0.3">
      <c r="A77">
        <v>718.18181818181813</v>
      </c>
      <c r="B77" s="17" t="s">
        <v>371</v>
      </c>
    </row>
    <row r="78" spans="1:2" x14ac:dyDescent="0.3">
      <c r="A78">
        <v>481.81818181818181</v>
      </c>
      <c r="B78" s="17" t="s">
        <v>371</v>
      </c>
    </row>
    <row r="79" spans="1:2" x14ac:dyDescent="0.3">
      <c r="A79">
        <v>690.90909090909088</v>
      </c>
      <c r="B79" s="17" t="s">
        <v>371</v>
      </c>
    </row>
    <row r="80" spans="1:2" x14ac:dyDescent="0.3">
      <c r="A80">
        <v>690.90909090909088</v>
      </c>
      <c r="B80" s="17" t="s">
        <v>371</v>
      </c>
    </row>
    <row r="81" spans="1:2" x14ac:dyDescent="0.3">
      <c r="A81">
        <v>602.87081339712938</v>
      </c>
      <c r="B81" s="17" t="s">
        <v>371</v>
      </c>
    </row>
    <row r="82" spans="1:2" x14ac:dyDescent="0.3">
      <c r="A82">
        <v>900</v>
      </c>
      <c r="B82" s="17" t="s">
        <v>371</v>
      </c>
    </row>
    <row r="83" spans="1:2" x14ac:dyDescent="0.3">
      <c r="A83">
        <v>1145.4545454545455</v>
      </c>
      <c r="B83" s="17" t="s">
        <v>371</v>
      </c>
    </row>
    <row r="84" spans="1:2" x14ac:dyDescent="0.3">
      <c r="A84">
        <v>972.72727272727275</v>
      </c>
      <c r="B84" s="17" t="s">
        <v>371</v>
      </c>
    </row>
    <row r="85" spans="1:2" x14ac:dyDescent="0.3">
      <c r="A85">
        <v>690.90909090909088</v>
      </c>
      <c r="B85" s="17" t="s">
        <v>371</v>
      </c>
    </row>
    <row r="86" spans="1:2" x14ac:dyDescent="0.3">
      <c r="A86">
        <v>1336.3636363636363</v>
      </c>
      <c r="B86" s="17" t="s">
        <v>371</v>
      </c>
    </row>
    <row r="87" spans="1:2" x14ac:dyDescent="0.3">
      <c r="A87">
        <v>1154.5454545454545</v>
      </c>
      <c r="B87" s="17" t="s">
        <v>371</v>
      </c>
    </row>
    <row r="88" spans="1:2" x14ac:dyDescent="0.3">
      <c r="A88">
        <v>518.18181818181779</v>
      </c>
      <c r="B88" s="17" t="s">
        <v>371</v>
      </c>
    </row>
    <row r="89" spans="1:2" x14ac:dyDescent="0.3">
      <c r="A89">
        <v>1290.9090909090908</v>
      </c>
      <c r="B89" s="17" t="s">
        <v>371</v>
      </c>
    </row>
    <row r="90" spans="1:2" x14ac:dyDescent="0.3">
      <c r="A90">
        <v>690.90909090909088</v>
      </c>
      <c r="B90" s="17" t="s">
        <v>371</v>
      </c>
    </row>
    <row r="91" spans="1:2" x14ac:dyDescent="0.3">
      <c r="A91">
        <v>427.27272727272691</v>
      </c>
      <c r="B91" s="17" t="s">
        <v>371</v>
      </c>
    </row>
    <row r="92" spans="1:2" x14ac:dyDescent="0.3">
      <c r="A92">
        <v>827.27272727272725</v>
      </c>
      <c r="B92" s="17" t="s">
        <v>371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3" sqref="F13"/>
    </sheetView>
  </sheetViews>
  <sheetFormatPr defaultRowHeight="14.4" x14ac:dyDescent="0.3"/>
  <cols>
    <col min="6" max="6" width="12" bestFit="1" customWidth="1"/>
    <col min="10" max="10" width="12" bestFit="1" customWidth="1"/>
  </cols>
  <sheetData>
    <row r="1" spans="1:11" x14ac:dyDescent="0.3">
      <c r="A1" t="s">
        <v>384</v>
      </c>
      <c r="E1" t="s">
        <v>384</v>
      </c>
      <c r="I1" t="s">
        <v>384</v>
      </c>
    </row>
    <row r="2" spans="1:11" ht="15" thickBot="1" x14ac:dyDescent="0.35"/>
    <row r="3" spans="1:11" x14ac:dyDescent="0.3">
      <c r="A3" s="35"/>
      <c r="B3" s="35" t="s">
        <v>372</v>
      </c>
      <c r="C3" s="35" t="s">
        <v>371</v>
      </c>
      <c r="E3" s="35"/>
      <c r="F3" s="35" t="s">
        <v>373</v>
      </c>
      <c r="G3" s="35" t="s">
        <v>371</v>
      </c>
      <c r="I3" s="35"/>
      <c r="J3" s="35" t="s">
        <v>373</v>
      </c>
      <c r="K3" s="35" t="s">
        <v>372</v>
      </c>
    </row>
    <row r="4" spans="1:11" x14ac:dyDescent="0.3">
      <c r="A4" s="33" t="s">
        <v>374</v>
      </c>
      <c r="B4" s="33">
        <v>948.12834224598907</v>
      </c>
      <c r="C4" s="33">
        <v>756.72514619883066</v>
      </c>
      <c r="E4" s="33" t="s">
        <v>374</v>
      </c>
      <c r="F4" s="33">
        <v>29.739431999245763</v>
      </c>
      <c r="G4" s="33">
        <v>756.72514619883066</v>
      </c>
      <c r="I4" s="33" t="s">
        <v>374</v>
      </c>
      <c r="J4" s="33">
        <v>29.739431999245763</v>
      </c>
      <c r="K4" s="33">
        <v>948.12834224598907</v>
      </c>
    </row>
    <row r="5" spans="1:11" x14ac:dyDescent="0.3">
      <c r="A5" s="33" t="s">
        <v>375</v>
      </c>
      <c r="B5" s="33">
        <v>106319.8833252308</v>
      </c>
      <c r="C5" s="33">
        <v>88324.395240418831</v>
      </c>
      <c r="E5" s="33" t="s">
        <v>375</v>
      </c>
      <c r="F5" s="33">
        <v>83.970196819842386</v>
      </c>
      <c r="G5" s="33">
        <v>88324.395240418831</v>
      </c>
      <c r="I5" s="33" t="s">
        <v>375</v>
      </c>
      <c r="J5" s="33">
        <v>83.970196819842386</v>
      </c>
      <c r="K5" s="33">
        <v>106319.8833252308</v>
      </c>
    </row>
    <row r="6" spans="1:11" x14ac:dyDescent="0.3">
      <c r="A6" s="33" t="s">
        <v>376</v>
      </c>
      <c r="B6" s="33">
        <v>17</v>
      </c>
      <c r="C6" s="33">
        <v>18</v>
      </c>
      <c r="E6" s="33" t="s">
        <v>376</v>
      </c>
      <c r="F6" s="33">
        <v>51</v>
      </c>
      <c r="G6" s="33">
        <v>18</v>
      </c>
      <c r="I6" s="33" t="s">
        <v>376</v>
      </c>
      <c r="J6" s="33">
        <v>51</v>
      </c>
      <c r="K6" s="33">
        <v>17</v>
      </c>
    </row>
    <row r="7" spans="1:11" x14ac:dyDescent="0.3">
      <c r="A7" s="33" t="s">
        <v>385</v>
      </c>
      <c r="B7" s="33">
        <v>97049.480372448874</v>
      </c>
      <c r="C7" s="33"/>
      <c r="E7" s="33" t="s">
        <v>385</v>
      </c>
      <c r="F7" s="33">
        <v>22473.331775046452</v>
      </c>
      <c r="G7" s="33"/>
      <c r="I7" s="33" t="s">
        <v>385</v>
      </c>
      <c r="J7" s="33">
        <v>25838.130955222496</v>
      </c>
      <c r="K7" s="33"/>
    </row>
    <row r="8" spans="1:11" x14ac:dyDescent="0.3">
      <c r="A8" s="33" t="s">
        <v>377</v>
      </c>
      <c r="B8" s="33">
        <v>0</v>
      </c>
      <c r="C8" s="33"/>
      <c r="E8" s="33" t="s">
        <v>377</v>
      </c>
      <c r="F8" s="33">
        <v>0</v>
      </c>
      <c r="G8" s="33"/>
      <c r="I8" s="33" t="s">
        <v>377</v>
      </c>
      <c r="J8" s="33">
        <v>0</v>
      </c>
      <c r="K8" s="33"/>
    </row>
    <row r="9" spans="1:11" x14ac:dyDescent="0.3">
      <c r="A9" s="33" t="s">
        <v>378</v>
      </c>
      <c r="B9" s="33">
        <v>33</v>
      </c>
      <c r="C9" s="33"/>
      <c r="E9" s="33" t="s">
        <v>378</v>
      </c>
      <c r="F9" s="33">
        <v>67</v>
      </c>
      <c r="G9" s="33"/>
      <c r="I9" s="33" t="s">
        <v>378</v>
      </c>
      <c r="J9" s="33">
        <v>66</v>
      </c>
      <c r="K9" s="33"/>
    </row>
    <row r="10" spans="1:11" x14ac:dyDescent="0.3">
      <c r="A10" s="33" t="s">
        <v>379</v>
      </c>
      <c r="B10" s="33">
        <v>1.8166834894159021</v>
      </c>
      <c r="C10" s="33"/>
      <c r="E10" s="33" t="s">
        <v>379</v>
      </c>
      <c r="F10" s="33">
        <v>-17.688415868556696</v>
      </c>
      <c r="G10" s="33"/>
      <c r="I10" s="33" t="s">
        <v>379</v>
      </c>
      <c r="J10" s="33">
        <v>-20.400986842279945</v>
      </c>
      <c r="K10" s="33"/>
    </row>
    <row r="11" spans="1:11" x14ac:dyDescent="0.3">
      <c r="A11" s="33" t="s">
        <v>380</v>
      </c>
      <c r="B11" s="33">
        <v>3.9179128838143715E-2</v>
      </c>
      <c r="C11" s="33"/>
      <c r="E11" s="33" t="s">
        <v>380</v>
      </c>
      <c r="F11" s="33">
        <v>3.0366660582460424E-27</v>
      </c>
      <c r="G11" s="33"/>
      <c r="I11" s="33" t="s">
        <v>380</v>
      </c>
      <c r="J11" s="33">
        <v>1.6553610506717344E-30</v>
      </c>
      <c r="K11" s="33"/>
    </row>
    <row r="12" spans="1:11" x14ac:dyDescent="0.3">
      <c r="A12" s="33" t="s">
        <v>381</v>
      </c>
      <c r="B12" s="33">
        <v>1.6923603090303456</v>
      </c>
      <c r="C12" s="33"/>
      <c r="E12" s="33" t="s">
        <v>381</v>
      </c>
      <c r="F12" s="33">
        <v>1.6679161141074239</v>
      </c>
      <c r="G12" s="33"/>
      <c r="I12" s="33" t="s">
        <v>381</v>
      </c>
      <c r="J12" s="33">
        <v>1.6682705142276302</v>
      </c>
      <c r="K12" s="33"/>
    </row>
    <row r="13" spans="1:11" x14ac:dyDescent="0.3">
      <c r="A13" s="33" t="s">
        <v>382</v>
      </c>
      <c r="B13" s="38">
        <v>7.8358257676287429E-2</v>
      </c>
      <c r="C13" s="33"/>
      <c r="E13" s="33" t="s">
        <v>382</v>
      </c>
      <c r="F13" s="36">
        <v>6.0733321164920848E-27</v>
      </c>
      <c r="G13" s="36"/>
      <c r="H13" s="37"/>
      <c r="I13" s="36" t="s">
        <v>382</v>
      </c>
      <c r="J13" s="36">
        <v>3.3107221013434689E-30</v>
      </c>
      <c r="K13" s="33"/>
    </row>
    <row r="14" spans="1:11" ht="15" thickBot="1" x14ac:dyDescent="0.35">
      <c r="A14" s="34" t="s">
        <v>383</v>
      </c>
      <c r="B14" s="34">
        <v>2.0345152974493397</v>
      </c>
      <c r="C14" s="34"/>
      <c r="E14" s="34" t="s">
        <v>383</v>
      </c>
      <c r="F14" s="34">
        <v>1.9960083540252964</v>
      </c>
      <c r="G14" s="34"/>
      <c r="I14" s="34" t="s">
        <v>383</v>
      </c>
      <c r="J14" s="34">
        <v>1.996564418952312</v>
      </c>
      <c r="K14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workbookViewId="0">
      <selection activeCell="H22" sqref="H22"/>
    </sheetView>
  </sheetViews>
  <sheetFormatPr defaultRowHeight="14.4" x14ac:dyDescent="0.3"/>
  <cols>
    <col min="2" max="2" width="15.109375" bestFit="1" customWidth="1"/>
    <col min="4" max="4" width="15.109375" bestFit="1" customWidth="1"/>
    <col min="6" max="6" width="15.109375" bestFit="1" customWidth="1"/>
    <col min="7" max="7" width="14.109375" bestFit="1" customWidth="1"/>
  </cols>
  <sheetData>
    <row r="1" spans="1:16" x14ac:dyDescent="0.3">
      <c r="A1" s="39" t="s">
        <v>365</v>
      </c>
      <c r="B1" s="40"/>
      <c r="C1" s="41" t="s">
        <v>216</v>
      </c>
      <c r="D1" s="42"/>
      <c r="E1" s="43" t="s">
        <v>353</v>
      </c>
      <c r="F1" s="43"/>
      <c r="G1" s="43"/>
    </row>
    <row r="2" spans="1:16" x14ac:dyDescent="0.3">
      <c r="A2" s="27" t="s">
        <v>366</v>
      </c>
      <c r="B2" s="28" t="s">
        <v>367</v>
      </c>
      <c r="C2" s="23" t="s">
        <v>366</v>
      </c>
      <c r="D2" s="24" t="s">
        <v>367</v>
      </c>
      <c r="E2" s="19" t="s">
        <v>368</v>
      </c>
      <c r="F2" s="19" t="s">
        <v>367</v>
      </c>
      <c r="G2" s="19" t="s">
        <v>367</v>
      </c>
    </row>
    <row r="3" spans="1:16" x14ac:dyDescent="0.3">
      <c r="A3" s="27" t="str">
        <f>MHCQuick!A3</f>
        <v>1005_1</v>
      </c>
      <c r="B3" s="29">
        <f>MHCQuick!I3</f>
        <v>1254.5454545454534</v>
      </c>
      <c r="C3" s="25" t="str">
        <f>Tentacle!A3</f>
        <v>007</v>
      </c>
      <c r="D3" s="26">
        <f>Tentacle!I6</f>
        <v>209.09090909090983</v>
      </c>
      <c r="E3" s="19">
        <v>1007</v>
      </c>
      <c r="F3" s="20">
        <v>4.9995000499950004</v>
      </c>
      <c r="G3" s="21">
        <f>F3*PI()</f>
        <v>15.706392628686096</v>
      </c>
    </row>
    <row r="4" spans="1:16" x14ac:dyDescent="0.3">
      <c r="A4" s="27" t="str">
        <f>MHCQuick!A13</f>
        <v>1006_1</v>
      </c>
      <c r="B4" s="29">
        <f>MHCQuick!I13</f>
        <v>1209.090909090909</v>
      </c>
      <c r="C4" s="25" t="str">
        <f>Tentacle!A8</f>
        <v>008</v>
      </c>
      <c r="D4" s="26">
        <f>Tentacle!I10</f>
        <v>536.36363636363637</v>
      </c>
      <c r="E4" s="19"/>
      <c r="F4" s="20">
        <v>5.675433319333929</v>
      </c>
      <c r="G4" s="21">
        <f t="shared" ref="G4:G54" si="0">F4*PI()</f>
        <v>17.829899621958205</v>
      </c>
    </row>
    <row r="5" spans="1:16" x14ac:dyDescent="0.3">
      <c r="A5" s="27" t="str">
        <f>MHCQuick!A27</f>
        <v>1007_1</v>
      </c>
      <c r="B5" s="29">
        <f>MHCQuick!I28</f>
        <v>409.09090909090907</v>
      </c>
      <c r="C5" s="25" t="str">
        <f>Tentacle!A13</f>
        <v>009</v>
      </c>
      <c r="D5" s="26">
        <f>Tentacle!I14</f>
        <v>1063.6363636363674</v>
      </c>
      <c r="E5" s="19"/>
      <c r="F5" s="20">
        <v>6.1758893280632501</v>
      </c>
      <c r="G5" s="21">
        <f t="shared" si="0"/>
        <v>19.402128542427111</v>
      </c>
      <c r="P5" s="17"/>
    </row>
    <row r="6" spans="1:16" x14ac:dyDescent="0.3">
      <c r="A6" s="27" t="str">
        <f>MHCQuick!A40</f>
        <v>1008_1</v>
      </c>
      <c r="B6" s="29">
        <f>MHCQuick!I40</f>
        <v>863.63636363636363</v>
      </c>
      <c r="C6" s="25" t="str">
        <f>Tentacle!A17</f>
        <v>010</v>
      </c>
      <c r="D6" s="26">
        <f>Tentacle!I18</f>
        <v>890.90909090909088</v>
      </c>
      <c r="E6" s="19"/>
      <c r="F6" s="20">
        <v>10.79275635636546</v>
      </c>
      <c r="G6" s="21">
        <f t="shared" si="0"/>
        <v>33.906444081142276</v>
      </c>
    </row>
    <row r="7" spans="1:16" x14ac:dyDescent="0.3">
      <c r="A7" s="27" t="str">
        <f>MHCQuick!A49</f>
        <v>1010_1</v>
      </c>
      <c r="B7" s="29">
        <f>MHCQuick!I50</f>
        <v>999.99999999999909</v>
      </c>
      <c r="C7" s="25" t="str">
        <f>Tentacle!A20</f>
        <v>011</v>
      </c>
      <c r="D7" s="26">
        <f>Tentacle!I21</f>
        <v>618.18181818181813</v>
      </c>
      <c r="E7" s="19"/>
      <c r="F7" s="20">
        <v>8.6415485655029389</v>
      </c>
      <c r="G7" s="21">
        <f t="shared" si="0"/>
        <v>27.148225489023449</v>
      </c>
    </row>
    <row r="8" spans="1:16" x14ac:dyDescent="0.3">
      <c r="A8" s="27" t="str">
        <f>MHCQuick!A62</f>
        <v>1015_1</v>
      </c>
      <c r="B8" s="29">
        <f>MHCQuick!I64</f>
        <v>527.27272727272725</v>
      </c>
      <c r="C8" s="25" t="str">
        <f>Tentacle!A25</f>
        <v>012</v>
      </c>
      <c r="D8" s="26">
        <f>Tentacle!I26</f>
        <v>554.5454545454545</v>
      </c>
      <c r="E8" s="19"/>
      <c r="F8" s="20">
        <v>12.282553315379571</v>
      </c>
      <c r="G8" s="21">
        <f t="shared" si="0"/>
        <v>38.586779262921418</v>
      </c>
    </row>
    <row r="9" spans="1:16" x14ac:dyDescent="0.3">
      <c r="A9" s="27" t="str">
        <f>MHCQuick!A73</f>
        <v>1019_1</v>
      </c>
      <c r="B9" s="29">
        <f>MHCQuick!I73</f>
        <v>799.99999999999568</v>
      </c>
      <c r="C9" s="25" t="str">
        <f>Tentacle!A29</f>
        <v>014_left</v>
      </c>
      <c r="D9" s="26">
        <f>Tentacle!I29</f>
        <v>363.63636363636493</v>
      </c>
      <c r="E9" s="19"/>
      <c r="F9" s="20">
        <v>14.762885349161163</v>
      </c>
      <c r="G9" s="21">
        <f t="shared" si="0"/>
        <v>46.378972158713097</v>
      </c>
    </row>
    <row r="10" spans="1:16" x14ac:dyDescent="0.3">
      <c r="A10" s="27" t="str">
        <f>MHCQuick!A84</f>
        <v>1020_1</v>
      </c>
      <c r="B10" s="29">
        <f>MHCQuick!I85</f>
        <v>1036.3636363636363</v>
      </c>
      <c r="C10" s="25" t="str">
        <f>Tentacle!A32</f>
        <v>015</v>
      </c>
      <c r="D10" s="26">
        <f>Tentacle!I32</f>
        <v>718.18181818181813</v>
      </c>
      <c r="E10" s="19"/>
      <c r="F10" s="20">
        <v>9.0818272636454473</v>
      </c>
      <c r="G10" s="21">
        <f t="shared" si="0"/>
        <v>28.531401812640031</v>
      </c>
    </row>
    <row r="11" spans="1:16" x14ac:dyDescent="0.3">
      <c r="A11" s="27" t="str">
        <f>MHCQuick!A94</f>
        <v>1023_1</v>
      </c>
      <c r="B11" s="29">
        <f>MHCQuick!I95</f>
        <v>1400</v>
      </c>
      <c r="C11" s="25" t="str">
        <f>Tentacle!A35</f>
        <v>016</v>
      </c>
      <c r="D11" s="26">
        <f>Tentacle!I36</f>
        <v>481.81818181818181</v>
      </c>
      <c r="E11" s="19"/>
      <c r="F11" s="20">
        <v>9.9999999999999929</v>
      </c>
      <c r="G11" s="21">
        <f t="shared" si="0"/>
        <v>31.41592653589791</v>
      </c>
    </row>
    <row r="12" spans="1:16" x14ac:dyDescent="0.3">
      <c r="A12" s="27" t="str">
        <f>MHCQuick!A107</f>
        <v>1024_1</v>
      </c>
      <c r="B12" s="29">
        <f>MHCQuick!I108</f>
        <v>1554.5454545454545</v>
      </c>
      <c r="C12" s="25" t="s">
        <v>217</v>
      </c>
      <c r="D12" s="26">
        <f>Tentacle!I40</f>
        <v>690.90909090909088</v>
      </c>
      <c r="E12" s="19"/>
      <c r="F12" s="20">
        <v>9.4618121262584243</v>
      </c>
      <c r="G12" s="21">
        <f t="shared" si="0"/>
        <v>29.725159465500287</v>
      </c>
    </row>
    <row r="13" spans="1:16" x14ac:dyDescent="0.3">
      <c r="A13" s="27" t="str">
        <f>MHCQuick!A115</f>
        <v>1027_1</v>
      </c>
      <c r="B13" s="29">
        <f>MHCQuick!I115</f>
        <v>472.72727272727269</v>
      </c>
      <c r="C13" s="25" t="s">
        <v>218</v>
      </c>
      <c r="D13" s="26">
        <f>Tentacle!I45</f>
        <v>690.90909090909088</v>
      </c>
      <c r="E13" s="19"/>
      <c r="F13" s="20">
        <v>9.0954568193187555</v>
      </c>
      <c r="G13" s="21">
        <f t="shared" si="0"/>
        <v>28.574220324614988</v>
      </c>
    </row>
    <row r="14" spans="1:16" x14ac:dyDescent="0.3">
      <c r="A14" s="27" t="str">
        <f>MHCQuick!A128</f>
        <v>1030_1</v>
      </c>
      <c r="B14" s="29">
        <f>MHCQuick!I128</f>
        <v>1109.0909090909129</v>
      </c>
      <c r="C14" s="25" t="s">
        <v>219</v>
      </c>
      <c r="D14" s="26">
        <f>Tentacle!I49</f>
        <v>602.87081339712938</v>
      </c>
      <c r="E14" s="19"/>
      <c r="F14" s="20">
        <v>10.45036530842208</v>
      </c>
      <c r="G14" s="21">
        <f t="shared" si="0"/>
        <v>32.830790880268438</v>
      </c>
    </row>
    <row r="15" spans="1:16" x14ac:dyDescent="0.3">
      <c r="A15" s="27" t="str">
        <f>MHCQuick!A141</f>
        <v>1032_1</v>
      </c>
      <c r="B15" s="29">
        <f>MHCQuick!I142</f>
        <v>781.81818181818176</v>
      </c>
      <c r="C15" s="25" t="s">
        <v>354</v>
      </c>
      <c r="D15" s="26">
        <f>Tentacle!I52</f>
        <v>900</v>
      </c>
      <c r="E15" s="19"/>
      <c r="F15" s="20">
        <v>14.393939393939394</v>
      </c>
      <c r="G15" s="21">
        <f t="shared" si="0"/>
        <v>45.219894256216719</v>
      </c>
    </row>
    <row r="16" spans="1:16" x14ac:dyDescent="0.3">
      <c r="A16" s="30">
        <f>MHCQuick!A154</f>
        <v>1035</v>
      </c>
      <c r="B16" s="29">
        <f>MHCQuick!I154</f>
        <v>709.09090909090912</v>
      </c>
      <c r="C16" s="25" t="s">
        <v>355</v>
      </c>
      <c r="D16" s="26">
        <f>Tentacle!I56</f>
        <v>1145.4545454545455</v>
      </c>
      <c r="E16" s="19"/>
      <c r="F16" s="20">
        <v>9.0818272636454456</v>
      </c>
      <c r="G16" s="21">
        <f t="shared" si="0"/>
        <v>28.531401812640024</v>
      </c>
    </row>
    <row r="17" spans="1:7" x14ac:dyDescent="0.3">
      <c r="A17" s="30">
        <f>MHCQuick!A163</f>
        <v>1038</v>
      </c>
      <c r="B17" s="29">
        <f>MHCQuick!I163</f>
        <v>1190.9090909090908</v>
      </c>
      <c r="C17" s="25" t="s">
        <v>356</v>
      </c>
      <c r="D17" s="26">
        <f>Tentacle!I60</f>
        <v>972.72727272727275</v>
      </c>
      <c r="E17" s="19"/>
      <c r="F17" s="20">
        <v>7.3993124331215965</v>
      </c>
      <c r="G17" s="21">
        <f t="shared" si="0"/>
        <v>23.245625581510424</v>
      </c>
    </row>
    <row r="18" spans="1:7" x14ac:dyDescent="0.3">
      <c r="A18" s="30">
        <f>MHCQuick!A172</f>
        <v>1039</v>
      </c>
      <c r="B18" s="29">
        <f>MHCQuick!I172</f>
        <v>1072.7272727272727</v>
      </c>
      <c r="C18" s="25" t="s">
        <v>357</v>
      </c>
      <c r="D18" s="26">
        <f>Tentacle!I65</f>
        <v>690.90909090909088</v>
      </c>
      <c r="E18" s="19"/>
      <c r="F18" s="20">
        <v>8.3333333333333339</v>
      </c>
      <c r="G18" s="21">
        <f t="shared" si="0"/>
        <v>26.179938779914945</v>
      </c>
    </row>
    <row r="19" spans="1:7" x14ac:dyDescent="0.3">
      <c r="A19" s="30">
        <f>MHCQuick!A184</f>
        <v>1040</v>
      </c>
      <c r="B19" s="29">
        <f>MHCQuick!I184</f>
        <v>727.27272727272725</v>
      </c>
      <c r="C19" s="25" t="s">
        <v>358</v>
      </c>
      <c r="D19" s="26">
        <f>Tentacle!I67</f>
        <v>1336.3636363636363</v>
      </c>
      <c r="E19" s="19"/>
      <c r="F19" s="20">
        <v>9.08409601889492</v>
      </c>
      <c r="G19" s="21">
        <f t="shared" si="0"/>
        <v>28.538529317464569</v>
      </c>
    </row>
    <row r="20" spans="1:7" x14ac:dyDescent="0.3">
      <c r="C20" s="25" t="s">
        <v>359</v>
      </c>
      <c r="D20" s="26">
        <f>Tentacle!I70</f>
        <v>1154.5454545454545</v>
      </c>
      <c r="E20" s="19"/>
      <c r="F20" s="20">
        <v>11.37501137501139</v>
      </c>
      <c r="G20" s="21">
        <f t="shared" si="0"/>
        <v>35.735652170236115</v>
      </c>
    </row>
    <row r="21" spans="1:7" x14ac:dyDescent="0.3">
      <c r="C21" s="25" t="s">
        <v>360</v>
      </c>
      <c r="D21" s="26">
        <f>Tentacle!I74</f>
        <v>518.18181818181779</v>
      </c>
      <c r="E21" s="19"/>
      <c r="F21" s="20">
        <v>8.5312585312585423</v>
      </c>
      <c r="G21" s="21">
        <f t="shared" si="0"/>
        <v>26.801739127677084</v>
      </c>
    </row>
    <row r="22" spans="1:7" x14ac:dyDescent="0.3">
      <c r="C22" s="25" t="s">
        <v>361</v>
      </c>
      <c r="D22" s="26">
        <f>Tentacle!I77</f>
        <v>1290.9090909090908</v>
      </c>
      <c r="E22" s="19"/>
      <c r="F22" s="20">
        <v>10.606060606060607</v>
      </c>
      <c r="G22" s="22">
        <f t="shared" si="0"/>
        <v>33.319922083528112</v>
      </c>
    </row>
    <row r="23" spans="1:7" x14ac:dyDescent="0.3">
      <c r="C23" s="25" t="s">
        <v>362</v>
      </c>
      <c r="D23" s="26">
        <f>Tentacle!I81</f>
        <v>690.90909090909088</v>
      </c>
      <c r="E23" s="19"/>
      <c r="F23" s="20">
        <v>7.9545454545454621</v>
      </c>
      <c r="G23" s="22">
        <f t="shared" si="0"/>
        <v>24.989941562646106</v>
      </c>
    </row>
    <row r="24" spans="1:7" x14ac:dyDescent="0.3">
      <c r="C24" s="25" t="s">
        <v>363</v>
      </c>
      <c r="D24" s="26">
        <f>Tentacle!I86</f>
        <v>427.27272727272691</v>
      </c>
      <c r="E24" s="19"/>
      <c r="F24" s="20">
        <v>9.5511852566085107</v>
      </c>
      <c r="G24" s="22">
        <f t="shared" si="0"/>
        <v>30.00593343523644</v>
      </c>
    </row>
    <row r="25" spans="1:7" x14ac:dyDescent="0.3">
      <c r="C25" s="25" t="s">
        <v>364</v>
      </c>
      <c r="D25" s="26">
        <f>Tentacle!I89</f>
        <v>827.27272727272725</v>
      </c>
      <c r="E25" s="19"/>
      <c r="F25" s="20">
        <v>12.101043715020426</v>
      </c>
      <c r="G25" s="22">
        <f t="shared" si="0"/>
        <v>38.01655003587711</v>
      </c>
    </row>
    <row r="26" spans="1:7" x14ac:dyDescent="0.3">
      <c r="D26" s="10"/>
      <c r="E26" s="19"/>
      <c r="F26" s="20">
        <v>9.0939404043772321</v>
      </c>
      <c r="G26" s="22">
        <f t="shared" si="0"/>
        <v>28.569456366574904</v>
      </c>
    </row>
    <row r="27" spans="1:7" x14ac:dyDescent="0.3">
      <c r="D27" s="10"/>
      <c r="E27" s="19"/>
      <c r="F27" s="20">
        <v>9.6590909090909101</v>
      </c>
      <c r="G27" s="22">
        <f t="shared" si="0"/>
        <v>30.344929040355961</v>
      </c>
    </row>
    <row r="28" spans="1:7" x14ac:dyDescent="0.3">
      <c r="E28" s="19"/>
      <c r="F28" s="20">
        <v>10.795454545454547</v>
      </c>
      <c r="G28" s="22">
        <f t="shared" si="0"/>
        <v>33.914920692162546</v>
      </c>
    </row>
    <row r="29" spans="1:7" x14ac:dyDescent="0.3">
      <c r="E29" s="19"/>
      <c r="F29" s="20">
        <v>5.6784111351371003</v>
      </c>
      <c r="G29" s="22">
        <f t="shared" si="0"/>
        <v>17.839254706209193</v>
      </c>
    </row>
    <row r="30" spans="1:7" x14ac:dyDescent="0.3">
      <c r="E30" s="19">
        <v>1006</v>
      </c>
      <c r="F30" s="20">
        <v>11.386409182000353</v>
      </c>
      <c r="G30" s="22">
        <f t="shared" si="0"/>
        <v>35.771459436939672</v>
      </c>
    </row>
    <row r="31" spans="1:7" x14ac:dyDescent="0.3">
      <c r="E31" s="19"/>
      <c r="F31" s="20">
        <v>10.790059515696703</v>
      </c>
      <c r="G31" s="22">
        <f t="shared" si="0"/>
        <v>33.897971706309399</v>
      </c>
    </row>
    <row r="32" spans="1:7" x14ac:dyDescent="0.3">
      <c r="E32" s="19"/>
      <c r="F32" s="20">
        <v>14.761656030704247</v>
      </c>
      <c r="G32" s="22">
        <f t="shared" si="0"/>
        <v>46.375110140879926</v>
      </c>
    </row>
    <row r="33" spans="5:7" x14ac:dyDescent="0.3">
      <c r="E33" s="19"/>
      <c r="F33" s="20">
        <v>12.141447867658201</v>
      </c>
      <c r="G33" s="22">
        <f t="shared" si="0"/>
        <v>38.143483424978463</v>
      </c>
    </row>
    <row r="34" spans="5:7" x14ac:dyDescent="0.3">
      <c r="E34" s="19"/>
      <c r="F34" s="20">
        <v>5.9090909090909101</v>
      </c>
      <c r="G34" s="22">
        <f t="shared" si="0"/>
        <v>18.563956589394234</v>
      </c>
    </row>
    <row r="35" spans="5:7" x14ac:dyDescent="0.3">
      <c r="E35" s="19"/>
      <c r="F35" s="20">
        <v>7.954545454545455</v>
      </c>
      <c r="G35" s="22">
        <f t="shared" si="0"/>
        <v>24.989941562646084</v>
      </c>
    </row>
    <row r="36" spans="5:7" x14ac:dyDescent="0.3">
      <c r="E36" s="19"/>
      <c r="F36" s="20">
        <v>5.9666549227744365</v>
      </c>
      <c r="G36" s="22">
        <f t="shared" si="0"/>
        <v>18.744799271893545</v>
      </c>
    </row>
    <row r="37" spans="5:7" x14ac:dyDescent="0.3">
      <c r="E37" s="19">
        <v>1005</v>
      </c>
      <c r="F37" s="20">
        <v>10.448276488652263</v>
      </c>
      <c r="G37" s="22">
        <f t="shared" si="0"/>
        <v>32.824228659424911</v>
      </c>
    </row>
    <row r="38" spans="5:7" x14ac:dyDescent="0.3">
      <c r="E38" s="19"/>
      <c r="F38" s="20">
        <v>9.6615062856623357</v>
      </c>
      <c r="G38" s="22">
        <f t="shared" si="0"/>
        <v>30.352517169648404</v>
      </c>
    </row>
    <row r="39" spans="5:7" x14ac:dyDescent="0.3">
      <c r="E39" s="19"/>
      <c r="F39" s="20">
        <v>6.8168184544907886</v>
      </c>
      <c r="G39" s="22">
        <f t="shared" si="0"/>
        <v>21.41566677748359</v>
      </c>
    </row>
    <row r="40" spans="5:7" x14ac:dyDescent="0.3">
      <c r="E40" s="19">
        <v>1003</v>
      </c>
      <c r="F40" s="20">
        <v>4.1352388513960552</v>
      </c>
      <c r="G40" s="22">
        <f t="shared" si="0"/>
        <v>12.99123599638494</v>
      </c>
    </row>
    <row r="41" spans="5:7" x14ac:dyDescent="0.3">
      <c r="E41" s="19"/>
      <c r="F41" s="20">
        <v>5.4523645087419554</v>
      </c>
      <c r="G41" s="22">
        <f t="shared" si="0"/>
        <v>17.12910828535745</v>
      </c>
    </row>
    <row r="42" spans="5:7" x14ac:dyDescent="0.3">
      <c r="E42" s="19"/>
      <c r="F42" s="20">
        <v>9.0800130752188419</v>
      </c>
      <c r="G42" s="22">
        <f t="shared" si="0"/>
        <v>28.52570237160678</v>
      </c>
    </row>
    <row r="43" spans="5:7" x14ac:dyDescent="0.3">
      <c r="E43" s="19"/>
      <c r="F43" s="20">
        <v>10.206859009254231</v>
      </c>
      <c r="G43" s="22">
        <f t="shared" si="0"/>
        <v>32.065793279699889</v>
      </c>
    </row>
    <row r="44" spans="5:7" x14ac:dyDescent="0.3">
      <c r="E44" s="19">
        <v>1002</v>
      </c>
      <c r="F44" s="20">
        <v>8.4415584415584419</v>
      </c>
      <c r="G44" s="22">
        <f t="shared" si="0"/>
        <v>26.519937984848905</v>
      </c>
    </row>
    <row r="45" spans="5:7" x14ac:dyDescent="0.3">
      <c r="E45" s="19"/>
      <c r="F45" s="20">
        <v>5.6818181818182527</v>
      </c>
      <c r="G45" s="22">
        <f t="shared" si="0"/>
        <v>17.849958259033137</v>
      </c>
    </row>
    <row r="46" spans="5:7" x14ac:dyDescent="0.3">
      <c r="E46" s="19"/>
      <c r="F46" s="20">
        <v>11.363636363636365</v>
      </c>
      <c r="G46" s="22">
        <f t="shared" si="0"/>
        <v>35.699916518065834</v>
      </c>
    </row>
    <row r="47" spans="5:7" x14ac:dyDescent="0.3">
      <c r="E47" s="19"/>
      <c r="F47" s="20">
        <v>5.1168343851271381</v>
      </c>
      <c r="G47" s="22">
        <f t="shared" si="0"/>
        <v>16.075009313951064</v>
      </c>
    </row>
    <row r="48" spans="5:7" x14ac:dyDescent="0.3">
      <c r="E48" s="19">
        <v>1001</v>
      </c>
      <c r="F48" s="20">
        <v>8.528057308545117</v>
      </c>
      <c r="G48" s="22">
        <f t="shared" si="0"/>
        <v>26.791682189918085</v>
      </c>
    </row>
    <row r="49" spans="5:7" x14ac:dyDescent="0.3">
      <c r="E49" s="19"/>
      <c r="F49" s="20">
        <v>8.6800532376598589</v>
      </c>
      <c r="G49" s="22">
        <f t="shared" si="0"/>
        <v>27.269191484200512</v>
      </c>
    </row>
    <row r="50" spans="5:7" x14ac:dyDescent="0.3">
      <c r="E50" s="19"/>
      <c r="F50" s="20">
        <v>8.2607079426706918</v>
      </c>
      <c r="G50" s="22">
        <f t="shared" si="0"/>
        <v>25.951779386145098</v>
      </c>
    </row>
    <row r="51" spans="5:7" x14ac:dyDescent="0.3">
      <c r="E51" s="19">
        <v>1</v>
      </c>
      <c r="F51" s="20">
        <v>14.81346429955104</v>
      </c>
      <c r="G51" s="22">
        <f t="shared" si="0"/>
        <v>46.53787061768422</v>
      </c>
    </row>
    <row r="52" spans="5:7" x14ac:dyDescent="0.3">
      <c r="E52" s="19"/>
      <c r="F52" s="20">
        <v>15.27788780371875</v>
      </c>
      <c r="G52" s="22">
        <f t="shared" si="0"/>
        <v>47.996900086531923</v>
      </c>
    </row>
    <row r="53" spans="5:7" x14ac:dyDescent="0.3">
      <c r="E53" s="19"/>
      <c r="F53" s="20">
        <v>16.850619260257815</v>
      </c>
      <c r="G53" s="22">
        <f t="shared" si="0"/>
        <v>52.937781676464624</v>
      </c>
    </row>
    <row r="54" spans="5:7" x14ac:dyDescent="0.3">
      <c r="E54" s="19"/>
      <c r="F54" s="20">
        <v>7.9587735529955541</v>
      </c>
      <c r="G54" s="22">
        <f t="shared" si="0"/>
        <v>25.00322452567557</v>
      </c>
    </row>
  </sheetData>
  <sortState ref="E3:E15">
    <sortCondition ref="E3"/>
  </sortState>
  <mergeCells count="3">
    <mergeCell ref="A1:B1"/>
    <mergeCell ref="C1:D1"/>
    <mergeCell ref="E1:G1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7"/>
  <sheetViews>
    <sheetView topLeftCell="A163" workbookViewId="0">
      <selection activeCell="P33" sqref="P33"/>
    </sheetView>
  </sheetViews>
  <sheetFormatPr defaultRowHeight="14.4" x14ac:dyDescent="0.3"/>
  <cols>
    <col min="1" max="1" width="10.5546875" bestFit="1" customWidth="1"/>
    <col min="8" max="8" width="10.6640625" bestFit="1" customWidth="1"/>
    <col min="9" max="12" width="9.109375" style="7"/>
  </cols>
  <sheetData>
    <row r="1" spans="1:24" x14ac:dyDescent="0.3">
      <c r="A1" t="s">
        <v>5</v>
      </c>
      <c r="B1" t="s">
        <v>2</v>
      </c>
      <c r="C1" t="s">
        <v>6</v>
      </c>
      <c r="D1" t="s">
        <v>108</v>
      </c>
      <c r="E1" t="s">
        <v>2</v>
      </c>
      <c r="F1" t="s">
        <v>6</v>
      </c>
      <c r="G1" t="s">
        <v>108</v>
      </c>
      <c r="H1" t="s">
        <v>8</v>
      </c>
      <c r="I1" s="7" t="s">
        <v>116</v>
      </c>
      <c r="M1" t="s">
        <v>28</v>
      </c>
      <c r="N1" t="s">
        <v>29</v>
      </c>
      <c r="O1" t="s">
        <v>30</v>
      </c>
      <c r="R1" t="s">
        <v>7</v>
      </c>
      <c r="S1" t="s">
        <v>0</v>
      </c>
    </row>
    <row r="2" spans="1:24" x14ac:dyDescent="0.3">
      <c r="A2" t="s">
        <v>9</v>
      </c>
      <c r="B2" s="1">
        <v>748</v>
      </c>
      <c r="C2" s="1">
        <v>18</v>
      </c>
      <c r="D2" s="1"/>
      <c r="E2" s="1">
        <v>342.98700000000002</v>
      </c>
      <c r="F2" s="1">
        <v>26</v>
      </c>
      <c r="G2" s="1"/>
      <c r="H2" s="1">
        <f t="shared" ref="H2:H33" si="0">(B2-E2)/((F2-C2)*(1/$R$2))</f>
        <v>506.26624999999996</v>
      </c>
      <c r="I2" s="9">
        <f t="shared" ref="I2:I33" si="1">H2*$V$4</f>
        <v>460.2420454545454</v>
      </c>
      <c r="J2" s="8"/>
      <c r="K2" s="8"/>
      <c r="L2" s="8"/>
      <c r="O2">
        <f>($R$2/2)/(8/2)*(F2-$C$3)*0.1*$R$2</f>
        <v>10</v>
      </c>
      <c r="R2">
        <v>10</v>
      </c>
      <c r="S2" t="s">
        <v>1</v>
      </c>
      <c r="T2" t="s">
        <v>2</v>
      </c>
      <c r="U2" t="s">
        <v>3</v>
      </c>
      <c r="V2" t="s">
        <v>4</v>
      </c>
      <c r="X2" t="s">
        <v>12</v>
      </c>
    </row>
    <row r="3" spans="1:24" x14ac:dyDescent="0.3">
      <c r="A3" t="s">
        <v>9</v>
      </c>
      <c r="B3">
        <f>B2</f>
        <v>748</v>
      </c>
      <c r="C3">
        <v>18</v>
      </c>
      <c r="D3">
        <v>1.67</v>
      </c>
      <c r="E3">
        <v>610</v>
      </c>
      <c r="F3">
        <v>19</v>
      </c>
      <c r="G3">
        <v>1.77</v>
      </c>
      <c r="H3">
        <f>(B3-E3)/(G3-D3)</f>
        <v>1379.9999999999989</v>
      </c>
      <c r="I3" s="7">
        <f t="shared" si="1"/>
        <v>1254.5454545454534</v>
      </c>
      <c r="M3" t="s">
        <v>20</v>
      </c>
      <c r="N3">
        <f>IMABS(M3)</f>
        <v>3563.6363636363599</v>
      </c>
      <c r="O3">
        <v>1.25</v>
      </c>
      <c r="S3">
        <v>4</v>
      </c>
      <c r="T3">
        <v>22</v>
      </c>
      <c r="U3">
        <v>50</v>
      </c>
      <c r="V3">
        <f>U3/T3</f>
        <v>2.2727272727272729</v>
      </c>
      <c r="X3">
        <v>0</v>
      </c>
    </row>
    <row r="4" spans="1:24" x14ac:dyDescent="0.3">
      <c r="B4">
        <f>E3</f>
        <v>610</v>
      </c>
      <c r="C4">
        <f>F3</f>
        <v>19</v>
      </c>
      <c r="D4">
        <f>G3</f>
        <v>1.77</v>
      </c>
      <c r="E4">
        <v>499</v>
      </c>
      <c r="F4">
        <v>20</v>
      </c>
      <c r="G4">
        <v>1.87</v>
      </c>
      <c r="H4">
        <f t="shared" ref="H4:H12" si="2">(B4-E4)/(G4-D4)</f>
        <v>1109.9999999999991</v>
      </c>
      <c r="I4" s="7">
        <f t="shared" si="1"/>
        <v>1009.0909090909082</v>
      </c>
      <c r="M4" t="s">
        <v>21</v>
      </c>
      <c r="N4">
        <f t="shared" ref="N4:N10" si="3">IMABS(M4)</f>
        <v>1837.8988538387935</v>
      </c>
      <c r="O4">
        <v>2.5</v>
      </c>
      <c r="S4">
        <v>10</v>
      </c>
      <c r="T4">
        <v>55</v>
      </c>
      <c r="U4">
        <v>50</v>
      </c>
      <c r="V4">
        <f>U4/T4</f>
        <v>0.90909090909090906</v>
      </c>
      <c r="X4">
        <v>100</v>
      </c>
    </row>
    <row r="5" spans="1:24" x14ac:dyDescent="0.3">
      <c r="B5">
        <f t="shared" ref="B5:B8" si="4">E4</f>
        <v>499</v>
      </c>
      <c r="C5">
        <f t="shared" ref="C5:C8" si="5">F4</f>
        <v>20</v>
      </c>
      <c r="D5">
        <f t="shared" ref="D5:D12" si="6">G4</f>
        <v>1.87</v>
      </c>
      <c r="E5">
        <v>442</v>
      </c>
      <c r="F5">
        <v>21</v>
      </c>
      <c r="G5">
        <v>1.97</v>
      </c>
      <c r="H5">
        <f t="shared" si="2"/>
        <v>570.0000000000008</v>
      </c>
      <c r="I5" s="7">
        <f t="shared" si="1"/>
        <v>518.18181818181893</v>
      </c>
      <c r="M5" t="s">
        <v>22</v>
      </c>
      <c r="N5">
        <f t="shared" si="3"/>
        <v>1299.5231166002825</v>
      </c>
      <c r="O5">
        <v>3.75</v>
      </c>
      <c r="X5">
        <v>200</v>
      </c>
    </row>
    <row r="6" spans="1:24" x14ac:dyDescent="0.3">
      <c r="B6">
        <f t="shared" si="4"/>
        <v>442</v>
      </c>
      <c r="C6">
        <f t="shared" si="5"/>
        <v>21</v>
      </c>
      <c r="D6">
        <f t="shared" si="6"/>
        <v>1.97</v>
      </c>
      <c r="E6">
        <v>426</v>
      </c>
      <c r="F6">
        <v>22</v>
      </c>
      <c r="G6">
        <v>2.0699999999999998</v>
      </c>
      <c r="H6">
        <f t="shared" si="2"/>
        <v>160.00000000000023</v>
      </c>
      <c r="I6" s="7">
        <f t="shared" si="1"/>
        <v>145.45454545454567</v>
      </c>
      <c r="M6" t="s">
        <v>23</v>
      </c>
      <c r="N6">
        <f t="shared" si="3"/>
        <v>515.20247299678465</v>
      </c>
      <c r="O6">
        <v>5</v>
      </c>
      <c r="R6" s="6"/>
      <c r="S6" s="6"/>
      <c r="T6" s="6"/>
      <c r="X6">
        <v>300</v>
      </c>
    </row>
    <row r="7" spans="1:24" x14ac:dyDescent="0.3">
      <c r="B7">
        <f t="shared" si="4"/>
        <v>426</v>
      </c>
      <c r="C7">
        <f t="shared" si="5"/>
        <v>22</v>
      </c>
      <c r="D7">
        <f t="shared" si="6"/>
        <v>2.0699999999999998</v>
      </c>
      <c r="E7">
        <v>394</v>
      </c>
      <c r="F7">
        <v>23</v>
      </c>
      <c r="G7">
        <v>2.17</v>
      </c>
      <c r="H7">
        <f t="shared" si="2"/>
        <v>319.99999999999972</v>
      </c>
      <c r="I7" s="7">
        <f t="shared" si="1"/>
        <v>290.90909090909065</v>
      </c>
      <c r="M7" t="s">
        <v>24</v>
      </c>
      <c r="N7">
        <f t="shared" si="3"/>
        <v>854.54545454545496</v>
      </c>
      <c r="O7">
        <v>6.25</v>
      </c>
      <c r="R7" s="6"/>
      <c r="S7" s="6"/>
      <c r="T7" s="6"/>
      <c r="U7" s="6"/>
      <c r="X7">
        <v>400</v>
      </c>
    </row>
    <row r="8" spans="1:24" x14ac:dyDescent="0.3">
      <c r="B8">
        <f t="shared" si="4"/>
        <v>394</v>
      </c>
      <c r="C8">
        <f t="shared" si="5"/>
        <v>23</v>
      </c>
      <c r="D8">
        <f t="shared" si="6"/>
        <v>2.17</v>
      </c>
      <c r="E8">
        <v>378</v>
      </c>
      <c r="F8">
        <v>24</v>
      </c>
      <c r="G8">
        <v>2.27</v>
      </c>
      <c r="H8">
        <f t="shared" si="2"/>
        <v>159.99999999999986</v>
      </c>
      <c r="I8" s="7">
        <f t="shared" si="1"/>
        <v>145.45454545454533</v>
      </c>
      <c r="M8" t="s">
        <v>25</v>
      </c>
      <c r="N8">
        <f t="shared" si="3"/>
        <v>515.20247299678613</v>
      </c>
      <c r="O8">
        <v>7.5</v>
      </c>
      <c r="R8" s="6"/>
      <c r="S8" s="6"/>
      <c r="T8" s="6"/>
      <c r="U8" s="6"/>
      <c r="X8">
        <v>500</v>
      </c>
    </row>
    <row r="9" spans="1:24" x14ac:dyDescent="0.3">
      <c r="B9">
        <f t="shared" ref="B9:B12" si="7">E8</f>
        <v>378</v>
      </c>
      <c r="C9">
        <f t="shared" ref="C9:C12" si="8">F8</f>
        <v>24</v>
      </c>
      <c r="D9">
        <f t="shared" si="6"/>
        <v>2.27</v>
      </c>
      <c r="E9">
        <v>362</v>
      </c>
      <c r="F9">
        <v>25</v>
      </c>
      <c r="G9">
        <v>2.37</v>
      </c>
      <c r="H9">
        <f t="shared" si="2"/>
        <v>159.99999999999986</v>
      </c>
      <c r="I9" s="7">
        <f t="shared" si="1"/>
        <v>145.45454545454533</v>
      </c>
      <c r="M9" t="s">
        <v>26</v>
      </c>
      <c r="N9">
        <f t="shared" si="3"/>
        <v>1299.5231166002841</v>
      </c>
      <c r="O9">
        <v>8.75</v>
      </c>
      <c r="X9">
        <v>600</v>
      </c>
    </row>
    <row r="10" spans="1:24" x14ac:dyDescent="0.3">
      <c r="B10">
        <f t="shared" si="7"/>
        <v>362</v>
      </c>
      <c r="C10">
        <f t="shared" si="8"/>
        <v>25</v>
      </c>
      <c r="D10">
        <f t="shared" si="6"/>
        <v>2.37</v>
      </c>
      <c r="E10">
        <v>356</v>
      </c>
      <c r="F10">
        <v>26</v>
      </c>
      <c r="G10">
        <v>2.4700000000000002</v>
      </c>
      <c r="H10">
        <f t="shared" si="2"/>
        <v>59.999999999999943</v>
      </c>
      <c r="I10" s="7">
        <f t="shared" si="1"/>
        <v>54.54545454545449</v>
      </c>
      <c r="M10" t="s">
        <v>27</v>
      </c>
      <c r="N10">
        <f t="shared" si="3"/>
        <v>1837.8988538388016</v>
      </c>
      <c r="O10">
        <v>10</v>
      </c>
      <c r="X10">
        <v>700</v>
      </c>
    </row>
    <row r="11" spans="1:24" x14ac:dyDescent="0.3">
      <c r="B11">
        <f t="shared" si="7"/>
        <v>356</v>
      </c>
      <c r="C11">
        <f t="shared" si="8"/>
        <v>26</v>
      </c>
      <c r="D11">
        <f t="shared" si="6"/>
        <v>2.4700000000000002</v>
      </c>
      <c r="E11">
        <v>348</v>
      </c>
      <c r="F11">
        <v>27</v>
      </c>
      <c r="G11">
        <v>2.57</v>
      </c>
      <c r="H11">
        <f t="shared" si="2"/>
        <v>80.000000000000284</v>
      </c>
      <c r="I11" s="7">
        <f t="shared" si="1"/>
        <v>72.72727272727299</v>
      </c>
      <c r="S11" t="s">
        <v>99</v>
      </c>
      <c r="T11" t="s">
        <v>98</v>
      </c>
      <c r="X11">
        <v>800</v>
      </c>
    </row>
    <row r="12" spans="1:24" x14ac:dyDescent="0.3">
      <c r="B12" s="1">
        <f t="shared" si="7"/>
        <v>348</v>
      </c>
      <c r="C12" s="1">
        <f t="shared" si="8"/>
        <v>27</v>
      </c>
      <c r="D12">
        <f t="shared" si="6"/>
        <v>2.57</v>
      </c>
      <c r="E12" s="1">
        <v>339</v>
      </c>
      <c r="F12" s="1">
        <v>28</v>
      </c>
      <c r="G12" s="1">
        <v>2.67</v>
      </c>
      <c r="H12">
        <f t="shared" si="2"/>
        <v>89.999999999999915</v>
      </c>
      <c r="I12" s="9">
        <f t="shared" si="1"/>
        <v>81.818181818181742</v>
      </c>
      <c r="J12" s="8"/>
      <c r="K12" s="8"/>
      <c r="L12" s="8"/>
      <c r="S12">
        <f>AVERAGE(N3,N13,N28,N40,N50,N74,N85,N95,N108,N115,N64,N128,N142,N154,N163,N172,N184)</f>
        <v>85401069520661.438</v>
      </c>
      <c r="T12">
        <v>0</v>
      </c>
      <c r="U12">
        <f>_xlfn.STDEV.S(N3,N13,N28,N40,N50,N74,N85,N95,N108,N115,N64,N128,N142,N154,N163,N172,N184)</f>
        <v>136930439670472.88</v>
      </c>
      <c r="X12">
        <v>900</v>
      </c>
    </row>
    <row r="13" spans="1:24" x14ac:dyDescent="0.3">
      <c r="A13" t="s">
        <v>10</v>
      </c>
      <c r="B13">
        <v>619</v>
      </c>
      <c r="C13">
        <v>25</v>
      </c>
      <c r="E13" s="2">
        <v>486</v>
      </c>
      <c r="F13" s="2">
        <v>26</v>
      </c>
      <c r="G13" s="2"/>
      <c r="H13">
        <f t="shared" si="0"/>
        <v>1330</v>
      </c>
      <c r="I13" s="7">
        <f t="shared" si="1"/>
        <v>1209.090909090909</v>
      </c>
      <c r="M13" t="s">
        <v>31</v>
      </c>
      <c r="N13">
        <f>IMABS(M13)</f>
        <v>3118.1818181818198</v>
      </c>
      <c r="O13">
        <v>1.25</v>
      </c>
      <c r="S13">
        <f t="shared" ref="S13:S19" si="9">AVERAGE(N4,N14,N29,N41,N51,N75,N86,N96,N109,N116,N65,N129,N143,N155,N164,N173,N185)</f>
        <v>174233706668603.47</v>
      </c>
      <c r="T13">
        <v>1.25</v>
      </c>
      <c r="U13">
        <f t="shared" ref="U13:U19" si="10">_xlfn.STDEV.S(N4,N14,N29,N41,N51,N75,N86,N96,N109,N116,N65,N129,N143,N155,N164,N173,N185)</f>
        <v>310489259399095.75</v>
      </c>
      <c r="X13">
        <v>1000</v>
      </c>
    </row>
    <row r="14" spans="1:24" x14ac:dyDescent="0.3">
      <c r="B14">
        <f>E13</f>
        <v>486</v>
      </c>
      <c r="C14">
        <f>F13</f>
        <v>26</v>
      </c>
      <c r="E14" s="2">
        <v>402</v>
      </c>
      <c r="F14">
        <v>27</v>
      </c>
      <c r="H14">
        <f t="shared" si="0"/>
        <v>840</v>
      </c>
      <c r="I14" s="7">
        <f t="shared" si="1"/>
        <v>763.63636363636363</v>
      </c>
      <c r="M14" t="s">
        <v>32</v>
      </c>
      <c r="N14">
        <f t="shared" ref="N14:N20" si="11">IMABS(M14)</f>
        <v>1600.2928029335003</v>
      </c>
      <c r="O14">
        <v>2.5</v>
      </c>
      <c r="S14">
        <f t="shared" si="9"/>
        <v>228156235448886.81</v>
      </c>
      <c r="T14">
        <v>2.5</v>
      </c>
      <c r="U14">
        <f t="shared" si="10"/>
        <v>352717325150010.81</v>
      </c>
      <c r="X14">
        <v>1100</v>
      </c>
    </row>
    <row r="15" spans="1:24" x14ac:dyDescent="0.3">
      <c r="B15">
        <f t="shared" ref="B15:B22" si="12">E14</f>
        <v>402</v>
      </c>
      <c r="C15">
        <f t="shared" ref="C15:C22" si="13">F14</f>
        <v>27</v>
      </c>
      <c r="E15" s="2">
        <v>352</v>
      </c>
      <c r="F15" s="2">
        <v>28</v>
      </c>
      <c r="G15" s="2"/>
      <c r="H15">
        <f t="shared" si="0"/>
        <v>500</v>
      </c>
      <c r="I15" s="7">
        <f t="shared" si="1"/>
        <v>454.5454545454545</v>
      </c>
      <c r="M15" t="s">
        <v>33</v>
      </c>
      <c r="N15">
        <f t="shared" si="11"/>
        <v>1100.15025269842</v>
      </c>
      <c r="O15">
        <v>3.75</v>
      </c>
      <c r="S15">
        <f t="shared" si="9"/>
        <v>240703379478406.28</v>
      </c>
      <c r="T15">
        <v>3.75</v>
      </c>
      <c r="U15">
        <f t="shared" si="10"/>
        <v>366871891735135.44</v>
      </c>
      <c r="X15">
        <v>1200</v>
      </c>
    </row>
    <row r="16" spans="1:24" x14ac:dyDescent="0.3">
      <c r="B16">
        <f t="shared" si="12"/>
        <v>352</v>
      </c>
      <c r="C16">
        <f t="shared" si="13"/>
        <v>28</v>
      </c>
      <c r="E16" s="2">
        <v>339</v>
      </c>
      <c r="F16">
        <v>29</v>
      </c>
      <c r="H16">
        <f t="shared" si="0"/>
        <v>130</v>
      </c>
      <c r="I16" s="7">
        <f t="shared" si="1"/>
        <v>118.18181818181817</v>
      </c>
      <c r="M16" t="s">
        <v>34</v>
      </c>
      <c r="N16">
        <f t="shared" si="11"/>
        <v>646.07279181006311</v>
      </c>
      <c r="O16">
        <v>5</v>
      </c>
      <c r="S16">
        <f t="shared" si="9"/>
        <v>172727272727563.03</v>
      </c>
      <c r="T16">
        <v>5</v>
      </c>
      <c r="U16">
        <f t="shared" si="10"/>
        <v>287939387560965.5</v>
      </c>
    </row>
    <row r="17" spans="1:21" x14ac:dyDescent="0.3">
      <c r="B17">
        <f t="shared" si="12"/>
        <v>339</v>
      </c>
      <c r="C17">
        <f t="shared" si="13"/>
        <v>29</v>
      </c>
      <c r="E17" s="2">
        <v>318</v>
      </c>
      <c r="F17" s="2">
        <v>30</v>
      </c>
      <c r="G17" s="2"/>
      <c r="H17">
        <f t="shared" si="0"/>
        <v>210</v>
      </c>
      <c r="I17" s="7">
        <f t="shared" si="1"/>
        <v>190.90909090909091</v>
      </c>
      <c r="M17" t="s">
        <v>35</v>
      </c>
      <c r="N17">
        <f t="shared" si="11"/>
        <v>863.63636363636397</v>
      </c>
      <c r="O17">
        <v>6.25</v>
      </c>
      <c r="S17">
        <f t="shared" si="9"/>
        <v>255747340695756.38</v>
      </c>
      <c r="T17">
        <v>6.25</v>
      </c>
      <c r="U17">
        <f t="shared" si="10"/>
        <v>373448837185442.19</v>
      </c>
    </row>
    <row r="18" spans="1:21" x14ac:dyDescent="0.3">
      <c r="B18">
        <f t="shared" si="12"/>
        <v>318</v>
      </c>
      <c r="C18">
        <f t="shared" si="13"/>
        <v>30</v>
      </c>
      <c r="E18" s="2">
        <v>299</v>
      </c>
      <c r="F18">
        <v>31</v>
      </c>
      <c r="H18">
        <f t="shared" si="0"/>
        <v>190</v>
      </c>
      <c r="I18" s="7">
        <f t="shared" si="1"/>
        <v>172.72727272727272</v>
      </c>
      <c r="M18" t="s">
        <v>36</v>
      </c>
      <c r="N18">
        <f t="shared" si="11"/>
        <v>646.07279181006322</v>
      </c>
      <c r="O18">
        <v>7.5</v>
      </c>
      <c r="S18">
        <f t="shared" si="9"/>
        <v>242416000164340.69</v>
      </c>
      <c r="T18">
        <v>7.5</v>
      </c>
      <c r="U18">
        <f t="shared" si="10"/>
        <v>359188294293893.5</v>
      </c>
    </row>
    <row r="19" spans="1:21" x14ac:dyDescent="0.3">
      <c r="B19">
        <f t="shared" si="12"/>
        <v>299</v>
      </c>
      <c r="C19">
        <f t="shared" si="13"/>
        <v>31</v>
      </c>
      <c r="E19" s="2">
        <v>284</v>
      </c>
      <c r="F19" s="2">
        <v>32</v>
      </c>
      <c r="G19" s="2"/>
      <c r="H19">
        <f t="shared" si="0"/>
        <v>150</v>
      </c>
      <c r="I19" s="7">
        <f t="shared" si="1"/>
        <v>136.36363636363635</v>
      </c>
      <c r="M19" t="s">
        <v>37</v>
      </c>
      <c r="N19">
        <f t="shared" si="11"/>
        <v>1100.1502526984207</v>
      </c>
      <c r="O19">
        <v>8.75</v>
      </c>
      <c r="S19">
        <f t="shared" si="9"/>
        <v>180470148032172.22</v>
      </c>
      <c r="T19">
        <v>8.75</v>
      </c>
      <c r="U19">
        <f t="shared" si="10"/>
        <v>309720810360943.44</v>
      </c>
    </row>
    <row r="20" spans="1:21" x14ac:dyDescent="0.3">
      <c r="B20">
        <f t="shared" si="12"/>
        <v>284</v>
      </c>
      <c r="C20">
        <f t="shared" si="13"/>
        <v>32</v>
      </c>
      <c r="E20" s="2">
        <v>276</v>
      </c>
      <c r="F20">
        <v>33</v>
      </c>
      <c r="H20">
        <f t="shared" si="0"/>
        <v>80</v>
      </c>
      <c r="I20" s="7">
        <f t="shared" si="1"/>
        <v>72.72727272727272</v>
      </c>
      <c r="M20" t="s">
        <v>38</v>
      </c>
      <c r="N20">
        <f t="shared" si="11"/>
        <v>1600.2928029334996</v>
      </c>
      <c r="O20">
        <v>10</v>
      </c>
    </row>
    <row r="21" spans="1:21" x14ac:dyDescent="0.3">
      <c r="B21">
        <f t="shared" si="12"/>
        <v>276</v>
      </c>
      <c r="C21">
        <f t="shared" si="13"/>
        <v>33</v>
      </c>
      <c r="E21" s="2">
        <v>264</v>
      </c>
      <c r="F21" s="2">
        <v>34</v>
      </c>
      <c r="G21" s="2"/>
      <c r="H21">
        <f t="shared" si="0"/>
        <v>120</v>
      </c>
      <c r="I21" s="7">
        <f t="shared" si="1"/>
        <v>109.09090909090909</v>
      </c>
    </row>
    <row r="22" spans="1:21" x14ac:dyDescent="0.3">
      <c r="B22">
        <f t="shared" si="12"/>
        <v>264</v>
      </c>
      <c r="C22">
        <f t="shared" si="13"/>
        <v>34</v>
      </c>
      <c r="E22" s="2">
        <v>255</v>
      </c>
      <c r="F22">
        <v>35</v>
      </c>
      <c r="H22">
        <f t="shared" si="0"/>
        <v>90</v>
      </c>
      <c r="I22" s="7">
        <f t="shared" si="1"/>
        <v>81.818181818181813</v>
      </c>
    </row>
    <row r="23" spans="1:21" x14ac:dyDescent="0.3">
      <c r="B23">
        <f t="shared" ref="B23:B26" si="14">E22</f>
        <v>255</v>
      </c>
      <c r="C23">
        <f t="shared" ref="C23:C26" si="15">F22</f>
        <v>35</v>
      </c>
      <c r="E23" s="2">
        <v>248</v>
      </c>
      <c r="F23">
        <v>36</v>
      </c>
      <c r="H23">
        <f t="shared" si="0"/>
        <v>70</v>
      </c>
      <c r="I23" s="7">
        <f t="shared" si="1"/>
        <v>63.636363636363633</v>
      </c>
    </row>
    <row r="24" spans="1:21" x14ac:dyDescent="0.3">
      <c r="B24">
        <f t="shared" si="14"/>
        <v>248</v>
      </c>
      <c r="C24">
        <f t="shared" si="15"/>
        <v>36</v>
      </c>
      <c r="E24" s="2">
        <v>244</v>
      </c>
      <c r="F24">
        <v>37</v>
      </c>
      <c r="H24">
        <f t="shared" si="0"/>
        <v>40</v>
      </c>
      <c r="I24" s="7">
        <f t="shared" si="1"/>
        <v>36.36363636363636</v>
      </c>
      <c r="R24">
        <v>0</v>
      </c>
      <c r="S24">
        <f>(10/2)/(8/2)*R24*10</f>
        <v>0</v>
      </c>
    </row>
    <row r="25" spans="1:21" x14ac:dyDescent="0.3">
      <c r="B25">
        <f t="shared" si="14"/>
        <v>244</v>
      </c>
      <c r="C25">
        <f t="shared" si="15"/>
        <v>37</v>
      </c>
      <c r="E25" s="2">
        <v>237</v>
      </c>
      <c r="F25">
        <v>38</v>
      </c>
      <c r="H25">
        <f t="shared" si="0"/>
        <v>70</v>
      </c>
      <c r="I25" s="7">
        <f t="shared" si="1"/>
        <v>63.636363636363633</v>
      </c>
      <c r="R25">
        <v>0.1</v>
      </c>
      <c r="S25">
        <f t="shared" ref="S25:S31" si="16">(10/2)/(8/2)*R25*10</f>
        <v>1.25</v>
      </c>
    </row>
    <row r="26" spans="1:21" x14ac:dyDescent="0.3">
      <c r="A26" s="1"/>
      <c r="B26" s="1">
        <f t="shared" si="14"/>
        <v>237</v>
      </c>
      <c r="C26" s="1">
        <f t="shared" si="15"/>
        <v>38</v>
      </c>
      <c r="E26" s="3">
        <v>230</v>
      </c>
      <c r="F26" s="1">
        <v>39</v>
      </c>
      <c r="G26" s="1"/>
      <c r="H26" s="1">
        <f t="shared" si="0"/>
        <v>70</v>
      </c>
      <c r="I26" s="9">
        <f t="shared" si="1"/>
        <v>63.636363636363633</v>
      </c>
      <c r="J26" s="8"/>
      <c r="K26" s="8"/>
      <c r="L26" s="8"/>
      <c r="R26">
        <v>0.2</v>
      </c>
      <c r="S26">
        <f t="shared" si="16"/>
        <v>2.5</v>
      </c>
    </row>
    <row r="27" spans="1:21" x14ac:dyDescent="0.3">
      <c r="A27" t="s">
        <v>11</v>
      </c>
      <c r="B27">
        <v>634</v>
      </c>
      <c r="C27">
        <v>6</v>
      </c>
      <c r="E27" s="2">
        <v>600</v>
      </c>
      <c r="F27" s="2">
        <v>7</v>
      </c>
      <c r="G27" s="2"/>
      <c r="H27">
        <f t="shared" si="0"/>
        <v>340</v>
      </c>
      <c r="I27" s="7">
        <f t="shared" si="1"/>
        <v>309.09090909090907</v>
      </c>
      <c r="R27">
        <v>0.3</v>
      </c>
      <c r="S27">
        <f t="shared" si="16"/>
        <v>3.75</v>
      </c>
    </row>
    <row r="28" spans="1:21" x14ac:dyDescent="0.3">
      <c r="B28">
        <f>E27</f>
        <v>600</v>
      </c>
      <c r="C28">
        <f>F27</f>
        <v>7</v>
      </c>
      <c r="E28" s="2">
        <v>555</v>
      </c>
      <c r="F28" s="2">
        <f>F27+1</f>
        <v>8</v>
      </c>
      <c r="G28" s="2"/>
      <c r="H28">
        <f t="shared" si="0"/>
        <v>450</v>
      </c>
      <c r="I28" s="7">
        <f t="shared" si="1"/>
        <v>409.09090909090907</v>
      </c>
      <c r="M28" t="s">
        <v>51</v>
      </c>
      <c r="N28">
        <f>IMABS(M28)</f>
        <v>1872.72727272727</v>
      </c>
      <c r="O28">
        <v>1.25</v>
      </c>
      <c r="R28">
        <v>0.4</v>
      </c>
      <c r="S28">
        <f t="shared" si="16"/>
        <v>5</v>
      </c>
    </row>
    <row r="29" spans="1:21" x14ac:dyDescent="0.3">
      <c r="B29">
        <f t="shared" ref="B29:B39" si="17">E28</f>
        <v>555</v>
      </c>
      <c r="C29">
        <f t="shared" ref="C29:C39" si="18">F28</f>
        <v>8</v>
      </c>
      <c r="E29" s="2">
        <v>535</v>
      </c>
      <c r="F29" s="2">
        <f t="shared" ref="F29:F39" si="19">F28+1</f>
        <v>9</v>
      </c>
      <c r="G29" s="2"/>
      <c r="H29">
        <f t="shared" si="0"/>
        <v>200</v>
      </c>
      <c r="I29" s="7">
        <f t="shared" si="1"/>
        <v>181.81818181818181</v>
      </c>
      <c r="M29" t="s">
        <v>52</v>
      </c>
      <c r="N29">
        <f t="shared" ref="N29:N35" si="20">IMABS(M29)</f>
        <v>354.41883290054693</v>
      </c>
      <c r="O29">
        <v>2.5</v>
      </c>
      <c r="R29">
        <v>0.5</v>
      </c>
      <c r="S29">
        <f t="shared" si="16"/>
        <v>6.25</v>
      </c>
    </row>
    <row r="30" spans="1:21" x14ac:dyDescent="0.3">
      <c r="B30">
        <f t="shared" si="17"/>
        <v>535</v>
      </c>
      <c r="C30">
        <f t="shared" si="18"/>
        <v>9</v>
      </c>
      <c r="E30" s="2">
        <v>496</v>
      </c>
      <c r="F30" s="2">
        <f t="shared" si="19"/>
        <v>10</v>
      </c>
      <c r="G30" s="2"/>
      <c r="H30">
        <f t="shared" si="0"/>
        <v>390</v>
      </c>
      <c r="I30" s="7">
        <f t="shared" si="1"/>
        <v>354.54545454545456</v>
      </c>
      <c r="M30" t="s">
        <v>53</v>
      </c>
      <c r="N30">
        <f t="shared" si="20"/>
        <v>174.86712783337626</v>
      </c>
      <c r="O30">
        <v>3.75</v>
      </c>
      <c r="R30">
        <v>0.6</v>
      </c>
      <c r="S30">
        <f t="shared" si="16"/>
        <v>7.5</v>
      </c>
    </row>
    <row r="31" spans="1:21" x14ac:dyDescent="0.3">
      <c r="B31">
        <f t="shared" si="17"/>
        <v>496</v>
      </c>
      <c r="C31">
        <f t="shared" si="18"/>
        <v>10</v>
      </c>
      <c r="E31" s="2">
        <v>466</v>
      </c>
      <c r="F31" s="2">
        <f t="shared" si="19"/>
        <v>11</v>
      </c>
      <c r="G31" s="2"/>
      <c r="H31">
        <f t="shared" si="0"/>
        <v>300</v>
      </c>
      <c r="I31" s="7">
        <f t="shared" si="1"/>
        <v>272.72727272727269</v>
      </c>
      <c r="M31" t="s">
        <v>54</v>
      </c>
      <c r="N31">
        <f t="shared" si="20"/>
        <v>278.73477717963658</v>
      </c>
      <c r="O31">
        <v>5</v>
      </c>
      <c r="R31">
        <v>0.7</v>
      </c>
      <c r="S31">
        <f t="shared" si="16"/>
        <v>8.75</v>
      </c>
    </row>
    <row r="32" spans="1:21" x14ac:dyDescent="0.3">
      <c r="B32">
        <f t="shared" si="17"/>
        <v>466</v>
      </c>
      <c r="C32">
        <f t="shared" si="18"/>
        <v>11</v>
      </c>
      <c r="E32" s="2">
        <v>441</v>
      </c>
      <c r="F32" s="2">
        <f t="shared" si="19"/>
        <v>12</v>
      </c>
      <c r="G32" s="2"/>
      <c r="H32">
        <f t="shared" si="0"/>
        <v>250</v>
      </c>
      <c r="I32" s="7">
        <f t="shared" si="1"/>
        <v>227.27272727272725</v>
      </c>
      <c r="M32" t="s">
        <v>55</v>
      </c>
      <c r="N32">
        <f t="shared" si="20"/>
        <v>363.63636363636402</v>
      </c>
      <c r="O32">
        <v>6.25</v>
      </c>
    </row>
    <row r="33" spans="1:15" x14ac:dyDescent="0.3">
      <c r="B33">
        <f t="shared" si="17"/>
        <v>441</v>
      </c>
      <c r="C33">
        <f t="shared" si="18"/>
        <v>12</v>
      </c>
      <c r="E33" s="2">
        <v>424</v>
      </c>
      <c r="F33" s="2">
        <f t="shared" si="19"/>
        <v>13</v>
      </c>
      <c r="G33" s="2"/>
      <c r="H33">
        <f t="shared" si="0"/>
        <v>170</v>
      </c>
      <c r="I33" s="7">
        <f t="shared" si="1"/>
        <v>154.54545454545453</v>
      </c>
      <c r="M33" t="s">
        <v>56</v>
      </c>
      <c r="N33">
        <f t="shared" si="20"/>
        <v>278.73477717963658</v>
      </c>
      <c r="O33">
        <v>7.5</v>
      </c>
    </row>
    <row r="34" spans="1:15" x14ac:dyDescent="0.3">
      <c r="B34">
        <f t="shared" si="17"/>
        <v>424</v>
      </c>
      <c r="C34">
        <f t="shared" si="18"/>
        <v>13</v>
      </c>
      <c r="E34" s="2">
        <v>410</v>
      </c>
      <c r="F34" s="2">
        <f t="shared" si="19"/>
        <v>14</v>
      </c>
      <c r="G34" s="2"/>
      <c r="H34">
        <f t="shared" ref="H34:H65" si="21">(B34-E34)/((F34-C34)*(1/$R$2))</f>
        <v>140</v>
      </c>
      <c r="I34" s="7">
        <f t="shared" ref="I34:I65" si="22">H34*$V$4</f>
        <v>127.27272727272727</v>
      </c>
      <c r="M34" t="s">
        <v>57</v>
      </c>
      <c r="N34">
        <f t="shared" si="20"/>
        <v>174.86712783337538</v>
      </c>
      <c r="O34">
        <v>8.75</v>
      </c>
    </row>
    <row r="35" spans="1:15" x14ac:dyDescent="0.3">
      <c r="B35">
        <f t="shared" si="17"/>
        <v>410</v>
      </c>
      <c r="C35">
        <f t="shared" si="18"/>
        <v>14</v>
      </c>
      <c r="E35" s="2">
        <v>394</v>
      </c>
      <c r="F35" s="2">
        <f t="shared" si="19"/>
        <v>15</v>
      </c>
      <c r="G35" s="2"/>
      <c r="H35">
        <f t="shared" si="21"/>
        <v>160</v>
      </c>
      <c r="I35" s="7">
        <f t="shared" si="22"/>
        <v>145.45454545454544</v>
      </c>
      <c r="M35" t="s">
        <v>58</v>
      </c>
      <c r="N35">
        <f t="shared" si="20"/>
        <v>354.41883290054693</v>
      </c>
      <c r="O35">
        <v>10</v>
      </c>
    </row>
    <row r="36" spans="1:15" x14ac:dyDescent="0.3">
      <c r="B36">
        <f t="shared" si="17"/>
        <v>394</v>
      </c>
      <c r="C36">
        <f t="shared" si="18"/>
        <v>15</v>
      </c>
      <c r="E36" s="2">
        <v>388</v>
      </c>
      <c r="F36" s="2">
        <f t="shared" si="19"/>
        <v>16</v>
      </c>
      <c r="G36" s="2"/>
      <c r="H36">
        <f t="shared" si="21"/>
        <v>60</v>
      </c>
      <c r="I36" s="7">
        <f t="shared" si="22"/>
        <v>54.545454545454547</v>
      </c>
    </row>
    <row r="37" spans="1:15" x14ac:dyDescent="0.3">
      <c r="B37">
        <f t="shared" si="17"/>
        <v>388</v>
      </c>
      <c r="C37">
        <f t="shared" si="18"/>
        <v>16</v>
      </c>
      <c r="E37" s="2">
        <v>379</v>
      </c>
      <c r="F37" s="2">
        <f t="shared" si="19"/>
        <v>17</v>
      </c>
      <c r="G37" s="2"/>
      <c r="H37">
        <f t="shared" si="21"/>
        <v>90</v>
      </c>
      <c r="I37" s="7">
        <f t="shared" si="22"/>
        <v>81.818181818181813</v>
      </c>
    </row>
    <row r="38" spans="1:15" x14ac:dyDescent="0.3">
      <c r="B38">
        <f t="shared" si="17"/>
        <v>379</v>
      </c>
      <c r="C38">
        <f t="shared" si="18"/>
        <v>17</v>
      </c>
      <c r="E38" s="2">
        <v>374</v>
      </c>
      <c r="F38" s="2">
        <f t="shared" si="19"/>
        <v>18</v>
      </c>
      <c r="G38" s="2"/>
      <c r="H38">
        <f t="shared" si="21"/>
        <v>50</v>
      </c>
      <c r="I38" s="7">
        <f t="shared" si="22"/>
        <v>45.454545454545453</v>
      </c>
    </row>
    <row r="39" spans="1:15" x14ac:dyDescent="0.3">
      <c r="A39" s="1"/>
      <c r="B39" s="1">
        <f t="shared" si="17"/>
        <v>374</v>
      </c>
      <c r="C39" s="1">
        <f t="shared" si="18"/>
        <v>18</v>
      </c>
      <c r="D39" s="1"/>
      <c r="E39" s="3">
        <v>365</v>
      </c>
      <c r="F39" s="3">
        <f t="shared" si="19"/>
        <v>19</v>
      </c>
      <c r="G39" s="3"/>
      <c r="H39" s="1">
        <f t="shared" si="21"/>
        <v>90</v>
      </c>
      <c r="I39" s="9">
        <f t="shared" si="22"/>
        <v>81.818181818181813</v>
      </c>
      <c r="J39" s="8"/>
      <c r="K39" s="8"/>
      <c r="L39" s="8"/>
    </row>
    <row r="40" spans="1:15" x14ac:dyDescent="0.3">
      <c r="A40" t="s">
        <v>13</v>
      </c>
      <c r="B40">
        <v>715</v>
      </c>
      <c r="C40">
        <v>23</v>
      </c>
      <c r="E40" s="2">
        <v>620</v>
      </c>
      <c r="F40" s="2">
        <v>24</v>
      </c>
      <c r="G40" s="2"/>
      <c r="H40">
        <f t="shared" si="21"/>
        <v>950</v>
      </c>
      <c r="I40" s="7">
        <f t="shared" si="22"/>
        <v>863.63636363636363</v>
      </c>
      <c r="M40" t="s">
        <v>59</v>
      </c>
      <c r="N40">
        <f>IMABS(M40)</f>
        <v>2672.7272727272698</v>
      </c>
      <c r="O40">
        <v>1.25</v>
      </c>
    </row>
    <row r="41" spans="1:15" x14ac:dyDescent="0.3">
      <c r="B41">
        <f>E40</f>
        <v>620</v>
      </c>
      <c r="C41">
        <f>F40</f>
        <v>24</v>
      </c>
      <c r="E41" s="2">
        <v>550</v>
      </c>
      <c r="F41" s="2">
        <f>F40+1</f>
        <v>25</v>
      </c>
      <c r="G41" s="2"/>
      <c r="H41">
        <f t="shared" si="21"/>
        <v>700</v>
      </c>
      <c r="I41" s="7">
        <f t="shared" si="22"/>
        <v>636.36363636363637</v>
      </c>
      <c r="M41" t="s">
        <v>60</v>
      </c>
      <c r="N41">
        <f t="shared" ref="N41:N47" si="23">IMABS(M41)</f>
        <v>1080.4425725032374</v>
      </c>
      <c r="O41">
        <v>2.5</v>
      </c>
    </row>
    <row r="42" spans="1:15" x14ac:dyDescent="0.3">
      <c r="B42">
        <f t="shared" ref="B42:B48" si="24">E41</f>
        <v>550</v>
      </c>
      <c r="C42">
        <f t="shared" ref="C42:C48" si="25">F41</f>
        <v>25</v>
      </c>
      <c r="E42" s="2">
        <v>514</v>
      </c>
      <c r="F42" s="2">
        <f t="shared" ref="F42:F83" si="26">F41+1</f>
        <v>26</v>
      </c>
      <c r="G42" s="2"/>
      <c r="H42">
        <f t="shared" si="21"/>
        <v>360</v>
      </c>
      <c r="I42" s="7">
        <f t="shared" si="22"/>
        <v>327.27272727272725</v>
      </c>
      <c r="M42" t="s">
        <v>61</v>
      </c>
      <c r="N42">
        <f t="shared" si="23"/>
        <v>849.79336331285776</v>
      </c>
      <c r="O42">
        <v>3.75</v>
      </c>
    </row>
    <row r="43" spans="1:15" x14ac:dyDescent="0.3">
      <c r="B43">
        <f t="shared" si="24"/>
        <v>514</v>
      </c>
      <c r="C43">
        <f t="shared" si="25"/>
        <v>26</v>
      </c>
      <c r="E43" s="2">
        <v>480</v>
      </c>
      <c r="F43" s="2">
        <f t="shared" si="26"/>
        <v>27</v>
      </c>
      <c r="G43" s="2"/>
      <c r="H43">
        <f t="shared" si="21"/>
        <v>340</v>
      </c>
      <c r="I43" s="7">
        <f t="shared" si="22"/>
        <v>309.09090909090907</v>
      </c>
      <c r="M43" t="s">
        <v>62</v>
      </c>
      <c r="N43">
        <f t="shared" si="23"/>
        <v>564.44154767852228</v>
      </c>
      <c r="O43">
        <v>5</v>
      </c>
    </row>
    <row r="44" spans="1:15" x14ac:dyDescent="0.3">
      <c r="B44">
        <f t="shared" si="24"/>
        <v>480</v>
      </c>
      <c r="C44">
        <f t="shared" si="25"/>
        <v>27</v>
      </c>
      <c r="E44" s="2">
        <v>457</v>
      </c>
      <c r="F44" s="2">
        <f t="shared" si="26"/>
        <v>28</v>
      </c>
      <c r="G44" s="2"/>
      <c r="H44">
        <f t="shared" si="21"/>
        <v>230</v>
      </c>
      <c r="I44" s="7">
        <f t="shared" si="22"/>
        <v>209.09090909090909</v>
      </c>
      <c r="M44" t="s">
        <v>63</v>
      </c>
      <c r="N44">
        <f t="shared" si="23"/>
        <v>218.18181818181799</v>
      </c>
      <c r="O44">
        <v>6.25</v>
      </c>
    </row>
    <row r="45" spans="1:15" x14ac:dyDescent="0.3">
      <c r="B45">
        <f t="shared" si="24"/>
        <v>457</v>
      </c>
      <c r="C45">
        <f t="shared" si="25"/>
        <v>28</v>
      </c>
      <c r="E45" s="2">
        <v>433</v>
      </c>
      <c r="F45" s="2">
        <f t="shared" si="26"/>
        <v>29</v>
      </c>
      <c r="G45" s="2"/>
      <c r="H45">
        <f t="shared" si="21"/>
        <v>240</v>
      </c>
      <c r="I45" s="7">
        <f t="shared" si="22"/>
        <v>218.18181818181819</v>
      </c>
      <c r="M45" t="s">
        <v>64</v>
      </c>
      <c r="N45">
        <f t="shared" si="23"/>
        <v>564.44154767852331</v>
      </c>
      <c r="O45">
        <v>7.5</v>
      </c>
    </row>
    <row r="46" spans="1:15" x14ac:dyDescent="0.3">
      <c r="B46">
        <f t="shared" si="24"/>
        <v>433</v>
      </c>
      <c r="C46">
        <f t="shared" si="25"/>
        <v>29</v>
      </c>
      <c r="E46" s="2">
        <v>428</v>
      </c>
      <c r="F46" s="2">
        <f t="shared" si="26"/>
        <v>30</v>
      </c>
      <c r="G46" s="2"/>
      <c r="H46">
        <f t="shared" si="21"/>
        <v>50</v>
      </c>
      <c r="I46" s="7">
        <f t="shared" si="22"/>
        <v>45.454545454545453</v>
      </c>
      <c r="M46" t="s">
        <v>65</v>
      </c>
      <c r="N46">
        <f t="shared" si="23"/>
        <v>849.79336331285776</v>
      </c>
      <c r="O46">
        <v>8.75</v>
      </c>
    </row>
    <row r="47" spans="1:15" x14ac:dyDescent="0.3">
      <c r="B47">
        <f t="shared" si="24"/>
        <v>428</v>
      </c>
      <c r="C47">
        <f t="shared" si="25"/>
        <v>30</v>
      </c>
      <c r="E47" s="2">
        <v>421</v>
      </c>
      <c r="F47" s="2">
        <f t="shared" si="26"/>
        <v>31</v>
      </c>
      <c r="G47" s="2"/>
      <c r="H47">
        <f t="shared" si="21"/>
        <v>70</v>
      </c>
      <c r="I47" s="7">
        <f t="shared" si="22"/>
        <v>63.636363636363633</v>
      </c>
      <c r="M47" t="s">
        <v>66</v>
      </c>
      <c r="N47">
        <f t="shared" si="23"/>
        <v>1080.4425725032381</v>
      </c>
      <c r="O47">
        <v>10</v>
      </c>
    </row>
    <row r="48" spans="1:15" x14ac:dyDescent="0.3">
      <c r="A48" s="4"/>
      <c r="B48" s="4">
        <f t="shared" si="24"/>
        <v>421</v>
      </c>
      <c r="C48" s="4">
        <f t="shared" si="25"/>
        <v>31</v>
      </c>
      <c r="D48" s="4"/>
      <c r="E48" s="5">
        <v>414</v>
      </c>
      <c r="F48" s="5">
        <f t="shared" si="26"/>
        <v>32</v>
      </c>
      <c r="G48" s="5"/>
      <c r="H48" s="4">
        <f t="shared" si="21"/>
        <v>70</v>
      </c>
      <c r="I48" s="11">
        <f t="shared" si="22"/>
        <v>63.636363636363633</v>
      </c>
      <c r="J48" s="16"/>
      <c r="K48" s="16"/>
      <c r="L48" s="16"/>
    </row>
    <row r="49" spans="1:15" x14ac:dyDescent="0.3">
      <c r="A49" t="s">
        <v>14</v>
      </c>
      <c r="B49">
        <v>937</v>
      </c>
      <c r="C49">
        <v>32</v>
      </c>
      <c r="D49">
        <v>3.11</v>
      </c>
      <c r="E49" s="2">
        <v>897</v>
      </c>
      <c r="F49" s="2">
        <v>33</v>
      </c>
      <c r="G49" s="2">
        <v>3.21</v>
      </c>
      <c r="H49">
        <f>(B49-E49)/(G49-D49)</f>
        <v>399.99999999999966</v>
      </c>
      <c r="I49" s="7">
        <f t="shared" si="22"/>
        <v>363.63636363636334</v>
      </c>
    </row>
    <row r="50" spans="1:15" x14ac:dyDescent="0.3">
      <c r="B50">
        <f>E49</f>
        <v>897</v>
      </c>
      <c r="C50">
        <f>F49</f>
        <v>33</v>
      </c>
      <c r="D50">
        <f>G49</f>
        <v>3.21</v>
      </c>
      <c r="E50" s="2">
        <v>787</v>
      </c>
      <c r="F50" s="2">
        <f>F49+1</f>
        <v>34</v>
      </c>
      <c r="G50" s="2">
        <v>3.31</v>
      </c>
      <c r="H50">
        <f t="shared" ref="H50:H61" si="27">(B50-E50)/(G50-D50)</f>
        <v>1099.9999999999991</v>
      </c>
      <c r="I50" s="7">
        <f t="shared" si="22"/>
        <v>999.99999999999909</v>
      </c>
      <c r="M50" t="s">
        <v>67</v>
      </c>
      <c r="N50">
        <f>IMABS(M50)</f>
        <v>3254.54545454545</v>
      </c>
      <c r="O50">
        <v>1.25</v>
      </c>
    </row>
    <row r="51" spans="1:15" x14ac:dyDescent="0.3">
      <c r="B51">
        <f t="shared" ref="B51:B57" si="28">E50</f>
        <v>787</v>
      </c>
      <c r="C51">
        <f t="shared" ref="C51:C57" si="29">F50</f>
        <v>34</v>
      </c>
      <c r="D51">
        <f t="shared" ref="D51:D61" si="30">G50</f>
        <v>3.31</v>
      </c>
      <c r="E51" s="2">
        <v>704</v>
      </c>
      <c r="F51" s="2">
        <f t="shared" si="26"/>
        <v>35</v>
      </c>
      <c r="G51" s="2">
        <v>3.41</v>
      </c>
      <c r="H51">
        <f t="shared" si="27"/>
        <v>829.99999999999932</v>
      </c>
      <c r="I51" s="7">
        <f t="shared" si="22"/>
        <v>754.54545454545394</v>
      </c>
      <c r="M51" t="s">
        <v>68</v>
      </c>
      <c r="N51">
        <f t="shared" ref="N51:N57" si="31">IMABS(M51)</f>
        <v>1152.4723126224458</v>
      </c>
      <c r="O51">
        <v>2.5</v>
      </c>
    </row>
    <row r="52" spans="1:15" x14ac:dyDescent="0.3">
      <c r="B52">
        <f t="shared" si="28"/>
        <v>704</v>
      </c>
      <c r="C52">
        <f t="shared" si="29"/>
        <v>35</v>
      </c>
      <c r="D52">
        <f t="shared" si="30"/>
        <v>3.41</v>
      </c>
      <c r="E52" s="2">
        <v>669</v>
      </c>
      <c r="F52" s="2">
        <f t="shared" si="26"/>
        <v>36</v>
      </c>
      <c r="G52" s="2">
        <v>3.47</v>
      </c>
      <c r="H52">
        <f t="shared" si="27"/>
        <v>583.3333333333328</v>
      </c>
      <c r="I52" s="7">
        <f t="shared" si="22"/>
        <v>530.3030303030298</v>
      </c>
      <c r="M52" t="s">
        <v>69</v>
      </c>
      <c r="N52">
        <f t="shared" si="31"/>
        <v>1040.8197659172154</v>
      </c>
      <c r="O52">
        <v>3.75</v>
      </c>
    </row>
    <row r="53" spans="1:15" x14ac:dyDescent="0.3">
      <c r="B53">
        <f t="shared" si="28"/>
        <v>669</v>
      </c>
      <c r="C53">
        <f t="shared" si="29"/>
        <v>36</v>
      </c>
      <c r="D53">
        <f t="shared" si="30"/>
        <v>3.47</v>
      </c>
      <c r="E53" s="2">
        <v>625</v>
      </c>
      <c r="F53" s="2">
        <f t="shared" si="26"/>
        <v>37</v>
      </c>
      <c r="G53" s="2">
        <v>3.57</v>
      </c>
      <c r="H53">
        <f t="shared" si="27"/>
        <v>440.00000000000159</v>
      </c>
      <c r="I53" s="7">
        <f t="shared" si="22"/>
        <v>400.00000000000142</v>
      </c>
      <c r="M53" t="s">
        <v>70</v>
      </c>
      <c r="N53">
        <f t="shared" si="31"/>
        <v>596.46836528640097</v>
      </c>
      <c r="O53">
        <v>5</v>
      </c>
    </row>
    <row r="54" spans="1:15" x14ac:dyDescent="0.3">
      <c r="B54">
        <f t="shared" si="28"/>
        <v>625</v>
      </c>
      <c r="C54">
        <f t="shared" si="29"/>
        <v>37</v>
      </c>
      <c r="D54">
        <f t="shared" si="30"/>
        <v>3.57</v>
      </c>
      <c r="E54" s="2">
        <v>589</v>
      </c>
      <c r="F54" s="2">
        <f t="shared" si="26"/>
        <v>38</v>
      </c>
      <c r="G54" s="2">
        <v>3.67</v>
      </c>
      <c r="H54">
        <f t="shared" si="27"/>
        <v>359.99999999999966</v>
      </c>
      <c r="I54" s="7">
        <f t="shared" si="22"/>
        <v>327.27272727272697</v>
      </c>
      <c r="M54" t="s">
        <v>71</v>
      </c>
      <c r="N54">
        <f t="shared" si="31"/>
        <v>200</v>
      </c>
      <c r="O54">
        <v>6.25</v>
      </c>
    </row>
    <row r="55" spans="1:15" x14ac:dyDescent="0.3">
      <c r="B55">
        <f t="shared" si="28"/>
        <v>589</v>
      </c>
      <c r="C55">
        <f t="shared" si="29"/>
        <v>38</v>
      </c>
      <c r="D55">
        <f t="shared" si="30"/>
        <v>3.67</v>
      </c>
      <c r="E55" s="2">
        <v>562</v>
      </c>
      <c r="F55" s="2">
        <f t="shared" si="26"/>
        <v>39</v>
      </c>
      <c r="G55" s="2">
        <v>3.86</v>
      </c>
      <c r="H55">
        <f t="shared" si="27"/>
        <v>142.10526315789477</v>
      </c>
      <c r="I55" s="7">
        <f t="shared" si="22"/>
        <v>129.18660287081343</v>
      </c>
      <c r="M55" t="s">
        <v>72</v>
      </c>
      <c r="N55">
        <f t="shared" si="31"/>
        <v>596.46836528640188</v>
      </c>
      <c r="O55">
        <v>7.5</v>
      </c>
    </row>
    <row r="56" spans="1:15" x14ac:dyDescent="0.3">
      <c r="B56">
        <f t="shared" si="28"/>
        <v>562</v>
      </c>
      <c r="C56">
        <f t="shared" si="29"/>
        <v>39</v>
      </c>
      <c r="D56">
        <f t="shared" si="30"/>
        <v>3.86</v>
      </c>
      <c r="E56" s="2">
        <v>553</v>
      </c>
      <c r="F56" s="2">
        <f t="shared" si="26"/>
        <v>40</v>
      </c>
      <c r="G56" s="2">
        <v>3.96</v>
      </c>
      <c r="H56">
        <f t="shared" si="27"/>
        <v>89.999999999999915</v>
      </c>
      <c r="I56" s="7">
        <f t="shared" si="22"/>
        <v>81.818181818181742</v>
      </c>
      <c r="M56" t="s">
        <v>73</v>
      </c>
      <c r="N56">
        <f t="shared" si="31"/>
        <v>1040.8197659172163</v>
      </c>
      <c r="O56">
        <v>8.75</v>
      </c>
    </row>
    <row r="57" spans="1:15" x14ac:dyDescent="0.3">
      <c r="B57">
        <f t="shared" si="28"/>
        <v>553</v>
      </c>
      <c r="C57">
        <f t="shared" si="29"/>
        <v>40</v>
      </c>
      <c r="D57">
        <f t="shared" si="30"/>
        <v>3.96</v>
      </c>
      <c r="E57" s="2">
        <v>539</v>
      </c>
      <c r="F57" s="2">
        <f t="shared" si="26"/>
        <v>41</v>
      </c>
      <c r="G57" s="2">
        <v>4.0599999999999996</v>
      </c>
      <c r="H57">
        <f t="shared" si="27"/>
        <v>140.00000000000051</v>
      </c>
      <c r="I57" s="7">
        <f t="shared" si="22"/>
        <v>127.27272727272774</v>
      </c>
      <c r="M57" t="s">
        <v>74</v>
      </c>
      <c r="N57">
        <f t="shared" si="31"/>
        <v>1152.4723126224465</v>
      </c>
      <c r="O57">
        <v>10</v>
      </c>
    </row>
    <row r="58" spans="1:15" x14ac:dyDescent="0.3">
      <c r="B58">
        <f t="shared" ref="B58:B61" si="32">E57</f>
        <v>539</v>
      </c>
      <c r="C58">
        <f t="shared" ref="C58:C61" si="33">F57</f>
        <v>41</v>
      </c>
      <c r="D58">
        <f t="shared" si="30"/>
        <v>4.0599999999999996</v>
      </c>
      <c r="E58" s="2">
        <v>530</v>
      </c>
      <c r="F58" s="2">
        <f t="shared" si="26"/>
        <v>42</v>
      </c>
      <c r="G58" s="2">
        <v>4.16</v>
      </c>
      <c r="H58">
        <f t="shared" si="27"/>
        <v>89.999999999999517</v>
      </c>
      <c r="I58" s="7">
        <f t="shared" si="22"/>
        <v>81.818181818181372</v>
      </c>
    </row>
    <row r="59" spans="1:15" x14ac:dyDescent="0.3">
      <c r="B59">
        <f t="shared" si="32"/>
        <v>530</v>
      </c>
      <c r="C59">
        <f t="shared" si="33"/>
        <v>42</v>
      </c>
      <c r="D59">
        <f t="shared" si="30"/>
        <v>4.16</v>
      </c>
      <c r="E59" s="2">
        <v>522</v>
      </c>
      <c r="F59" s="2">
        <f t="shared" si="26"/>
        <v>43</v>
      </c>
      <c r="G59" s="2">
        <v>4.26</v>
      </c>
      <c r="H59">
        <f t="shared" si="27"/>
        <v>80.000000000000284</v>
      </c>
      <c r="I59" s="7">
        <f t="shared" si="22"/>
        <v>72.72727272727299</v>
      </c>
    </row>
    <row r="60" spans="1:15" x14ac:dyDescent="0.3">
      <c r="B60">
        <f t="shared" si="32"/>
        <v>522</v>
      </c>
      <c r="C60">
        <f t="shared" si="33"/>
        <v>43</v>
      </c>
      <c r="D60">
        <f t="shared" si="30"/>
        <v>4.26</v>
      </c>
      <c r="E60" s="2">
        <v>514</v>
      </c>
      <c r="F60" s="2">
        <f t="shared" si="26"/>
        <v>44</v>
      </c>
      <c r="G60" s="2">
        <v>4.3600000000000003</v>
      </c>
      <c r="H60">
        <f t="shared" si="27"/>
        <v>79.999999999999574</v>
      </c>
      <c r="I60" s="7">
        <f t="shared" si="22"/>
        <v>72.727272727272336</v>
      </c>
    </row>
    <row r="61" spans="1:15" x14ac:dyDescent="0.3">
      <c r="A61" s="1"/>
      <c r="B61" s="1">
        <f t="shared" si="32"/>
        <v>514</v>
      </c>
      <c r="C61" s="1">
        <f t="shared" si="33"/>
        <v>44</v>
      </c>
      <c r="D61">
        <f t="shared" si="30"/>
        <v>4.3600000000000003</v>
      </c>
      <c r="E61" s="3">
        <v>512</v>
      </c>
      <c r="F61" s="3">
        <f t="shared" si="26"/>
        <v>45</v>
      </c>
      <c r="G61" s="3">
        <v>4.46</v>
      </c>
      <c r="H61">
        <f t="shared" si="27"/>
        <v>20.000000000000071</v>
      </c>
      <c r="I61" s="9">
        <f t="shared" si="22"/>
        <v>18.181818181818247</v>
      </c>
      <c r="J61" s="8"/>
      <c r="K61" s="8"/>
      <c r="L61" s="8"/>
    </row>
    <row r="62" spans="1:15" x14ac:dyDescent="0.3">
      <c r="A62" t="s">
        <v>15</v>
      </c>
      <c r="B62">
        <v>730</v>
      </c>
      <c r="C62">
        <v>44</v>
      </c>
      <c r="E62" s="2">
        <v>681</v>
      </c>
      <c r="F62" s="2">
        <f>C62+1</f>
        <v>45</v>
      </c>
      <c r="G62" s="2"/>
      <c r="H62">
        <f t="shared" si="21"/>
        <v>490</v>
      </c>
      <c r="I62" s="7">
        <f t="shared" si="22"/>
        <v>445.45454545454544</v>
      </c>
    </row>
    <row r="63" spans="1:15" x14ac:dyDescent="0.3">
      <c r="B63">
        <f>E62</f>
        <v>681</v>
      </c>
      <c r="C63">
        <f>F62</f>
        <v>45</v>
      </c>
      <c r="E63" s="2">
        <v>659</v>
      </c>
      <c r="F63" s="2">
        <f>F62+1</f>
        <v>46</v>
      </c>
      <c r="G63" s="2"/>
      <c r="H63">
        <f t="shared" si="21"/>
        <v>220</v>
      </c>
      <c r="I63" s="7">
        <f t="shared" si="22"/>
        <v>200</v>
      </c>
    </row>
    <row r="64" spans="1:15" x14ac:dyDescent="0.3">
      <c r="B64">
        <f t="shared" ref="B64:B72" si="34">E63</f>
        <v>659</v>
      </c>
      <c r="C64">
        <f t="shared" ref="C64:C72" si="35">F63</f>
        <v>46</v>
      </c>
      <c r="E64" s="2">
        <v>601</v>
      </c>
      <c r="F64" s="2">
        <f t="shared" si="26"/>
        <v>47</v>
      </c>
      <c r="G64" s="2"/>
      <c r="H64">
        <f t="shared" si="21"/>
        <v>580</v>
      </c>
      <c r="I64" s="7">
        <f t="shared" si="22"/>
        <v>527.27272727272725</v>
      </c>
      <c r="M64" t="s">
        <v>100</v>
      </c>
      <c r="N64">
        <f>IMABS(M64)</f>
        <v>1881.8181818181799</v>
      </c>
      <c r="O64">
        <v>1.25</v>
      </c>
    </row>
    <row r="65" spans="1:15" x14ac:dyDescent="0.3">
      <c r="B65">
        <f t="shared" si="34"/>
        <v>601</v>
      </c>
      <c r="C65">
        <f t="shared" si="35"/>
        <v>47</v>
      </c>
      <c r="E65" s="2">
        <v>560</v>
      </c>
      <c r="F65" s="2">
        <f t="shared" si="26"/>
        <v>48</v>
      </c>
      <c r="G65" s="2"/>
      <c r="H65">
        <f t="shared" si="21"/>
        <v>410</v>
      </c>
      <c r="I65" s="7">
        <f t="shared" si="22"/>
        <v>372.72727272727269</v>
      </c>
      <c r="M65" t="s">
        <v>101</v>
      </c>
      <c r="N65">
        <f t="shared" ref="N65:N71" si="36">IMABS(M65)</f>
        <v>580.83958172537871</v>
      </c>
      <c r="O65">
        <v>2.5</v>
      </c>
    </row>
    <row r="66" spans="1:15" x14ac:dyDescent="0.3">
      <c r="B66">
        <f t="shared" si="34"/>
        <v>560</v>
      </c>
      <c r="C66">
        <f t="shared" si="35"/>
        <v>48</v>
      </c>
      <c r="E66" s="2">
        <v>531</v>
      </c>
      <c r="F66" s="2">
        <f t="shared" si="26"/>
        <v>49</v>
      </c>
      <c r="G66" s="2"/>
      <c r="H66">
        <f t="shared" ref="H66:H97" si="37">(B66-E66)/((F66-C66)*(1/$R$2))</f>
        <v>290</v>
      </c>
      <c r="I66" s="7">
        <f t="shared" ref="I66:I97" si="38">H66*$V$4</f>
        <v>263.63636363636363</v>
      </c>
      <c r="M66" t="s">
        <v>102</v>
      </c>
      <c r="N66">
        <f t="shared" si="36"/>
        <v>426.11060528210714</v>
      </c>
      <c r="O66">
        <v>3.75</v>
      </c>
    </row>
    <row r="67" spans="1:15" x14ac:dyDescent="0.3">
      <c r="B67">
        <f t="shared" si="34"/>
        <v>531</v>
      </c>
      <c r="C67">
        <f t="shared" si="35"/>
        <v>49</v>
      </c>
      <c r="E67" s="2">
        <v>509</v>
      </c>
      <c r="F67" s="2">
        <f t="shared" si="26"/>
        <v>50</v>
      </c>
      <c r="G67" s="2"/>
      <c r="H67">
        <f t="shared" si="37"/>
        <v>220</v>
      </c>
      <c r="I67" s="7">
        <f t="shared" si="38"/>
        <v>200</v>
      </c>
      <c r="M67" t="s">
        <v>103</v>
      </c>
      <c r="N67">
        <f t="shared" si="36"/>
        <v>271.47699804288339</v>
      </c>
      <c r="O67">
        <v>5</v>
      </c>
    </row>
    <row r="68" spans="1:15" x14ac:dyDescent="0.3">
      <c r="B68">
        <f t="shared" si="34"/>
        <v>509</v>
      </c>
      <c r="C68">
        <f t="shared" si="35"/>
        <v>50</v>
      </c>
      <c r="E68" s="2">
        <v>488</v>
      </c>
      <c r="F68" s="2">
        <f t="shared" si="26"/>
        <v>51</v>
      </c>
      <c r="G68" s="2"/>
      <c r="H68">
        <f t="shared" si="37"/>
        <v>210</v>
      </c>
      <c r="I68" s="7">
        <f t="shared" si="38"/>
        <v>190.90909090909091</v>
      </c>
      <c r="M68" t="s">
        <v>104</v>
      </c>
      <c r="N68">
        <f t="shared" si="36"/>
        <v>281.81818181818198</v>
      </c>
      <c r="O68">
        <v>6.25</v>
      </c>
    </row>
    <row r="69" spans="1:15" x14ac:dyDescent="0.3">
      <c r="B69">
        <f t="shared" si="34"/>
        <v>488</v>
      </c>
      <c r="C69">
        <f t="shared" si="35"/>
        <v>51</v>
      </c>
      <c r="E69" s="2">
        <v>472</v>
      </c>
      <c r="F69" s="2">
        <f t="shared" si="26"/>
        <v>52</v>
      </c>
      <c r="G69" s="2"/>
      <c r="H69">
        <f t="shared" si="37"/>
        <v>160</v>
      </c>
      <c r="I69" s="7">
        <f t="shared" si="38"/>
        <v>145.45454545454544</v>
      </c>
      <c r="M69" t="s">
        <v>105</v>
      </c>
      <c r="N69">
        <f t="shared" si="36"/>
        <v>271.47699804288339</v>
      </c>
      <c r="O69">
        <v>7.5</v>
      </c>
    </row>
    <row r="70" spans="1:15" x14ac:dyDescent="0.3">
      <c r="B70">
        <f t="shared" si="34"/>
        <v>472</v>
      </c>
      <c r="C70">
        <f t="shared" si="35"/>
        <v>52</v>
      </c>
      <c r="E70" s="2">
        <v>461</v>
      </c>
      <c r="F70" s="2">
        <f t="shared" si="26"/>
        <v>53</v>
      </c>
      <c r="G70" s="2"/>
      <c r="H70">
        <f t="shared" si="37"/>
        <v>110</v>
      </c>
      <c r="I70" s="7">
        <f t="shared" si="38"/>
        <v>100</v>
      </c>
      <c r="M70" t="s">
        <v>106</v>
      </c>
      <c r="N70">
        <f t="shared" si="36"/>
        <v>426.110605282108</v>
      </c>
      <c r="O70">
        <v>8.75</v>
      </c>
    </row>
    <row r="71" spans="1:15" x14ac:dyDescent="0.3">
      <c r="B71">
        <f t="shared" si="34"/>
        <v>461</v>
      </c>
      <c r="C71">
        <f t="shared" si="35"/>
        <v>53</v>
      </c>
      <c r="E71" s="2">
        <v>452</v>
      </c>
      <c r="F71" s="2">
        <f t="shared" si="26"/>
        <v>54</v>
      </c>
      <c r="G71" s="2"/>
      <c r="H71">
        <f t="shared" si="37"/>
        <v>90</v>
      </c>
      <c r="I71" s="7">
        <f t="shared" si="38"/>
        <v>81.818181818181813</v>
      </c>
      <c r="M71" t="s">
        <v>107</v>
      </c>
      <c r="N71">
        <f t="shared" si="36"/>
        <v>580.83958172537939</v>
      </c>
      <c r="O71">
        <v>10</v>
      </c>
    </row>
    <row r="72" spans="1:15" x14ac:dyDescent="0.3">
      <c r="A72" s="1"/>
      <c r="B72" s="1">
        <f t="shared" si="34"/>
        <v>452</v>
      </c>
      <c r="C72" s="1">
        <f t="shared" si="35"/>
        <v>54</v>
      </c>
      <c r="D72" s="1"/>
      <c r="E72" s="3">
        <v>441</v>
      </c>
      <c r="F72" s="3">
        <f t="shared" si="26"/>
        <v>55</v>
      </c>
      <c r="G72" s="3"/>
      <c r="H72" s="1">
        <f t="shared" si="37"/>
        <v>110</v>
      </c>
      <c r="I72" s="9">
        <f t="shared" si="38"/>
        <v>100</v>
      </c>
      <c r="J72" s="8"/>
      <c r="K72" s="8"/>
      <c r="L72" s="8"/>
    </row>
    <row r="73" spans="1:15" x14ac:dyDescent="0.3">
      <c r="A73" t="s">
        <v>16</v>
      </c>
      <c r="B73">
        <v>672</v>
      </c>
      <c r="C73">
        <v>43</v>
      </c>
      <c r="D73">
        <v>4.26</v>
      </c>
      <c r="E73" s="2">
        <v>584</v>
      </c>
      <c r="F73" s="2">
        <f>C73+1</f>
        <v>44</v>
      </c>
      <c r="G73" s="2">
        <v>4.3600000000000003</v>
      </c>
      <c r="H73">
        <f>(B73-E73)/(G73-D73)</f>
        <v>879.99999999999534</v>
      </c>
      <c r="I73" s="7">
        <f t="shared" si="38"/>
        <v>799.99999999999568</v>
      </c>
    </row>
    <row r="74" spans="1:15" x14ac:dyDescent="0.3">
      <c r="B74">
        <f>E73</f>
        <v>584</v>
      </c>
      <c r="C74">
        <f>F73</f>
        <v>44</v>
      </c>
      <c r="D74">
        <f>G73</f>
        <v>4.3600000000000003</v>
      </c>
      <c r="E74" s="2">
        <v>502</v>
      </c>
      <c r="F74" s="2">
        <f>F73+1</f>
        <v>45</v>
      </c>
      <c r="G74" s="2">
        <v>4.46</v>
      </c>
      <c r="H74">
        <f t="shared" ref="H74:H83" si="39">(B74-E74)/(G74-D74)</f>
        <v>820.00000000000296</v>
      </c>
      <c r="I74" s="7">
        <f t="shared" si="38"/>
        <v>745.45454545454811</v>
      </c>
      <c r="M74" t="s">
        <v>43</v>
      </c>
      <c r="N74">
        <f>IMABS(M74)</f>
        <v>2036.3636363636399</v>
      </c>
      <c r="O74">
        <f>($R$2/2)/(8/2)*((F74-$C$74)*0.1)*$R$2</f>
        <v>1.25</v>
      </c>
    </row>
    <row r="75" spans="1:15" x14ac:dyDescent="0.3">
      <c r="B75">
        <f t="shared" ref="B75:B83" si="40">E74</f>
        <v>502</v>
      </c>
      <c r="C75">
        <f t="shared" ref="C75:C83" si="41">F74</f>
        <v>45</v>
      </c>
      <c r="D75">
        <f t="shared" ref="D75:D83" si="42">G74</f>
        <v>4.46</v>
      </c>
      <c r="E75" s="2">
        <v>449</v>
      </c>
      <c r="F75" s="2">
        <f t="shared" si="26"/>
        <v>46</v>
      </c>
      <c r="G75" s="2">
        <v>4.5599999999999996</v>
      </c>
      <c r="H75">
        <f t="shared" si="39"/>
        <v>530.00000000000193</v>
      </c>
      <c r="I75" s="7">
        <f t="shared" si="38"/>
        <v>481.81818181818358</v>
      </c>
      <c r="M75" t="s">
        <v>44</v>
      </c>
      <c r="N75">
        <f t="shared" ref="N75:N81" si="43">IMABS(M75)</f>
        <v>786.96785339831706</v>
      </c>
      <c r="O75">
        <f t="shared" ref="O75:O81" si="44">($R$2/2)/(8/2)*((F75-$C$74)*0.1)*$R$2</f>
        <v>2.5</v>
      </c>
    </row>
    <row r="76" spans="1:15" x14ac:dyDescent="0.3">
      <c r="B76">
        <f t="shared" si="40"/>
        <v>449</v>
      </c>
      <c r="C76">
        <f t="shared" si="41"/>
        <v>46</v>
      </c>
      <c r="D76">
        <f t="shared" si="42"/>
        <v>4.5599999999999996</v>
      </c>
      <c r="E76" s="2">
        <v>439</v>
      </c>
      <c r="F76" s="2">
        <f t="shared" si="26"/>
        <v>47</v>
      </c>
      <c r="G76" s="2">
        <v>4.66</v>
      </c>
      <c r="H76">
        <f t="shared" si="39"/>
        <v>99.99999999999946</v>
      </c>
      <c r="I76" s="7">
        <f t="shared" si="38"/>
        <v>90.909090909090409</v>
      </c>
      <c r="M76" t="s">
        <v>45</v>
      </c>
      <c r="N76">
        <f t="shared" si="43"/>
        <v>822.21229487963751</v>
      </c>
      <c r="O76">
        <f t="shared" si="44"/>
        <v>3.7500000000000004</v>
      </c>
    </row>
    <row r="77" spans="1:15" x14ac:dyDescent="0.3">
      <c r="B77">
        <f t="shared" si="40"/>
        <v>439</v>
      </c>
      <c r="C77">
        <f t="shared" si="41"/>
        <v>47</v>
      </c>
      <c r="D77">
        <f t="shared" si="42"/>
        <v>4.66</v>
      </c>
      <c r="E77" s="2">
        <v>407</v>
      </c>
      <c r="F77" s="2">
        <f t="shared" si="26"/>
        <v>48</v>
      </c>
      <c r="G77" s="2">
        <v>4.76</v>
      </c>
      <c r="H77">
        <f t="shared" si="39"/>
        <v>320.00000000000114</v>
      </c>
      <c r="I77" s="7">
        <f t="shared" si="38"/>
        <v>290.90909090909196</v>
      </c>
      <c r="M77" t="s">
        <v>46</v>
      </c>
      <c r="N77">
        <f t="shared" si="43"/>
        <v>611.07190284361502</v>
      </c>
      <c r="O77">
        <f t="shared" si="44"/>
        <v>5</v>
      </c>
    </row>
    <row r="78" spans="1:15" x14ac:dyDescent="0.3">
      <c r="B78">
        <f t="shared" si="40"/>
        <v>407</v>
      </c>
      <c r="C78">
        <f t="shared" si="41"/>
        <v>48</v>
      </c>
      <c r="D78">
        <f t="shared" si="42"/>
        <v>4.76</v>
      </c>
      <c r="E78" s="2">
        <v>386</v>
      </c>
      <c r="F78" s="2">
        <f t="shared" si="26"/>
        <v>49</v>
      </c>
      <c r="G78" s="2">
        <v>4.91</v>
      </c>
      <c r="H78">
        <f t="shared" si="39"/>
        <v>139.99999999999966</v>
      </c>
      <c r="I78" s="7">
        <f t="shared" si="38"/>
        <v>127.27272727272695</v>
      </c>
      <c r="M78" t="s">
        <v>47</v>
      </c>
      <c r="N78">
        <f t="shared" si="43"/>
        <v>145.45454545454501</v>
      </c>
      <c r="O78">
        <f t="shared" si="44"/>
        <v>6.25</v>
      </c>
    </row>
    <row r="79" spans="1:15" x14ac:dyDescent="0.3">
      <c r="B79">
        <f t="shared" si="40"/>
        <v>386</v>
      </c>
      <c r="C79">
        <f t="shared" si="41"/>
        <v>49</v>
      </c>
      <c r="D79">
        <f t="shared" si="42"/>
        <v>4.91</v>
      </c>
      <c r="E79" s="2">
        <v>373</v>
      </c>
      <c r="F79" s="2">
        <f t="shared" si="26"/>
        <v>50</v>
      </c>
      <c r="G79" s="2">
        <v>5.01</v>
      </c>
      <c r="H79">
        <f t="shared" si="39"/>
        <v>130.00000000000045</v>
      </c>
      <c r="I79" s="7">
        <f t="shared" si="38"/>
        <v>118.18181818181858</v>
      </c>
      <c r="M79" t="s">
        <v>48</v>
      </c>
      <c r="N79">
        <f t="shared" si="43"/>
        <v>611.07190284361582</v>
      </c>
      <c r="O79">
        <f t="shared" si="44"/>
        <v>7.5000000000000009</v>
      </c>
    </row>
    <row r="80" spans="1:15" x14ac:dyDescent="0.3">
      <c r="B80">
        <f t="shared" si="40"/>
        <v>373</v>
      </c>
      <c r="C80">
        <f t="shared" si="41"/>
        <v>50</v>
      </c>
      <c r="D80">
        <f t="shared" si="42"/>
        <v>5.01</v>
      </c>
      <c r="E80" s="2">
        <v>366</v>
      </c>
      <c r="F80" s="2">
        <f t="shared" si="26"/>
        <v>51</v>
      </c>
      <c r="G80" s="2">
        <v>5.1100000000000003</v>
      </c>
      <c r="H80">
        <f t="shared" si="39"/>
        <v>69.999999999999631</v>
      </c>
      <c r="I80" s="7">
        <f t="shared" si="38"/>
        <v>63.636363636363299</v>
      </c>
      <c r="M80" t="s">
        <v>49</v>
      </c>
      <c r="N80">
        <f t="shared" si="43"/>
        <v>822.21229487963751</v>
      </c>
      <c r="O80">
        <f t="shared" si="44"/>
        <v>8.7500000000000018</v>
      </c>
    </row>
    <row r="81" spans="1:15" x14ac:dyDescent="0.3">
      <c r="B81">
        <f t="shared" si="40"/>
        <v>366</v>
      </c>
      <c r="C81">
        <f t="shared" si="41"/>
        <v>51</v>
      </c>
      <c r="D81">
        <f t="shared" si="42"/>
        <v>5.1100000000000003</v>
      </c>
      <c r="E81" s="2">
        <v>360</v>
      </c>
      <c r="F81" s="2">
        <f t="shared" si="26"/>
        <v>52</v>
      </c>
      <c r="G81" s="2">
        <v>5.21</v>
      </c>
      <c r="H81">
        <f t="shared" si="39"/>
        <v>60.000000000000213</v>
      </c>
      <c r="I81" s="7">
        <f t="shared" si="38"/>
        <v>54.545454545454739</v>
      </c>
      <c r="M81" t="s">
        <v>50</v>
      </c>
      <c r="N81">
        <f t="shared" si="43"/>
        <v>786.96785339831797</v>
      </c>
      <c r="O81">
        <f t="shared" si="44"/>
        <v>10</v>
      </c>
    </row>
    <row r="82" spans="1:15" x14ac:dyDescent="0.3">
      <c r="B82">
        <f t="shared" si="40"/>
        <v>360</v>
      </c>
      <c r="C82">
        <f t="shared" si="41"/>
        <v>52</v>
      </c>
      <c r="D82">
        <f t="shared" si="42"/>
        <v>5.21</v>
      </c>
      <c r="E82" s="2">
        <v>355</v>
      </c>
      <c r="F82" s="2">
        <f t="shared" si="26"/>
        <v>53</v>
      </c>
      <c r="G82" s="2">
        <v>5.31</v>
      </c>
      <c r="H82">
        <f t="shared" si="39"/>
        <v>50.000000000000178</v>
      </c>
      <c r="I82" s="7">
        <f t="shared" si="38"/>
        <v>45.454545454545617</v>
      </c>
    </row>
    <row r="83" spans="1:15" x14ac:dyDescent="0.3">
      <c r="B83" s="1">
        <f t="shared" si="40"/>
        <v>355</v>
      </c>
      <c r="C83" s="1">
        <f t="shared" si="41"/>
        <v>53</v>
      </c>
      <c r="D83">
        <f t="shared" si="42"/>
        <v>5.31</v>
      </c>
      <c r="E83" s="3">
        <v>350</v>
      </c>
      <c r="F83" s="3">
        <f t="shared" si="26"/>
        <v>54</v>
      </c>
      <c r="G83" s="2">
        <v>5.41</v>
      </c>
      <c r="H83">
        <f t="shared" si="39"/>
        <v>49.99999999999973</v>
      </c>
      <c r="I83" s="9">
        <f t="shared" si="38"/>
        <v>45.454545454545205</v>
      </c>
      <c r="J83" s="8"/>
      <c r="K83" s="8"/>
      <c r="L83" s="8"/>
    </row>
    <row r="84" spans="1:15" x14ac:dyDescent="0.3">
      <c r="A84" t="s">
        <v>17</v>
      </c>
      <c r="B84">
        <v>486</v>
      </c>
      <c r="C84">
        <v>36</v>
      </c>
      <c r="E84" s="2">
        <v>433</v>
      </c>
      <c r="F84" s="2">
        <f>C84+1</f>
        <v>37</v>
      </c>
      <c r="G84" s="2"/>
      <c r="H84">
        <f t="shared" si="37"/>
        <v>530</v>
      </c>
      <c r="I84" s="7">
        <f t="shared" si="38"/>
        <v>481.81818181818181</v>
      </c>
    </row>
    <row r="85" spans="1:15" x14ac:dyDescent="0.3">
      <c r="B85">
        <f>E84</f>
        <v>433</v>
      </c>
      <c r="C85">
        <f>F84</f>
        <v>37</v>
      </c>
      <c r="E85" s="2">
        <v>319</v>
      </c>
      <c r="F85" s="2">
        <f>F84+1</f>
        <v>38</v>
      </c>
      <c r="G85" s="2"/>
      <c r="H85">
        <f t="shared" si="37"/>
        <v>1140</v>
      </c>
      <c r="I85" s="7">
        <f t="shared" si="38"/>
        <v>1036.3636363636363</v>
      </c>
      <c r="M85" t="s">
        <v>75</v>
      </c>
      <c r="N85">
        <f>IMABS(M85)</f>
        <v>2300</v>
      </c>
      <c r="O85">
        <v>1.25</v>
      </c>
    </row>
    <row r="86" spans="1:15" x14ac:dyDescent="0.3">
      <c r="B86">
        <f t="shared" ref="B86:B93" si="45">E85</f>
        <v>319</v>
      </c>
      <c r="C86">
        <f t="shared" ref="C86:C93" si="46">F85</f>
        <v>38</v>
      </c>
      <c r="E86" s="2">
        <v>292</v>
      </c>
      <c r="F86" s="2">
        <f t="shared" ref="F86:F93" si="47">F85+1</f>
        <v>39</v>
      </c>
      <c r="G86" s="2"/>
      <c r="H86">
        <f t="shared" si="37"/>
        <v>270</v>
      </c>
      <c r="I86" s="7">
        <f t="shared" si="38"/>
        <v>245.45454545454544</v>
      </c>
      <c r="M86" t="s">
        <v>76</v>
      </c>
      <c r="N86">
        <f t="shared" ref="N86:N92" si="48">IMABS(M86)</f>
        <v>1015.3980621428846</v>
      </c>
      <c r="O86">
        <v>2.5</v>
      </c>
    </row>
    <row r="87" spans="1:15" x14ac:dyDescent="0.3">
      <c r="B87">
        <f t="shared" si="45"/>
        <v>292</v>
      </c>
      <c r="C87">
        <f t="shared" si="46"/>
        <v>39</v>
      </c>
      <c r="E87" s="2">
        <v>250</v>
      </c>
      <c r="F87" s="2">
        <f t="shared" si="47"/>
        <v>40</v>
      </c>
      <c r="G87" s="2"/>
      <c r="H87">
        <f t="shared" si="37"/>
        <v>420</v>
      </c>
      <c r="I87" s="7">
        <f t="shared" si="38"/>
        <v>381.81818181818181</v>
      </c>
      <c r="M87" t="s">
        <v>77</v>
      </c>
      <c r="N87">
        <f t="shared" si="48"/>
        <v>709.61519079587367</v>
      </c>
      <c r="O87">
        <v>3.75</v>
      </c>
    </row>
    <row r="88" spans="1:15" x14ac:dyDescent="0.3">
      <c r="B88">
        <f t="shared" si="45"/>
        <v>250</v>
      </c>
      <c r="C88">
        <f t="shared" si="46"/>
        <v>40</v>
      </c>
      <c r="E88" s="2">
        <v>226</v>
      </c>
      <c r="F88" s="2">
        <f t="shared" si="47"/>
        <v>41</v>
      </c>
      <c r="G88" s="2"/>
      <c r="H88">
        <f t="shared" si="37"/>
        <v>240</v>
      </c>
      <c r="I88" s="7">
        <f t="shared" si="38"/>
        <v>218.18181818181819</v>
      </c>
      <c r="M88" t="s">
        <v>78</v>
      </c>
      <c r="N88">
        <f t="shared" si="48"/>
        <v>844.7454495704776</v>
      </c>
      <c r="O88">
        <v>5</v>
      </c>
    </row>
    <row r="89" spans="1:15" x14ac:dyDescent="0.3">
      <c r="B89">
        <f t="shared" si="45"/>
        <v>226</v>
      </c>
      <c r="C89">
        <f t="shared" si="46"/>
        <v>41</v>
      </c>
      <c r="E89" s="2">
        <v>207</v>
      </c>
      <c r="F89" s="2">
        <f t="shared" si="47"/>
        <v>42</v>
      </c>
      <c r="G89" s="2"/>
      <c r="H89">
        <f t="shared" si="37"/>
        <v>190</v>
      </c>
      <c r="I89" s="7">
        <f t="shared" si="38"/>
        <v>172.72727272727272</v>
      </c>
      <c r="M89" t="s">
        <v>79</v>
      </c>
      <c r="N89">
        <f t="shared" si="48"/>
        <v>1118.1818181818201</v>
      </c>
      <c r="O89">
        <v>6.25</v>
      </c>
    </row>
    <row r="90" spans="1:15" x14ac:dyDescent="0.3">
      <c r="B90">
        <f t="shared" si="45"/>
        <v>207</v>
      </c>
      <c r="C90">
        <f t="shared" si="46"/>
        <v>42</v>
      </c>
      <c r="E90" s="2">
        <v>200</v>
      </c>
      <c r="F90" s="2">
        <f t="shared" si="47"/>
        <v>43</v>
      </c>
      <c r="G90" s="2"/>
      <c r="H90">
        <f t="shared" si="37"/>
        <v>70</v>
      </c>
      <c r="I90" s="7">
        <f t="shared" si="38"/>
        <v>63.636363636363633</v>
      </c>
      <c r="M90" t="s">
        <v>80</v>
      </c>
      <c r="N90">
        <f t="shared" si="48"/>
        <v>844.7454495704776</v>
      </c>
      <c r="O90">
        <v>7.5</v>
      </c>
    </row>
    <row r="91" spans="1:15" x14ac:dyDescent="0.3">
      <c r="B91">
        <f t="shared" si="45"/>
        <v>200</v>
      </c>
      <c r="C91">
        <f t="shared" si="46"/>
        <v>43</v>
      </c>
      <c r="E91" s="2">
        <v>187</v>
      </c>
      <c r="F91" s="2">
        <f t="shared" si="47"/>
        <v>44</v>
      </c>
      <c r="G91" s="2"/>
      <c r="H91">
        <f t="shared" si="37"/>
        <v>130</v>
      </c>
      <c r="I91" s="7">
        <f t="shared" si="38"/>
        <v>118.18181818181817</v>
      </c>
      <c r="M91" t="s">
        <v>81</v>
      </c>
      <c r="N91">
        <f t="shared" si="48"/>
        <v>709.61519079587367</v>
      </c>
      <c r="O91">
        <v>8.75</v>
      </c>
    </row>
    <row r="92" spans="1:15" x14ac:dyDescent="0.3">
      <c r="B92">
        <f t="shared" si="45"/>
        <v>187</v>
      </c>
      <c r="C92">
        <f t="shared" si="46"/>
        <v>44</v>
      </c>
      <c r="E92" s="2">
        <v>180</v>
      </c>
      <c r="F92" s="2">
        <f t="shared" si="47"/>
        <v>45</v>
      </c>
      <c r="G92" s="2"/>
      <c r="H92">
        <f t="shared" si="37"/>
        <v>70</v>
      </c>
      <c r="I92" s="7">
        <f t="shared" si="38"/>
        <v>63.636363636363633</v>
      </c>
      <c r="M92" t="s">
        <v>82</v>
      </c>
      <c r="N92">
        <f t="shared" si="48"/>
        <v>1015.3980621428855</v>
      </c>
      <c r="O92">
        <v>10</v>
      </c>
    </row>
    <row r="93" spans="1:15" x14ac:dyDescent="0.3">
      <c r="B93" s="1">
        <f t="shared" si="45"/>
        <v>180</v>
      </c>
      <c r="C93" s="1">
        <f t="shared" si="46"/>
        <v>45</v>
      </c>
      <c r="D93" s="1"/>
      <c r="E93" s="3">
        <v>170</v>
      </c>
      <c r="F93" s="3">
        <f t="shared" si="47"/>
        <v>46</v>
      </c>
      <c r="G93" s="3"/>
      <c r="H93" s="1">
        <f t="shared" si="37"/>
        <v>100</v>
      </c>
      <c r="I93" s="9">
        <f t="shared" si="38"/>
        <v>90.909090909090907</v>
      </c>
      <c r="J93" s="8"/>
      <c r="K93" s="8"/>
      <c r="L93" s="8"/>
    </row>
    <row r="94" spans="1:15" x14ac:dyDescent="0.3">
      <c r="A94" t="s">
        <v>18</v>
      </c>
      <c r="B94">
        <v>690</v>
      </c>
      <c r="C94">
        <v>27</v>
      </c>
      <c r="E94" s="2">
        <v>611</v>
      </c>
      <c r="F94" s="2">
        <f>C94+1</f>
        <v>28</v>
      </c>
      <c r="G94" s="2"/>
      <c r="H94">
        <f t="shared" si="37"/>
        <v>790</v>
      </c>
      <c r="I94" s="7">
        <f t="shared" si="38"/>
        <v>718.18181818181813</v>
      </c>
    </row>
    <row r="95" spans="1:15" x14ac:dyDescent="0.3">
      <c r="B95">
        <f>E94</f>
        <v>611</v>
      </c>
      <c r="C95">
        <f>F94</f>
        <v>28</v>
      </c>
      <c r="E95" s="2">
        <v>457</v>
      </c>
      <c r="F95" s="2">
        <f>F94+1</f>
        <v>29</v>
      </c>
      <c r="G95" s="2"/>
      <c r="H95">
        <f t="shared" si="37"/>
        <v>1540</v>
      </c>
      <c r="I95" s="7">
        <f t="shared" si="38"/>
        <v>1400</v>
      </c>
      <c r="M95" t="s">
        <v>83</v>
      </c>
      <c r="N95">
        <f>IMABS(M95)</f>
        <v>3581.8181818181802</v>
      </c>
      <c r="O95">
        <v>1.25</v>
      </c>
    </row>
    <row r="96" spans="1:15" x14ac:dyDescent="0.3">
      <c r="B96">
        <f t="shared" ref="B96:B103" si="49">E95</f>
        <v>457</v>
      </c>
      <c r="C96">
        <f t="shared" ref="C96:C103" si="50">F95</f>
        <v>29</v>
      </c>
      <c r="E96" s="2">
        <v>348</v>
      </c>
      <c r="F96" s="2">
        <f t="shared" ref="F96:F106" si="51">F95+1</f>
        <v>30</v>
      </c>
      <c r="G96" s="2"/>
      <c r="H96">
        <f t="shared" si="37"/>
        <v>1090</v>
      </c>
      <c r="I96" s="7">
        <f t="shared" si="38"/>
        <v>990.90909090909088</v>
      </c>
      <c r="M96" t="s">
        <v>84</v>
      </c>
      <c r="N96">
        <f t="shared" ref="N96:N102" si="52">IMABS(M96)</f>
        <v>1931.1744166946346</v>
      </c>
      <c r="O96">
        <v>2.5</v>
      </c>
    </row>
    <row r="97" spans="1:15" x14ac:dyDescent="0.3">
      <c r="B97">
        <f t="shared" si="49"/>
        <v>348</v>
      </c>
      <c r="C97">
        <f t="shared" si="50"/>
        <v>30</v>
      </c>
      <c r="E97" s="2">
        <v>315</v>
      </c>
      <c r="F97" s="2">
        <f t="shared" si="51"/>
        <v>31</v>
      </c>
      <c r="G97" s="2"/>
      <c r="H97">
        <f t="shared" si="37"/>
        <v>330</v>
      </c>
      <c r="I97" s="7">
        <f t="shared" si="38"/>
        <v>300</v>
      </c>
      <c r="M97" t="s">
        <v>85</v>
      </c>
      <c r="N97">
        <f t="shared" si="52"/>
        <v>1406.7135370097922</v>
      </c>
      <c r="O97">
        <v>3.75</v>
      </c>
    </row>
    <row r="98" spans="1:15" x14ac:dyDescent="0.3">
      <c r="B98">
        <f t="shared" si="49"/>
        <v>315</v>
      </c>
      <c r="C98">
        <f t="shared" si="50"/>
        <v>31</v>
      </c>
      <c r="E98" s="2">
        <v>279</v>
      </c>
      <c r="F98" s="2">
        <f t="shared" si="51"/>
        <v>32</v>
      </c>
      <c r="G98" s="2"/>
      <c r="H98">
        <f t="shared" ref="H98:H127" si="53">(B98-E98)/((F98-C98)*(1/$R$2))</f>
        <v>360</v>
      </c>
      <c r="I98" s="7">
        <f t="shared" ref="I98:I140" si="54">H98*$V$4</f>
        <v>327.27272727272725</v>
      </c>
      <c r="M98" t="s">
        <v>86</v>
      </c>
      <c r="N98">
        <f t="shared" si="52"/>
        <v>852.69824552649516</v>
      </c>
      <c r="O98">
        <v>5</v>
      </c>
    </row>
    <row r="99" spans="1:15" x14ac:dyDescent="0.3">
      <c r="B99">
        <f t="shared" si="49"/>
        <v>279</v>
      </c>
      <c r="C99">
        <f t="shared" si="50"/>
        <v>32</v>
      </c>
      <c r="E99" s="2">
        <v>255</v>
      </c>
      <c r="F99" s="2">
        <f t="shared" si="51"/>
        <v>33</v>
      </c>
      <c r="G99" s="2"/>
      <c r="H99">
        <f t="shared" si="53"/>
        <v>240</v>
      </c>
      <c r="I99" s="7">
        <f t="shared" si="54"/>
        <v>218.18181818181819</v>
      </c>
      <c r="M99" t="s">
        <v>87</v>
      </c>
      <c r="N99">
        <f t="shared" si="52"/>
        <v>381.81818181818198</v>
      </c>
      <c r="O99">
        <v>6.25</v>
      </c>
    </row>
    <row r="100" spans="1:15" x14ac:dyDescent="0.3">
      <c r="B100">
        <f t="shared" si="49"/>
        <v>255</v>
      </c>
      <c r="C100">
        <f t="shared" si="50"/>
        <v>33</v>
      </c>
      <c r="E100" s="2">
        <v>241</v>
      </c>
      <c r="F100" s="2">
        <f t="shared" si="51"/>
        <v>34</v>
      </c>
      <c r="G100" s="2"/>
      <c r="H100">
        <f t="shared" si="53"/>
        <v>140</v>
      </c>
      <c r="I100" s="7">
        <f t="shared" si="54"/>
        <v>127.27272727272727</v>
      </c>
      <c r="M100" t="s">
        <v>88</v>
      </c>
      <c r="N100">
        <f t="shared" si="52"/>
        <v>852.69824552649595</v>
      </c>
      <c r="O100">
        <v>7.5</v>
      </c>
    </row>
    <row r="101" spans="1:15" x14ac:dyDescent="0.3">
      <c r="B101">
        <f t="shared" si="49"/>
        <v>241</v>
      </c>
      <c r="C101">
        <f t="shared" si="50"/>
        <v>34</v>
      </c>
      <c r="E101" s="2">
        <v>234</v>
      </c>
      <c r="F101" s="2">
        <f t="shared" si="51"/>
        <v>35</v>
      </c>
      <c r="G101" s="2"/>
      <c r="H101">
        <f t="shared" si="53"/>
        <v>70</v>
      </c>
      <c r="I101" s="7">
        <f t="shared" si="54"/>
        <v>63.636363636363633</v>
      </c>
      <c r="M101" t="s">
        <v>89</v>
      </c>
      <c r="N101">
        <f t="shared" si="52"/>
        <v>1406.713537009801</v>
      </c>
      <c r="O101">
        <v>8.75</v>
      </c>
    </row>
    <row r="102" spans="1:15" x14ac:dyDescent="0.3">
      <c r="B102">
        <f t="shared" si="49"/>
        <v>234</v>
      </c>
      <c r="C102">
        <f t="shared" si="50"/>
        <v>35</v>
      </c>
      <c r="E102" s="2">
        <v>217</v>
      </c>
      <c r="F102" s="2">
        <f t="shared" si="51"/>
        <v>36</v>
      </c>
      <c r="G102" s="2"/>
      <c r="H102">
        <f t="shared" si="53"/>
        <v>170</v>
      </c>
      <c r="I102" s="7">
        <f t="shared" si="54"/>
        <v>154.54545454545453</v>
      </c>
      <c r="M102" t="s">
        <v>90</v>
      </c>
      <c r="N102">
        <f t="shared" si="52"/>
        <v>1931.1744166946337</v>
      </c>
      <c r="O102">
        <v>10</v>
      </c>
    </row>
    <row r="103" spans="1:15" x14ac:dyDescent="0.3">
      <c r="B103" s="6">
        <f t="shared" si="49"/>
        <v>217</v>
      </c>
      <c r="C103" s="6">
        <f t="shared" si="50"/>
        <v>36</v>
      </c>
      <c r="D103" s="6"/>
      <c r="E103" s="2">
        <v>209</v>
      </c>
      <c r="F103" s="2">
        <f t="shared" si="51"/>
        <v>37</v>
      </c>
      <c r="G103" s="2"/>
      <c r="H103" s="6">
        <f t="shared" si="53"/>
        <v>80</v>
      </c>
      <c r="I103" s="8">
        <f t="shared" si="54"/>
        <v>72.72727272727272</v>
      </c>
      <c r="J103" s="8"/>
      <c r="K103" s="8"/>
      <c r="L103" s="8"/>
    </row>
    <row r="104" spans="1:15" x14ac:dyDescent="0.3">
      <c r="B104" s="6">
        <f t="shared" ref="B104:B106" si="55">E103</f>
        <v>209</v>
      </c>
      <c r="C104" s="6">
        <f t="shared" ref="C104:C106" si="56">F103</f>
        <v>37</v>
      </c>
      <c r="D104" s="6"/>
      <c r="E104" s="2">
        <v>205</v>
      </c>
      <c r="F104" s="2">
        <f t="shared" si="51"/>
        <v>38</v>
      </c>
      <c r="G104" s="2"/>
      <c r="H104" s="6">
        <f t="shared" si="53"/>
        <v>40</v>
      </c>
      <c r="I104" s="8">
        <f t="shared" si="54"/>
        <v>36.36363636363636</v>
      </c>
      <c r="J104" s="8"/>
      <c r="K104" s="8"/>
      <c r="L104" s="8"/>
    </row>
    <row r="105" spans="1:15" x14ac:dyDescent="0.3">
      <c r="B105" s="6">
        <f t="shared" si="55"/>
        <v>205</v>
      </c>
      <c r="C105" s="6">
        <f t="shared" si="56"/>
        <v>38</v>
      </c>
      <c r="D105" s="6"/>
      <c r="E105" s="2">
        <v>196</v>
      </c>
      <c r="F105" s="2">
        <f t="shared" si="51"/>
        <v>39</v>
      </c>
      <c r="G105" s="2"/>
      <c r="H105" s="6">
        <f t="shared" si="53"/>
        <v>90</v>
      </c>
      <c r="I105" s="8">
        <f t="shared" si="54"/>
        <v>81.818181818181813</v>
      </c>
      <c r="J105" s="8"/>
      <c r="K105" s="8"/>
      <c r="L105" s="8"/>
    </row>
    <row r="106" spans="1:15" x14ac:dyDescent="0.3">
      <c r="B106" s="1">
        <f t="shared" si="55"/>
        <v>196</v>
      </c>
      <c r="C106" s="1">
        <f t="shared" si="56"/>
        <v>39</v>
      </c>
      <c r="D106" s="1"/>
      <c r="E106" s="3">
        <v>188</v>
      </c>
      <c r="F106" s="3">
        <f t="shared" si="51"/>
        <v>40</v>
      </c>
      <c r="G106" s="3"/>
      <c r="H106" s="1">
        <f t="shared" si="53"/>
        <v>80</v>
      </c>
      <c r="I106" s="9">
        <f t="shared" si="54"/>
        <v>72.72727272727272</v>
      </c>
      <c r="J106" s="8"/>
      <c r="K106" s="8"/>
      <c r="L106" s="8"/>
    </row>
    <row r="107" spans="1:15" x14ac:dyDescent="0.3">
      <c r="A107" t="s">
        <v>206</v>
      </c>
      <c r="B107">
        <v>581</v>
      </c>
      <c r="C107">
        <v>17</v>
      </c>
      <c r="E107" s="2">
        <v>487</v>
      </c>
      <c r="F107" s="2">
        <f>C107+1</f>
        <v>18</v>
      </c>
      <c r="G107" s="2"/>
      <c r="H107">
        <f t="shared" si="53"/>
        <v>940</v>
      </c>
      <c r="I107" s="7">
        <f t="shared" si="54"/>
        <v>854.5454545454545</v>
      </c>
    </row>
    <row r="108" spans="1:15" x14ac:dyDescent="0.3">
      <c r="B108">
        <f>E107</f>
        <v>487</v>
      </c>
      <c r="C108">
        <f>F107</f>
        <v>18</v>
      </c>
      <c r="E108" s="2">
        <v>316</v>
      </c>
      <c r="F108" s="2">
        <f>F107+1</f>
        <v>19</v>
      </c>
      <c r="G108" s="2"/>
      <c r="H108">
        <f t="shared" si="53"/>
        <v>1710</v>
      </c>
      <c r="I108" s="7">
        <f t="shared" si="54"/>
        <v>1554.5454545454545</v>
      </c>
      <c r="M108" t="s">
        <v>39</v>
      </c>
      <c r="N108">
        <f>IMABS(M108)</f>
        <v>3009.0909090909099</v>
      </c>
      <c r="O108">
        <f>($R$2/2)/(8/2)*((F108-$C$108)*0.1)*$R$2</f>
        <v>1.25</v>
      </c>
    </row>
    <row r="109" spans="1:15" x14ac:dyDescent="0.3">
      <c r="B109">
        <f t="shared" ref="B109:B114" si="57">E108</f>
        <v>316</v>
      </c>
      <c r="C109">
        <f t="shared" ref="C109:C114" si="58">F108</f>
        <v>19</v>
      </c>
      <c r="E109" s="2">
        <v>286</v>
      </c>
      <c r="F109" s="2">
        <f t="shared" ref="F109:F114" si="59">F108+1</f>
        <v>20</v>
      </c>
      <c r="G109" s="2"/>
      <c r="H109">
        <f t="shared" si="53"/>
        <v>300</v>
      </c>
      <c r="I109" s="7">
        <f t="shared" si="54"/>
        <v>272.72727272727269</v>
      </c>
      <c r="M109" t="s">
        <v>40</v>
      </c>
      <c r="N109">
        <f t="shared" ref="N109:N111" si="60">IMABS(M109)</f>
        <v>804.17300058882449</v>
      </c>
      <c r="O109">
        <f t="shared" ref="O109:O111" si="61">($R$2/2)/(8/2)*((F109-$C$108)*0.1)*$R$2</f>
        <v>2.5</v>
      </c>
    </row>
    <row r="110" spans="1:15" x14ac:dyDescent="0.3">
      <c r="B110">
        <f t="shared" si="57"/>
        <v>286</v>
      </c>
      <c r="C110">
        <f t="shared" si="58"/>
        <v>20</v>
      </c>
      <c r="E110" s="2">
        <v>202</v>
      </c>
      <c r="F110" s="2">
        <f t="shared" si="59"/>
        <v>21</v>
      </c>
      <c r="G110" s="2"/>
      <c r="H110">
        <f t="shared" si="53"/>
        <v>840</v>
      </c>
      <c r="I110" s="7">
        <f t="shared" si="54"/>
        <v>763.63636363636363</v>
      </c>
      <c r="M110" t="s">
        <v>41</v>
      </c>
      <c r="N110">
        <f t="shared" si="60"/>
        <v>1627.27272727273</v>
      </c>
      <c r="O110">
        <f t="shared" si="61"/>
        <v>3.7500000000000004</v>
      </c>
    </row>
    <row r="111" spans="1:15" x14ac:dyDescent="0.3">
      <c r="B111">
        <f t="shared" si="57"/>
        <v>202</v>
      </c>
      <c r="C111">
        <f t="shared" si="58"/>
        <v>21</v>
      </c>
      <c r="E111" s="2">
        <v>156</v>
      </c>
      <c r="F111" s="2">
        <f t="shared" si="59"/>
        <v>22</v>
      </c>
      <c r="G111" s="2"/>
      <c r="H111">
        <f t="shared" si="53"/>
        <v>460</v>
      </c>
      <c r="I111" s="7">
        <f t="shared" si="54"/>
        <v>418.18181818181819</v>
      </c>
      <c r="M111" t="s">
        <v>42</v>
      </c>
      <c r="N111">
        <f t="shared" si="60"/>
        <v>804.17300058882449</v>
      </c>
      <c r="O111">
        <f t="shared" si="61"/>
        <v>5</v>
      </c>
    </row>
    <row r="112" spans="1:15" x14ac:dyDescent="0.3">
      <c r="B112">
        <f t="shared" si="57"/>
        <v>156</v>
      </c>
      <c r="C112">
        <f t="shared" si="58"/>
        <v>22</v>
      </c>
      <c r="E112" s="2">
        <v>138</v>
      </c>
      <c r="F112" s="2">
        <f t="shared" si="59"/>
        <v>23</v>
      </c>
      <c r="G112" s="2"/>
      <c r="H112">
        <f t="shared" si="53"/>
        <v>180</v>
      </c>
      <c r="I112" s="7">
        <f t="shared" si="54"/>
        <v>163.63636363636363</v>
      </c>
    </row>
    <row r="113" spans="1:15" x14ac:dyDescent="0.3">
      <c r="B113">
        <f t="shared" si="57"/>
        <v>138</v>
      </c>
      <c r="C113">
        <f t="shared" si="58"/>
        <v>23</v>
      </c>
      <c r="E113" s="2">
        <v>126</v>
      </c>
      <c r="F113" s="2">
        <f t="shared" si="59"/>
        <v>24</v>
      </c>
      <c r="G113" s="2"/>
      <c r="H113">
        <f t="shared" si="53"/>
        <v>120</v>
      </c>
      <c r="I113" s="7">
        <f t="shared" si="54"/>
        <v>109.09090909090909</v>
      </c>
    </row>
    <row r="114" spans="1:15" x14ac:dyDescent="0.3">
      <c r="B114" s="1">
        <f t="shared" si="57"/>
        <v>126</v>
      </c>
      <c r="C114" s="1">
        <f t="shared" si="58"/>
        <v>24</v>
      </c>
      <c r="D114" s="1"/>
      <c r="E114" s="3">
        <v>108</v>
      </c>
      <c r="F114" s="3">
        <f t="shared" si="59"/>
        <v>25</v>
      </c>
      <c r="G114" s="3"/>
      <c r="H114" s="1">
        <f t="shared" si="53"/>
        <v>180</v>
      </c>
      <c r="I114" s="9">
        <f t="shared" si="54"/>
        <v>163.63636363636363</v>
      </c>
      <c r="J114" s="8"/>
      <c r="K114" s="8"/>
      <c r="L114" s="8"/>
    </row>
    <row r="115" spans="1:15" x14ac:dyDescent="0.3">
      <c r="A115" t="s">
        <v>19</v>
      </c>
      <c r="B115">
        <v>478</v>
      </c>
      <c r="C115">
        <v>19</v>
      </c>
      <c r="E115" s="2">
        <v>426</v>
      </c>
      <c r="F115" s="2">
        <f>C115+1</f>
        <v>20</v>
      </c>
      <c r="G115" s="2"/>
      <c r="H115">
        <f t="shared" si="53"/>
        <v>520</v>
      </c>
      <c r="I115" s="7">
        <f t="shared" si="54"/>
        <v>472.72727272727269</v>
      </c>
      <c r="M115" t="s">
        <v>91</v>
      </c>
      <c r="N115">
        <f>IMABS(M115)</f>
        <v>2072.7272727272698</v>
      </c>
      <c r="O115">
        <v>1.25</v>
      </c>
    </row>
    <row r="116" spans="1:15" x14ac:dyDescent="0.3">
      <c r="B116">
        <f>E115</f>
        <v>426</v>
      </c>
      <c r="C116">
        <f>F115</f>
        <v>20</v>
      </c>
      <c r="E116" s="2">
        <v>383</v>
      </c>
      <c r="F116" s="2">
        <f t="shared" ref="F116:F122" si="62">F115+1</f>
        <v>21</v>
      </c>
      <c r="G116" s="2"/>
      <c r="H116">
        <f t="shared" si="53"/>
        <v>430</v>
      </c>
      <c r="I116" s="7">
        <f t="shared" si="54"/>
        <v>390.90909090909088</v>
      </c>
      <c r="M116" t="s">
        <v>92</v>
      </c>
      <c r="N116">
        <f t="shared" ref="N116:N122" si="63">IMABS(M116)</f>
        <v>827.13142770305171</v>
      </c>
      <c r="O116">
        <v>2.5</v>
      </c>
    </row>
    <row r="117" spans="1:15" x14ac:dyDescent="0.3">
      <c r="B117">
        <f t="shared" ref="B117:B122" si="64">E116</f>
        <v>383</v>
      </c>
      <c r="C117">
        <f t="shared" ref="C117:C122" si="65">F116</f>
        <v>21</v>
      </c>
      <c r="E117" s="2">
        <v>335</v>
      </c>
      <c r="F117" s="2">
        <f t="shared" si="62"/>
        <v>22</v>
      </c>
      <c r="G117" s="2"/>
      <c r="H117">
        <f t="shared" si="53"/>
        <v>480</v>
      </c>
      <c r="I117" s="7">
        <f t="shared" si="54"/>
        <v>436.36363636363637</v>
      </c>
      <c r="M117" t="s">
        <v>93</v>
      </c>
      <c r="N117">
        <f t="shared" si="63"/>
        <v>65.555477735708877</v>
      </c>
      <c r="O117">
        <v>3.75</v>
      </c>
    </row>
    <row r="118" spans="1:15" x14ac:dyDescent="0.3">
      <c r="B118">
        <f t="shared" si="64"/>
        <v>335</v>
      </c>
      <c r="C118">
        <f t="shared" si="65"/>
        <v>22</v>
      </c>
      <c r="E118" s="2">
        <v>294</v>
      </c>
      <c r="F118" s="2">
        <f t="shared" si="62"/>
        <v>23</v>
      </c>
      <c r="G118" s="2"/>
      <c r="H118">
        <f t="shared" si="53"/>
        <v>410</v>
      </c>
      <c r="I118" s="7">
        <f t="shared" si="54"/>
        <v>372.72727272727269</v>
      </c>
      <c r="M118" t="s">
        <v>94</v>
      </c>
      <c r="N118">
        <f t="shared" si="63"/>
        <v>358.81215599444516</v>
      </c>
      <c r="O118">
        <v>5</v>
      </c>
    </row>
    <row r="119" spans="1:15" x14ac:dyDescent="0.3">
      <c r="B119">
        <f t="shared" si="64"/>
        <v>294</v>
      </c>
      <c r="C119">
        <f t="shared" si="65"/>
        <v>23</v>
      </c>
      <c r="E119" s="2">
        <v>280</v>
      </c>
      <c r="F119" s="2">
        <f t="shared" si="62"/>
        <v>24</v>
      </c>
      <c r="G119" s="2"/>
      <c r="H119">
        <f t="shared" si="53"/>
        <v>140</v>
      </c>
      <c r="I119" s="7">
        <f t="shared" si="54"/>
        <v>127.27272727272727</v>
      </c>
      <c r="M119" t="s">
        <v>63</v>
      </c>
      <c r="N119">
        <f t="shared" si="63"/>
        <v>218.18181818181799</v>
      </c>
      <c r="O119">
        <v>6.25</v>
      </c>
    </row>
    <row r="120" spans="1:15" x14ac:dyDescent="0.3">
      <c r="B120">
        <f t="shared" si="64"/>
        <v>280</v>
      </c>
      <c r="C120">
        <f t="shared" si="65"/>
        <v>24</v>
      </c>
      <c r="E120" s="2">
        <v>270</v>
      </c>
      <c r="F120" s="2">
        <f t="shared" si="62"/>
        <v>25</v>
      </c>
      <c r="G120" s="2"/>
      <c r="H120">
        <f t="shared" si="53"/>
        <v>100</v>
      </c>
      <c r="I120" s="7">
        <f t="shared" si="54"/>
        <v>90.909090909090907</v>
      </c>
      <c r="M120" t="s">
        <v>95</v>
      </c>
      <c r="N120">
        <f t="shared" si="63"/>
        <v>358.81215599444607</v>
      </c>
      <c r="O120">
        <v>7.5</v>
      </c>
    </row>
    <row r="121" spans="1:15" x14ac:dyDescent="0.3">
      <c r="B121">
        <f t="shared" si="64"/>
        <v>270</v>
      </c>
      <c r="C121">
        <f t="shared" si="65"/>
        <v>25</v>
      </c>
      <c r="E121" s="2">
        <v>258</v>
      </c>
      <c r="F121" s="2">
        <f t="shared" si="62"/>
        <v>26</v>
      </c>
      <c r="G121" s="2"/>
      <c r="H121">
        <f t="shared" si="53"/>
        <v>120</v>
      </c>
      <c r="I121" s="7">
        <f t="shared" si="54"/>
        <v>109.09090909090909</v>
      </c>
      <c r="M121" t="s">
        <v>96</v>
      </c>
      <c r="N121">
        <f t="shared" si="63"/>
        <v>65.555477735708877</v>
      </c>
      <c r="O121">
        <v>8.75</v>
      </c>
    </row>
    <row r="122" spans="1:15" x14ac:dyDescent="0.3">
      <c r="B122">
        <f t="shared" si="64"/>
        <v>258</v>
      </c>
      <c r="C122">
        <f t="shared" si="65"/>
        <v>26</v>
      </c>
      <c r="E122" s="2">
        <v>250</v>
      </c>
      <c r="F122" s="2">
        <f t="shared" si="62"/>
        <v>27</v>
      </c>
      <c r="G122" s="2"/>
      <c r="H122">
        <f t="shared" si="53"/>
        <v>80</v>
      </c>
      <c r="I122" s="7">
        <f t="shared" si="54"/>
        <v>72.72727272727272</v>
      </c>
      <c r="M122" t="s">
        <v>97</v>
      </c>
      <c r="N122">
        <f t="shared" si="63"/>
        <v>827.13142770305228</v>
      </c>
      <c r="O122">
        <v>10</v>
      </c>
    </row>
    <row r="123" spans="1:15" x14ac:dyDescent="0.3">
      <c r="B123">
        <f t="shared" ref="B123:B126" si="66">E122</f>
        <v>250</v>
      </c>
      <c r="C123">
        <f t="shared" ref="C123:C126" si="67">F122</f>
        <v>27</v>
      </c>
      <c r="E123" s="3">
        <v>246</v>
      </c>
      <c r="F123" s="2">
        <f t="shared" ref="F123:F127" si="68">F122+1</f>
        <v>28</v>
      </c>
      <c r="G123" s="2"/>
      <c r="H123">
        <f t="shared" si="53"/>
        <v>40</v>
      </c>
      <c r="I123" s="7">
        <f t="shared" si="54"/>
        <v>36.36363636363636</v>
      </c>
    </row>
    <row r="124" spans="1:15" x14ac:dyDescent="0.3">
      <c r="B124">
        <f t="shared" si="66"/>
        <v>246</v>
      </c>
      <c r="C124">
        <f t="shared" si="67"/>
        <v>28</v>
      </c>
      <c r="E124" s="2">
        <v>241</v>
      </c>
      <c r="F124" s="2">
        <f t="shared" si="68"/>
        <v>29</v>
      </c>
      <c r="G124" s="2"/>
      <c r="H124">
        <f t="shared" si="53"/>
        <v>50</v>
      </c>
      <c r="I124" s="7">
        <f t="shared" si="54"/>
        <v>45.454545454545453</v>
      </c>
    </row>
    <row r="125" spans="1:15" x14ac:dyDescent="0.3">
      <c r="B125">
        <f t="shared" si="66"/>
        <v>241</v>
      </c>
      <c r="C125">
        <f t="shared" si="67"/>
        <v>29</v>
      </c>
      <c r="E125" s="2">
        <v>235</v>
      </c>
      <c r="F125" s="2">
        <f t="shared" si="68"/>
        <v>30</v>
      </c>
      <c r="G125" s="2"/>
      <c r="H125">
        <f t="shared" si="53"/>
        <v>60</v>
      </c>
      <c r="I125" s="7">
        <f t="shared" si="54"/>
        <v>54.545454545454547</v>
      </c>
    </row>
    <row r="126" spans="1:15" x14ac:dyDescent="0.3">
      <c r="B126">
        <f t="shared" si="66"/>
        <v>235</v>
      </c>
      <c r="C126">
        <f t="shared" si="67"/>
        <v>30</v>
      </c>
      <c r="E126" s="2">
        <v>227</v>
      </c>
      <c r="F126" s="2">
        <f t="shared" si="68"/>
        <v>31</v>
      </c>
      <c r="G126" s="2"/>
      <c r="H126">
        <f t="shared" si="53"/>
        <v>80</v>
      </c>
      <c r="I126" s="7">
        <f t="shared" si="54"/>
        <v>72.72727272727272</v>
      </c>
    </row>
    <row r="127" spans="1:15" x14ac:dyDescent="0.3">
      <c r="A127" s="1"/>
      <c r="B127" s="1">
        <f t="shared" ref="B127" si="69">E126</f>
        <v>227</v>
      </c>
      <c r="C127" s="1">
        <f t="shared" ref="C127" si="70">F126</f>
        <v>31</v>
      </c>
      <c r="D127" s="1"/>
      <c r="E127" s="3">
        <v>223</v>
      </c>
      <c r="F127" s="3">
        <f t="shared" si="68"/>
        <v>32</v>
      </c>
      <c r="G127" s="3"/>
      <c r="H127" s="1">
        <f t="shared" si="53"/>
        <v>40</v>
      </c>
      <c r="I127" s="8">
        <f t="shared" si="54"/>
        <v>36.36363636363636</v>
      </c>
      <c r="J127" s="8"/>
      <c r="K127" s="8"/>
      <c r="L127" s="8"/>
    </row>
    <row r="128" spans="1:15" x14ac:dyDescent="0.3">
      <c r="A128" t="s">
        <v>114</v>
      </c>
      <c r="B128">
        <v>805</v>
      </c>
      <c r="C128">
        <v>45</v>
      </c>
      <c r="D128">
        <v>4.37</v>
      </c>
      <c r="E128" s="2">
        <v>683</v>
      </c>
      <c r="F128" s="2">
        <f>C128+1</f>
        <v>46</v>
      </c>
      <c r="G128" s="2">
        <v>4.47</v>
      </c>
      <c r="H128">
        <f>(B128-E128)/(G128-D128)</f>
        <v>1220.0000000000043</v>
      </c>
      <c r="I128" s="8">
        <f t="shared" si="54"/>
        <v>1109.0909090909129</v>
      </c>
      <c r="J128" s="8"/>
      <c r="K128" s="8"/>
      <c r="L128" s="8"/>
      <c r="M128" t="s">
        <v>118</v>
      </c>
      <c r="N128">
        <f>IMABS(M128)</f>
        <v>3700</v>
      </c>
      <c r="O128">
        <v>1.25</v>
      </c>
    </row>
    <row r="129" spans="1:15" x14ac:dyDescent="0.3">
      <c r="B129">
        <f>E128</f>
        <v>683</v>
      </c>
      <c r="C129">
        <f>F128</f>
        <v>46</v>
      </c>
      <c r="D129">
        <f>G128</f>
        <v>4.47</v>
      </c>
      <c r="E129" s="2">
        <v>587</v>
      </c>
      <c r="F129" s="2">
        <f t="shared" ref="F129:F192" si="71">F128+1</f>
        <v>47</v>
      </c>
      <c r="G129" s="2">
        <v>4.57</v>
      </c>
      <c r="H129">
        <f t="shared" ref="H129:H140" si="72">(B129-E129)/(G129-D129)</f>
        <v>959.99999999999488</v>
      </c>
      <c r="I129" s="8">
        <f t="shared" si="54"/>
        <v>872.72727272726809</v>
      </c>
      <c r="J129" s="8"/>
      <c r="K129" s="8"/>
      <c r="L129" s="8"/>
      <c r="M129" t="s">
        <v>119</v>
      </c>
      <c r="N129">
        <f t="shared" ref="N129:N135" si="73">IMABS(M129)</f>
        <v>107743538017898.77</v>
      </c>
      <c r="O129">
        <v>2.5</v>
      </c>
    </row>
    <row r="130" spans="1:15" x14ac:dyDescent="0.3">
      <c r="B130">
        <f t="shared" ref="B130:B140" si="74">E129</f>
        <v>587</v>
      </c>
      <c r="C130">
        <f t="shared" ref="C130:C140" si="75">F129</f>
        <v>47</v>
      </c>
      <c r="D130">
        <f t="shared" ref="D130:D140" si="76">G129</f>
        <v>4.57</v>
      </c>
      <c r="E130" s="2">
        <v>507</v>
      </c>
      <c r="F130" s="2">
        <f t="shared" si="71"/>
        <v>48</v>
      </c>
      <c r="G130" s="2">
        <v>4.67</v>
      </c>
      <c r="H130">
        <f t="shared" si="72"/>
        <v>800.00000000000284</v>
      </c>
      <c r="I130" s="8">
        <f t="shared" si="54"/>
        <v>727.27272727272987</v>
      </c>
      <c r="J130" s="8"/>
      <c r="K130" s="8"/>
      <c r="L130" s="8"/>
      <c r="M130" t="s">
        <v>120</v>
      </c>
      <c r="N130">
        <f t="shared" si="73"/>
        <v>940063300136997.63</v>
      </c>
      <c r="O130">
        <v>3.75</v>
      </c>
    </row>
    <row r="131" spans="1:15" x14ac:dyDescent="0.3">
      <c r="B131">
        <f t="shared" si="74"/>
        <v>507</v>
      </c>
      <c r="C131">
        <f t="shared" si="75"/>
        <v>48</v>
      </c>
      <c r="D131">
        <f t="shared" si="76"/>
        <v>4.67</v>
      </c>
      <c r="E131" s="2">
        <v>473</v>
      </c>
      <c r="F131" s="2">
        <f t="shared" si="71"/>
        <v>49</v>
      </c>
      <c r="G131" s="2">
        <v>4.7699999999999996</v>
      </c>
      <c r="H131">
        <f t="shared" si="72"/>
        <v>340.00000000000119</v>
      </c>
      <c r="I131" s="8">
        <f t="shared" si="54"/>
        <v>309.09090909091015</v>
      </c>
      <c r="J131" s="8"/>
      <c r="K131" s="8"/>
      <c r="L131" s="8"/>
      <c r="M131" t="s">
        <v>121</v>
      </c>
      <c r="N131">
        <f t="shared" si="73"/>
        <v>705674646293279.25</v>
      </c>
      <c r="O131">
        <v>5</v>
      </c>
    </row>
    <row r="132" spans="1:15" x14ac:dyDescent="0.3">
      <c r="B132">
        <f t="shared" si="74"/>
        <v>473</v>
      </c>
      <c r="C132">
        <f t="shared" si="75"/>
        <v>49</v>
      </c>
      <c r="D132">
        <f t="shared" si="76"/>
        <v>4.7699999999999996</v>
      </c>
      <c r="E132" s="2">
        <v>439</v>
      </c>
      <c r="F132" s="2">
        <f t="shared" si="71"/>
        <v>50</v>
      </c>
      <c r="G132" s="2">
        <v>4.87</v>
      </c>
      <c r="H132">
        <f t="shared" si="72"/>
        <v>339.99999999999818</v>
      </c>
      <c r="I132" s="8">
        <f t="shared" si="54"/>
        <v>309.09090909090742</v>
      </c>
      <c r="J132" s="8"/>
      <c r="K132" s="8"/>
      <c r="L132" s="8"/>
      <c r="M132" t="s">
        <v>122</v>
      </c>
      <c r="N132">
        <f t="shared" si="73"/>
        <v>827272727272727</v>
      </c>
      <c r="O132">
        <v>6.25</v>
      </c>
    </row>
    <row r="133" spans="1:15" x14ac:dyDescent="0.3">
      <c r="B133">
        <f t="shared" si="74"/>
        <v>439</v>
      </c>
      <c r="C133">
        <f t="shared" si="75"/>
        <v>50</v>
      </c>
      <c r="D133">
        <f t="shared" si="76"/>
        <v>4.87</v>
      </c>
      <c r="E133" s="2">
        <v>415</v>
      </c>
      <c r="F133" s="2">
        <f t="shared" si="71"/>
        <v>51</v>
      </c>
      <c r="G133" s="2">
        <v>4.97</v>
      </c>
      <c r="H133">
        <f t="shared" si="72"/>
        <v>240.00000000000085</v>
      </c>
      <c r="I133" s="8">
        <f t="shared" si="54"/>
        <v>218.18181818181895</v>
      </c>
      <c r="J133" s="8"/>
      <c r="K133" s="8"/>
      <c r="L133" s="8"/>
      <c r="M133" t="s">
        <v>123</v>
      </c>
      <c r="N133">
        <f t="shared" si="73"/>
        <v>705674646293280.63</v>
      </c>
      <c r="O133">
        <v>7.5</v>
      </c>
    </row>
    <row r="134" spans="1:15" x14ac:dyDescent="0.3">
      <c r="B134">
        <f t="shared" si="74"/>
        <v>415</v>
      </c>
      <c r="C134">
        <f t="shared" si="75"/>
        <v>51</v>
      </c>
      <c r="D134">
        <f t="shared" si="76"/>
        <v>4.97</v>
      </c>
      <c r="E134" s="2">
        <v>402</v>
      </c>
      <c r="F134" s="2">
        <f t="shared" si="71"/>
        <v>52</v>
      </c>
      <c r="G134" s="2">
        <v>5.16</v>
      </c>
      <c r="H134">
        <f t="shared" si="72"/>
        <v>68.421052631578803</v>
      </c>
      <c r="I134" s="8">
        <f t="shared" si="54"/>
        <v>62.200956937798907</v>
      </c>
      <c r="J134" s="8"/>
      <c r="K134" s="8"/>
      <c r="L134" s="8"/>
      <c r="M134" t="s">
        <v>124</v>
      </c>
      <c r="N134">
        <f t="shared" si="73"/>
        <v>940063300136998.13</v>
      </c>
      <c r="O134">
        <v>8.75</v>
      </c>
    </row>
    <row r="135" spans="1:15" x14ac:dyDescent="0.3">
      <c r="B135">
        <f t="shared" si="74"/>
        <v>402</v>
      </c>
      <c r="C135">
        <f t="shared" si="75"/>
        <v>52</v>
      </c>
      <c r="D135">
        <f t="shared" si="76"/>
        <v>5.16</v>
      </c>
      <c r="E135" s="2">
        <v>398</v>
      </c>
      <c r="F135" s="2">
        <f t="shared" si="71"/>
        <v>53</v>
      </c>
      <c r="G135" s="2">
        <v>5.26</v>
      </c>
      <c r="H135">
        <f t="shared" si="72"/>
        <v>40.000000000000142</v>
      </c>
      <c r="I135" s="8">
        <f t="shared" si="54"/>
        <v>36.363636363636495</v>
      </c>
      <c r="J135" s="8"/>
      <c r="K135" s="8"/>
      <c r="L135" s="8"/>
      <c r="M135" t="s">
        <v>125</v>
      </c>
      <c r="N135">
        <f t="shared" si="73"/>
        <v>107743538017899.77</v>
      </c>
      <c r="O135">
        <v>10</v>
      </c>
    </row>
    <row r="136" spans="1:15" x14ac:dyDescent="0.3">
      <c r="B136">
        <f t="shared" si="74"/>
        <v>398</v>
      </c>
      <c r="C136">
        <f t="shared" si="75"/>
        <v>53</v>
      </c>
      <c r="D136">
        <f t="shared" si="76"/>
        <v>5.26</v>
      </c>
      <c r="E136" s="3">
        <v>384</v>
      </c>
      <c r="F136" s="2">
        <f t="shared" si="71"/>
        <v>54</v>
      </c>
      <c r="G136" s="2">
        <v>5.36</v>
      </c>
      <c r="H136">
        <f t="shared" si="72"/>
        <v>139.99999999999926</v>
      </c>
      <c r="I136" s="8">
        <f t="shared" si="54"/>
        <v>127.2727272727266</v>
      </c>
      <c r="J136" s="8"/>
      <c r="K136" s="8"/>
      <c r="L136" s="8"/>
    </row>
    <row r="137" spans="1:15" x14ac:dyDescent="0.3">
      <c r="B137">
        <f t="shared" si="74"/>
        <v>384</v>
      </c>
      <c r="C137">
        <f t="shared" si="75"/>
        <v>54</v>
      </c>
      <c r="D137">
        <f t="shared" si="76"/>
        <v>5.36</v>
      </c>
      <c r="E137" s="2">
        <v>367</v>
      </c>
      <c r="F137" s="2">
        <f t="shared" si="71"/>
        <v>55</v>
      </c>
      <c r="G137" s="2">
        <v>5.46</v>
      </c>
      <c r="H137">
        <f t="shared" si="72"/>
        <v>170.0000000000006</v>
      </c>
      <c r="I137" s="8">
        <f t="shared" si="54"/>
        <v>154.54545454545507</v>
      </c>
      <c r="J137" s="8"/>
      <c r="K137" s="8"/>
      <c r="L137" s="8"/>
    </row>
    <row r="138" spans="1:15" x14ac:dyDescent="0.3">
      <c r="B138">
        <f t="shared" si="74"/>
        <v>367</v>
      </c>
      <c r="C138">
        <f t="shared" si="75"/>
        <v>55</v>
      </c>
      <c r="D138">
        <f t="shared" si="76"/>
        <v>5.46</v>
      </c>
      <c r="E138" s="2">
        <v>348</v>
      </c>
      <c r="F138" s="2">
        <f t="shared" si="71"/>
        <v>56</v>
      </c>
      <c r="G138" s="2">
        <v>5.56</v>
      </c>
      <c r="H138">
        <f t="shared" si="72"/>
        <v>190.00000000000068</v>
      </c>
      <c r="I138" s="8">
        <f t="shared" si="54"/>
        <v>172.72727272727334</v>
      </c>
      <c r="J138" s="8"/>
      <c r="K138" s="8"/>
      <c r="L138" s="8"/>
    </row>
    <row r="139" spans="1:15" x14ac:dyDescent="0.3">
      <c r="B139">
        <f t="shared" si="74"/>
        <v>348</v>
      </c>
      <c r="C139">
        <f t="shared" si="75"/>
        <v>56</v>
      </c>
      <c r="D139">
        <f t="shared" si="76"/>
        <v>5.56</v>
      </c>
      <c r="E139" s="2">
        <v>344</v>
      </c>
      <c r="F139" s="2">
        <f t="shared" si="71"/>
        <v>57</v>
      </c>
      <c r="G139" s="2">
        <v>5.66</v>
      </c>
      <c r="H139">
        <f t="shared" si="72"/>
        <v>39.999999999999787</v>
      </c>
      <c r="I139" s="8">
        <f t="shared" si="54"/>
        <v>36.363636363636168</v>
      </c>
      <c r="J139" s="8"/>
      <c r="K139" s="8"/>
      <c r="L139" s="8"/>
    </row>
    <row r="140" spans="1:15" x14ac:dyDescent="0.3">
      <c r="B140" s="1">
        <f t="shared" si="74"/>
        <v>344</v>
      </c>
      <c r="C140" s="1">
        <f t="shared" si="75"/>
        <v>57</v>
      </c>
      <c r="D140">
        <f t="shared" si="76"/>
        <v>5.66</v>
      </c>
      <c r="E140" s="3">
        <v>334</v>
      </c>
      <c r="F140" s="3">
        <f t="shared" si="71"/>
        <v>58</v>
      </c>
      <c r="G140" s="2">
        <v>5.76</v>
      </c>
      <c r="H140">
        <f t="shared" si="72"/>
        <v>100.00000000000036</v>
      </c>
      <c r="I140" s="8">
        <f t="shared" si="54"/>
        <v>90.909090909091233</v>
      </c>
      <c r="J140" s="8"/>
      <c r="K140" s="8"/>
      <c r="L140" s="8"/>
    </row>
    <row r="141" spans="1:15" x14ac:dyDescent="0.3">
      <c r="A141" t="s">
        <v>117</v>
      </c>
      <c r="B141">
        <v>745</v>
      </c>
      <c r="C141">
        <v>53</v>
      </c>
      <c r="E141" s="2">
        <v>691</v>
      </c>
      <c r="F141" s="2">
        <f>C141+1</f>
        <v>54</v>
      </c>
      <c r="G141" s="2"/>
      <c r="H141">
        <f t="shared" ref="H141:H153" si="77">(B141-E141)/((F141-C141)*(1/$R$2))</f>
        <v>540</v>
      </c>
      <c r="I141" s="8">
        <f t="shared" ref="I141:I153" si="78">H141*$V$4</f>
        <v>490.90909090909088</v>
      </c>
      <c r="J141" s="8"/>
      <c r="K141" s="8"/>
      <c r="L141" s="8"/>
    </row>
    <row r="142" spans="1:15" x14ac:dyDescent="0.3">
      <c r="B142">
        <f>E141</f>
        <v>691</v>
      </c>
      <c r="C142">
        <f>F141</f>
        <v>54</v>
      </c>
      <c r="E142" s="2">
        <v>605</v>
      </c>
      <c r="F142" s="2">
        <f t="shared" si="71"/>
        <v>55</v>
      </c>
      <c r="G142" s="2"/>
      <c r="H142">
        <f t="shared" si="77"/>
        <v>860</v>
      </c>
      <c r="I142" s="8">
        <f t="shared" si="78"/>
        <v>781.81818181818176</v>
      </c>
      <c r="J142" s="8"/>
      <c r="K142" s="8"/>
      <c r="L142" s="8"/>
      <c r="M142" t="s">
        <v>126</v>
      </c>
      <c r="N142">
        <f>IMABS(M142)</f>
        <v>292727272727273</v>
      </c>
      <c r="O142">
        <v>1.25</v>
      </c>
    </row>
    <row r="143" spans="1:15" x14ac:dyDescent="0.3">
      <c r="B143">
        <f t="shared" ref="B143:B153" si="79">E142</f>
        <v>605</v>
      </c>
      <c r="C143">
        <f t="shared" ref="C143:C153" si="80">F142</f>
        <v>55</v>
      </c>
      <c r="E143" s="2">
        <v>537</v>
      </c>
      <c r="F143" s="2">
        <f t="shared" si="71"/>
        <v>56</v>
      </c>
      <c r="G143" s="2"/>
      <c r="H143">
        <f t="shared" si="77"/>
        <v>680</v>
      </c>
      <c r="I143" s="8">
        <f t="shared" si="78"/>
        <v>618.18181818181813</v>
      </c>
      <c r="J143" s="8"/>
      <c r="K143" s="8"/>
      <c r="L143" s="8"/>
      <c r="M143" t="s">
        <v>127</v>
      </c>
      <c r="N143">
        <f t="shared" ref="N143:N149" si="81">IMABS(M143)</f>
        <v>716871776075703.75</v>
      </c>
      <c r="O143">
        <v>2.5</v>
      </c>
    </row>
    <row r="144" spans="1:15" x14ac:dyDescent="0.3">
      <c r="B144">
        <f t="shared" si="79"/>
        <v>537</v>
      </c>
      <c r="C144">
        <f t="shared" si="80"/>
        <v>56</v>
      </c>
      <c r="E144" s="2">
        <v>514</v>
      </c>
      <c r="F144" s="2">
        <f t="shared" si="71"/>
        <v>57</v>
      </c>
      <c r="G144" s="2"/>
      <c r="H144">
        <f t="shared" si="77"/>
        <v>230</v>
      </c>
      <c r="I144" s="8">
        <f t="shared" si="78"/>
        <v>209.09090909090909</v>
      </c>
      <c r="J144" s="8"/>
      <c r="K144" s="8"/>
      <c r="L144" s="8"/>
      <c r="M144" t="s">
        <v>128</v>
      </c>
      <c r="N144">
        <f t="shared" si="81"/>
        <v>908727199970894</v>
      </c>
      <c r="O144">
        <v>3.75</v>
      </c>
    </row>
    <row r="145" spans="1:15" x14ac:dyDescent="0.3">
      <c r="B145">
        <f t="shared" si="79"/>
        <v>514</v>
      </c>
      <c r="C145">
        <f t="shared" si="80"/>
        <v>57</v>
      </c>
      <c r="E145" s="2">
        <v>468</v>
      </c>
      <c r="F145" s="2">
        <f t="shared" si="71"/>
        <v>58</v>
      </c>
      <c r="G145" s="2"/>
      <c r="H145">
        <f t="shared" si="77"/>
        <v>460</v>
      </c>
      <c r="I145" s="8">
        <f t="shared" si="78"/>
        <v>418.18181818181819</v>
      </c>
      <c r="J145" s="8"/>
      <c r="K145" s="8"/>
      <c r="L145" s="8"/>
      <c r="M145" t="s">
        <v>129</v>
      </c>
      <c r="N145">
        <f t="shared" si="81"/>
        <v>469371636018968.56</v>
      </c>
      <c r="O145">
        <v>5</v>
      </c>
    </row>
    <row r="146" spans="1:15" x14ac:dyDescent="0.3">
      <c r="B146">
        <f t="shared" si="79"/>
        <v>468</v>
      </c>
      <c r="C146">
        <f t="shared" si="80"/>
        <v>58</v>
      </c>
      <c r="E146" s="2">
        <v>426</v>
      </c>
      <c r="F146" s="2">
        <f t="shared" si="71"/>
        <v>59</v>
      </c>
      <c r="G146" s="2"/>
      <c r="H146">
        <f t="shared" si="77"/>
        <v>420</v>
      </c>
      <c r="I146" s="8">
        <f t="shared" si="78"/>
        <v>381.81818181818181</v>
      </c>
      <c r="J146" s="8"/>
      <c r="K146" s="8"/>
      <c r="L146" s="8"/>
      <c r="M146" t="s">
        <v>130</v>
      </c>
      <c r="N146">
        <f t="shared" si="81"/>
        <v>18181818181818</v>
      </c>
      <c r="O146">
        <v>6.25</v>
      </c>
    </row>
    <row r="147" spans="1:15" x14ac:dyDescent="0.3">
      <c r="B147">
        <f t="shared" si="79"/>
        <v>426</v>
      </c>
      <c r="C147">
        <f t="shared" si="80"/>
        <v>59</v>
      </c>
      <c r="E147" s="2">
        <v>397</v>
      </c>
      <c r="F147" s="2">
        <f t="shared" si="71"/>
        <v>60</v>
      </c>
      <c r="G147" s="2"/>
      <c r="H147">
        <f t="shared" si="77"/>
        <v>290</v>
      </c>
      <c r="I147" s="8">
        <f t="shared" si="78"/>
        <v>263.63636363636363</v>
      </c>
      <c r="J147" s="8"/>
      <c r="K147" s="8"/>
      <c r="L147" s="8"/>
      <c r="M147" t="s">
        <v>131</v>
      </c>
      <c r="N147">
        <f t="shared" si="81"/>
        <v>469371636018969.25</v>
      </c>
      <c r="O147">
        <v>7.5</v>
      </c>
    </row>
    <row r="148" spans="1:15" x14ac:dyDescent="0.3">
      <c r="B148">
        <f t="shared" si="79"/>
        <v>397</v>
      </c>
      <c r="C148">
        <f t="shared" si="80"/>
        <v>60</v>
      </c>
      <c r="E148" s="2">
        <v>386</v>
      </c>
      <c r="F148" s="2">
        <f t="shared" si="71"/>
        <v>61</v>
      </c>
      <c r="G148" s="2"/>
      <c r="H148">
        <f t="shared" si="77"/>
        <v>110</v>
      </c>
      <c r="I148" s="8">
        <f t="shared" si="78"/>
        <v>100</v>
      </c>
      <c r="J148" s="8"/>
      <c r="K148" s="8"/>
      <c r="L148" s="8"/>
      <c r="M148" t="s">
        <v>132</v>
      </c>
      <c r="N148">
        <f t="shared" si="81"/>
        <v>908727199970894.88</v>
      </c>
      <c r="O148">
        <v>8.75</v>
      </c>
    </row>
    <row r="149" spans="1:15" x14ac:dyDescent="0.3">
      <c r="B149">
        <f t="shared" si="79"/>
        <v>386</v>
      </c>
      <c r="C149">
        <f t="shared" si="80"/>
        <v>61</v>
      </c>
      <c r="E149" s="3">
        <v>369</v>
      </c>
      <c r="F149" s="2">
        <f t="shared" si="71"/>
        <v>62</v>
      </c>
      <c r="G149" s="2"/>
      <c r="H149">
        <f t="shared" si="77"/>
        <v>170</v>
      </c>
      <c r="I149" s="8">
        <f t="shared" si="78"/>
        <v>154.54545454545453</v>
      </c>
      <c r="J149" s="8"/>
      <c r="K149" s="8"/>
      <c r="L149" s="8"/>
      <c r="M149" t="s">
        <v>133</v>
      </c>
      <c r="N149">
        <f t="shared" si="81"/>
        <v>716871776075704.38</v>
      </c>
      <c r="O149">
        <v>10</v>
      </c>
    </row>
    <row r="150" spans="1:15" x14ac:dyDescent="0.3">
      <c r="B150">
        <f t="shared" si="79"/>
        <v>369</v>
      </c>
      <c r="C150">
        <f t="shared" si="80"/>
        <v>62</v>
      </c>
      <c r="E150" s="2">
        <v>359</v>
      </c>
      <c r="F150" s="2">
        <f t="shared" si="71"/>
        <v>63</v>
      </c>
      <c r="G150" s="2"/>
      <c r="H150">
        <f t="shared" si="77"/>
        <v>100</v>
      </c>
      <c r="I150" s="8">
        <f t="shared" si="78"/>
        <v>90.909090909090907</v>
      </c>
      <c r="J150" s="8"/>
      <c r="K150" s="8"/>
      <c r="L150" s="8"/>
    </row>
    <row r="151" spans="1:15" x14ac:dyDescent="0.3">
      <c r="B151">
        <f t="shared" si="79"/>
        <v>359</v>
      </c>
      <c r="C151">
        <f t="shared" si="80"/>
        <v>63</v>
      </c>
      <c r="E151" s="2">
        <v>350</v>
      </c>
      <c r="F151" s="2">
        <f t="shared" si="71"/>
        <v>64</v>
      </c>
      <c r="G151" s="2"/>
      <c r="H151">
        <f t="shared" si="77"/>
        <v>90</v>
      </c>
      <c r="I151" s="8">
        <f t="shared" si="78"/>
        <v>81.818181818181813</v>
      </c>
      <c r="J151" s="8"/>
      <c r="K151" s="8"/>
      <c r="L151" s="8"/>
    </row>
    <row r="152" spans="1:15" x14ac:dyDescent="0.3">
      <c r="B152">
        <f t="shared" si="79"/>
        <v>350</v>
      </c>
      <c r="C152">
        <f t="shared" si="80"/>
        <v>64</v>
      </c>
      <c r="E152" s="2">
        <v>345</v>
      </c>
      <c r="F152" s="2">
        <f t="shared" si="71"/>
        <v>65</v>
      </c>
      <c r="G152" s="2"/>
      <c r="H152">
        <f t="shared" si="77"/>
        <v>50</v>
      </c>
      <c r="I152" s="8">
        <f t="shared" si="78"/>
        <v>45.454545454545453</v>
      </c>
      <c r="J152" s="8"/>
      <c r="K152" s="8"/>
      <c r="L152" s="8"/>
    </row>
    <row r="153" spans="1:15" x14ac:dyDescent="0.3">
      <c r="B153" s="1">
        <f t="shared" si="79"/>
        <v>345</v>
      </c>
      <c r="C153" s="1">
        <f t="shared" si="80"/>
        <v>65</v>
      </c>
      <c r="D153" s="1"/>
      <c r="E153" s="3">
        <v>336</v>
      </c>
      <c r="F153" s="3">
        <f t="shared" si="71"/>
        <v>66</v>
      </c>
      <c r="G153" s="3"/>
      <c r="H153" s="1">
        <f t="shared" si="77"/>
        <v>90</v>
      </c>
      <c r="I153" s="8">
        <f t="shared" si="78"/>
        <v>81.818181818181813</v>
      </c>
      <c r="J153" s="8"/>
      <c r="K153" s="8"/>
      <c r="L153" s="8"/>
    </row>
    <row r="154" spans="1:15" x14ac:dyDescent="0.3">
      <c r="A154">
        <v>1035</v>
      </c>
      <c r="B154">
        <v>598</v>
      </c>
      <c r="C154">
        <v>39</v>
      </c>
      <c r="E154" s="2">
        <v>520</v>
      </c>
      <c r="F154" s="2">
        <f>C154+1</f>
        <v>40</v>
      </c>
      <c r="G154" s="2"/>
      <c r="H154">
        <f t="shared" ref="H154:H162" si="82">(B154-E154)/((F154-C154)*(1/$R$2))</f>
        <v>780</v>
      </c>
      <c r="I154" s="8">
        <f t="shared" ref="I154:I162" si="83">H154*$V$4</f>
        <v>709.09090909090912</v>
      </c>
      <c r="J154" s="8"/>
      <c r="K154" s="8"/>
      <c r="L154" s="8"/>
      <c r="M154" t="s">
        <v>134</v>
      </c>
      <c r="N154">
        <f>IMABS(M154)</f>
        <v>266363636363636</v>
      </c>
      <c r="O154">
        <v>1.25</v>
      </c>
    </row>
    <row r="155" spans="1:15" x14ac:dyDescent="0.3">
      <c r="B155">
        <f>E154</f>
        <v>520</v>
      </c>
      <c r="C155">
        <f>F154</f>
        <v>40</v>
      </c>
      <c r="E155" s="2">
        <v>475</v>
      </c>
      <c r="F155" s="2">
        <f t="shared" si="71"/>
        <v>41</v>
      </c>
      <c r="G155" s="2"/>
      <c r="H155">
        <f t="shared" si="82"/>
        <v>450</v>
      </c>
      <c r="I155" s="8">
        <f t="shared" si="83"/>
        <v>409.09090909090907</v>
      </c>
      <c r="J155" s="8"/>
      <c r="K155" s="8"/>
      <c r="L155" s="8"/>
      <c r="M155" t="s">
        <v>135</v>
      </c>
      <c r="N155">
        <f t="shared" ref="N155:N161" si="84">IMABS(M155)</f>
        <v>749405362763136.25</v>
      </c>
      <c r="O155">
        <v>2.5</v>
      </c>
    </row>
    <row r="156" spans="1:15" x14ac:dyDescent="0.3">
      <c r="B156">
        <f t="shared" ref="B156:B162" si="85">E155</f>
        <v>475</v>
      </c>
      <c r="C156">
        <f t="shared" ref="C156:C162" si="86">F155</f>
        <v>41</v>
      </c>
      <c r="E156" s="2">
        <v>426</v>
      </c>
      <c r="F156" s="2">
        <f t="shared" si="71"/>
        <v>42</v>
      </c>
      <c r="G156" s="2"/>
      <c r="H156">
        <f t="shared" si="82"/>
        <v>490</v>
      </c>
      <c r="I156" s="8">
        <f t="shared" si="83"/>
        <v>445.45454545454544</v>
      </c>
      <c r="J156" s="8"/>
      <c r="K156" s="8"/>
      <c r="L156" s="8"/>
      <c r="M156" t="s">
        <v>136</v>
      </c>
      <c r="N156">
        <f t="shared" si="84"/>
        <v>504934330072684.25</v>
      </c>
      <c r="O156">
        <v>3.75</v>
      </c>
    </row>
    <row r="157" spans="1:15" x14ac:dyDescent="0.3">
      <c r="B157">
        <f t="shared" si="85"/>
        <v>426</v>
      </c>
      <c r="C157">
        <f t="shared" si="86"/>
        <v>42</v>
      </c>
      <c r="E157" s="2">
        <v>388</v>
      </c>
      <c r="F157" s="2">
        <f t="shared" si="71"/>
        <v>43</v>
      </c>
      <c r="G157" s="2"/>
      <c r="H157">
        <f t="shared" si="82"/>
        <v>380</v>
      </c>
      <c r="I157" s="8">
        <f t="shared" si="83"/>
        <v>345.45454545454544</v>
      </c>
      <c r="J157" s="8"/>
      <c r="K157" s="8"/>
      <c r="L157" s="8"/>
      <c r="M157" t="s">
        <v>137</v>
      </c>
      <c r="N157">
        <f t="shared" si="84"/>
        <v>741542006066687.25</v>
      </c>
      <c r="O157">
        <v>5</v>
      </c>
    </row>
    <row r="158" spans="1:15" x14ac:dyDescent="0.3">
      <c r="B158">
        <f t="shared" si="85"/>
        <v>388</v>
      </c>
      <c r="C158">
        <f t="shared" si="86"/>
        <v>43</v>
      </c>
      <c r="E158" s="2">
        <v>347</v>
      </c>
      <c r="F158" s="2">
        <f t="shared" si="71"/>
        <v>44</v>
      </c>
      <c r="G158" s="2"/>
      <c r="H158">
        <f t="shared" si="82"/>
        <v>410</v>
      </c>
      <c r="I158" s="8">
        <f t="shared" si="83"/>
        <v>372.72727272727269</v>
      </c>
      <c r="J158" s="8"/>
      <c r="K158" s="8"/>
      <c r="L158" s="8"/>
      <c r="M158" t="s">
        <v>138</v>
      </c>
      <c r="N158">
        <f t="shared" si="84"/>
        <v>681818181818182</v>
      </c>
      <c r="O158">
        <v>6.25</v>
      </c>
    </row>
    <row r="159" spans="1:15" x14ac:dyDescent="0.3">
      <c r="B159">
        <f t="shared" si="85"/>
        <v>347</v>
      </c>
      <c r="C159">
        <f t="shared" si="86"/>
        <v>44</v>
      </c>
      <c r="E159" s="2">
        <v>331</v>
      </c>
      <c r="F159" s="2">
        <f t="shared" si="71"/>
        <v>45</v>
      </c>
      <c r="G159" s="2"/>
      <c r="H159">
        <f t="shared" si="82"/>
        <v>160</v>
      </c>
      <c r="I159" s="8">
        <f t="shared" si="83"/>
        <v>145.45454545454544</v>
      </c>
      <c r="J159" s="8"/>
      <c r="K159" s="8"/>
      <c r="L159" s="8"/>
      <c r="M159" t="s">
        <v>139</v>
      </c>
      <c r="N159">
        <f t="shared" si="84"/>
        <v>741542006066685.5</v>
      </c>
      <c r="O159">
        <v>7.5</v>
      </c>
    </row>
    <row r="160" spans="1:15" x14ac:dyDescent="0.3">
      <c r="B160">
        <f t="shared" si="85"/>
        <v>331</v>
      </c>
      <c r="C160">
        <f t="shared" si="86"/>
        <v>45</v>
      </c>
      <c r="E160" s="2">
        <v>315</v>
      </c>
      <c r="F160" s="2">
        <f t="shared" si="71"/>
        <v>46</v>
      </c>
      <c r="G160" s="2"/>
      <c r="H160">
        <f t="shared" si="82"/>
        <v>160</v>
      </c>
      <c r="I160" s="8">
        <f t="shared" si="83"/>
        <v>145.45454545454544</v>
      </c>
      <c r="J160" s="8"/>
      <c r="K160" s="8"/>
      <c r="L160" s="8"/>
      <c r="M160" t="s">
        <v>140</v>
      </c>
      <c r="N160">
        <f t="shared" si="84"/>
        <v>504934330072684.25</v>
      </c>
      <c r="O160">
        <v>8.75</v>
      </c>
    </row>
    <row r="161" spans="1:15" x14ac:dyDescent="0.3">
      <c r="B161">
        <f t="shared" si="85"/>
        <v>315</v>
      </c>
      <c r="C161">
        <f t="shared" si="86"/>
        <v>46</v>
      </c>
      <c r="E161" s="2">
        <v>305</v>
      </c>
      <c r="F161" s="2">
        <f t="shared" si="71"/>
        <v>47</v>
      </c>
      <c r="G161" s="2"/>
      <c r="H161">
        <f t="shared" si="82"/>
        <v>100</v>
      </c>
      <c r="I161" s="8">
        <f t="shared" si="83"/>
        <v>90.909090909090907</v>
      </c>
      <c r="J161" s="8"/>
      <c r="K161" s="8"/>
      <c r="L161" s="8"/>
      <c r="M161" t="s">
        <v>141</v>
      </c>
      <c r="N161">
        <f t="shared" si="84"/>
        <v>749405362763136.63</v>
      </c>
      <c r="O161">
        <v>10</v>
      </c>
    </row>
    <row r="162" spans="1:15" x14ac:dyDescent="0.3">
      <c r="B162">
        <f t="shared" si="85"/>
        <v>305</v>
      </c>
      <c r="C162">
        <f t="shared" si="86"/>
        <v>47</v>
      </c>
      <c r="E162" s="2">
        <v>295</v>
      </c>
      <c r="F162" s="2">
        <f t="shared" si="71"/>
        <v>48</v>
      </c>
      <c r="G162" s="2"/>
      <c r="H162">
        <f t="shared" si="82"/>
        <v>100</v>
      </c>
      <c r="I162" s="7">
        <f t="shared" si="83"/>
        <v>90.909090909090907</v>
      </c>
    </row>
    <row r="163" spans="1:15" x14ac:dyDescent="0.3">
      <c r="A163" s="12">
        <v>1038</v>
      </c>
      <c r="B163" s="12">
        <v>705</v>
      </c>
      <c r="C163" s="12">
        <v>53</v>
      </c>
      <c r="D163" s="12"/>
      <c r="E163" s="13">
        <v>574</v>
      </c>
      <c r="F163" s="13">
        <f>C163+1</f>
        <v>54</v>
      </c>
      <c r="G163" s="13"/>
      <c r="H163" s="12">
        <f t="shared" ref="H163:H171" si="87">(B163-E163)/((F163-C163)*(1/$R$2))</f>
        <v>1310</v>
      </c>
      <c r="I163" s="14">
        <f t="shared" ref="I163:I171" si="88">H163*$V$4</f>
        <v>1190.9090909090908</v>
      </c>
      <c r="J163" s="8"/>
      <c r="K163" s="8"/>
      <c r="L163" s="8"/>
      <c r="M163" t="s">
        <v>142</v>
      </c>
      <c r="N163">
        <f>IMABS(M163)</f>
        <v>298181818181818</v>
      </c>
      <c r="O163">
        <v>1.25</v>
      </c>
    </row>
    <row r="164" spans="1:15" x14ac:dyDescent="0.3">
      <c r="B164">
        <f>E163</f>
        <v>574</v>
      </c>
      <c r="C164">
        <f>F163</f>
        <v>54</v>
      </c>
      <c r="E164" s="2">
        <v>487</v>
      </c>
      <c r="F164" s="2">
        <f t="shared" si="71"/>
        <v>55</v>
      </c>
      <c r="G164" s="2"/>
      <c r="H164">
        <f t="shared" si="87"/>
        <v>870</v>
      </c>
      <c r="I164" s="7">
        <f t="shared" si="88"/>
        <v>790.90909090909088</v>
      </c>
      <c r="M164" t="s">
        <v>143</v>
      </c>
      <c r="N164">
        <f t="shared" ref="N164:N170" si="89">IMABS(M164)</f>
        <v>893871007666062.88</v>
      </c>
      <c r="O164">
        <v>2.5</v>
      </c>
    </row>
    <row r="165" spans="1:15" x14ac:dyDescent="0.3">
      <c r="B165">
        <f t="shared" ref="B165:B171" si="90">E164</f>
        <v>487</v>
      </c>
      <c r="C165">
        <f t="shared" ref="C165:C171" si="91">F164</f>
        <v>55</v>
      </c>
      <c r="E165" s="2">
        <v>460</v>
      </c>
      <c r="F165" s="2">
        <f t="shared" si="71"/>
        <v>56</v>
      </c>
      <c r="G165" s="2"/>
      <c r="H165">
        <f t="shared" si="87"/>
        <v>270</v>
      </c>
      <c r="I165" s="7">
        <f t="shared" si="88"/>
        <v>245.45454545454544</v>
      </c>
      <c r="M165" t="s">
        <v>144</v>
      </c>
      <c r="N165">
        <f t="shared" si="89"/>
        <v>521818181818181.56</v>
      </c>
      <c r="O165">
        <v>3.75</v>
      </c>
    </row>
    <row r="166" spans="1:15" x14ac:dyDescent="0.3">
      <c r="B166">
        <f t="shared" si="90"/>
        <v>460</v>
      </c>
      <c r="C166">
        <f t="shared" si="91"/>
        <v>56</v>
      </c>
      <c r="E166" s="2">
        <v>425</v>
      </c>
      <c r="F166" s="2">
        <f t="shared" si="71"/>
        <v>57</v>
      </c>
      <c r="G166" s="2"/>
      <c r="H166">
        <f t="shared" si="87"/>
        <v>350</v>
      </c>
      <c r="I166" s="7">
        <f t="shared" si="88"/>
        <v>318.18181818181819</v>
      </c>
      <c r="M166" t="s">
        <v>145</v>
      </c>
      <c r="N166">
        <f t="shared" si="89"/>
        <v>804670857621029.63</v>
      </c>
      <c r="O166">
        <v>5</v>
      </c>
    </row>
    <row r="167" spans="1:15" x14ac:dyDescent="0.3">
      <c r="B167">
        <f t="shared" si="90"/>
        <v>425</v>
      </c>
      <c r="C167">
        <f t="shared" si="91"/>
        <v>57</v>
      </c>
      <c r="E167" s="2">
        <v>397</v>
      </c>
      <c r="F167" s="2">
        <f t="shared" si="71"/>
        <v>58</v>
      </c>
      <c r="G167" s="2"/>
      <c r="H167">
        <f t="shared" si="87"/>
        <v>280</v>
      </c>
      <c r="I167" s="7">
        <f t="shared" si="88"/>
        <v>254.54545454545453</v>
      </c>
      <c r="M167" t="s">
        <v>146</v>
      </c>
      <c r="N167">
        <f t="shared" si="89"/>
        <v>509090909090909</v>
      </c>
      <c r="O167">
        <v>6.25</v>
      </c>
    </row>
    <row r="168" spans="1:15" x14ac:dyDescent="0.3">
      <c r="B168">
        <f t="shared" si="90"/>
        <v>397</v>
      </c>
      <c r="C168">
        <f t="shared" si="91"/>
        <v>58</v>
      </c>
      <c r="E168" s="2">
        <v>388</v>
      </c>
      <c r="F168" s="2">
        <f t="shared" si="71"/>
        <v>59</v>
      </c>
      <c r="G168" s="2"/>
      <c r="H168">
        <f t="shared" si="87"/>
        <v>90</v>
      </c>
      <c r="I168" s="7">
        <f t="shared" si="88"/>
        <v>81.818181818181813</v>
      </c>
      <c r="M168" t="s">
        <v>147</v>
      </c>
      <c r="N168">
        <f t="shared" si="89"/>
        <v>804670857621031.25</v>
      </c>
      <c r="O168">
        <v>7.5</v>
      </c>
    </row>
    <row r="169" spans="1:15" x14ac:dyDescent="0.3">
      <c r="B169">
        <f t="shared" si="90"/>
        <v>388</v>
      </c>
      <c r="C169">
        <f t="shared" si="91"/>
        <v>59</v>
      </c>
      <c r="E169" s="2">
        <v>382</v>
      </c>
      <c r="F169" s="2">
        <f t="shared" si="71"/>
        <v>60</v>
      </c>
      <c r="G169" s="2"/>
      <c r="H169">
        <f t="shared" si="87"/>
        <v>60</v>
      </c>
      <c r="I169" s="7">
        <f t="shared" si="88"/>
        <v>54.545454545454547</v>
      </c>
      <c r="M169" t="s">
        <v>148</v>
      </c>
      <c r="N169">
        <f t="shared" si="89"/>
        <v>521818181818181.81</v>
      </c>
      <c r="O169">
        <v>8.75</v>
      </c>
    </row>
    <row r="170" spans="1:15" x14ac:dyDescent="0.3">
      <c r="B170">
        <f t="shared" si="90"/>
        <v>382</v>
      </c>
      <c r="C170">
        <f t="shared" si="91"/>
        <v>60</v>
      </c>
      <c r="E170" s="2">
        <v>377</v>
      </c>
      <c r="F170" s="2">
        <f t="shared" si="71"/>
        <v>61</v>
      </c>
      <c r="G170" s="2"/>
      <c r="H170">
        <f t="shared" si="87"/>
        <v>50</v>
      </c>
      <c r="I170" s="7">
        <f t="shared" si="88"/>
        <v>45.454545454545453</v>
      </c>
      <c r="M170" t="s">
        <v>149</v>
      </c>
      <c r="N170">
        <f t="shared" si="89"/>
        <v>893871007666063.13</v>
      </c>
      <c r="O170">
        <v>10</v>
      </c>
    </row>
    <row r="171" spans="1:15" x14ac:dyDescent="0.3">
      <c r="B171">
        <f t="shared" si="90"/>
        <v>377</v>
      </c>
      <c r="C171">
        <f t="shared" si="91"/>
        <v>61</v>
      </c>
      <c r="E171" s="2">
        <v>373</v>
      </c>
      <c r="F171" s="2">
        <f t="shared" si="71"/>
        <v>62</v>
      </c>
      <c r="G171" s="2"/>
      <c r="H171">
        <f t="shared" si="87"/>
        <v>40</v>
      </c>
      <c r="I171" s="7">
        <f t="shared" si="88"/>
        <v>36.36363636363636</v>
      </c>
    </row>
    <row r="172" spans="1:15" x14ac:dyDescent="0.3">
      <c r="A172" s="12">
        <v>1039</v>
      </c>
      <c r="B172" s="12">
        <v>804</v>
      </c>
      <c r="C172" s="12">
        <v>28</v>
      </c>
      <c r="D172" s="12"/>
      <c r="E172" s="13">
        <v>686</v>
      </c>
      <c r="F172" s="13">
        <f>C172+1</f>
        <v>29</v>
      </c>
      <c r="G172" s="13"/>
      <c r="H172" s="12">
        <f t="shared" ref="H172:H180" si="92">(B172-E172)/((F172-C172)*(1/$R$2))</f>
        <v>1180</v>
      </c>
      <c r="I172" s="14">
        <f t="shared" ref="I172:I180" si="93">H172*$V$4</f>
        <v>1072.7272727272727</v>
      </c>
      <c r="J172" s="8"/>
      <c r="K172" s="8"/>
      <c r="L172" s="8"/>
      <c r="M172" t="s">
        <v>150</v>
      </c>
      <c r="N172">
        <f>IMABS(M172)</f>
        <v>326363636363636</v>
      </c>
      <c r="O172">
        <v>1.25</v>
      </c>
    </row>
    <row r="173" spans="1:15" x14ac:dyDescent="0.3">
      <c r="B173">
        <f>E172</f>
        <v>686</v>
      </c>
      <c r="C173">
        <f>F172</f>
        <v>29</v>
      </c>
      <c r="E173" s="2">
        <v>639</v>
      </c>
      <c r="F173" s="2">
        <f t="shared" si="71"/>
        <v>30</v>
      </c>
      <c r="G173" s="2"/>
      <c r="H173">
        <f t="shared" si="92"/>
        <v>470</v>
      </c>
      <c r="I173" s="7">
        <f t="shared" si="93"/>
        <v>427.27272727272725</v>
      </c>
      <c r="M173" t="s">
        <v>151</v>
      </c>
      <c r="N173">
        <f t="shared" ref="N173:N179" si="94">IMABS(M173)</f>
        <v>88378994101552.641</v>
      </c>
      <c r="O173">
        <v>2.5</v>
      </c>
    </row>
    <row r="174" spans="1:15" x14ac:dyDescent="0.3">
      <c r="B174">
        <f t="shared" ref="B174:B180" si="95">E173</f>
        <v>639</v>
      </c>
      <c r="C174">
        <f t="shared" ref="C174:C180" si="96">F173</f>
        <v>30</v>
      </c>
      <c r="E174" s="2">
        <v>622</v>
      </c>
      <c r="F174" s="2">
        <f t="shared" si="71"/>
        <v>31</v>
      </c>
      <c r="G174" s="2"/>
      <c r="H174">
        <f t="shared" si="92"/>
        <v>170</v>
      </c>
      <c r="I174" s="7">
        <f t="shared" si="93"/>
        <v>154.54545454545453</v>
      </c>
      <c r="M174" t="s">
        <v>152</v>
      </c>
      <c r="N174">
        <f t="shared" si="94"/>
        <v>241155962702785.78</v>
      </c>
      <c r="O174">
        <v>3.75</v>
      </c>
    </row>
    <row r="175" spans="1:15" x14ac:dyDescent="0.3">
      <c r="B175">
        <f t="shared" si="95"/>
        <v>622</v>
      </c>
      <c r="C175">
        <f t="shared" si="96"/>
        <v>31</v>
      </c>
      <c r="E175" s="2">
        <v>595</v>
      </c>
      <c r="F175" s="2">
        <f t="shared" si="71"/>
        <v>32</v>
      </c>
      <c r="G175" s="2"/>
      <c r="H175">
        <f t="shared" si="92"/>
        <v>270</v>
      </c>
      <c r="I175" s="7">
        <f t="shared" si="93"/>
        <v>245.45454545454544</v>
      </c>
      <c r="M175" t="s">
        <v>153</v>
      </c>
      <c r="N175">
        <f t="shared" si="94"/>
        <v>1061776203577107.5</v>
      </c>
      <c r="O175">
        <v>5</v>
      </c>
    </row>
    <row r="176" spans="1:15" x14ac:dyDescent="0.3">
      <c r="B176">
        <f t="shared" si="95"/>
        <v>595</v>
      </c>
      <c r="C176">
        <f t="shared" si="96"/>
        <v>32</v>
      </c>
      <c r="E176" s="2">
        <v>561</v>
      </c>
      <c r="F176" s="2">
        <f t="shared" si="71"/>
        <v>33</v>
      </c>
      <c r="G176" s="2"/>
      <c r="H176">
        <f t="shared" si="92"/>
        <v>340</v>
      </c>
      <c r="I176" s="7">
        <f t="shared" si="93"/>
        <v>309.09090909090907</v>
      </c>
      <c r="M176" t="s">
        <v>154</v>
      </c>
      <c r="N176">
        <f t="shared" si="94"/>
        <v>209090909090909</v>
      </c>
      <c r="O176">
        <v>6.25</v>
      </c>
    </row>
    <row r="177" spans="1:15" x14ac:dyDescent="0.3">
      <c r="B177">
        <f t="shared" si="95"/>
        <v>561</v>
      </c>
      <c r="C177">
        <f t="shared" si="96"/>
        <v>33</v>
      </c>
      <c r="E177" s="2">
        <v>512</v>
      </c>
      <c r="F177" s="2">
        <f t="shared" si="71"/>
        <v>34</v>
      </c>
      <c r="G177" s="2"/>
      <c r="H177">
        <f t="shared" si="92"/>
        <v>490</v>
      </c>
      <c r="I177" s="7">
        <f t="shared" si="93"/>
        <v>445.45454545454544</v>
      </c>
      <c r="M177" t="s">
        <v>155</v>
      </c>
      <c r="N177">
        <f t="shared" si="94"/>
        <v>1061776203577105.1</v>
      </c>
      <c r="O177">
        <v>7.5</v>
      </c>
    </row>
    <row r="178" spans="1:15" x14ac:dyDescent="0.3">
      <c r="B178">
        <f t="shared" si="95"/>
        <v>512</v>
      </c>
      <c r="C178">
        <f t="shared" si="96"/>
        <v>34</v>
      </c>
      <c r="E178" s="2">
        <v>490</v>
      </c>
      <c r="F178" s="2">
        <f t="shared" si="71"/>
        <v>35</v>
      </c>
      <c r="G178" s="2"/>
      <c r="H178">
        <f t="shared" si="92"/>
        <v>220</v>
      </c>
      <c r="I178" s="7">
        <f t="shared" si="93"/>
        <v>200</v>
      </c>
      <c r="M178" t="s">
        <v>156</v>
      </c>
      <c r="N178">
        <f t="shared" si="94"/>
        <v>241155962702785.78</v>
      </c>
      <c r="O178">
        <v>8.75</v>
      </c>
    </row>
    <row r="179" spans="1:15" x14ac:dyDescent="0.3">
      <c r="B179">
        <f t="shared" si="95"/>
        <v>490</v>
      </c>
      <c r="C179">
        <f t="shared" si="96"/>
        <v>35</v>
      </c>
      <c r="E179" s="2">
        <v>445</v>
      </c>
      <c r="F179" s="2">
        <f t="shared" si="71"/>
        <v>36</v>
      </c>
      <c r="G179" s="2"/>
      <c r="H179">
        <f t="shared" si="92"/>
        <v>450</v>
      </c>
      <c r="I179" s="7">
        <f t="shared" si="93"/>
        <v>409.09090909090907</v>
      </c>
      <c r="M179" t="s">
        <v>157</v>
      </c>
      <c r="N179">
        <f t="shared" si="94"/>
        <v>194398497280949.75</v>
      </c>
      <c r="O179">
        <v>10</v>
      </c>
    </row>
    <row r="180" spans="1:15" x14ac:dyDescent="0.3">
      <c r="B180">
        <f t="shared" si="95"/>
        <v>445</v>
      </c>
      <c r="C180">
        <f t="shared" si="96"/>
        <v>36</v>
      </c>
      <c r="E180" s="2">
        <v>405</v>
      </c>
      <c r="F180" s="2">
        <f t="shared" si="71"/>
        <v>37</v>
      </c>
      <c r="G180" s="2"/>
      <c r="H180">
        <f t="shared" si="92"/>
        <v>400</v>
      </c>
      <c r="I180" s="7">
        <f t="shared" si="93"/>
        <v>363.63636363636363</v>
      </c>
    </row>
    <row r="181" spans="1:15" x14ac:dyDescent="0.3">
      <c r="B181">
        <f t="shared" ref="B181:B183" si="97">E180</f>
        <v>405</v>
      </c>
      <c r="C181">
        <f t="shared" ref="C181:C183" si="98">F180</f>
        <v>37</v>
      </c>
      <c r="E181" s="2">
        <v>377</v>
      </c>
      <c r="F181" s="2">
        <f t="shared" si="71"/>
        <v>38</v>
      </c>
      <c r="G181" s="2"/>
      <c r="H181">
        <f t="shared" ref="H181:H192" si="99">(B181-E181)/((F181-C181)*(1/$R$2))</f>
        <v>280</v>
      </c>
      <c r="I181" s="7">
        <f t="shared" ref="I181:I192" si="100">H181*$V$4</f>
        <v>254.54545454545453</v>
      </c>
    </row>
    <row r="182" spans="1:15" x14ac:dyDescent="0.3">
      <c r="B182">
        <f t="shared" si="97"/>
        <v>377</v>
      </c>
      <c r="C182">
        <f t="shared" si="98"/>
        <v>38</v>
      </c>
      <c r="E182" s="2">
        <v>358</v>
      </c>
      <c r="F182" s="2">
        <f t="shared" si="71"/>
        <v>39</v>
      </c>
      <c r="G182" s="2"/>
      <c r="H182">
        <f t="shared" si="99"/>
        <v>190</v>
      </c>
      <c r="I182" s="7">
        <f t="shared" si="100"/>
        <v>172.72727272727272</v>
      </c>
    </row>
    <row r="183" spans="1:15" x14ac:dyDescent="0.3">
      <c r="B183">
        <f t="shared" si="97"/>
        <v>358</v>
      </c>
      <c r="C183">
        <f t="shared" si="98"/>
        <v>39</v>
      </c>
      <c r="E183" s="2">
        <v>329</v>
      </c>
      <c r="F183" s="2">
        <f t="shared" si="71"/>
        <v>40</v>
      </c>
      <c r="G183" s="2"/>
      <c r="H183">
        <f t="shared" si="99"/>
        <v>290</v>
      </c>
      <c r="I183" s="7">
        <f t="shared" si="100"/>
        <v>263.63636363636363</v>
      </c>
    </row>
    <row r="184" spans="1:15" x14ac:dyDescent="0.3">
      <c r="A184" s="12">
        <v>1040</v>
      </c>
      <c r="B184" s="12">
        <v>624</v>
      </c>
      <c r="C184" s="12">
        <v>22</v>
      </c>
      <c r="D184" s="12"/>
      <c r="E184" s="13">
        <v>544</v>
      </c>
      <c r="F184" s="13">
        <f>C184+1</f>
        <v>23</v>
      </c>
      <c r="G184" s="13"/>
      <c r="H184" s="12">
        <f t="shared" si="99"/>
        <v>800</v>
      </c>
      <c r="I184" s="14">
        <f t="shared" si="100"/>
        <v>727.27272727272725</v>
      </c>
      <c r="J184" s="8"/>
      <c r="K184" s="8"/>
      <c r="L184" s="8"/>
      <c r="M184" t="s">
        <v>158</v>
      </c>
      <c r="N184">
        <f>IMABS(M184)</f>
        <v>268181818181818</v>
      </c>
      <c r="O184">
        <v>1.25</v>
      </c>
    </row>
    <row r="185" spans="1:15" x14ac:dyDescent="0.3">
      <c r="B185">
        <f>E184</f>
        <v>544</v>
      </c>
      <c r="C185">
        <f>F184</f>
        <v>23</v>
      </c>
      <c r="E185" s="2">
        <v>489</v>
      </c>
      <c r="F185" s="2">
        <f t="shared" si="71"/>
        <v>24</v>
      </c>
      <c r="G185" s="2"/>
      <c r="H185">
        <f t="shared" si="99"/>
        <v>550</v>
      </c>
      <c r="I185" s="7">
        <f t="shared" si="100"/>
        <v>500</v>
      </c>
      <c r="M185" t="s">
        <v>159</v>
      </c>
      <c r="N185">
        <f t="shared" ref="N185:N191" si="101">IMABS(M185)</f>
        <v>405702334729933.44</v>
      </c>
      <c r="O185">
        <v>2.5</v>
      </c>
    </row>
    <row r="186" spans="1:15" x14ac:dyDescent="0.3">
      <c r="B186">
        <f t="shared" ref="B186:B195" si="102">E185</f>
        <v>489</v>
      </c>
      <c r="C186">
        <f t="shared" ref="C186:C195" si="103">F185</f>
        <v>24</v>
      </c>
      <c r="E186" s="2">
        <v>453</v>
      </c>
      <c r="F186" s="2">
        <f t="shared" si="71"/>
        <v>25</v>
      </c>
      <c r="G186" s="2"/>
      <c r="H186">
        <f t="shared" si="99"/>
        <v>360</v>
      </c>
      <c r="I186" s="7">
        <f t="shared" si="100"/>
        <v>327.27272727272725</v>
      </c>
      <c r="M186" t="s">
        <v>160</v>
      </c>
      <c r="N186">
        <f t="shared" si="101"/>
        <v>761957027920009.75</v>
      </c>
      <c r="O186">
        <v>3.75</v>
      </c>
    </row>
    <row r="187" spans="1:15" x14ac:dyDescent="0.3">
      <c r="B187">
        <f t="shared" si="102"/>
        <v>453</v>
      </c>
      <c r="C187">
        <f t="shared" si="103"/>
        <v>25</v>
      </c>
      <c r="E187" s="2">
        <v>427</v>
      </c>
      <c r="F187" s="2">
        <f t="shared" si="71"/>
        <v>26</v>
      </c>
      <c r="G187" s="2"/>
      <c r="H187">
        <f t="shared" si="99"/>
        <v>260</v>
      </c>
      <c r="I187" s="7">
        <f t="shared" si="100"/>
        <v>236.36363636363635</v>
      </c>
      <c r="M187" t="s">
        <v>161</v>
      </c>
      <c r="N187">
        <f t="shared" si="101"/>
        <v>308922101549491.06</v>
      </c>
      <c r="O187">
        <v>5</v>
      </c>
    </row>
    <row r="188" spans="1:15" x14ac:dyDescent="0.3">
      <c r="B188">
        <f t="shared" si="102"/>
        <v>427</v>
      </c>
      <c r="C188">
        <f t="shared" si="103"/>
        <v>26</v>
      </c>
      <c r="E188" s="2">
        <v>385</v>
      </c>
      <c r="F188" s="2">
        <f t="shared" si="71"/>
        <v>27</v>
      </c>
      <c r="G188" s="2"/>
      <c r="H188">
        <f t="shared" si="99"/>
        <v>420</v>
      </c>
      <c r="I188" s="7">
        <f t="shared" si="100"/>
        <v>381.81818181818181</v>
      </c>
      <c r="M188" t="s">
        <v>162</v>
      </c>
      <c r="N188">
        <f t="shared" si="101"/>
        <v>518181818181818</v>
      </c>
      <c r="O188">
        <v>6.25</v>
      </c>
    </row>
    <row r="189" spans="1:15" x14ac:dyDescent="0.3">
      <c r="B189">
        <f t="shared" si="102"/>
        <v>385</v>
      </c>
      <c r="C189">
        <f t="shared" si="103"/>
        <v>27</v>
      </c>
      <c r="E189" s="2">
        <v>356</v>
      </c>
      <c r="F189" s="2">
        <f t="shared" si="71"/>
        <v>28</v>
      </c>
      <c r="G189" s="2"/>
      <c r="H189">
        <f t="shared" si="99"/>
        <v>290</v>
      </c>
      <c r="I189" s="7">
        <f t="shared" si="100"/>
        <v>263.63636363636363</v>
      </c>
      <c r="M189" t="s">
        <v>163</v>
      </c>
      <c r="N189">
        <f t="shared" si="101"/>
        <v>308922101549491.06</v>
      </c>
      <c r="O189">
        <v>7.5</v>
      </c>
    </row>
    <row r="190" spans="1:15" x14ac:dyDescent="0.3">
      <c r="B190">
        <f t="shared" si="102"/>
        <v>356</v>
      </c>
      <c r="C190">
        <f t="shared" si="103"/>
        <v>28</v>
      </c>
      <c r="E190" s="2">
        <v>338</v>
      </c>
      <c r="F190" s="2">
        <f t="shared" si="71"/>
        <v>29</v>
      </c>
      <c r="G190" s="2"/>
      <c r="H190">
        <f t="shared" si="99"/>
        <v>180</v>
      </c>
      <c r="I190" s="7">
        <f t="shared" si="100"/>
        <v>163.63636363636363</v>
      </c>
      <c r="M190" t="s">
        <v>164</v>
      </c>
      <c r="N190">
        <f t="shared" si="101"/>
        <v>761957027920009.75</v>
      </c>
      <c r="O190">
        <v>8.75</v>
      </c>
    </row>
    <row r="191" spans="1:15" x14ac:dyDescent="0.3">
      <c r="B191">
        <f t="shared" si="102"/>
        <v>338</v>
      </c>
      <c r="C191">
        <f t="shared" si="103"/>
        <v>29</v>
      </c>
      <c r="E191" s="2">
        <v>329</v>
      </c>
      <c r="F191" s="2">
        <f t="shared" si="71"/>
        <v>30</v>
      </c>
      <c r="G191" s="2"/>
      <c r="H191">
        <f t="shared" si="99"/>
        <v>90</v>
      </c>
      <c r="I191" s="7">
        <f t="shared" si="100"/>
        <v>81.818181818181813</v>
      </c>
      <c r="M191" t="s">
        <v>165</v>
      </c>
      <c r="N191">
        <f t="shared" si="101"/>
        <v>405702334729934.44</v>
      </c>
      <c r="O191">
        <v>10</v>
      </c>
    </row>
    <row r="192" spans="1:15" x14ac:dyDescent="0.3">
      <c r="B192">
        <f t="shared" si="102"/>
        <v>329</v>
      </c>
      <c r="C192">
        <f t="shared" si="103"/>
        <v>30</v>
      </c>
      <c r="E192" s="2">
        <v>320</v>
      </c>
      <c r="F192" s="2">
        <f t="shared" si="71"/>
        <v>31</v>
      </c>
      <c r="G192" s="2"/>
      <c r="H192">
        <f t="shared" si="99"/>
        <v>90</v>
      </c>
      <c r="I192" s="7">
        <f t="shared" si="100"/>
        <v>81.818181818181813</v>
      </c>
    </row>
    <row r="193" spans="1:12" x14ac:dyDescent="0.3">
      <c r="B193">
        <f t="shared" si="102"/>
        <v>320</v>
      </c>
      <c r="C193">
        <f t="shared" si="103"/>
        <v>31</v>
      </c>
      <c r="E193" s="2">
        <v>311</v>
      </c>
      <c r="F193" s="2">
        <f t="shared" ref="F193:F195" si="104">F192+1</f>
        <v>32</v>
      </c>
      <c r="G193" s="2"/>
      <c r="H193">
        <f t="shared" ref="H193:H195" si="105">(B193-E193)/((F193-C193)*(1/$R$2))</f>
        <v>90</v>
      </c>
      <c r="I193" s="7">
        <f t="shared" ref="I193:I195" si="106">H193*$V$4</f>
        <v>81.818181818181813</v>
      </c>
    </row>
    <row r="194" spans="1:12" x14ac:dyDescent="0.3">
      <c r="B194">
        <f t="shared" si="102"/>
        <v>311</v>
      </c>
      <c r="C194">
        <f t="shared" si="103"/>
        <v>32</v>
      </c>
      <c r="E194" s="2">
        <v>298</v>
      </c>
      <c r="F194" s="2">
        <f t="shared" si="104"/>
        <v>33</v>
      </c>
      <c r="G194" s="2"/>
      <c r="H194">
        <f t="shared" si="105"/>
        <v>130</v>
      </c>
      <c r="I194" s="7">
        <f t="shared" si="106"/>
        <v>118.18181818181817</v>
      </c>
    </row>
    <row r="195" spans="1:12" x14ac:dyDescent="0.3">
      <c r="B195">
        <f t="shared" si="102"/>
        <v>298</v>
      </c>
      <c r="C195">
        <f t="shared" si="103"/>
        <v>33</v>
      </c>
      <c r="E195" s="2">
        <v>288</v>
      </c>
      <c r="F195" s="2">
        <f t="shared" si="104"/>
        <v>34</v>
      </c>
      <c r="G195" s="2"/>
      <c r="H195">
        <f t="shared" si="105"/>
        <v>100</v>
      </c>
      <c r="I195" s="7">
        <f t="shared" si="106"/>
        <v>90.909090909090907</v>
      </c>
    </row>
    <row r="196" spans="1:12" x14ac:dyDescent="0.3">
      <c r="A196" s="12"/>
      <c r="B196" s="12"/>
      <c r="C196" s="12"/>
      <c r="D196" s="12"/>
      <c r="E196" s="13"/>
      <c r="F196" s="13"/>
      <c r="G196" s="13"/>
      <c r="H196" s="12"/>
      <c r="I196" s="14"/>
      <c r="J196" s="8"/>
      <c r="K196" s="8"/>
      <c r="L196" s="8"/>
    </row>
    <row r="197" spans="1:12" x14ac:dyDescent="0.3">
      <c r="E197" s="2"/>
      <c r="F197" s="2"/>
      <c r="G197" s="2"/>
    </row>
    <row r="198" spans="1:12" x14ac:dyDescent="0.3">
      <c r="E198" s="2"/>
      <c r="F198" s="2"/>
      <c r="G198" s="2"/>
    </row>
    <row r="199" spans="1:12" x14ac:dyDescent="0.3">
      <c r="E199" s="2"/>
      <c r="F199" s="2"/>
      <c r="G199" s="2"/>
    </row>
    <row r="200" spans="1:12" x14ac:dyDescent="0.3">
      <c r="E200" s="2"/>
      <c r="F200" s="2"/>
      <c r="G200" s="2"/>
    </row>
    <row r="201" spans="1:12" x14ac:dyDescent="0.3">
      <c r="E201" s="2"/>
      <c r="F201" s="2"/>
      <c r="G201" s="2"/>
    </row>
    <row r="202" spans="1:12" x14ac:dyDescent="0.3">
      <c r="E202" s="2"/>
      <c r="F202" s="2"/>
      <c r="G202" s="2"/>
    </row>
    <row r="203" spans="1:12" x14ac:dyDescent="0.3">
      <c r="E203" s="2"/>
      <c r="F203" s="2"/>
      <c r="G203" s="2"/>
    </row>
    <row r="204" spans="1:12" x14ac:dyDescent="0.3">
      <c r="E204" s="2"/>
      <c r="F204" s="2"/>
      <c r="G204" s="2"/>
    </row>
    <row r="205" spans="1:12" x14ac:dyDescent="0.3">
      <c r="E205" s="2"/>
      <c r="F205" s="2"/>
      <c r="G205" s="2"/>
    </row>
    <row r="206" spans="1:12" x14ac:dyDescent="0.3">
      <c r="E206" s="2"/>
      <c r="F206" s="2"/>
      <c r="G206" s="2"/>
    </row>
    <row r="207" spans="1:12" x14ac:dyDescent="0.3">
      <c r="E207" s="2"/>
      <c r="F207" s="2"/>
      <c r="G207" s="2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7"/>
  <sheetViews>
    <sheetView workbookViewId="0">
      <selection activeCell="L47" sqref="L47:Q56"/>
    </sheetView>
  </sheetViews>
  <sheetFormatPr defaultRowHeight="14.4" x14ac:dyDescent="0.3"/>
  <cols>
    <col min="1" max="1" width="10.5546875" bestFit="1" customWidth="1"/>
    <col min="4" max="4" width="11.5546875" customWidth="1"/>
    <col min="8" max="8" width="10.6640625" bestFit="1" customWidth="1"/>
    <col min="9" max="9" width="9.109375" style="7"/>
  </cols>
  <sheetData>
    <row r="1" spans="1:21" x14ac:dyDescent="0.3">
      <c r="A1" t="s">
        <v>5</v>
      </c>
      <c r="B1" t="s">
        <v>2</v>
      </c>
      <c r="C1" t="s">
        <v>6</v>
      </c>
      <c r="D1" t="s">
        <v>108</v>
      </c>
      <c r="E1" t="s">
        <v>2</v>
      </c>
      <c r="F1" t="s">
        <v>6</v>
      </c>
      <c r="G1" t="s">
        <v>108</v>
      </c>
      <c r="H1" t="s">
        <v>8</v>
      </c>
      <c r="I1" s="7" t="s">
        <v>116</v>
      </c>
      <c r="O1" t="s">
        <v>7</v>
      </c>
      <c r="P1" t="s">
        <v>0</v>
      </c>
    </row>
    <row r="2" spans="1:21" x14ac:dyDescent="0.3">
      <c r="B2" s="1"/>
      <c r="C2" s="1"/>
      <c r="D2" s="1"/>
      <c r="E2" s="1"/>
      <c r="F2" s="1"/>
      <c r="G2" s="1"/>
      <c r="H2" s="1"/>
      <c r="I2" s="9"/>
      <c r="O2">
        <v>10</v>
      </c>
      <c r="P2" t="s">
        <v>1</v>
      </c>
      <c r="Q2" t="s">
        <v>2</v>
      </c>
      <c r="R2" t="s">
        <v>3</v>
      </c>
      <c r="S2" t="s">
        <v>4</v>
      </c>
      <c r="U2" t="s">
        <v>12</v>
      </c>
    </row>
    <row r="3" spans="1:21" x14ac:dyDescent="0.3">
      <c r="A3" t="s">
        <v>207</v>
      </c>
      <c r="B3">
        <v>237</v>
      </c>
      <c r="C3">
        <v>56</v>
      </c>
      <c r="D3">
        <v>5.61</v>
      </c>
      <c r="E3">
        <v>225</v>
      </c>
      <c r="F3">
        <f>C3+1</f>
        <v>57</v>
      </c>
      <c r="G3">
        <v>5.71</v>
      </c>
      <c r="H3">
        <f>(B3-E3)/(G3-D3)</f>
        <v>120.00000000000043</v>
      </c>
      <c r="I3" s="7">
        <f t="shared" ref="I3:I7" si="0">H3*$S$4</f>
        <v>109.09090909090948</v>
      </c>
      <c r="P3">
        <v>4</v>
      </c>
      <c r="Q3">
        <v>22</v>
      </c>
      <c r="R3">
        <v>50</v>
      </c>
      <c r="S3">
        <f>R3/Q3</f>
        <v>2.2727272727272729</v>
      </c>
      <c r="U3">
        <v>0</v>
      </c>
    </row>
    <row r="4" spans="1:21" x14ac:dyDescent="0.3">
      <c r="B4">
        <f>E3</f>
        <v>225</v>
      </c>
      <c r="C4">
        <f>F3</f>
        <v>57</v>
      </c>
      <c r="D4">
        <f>G3</f>
        <v>5.71</v>
      </c>
      <c r="E4">
        <v>197</v>
      </c>
      <c r="F4">
        <f t="shared" ref="F4:F7" si="1">C4+1</f>
        <v>58</v>
      </c>
      <c r="G4">
        <v>5.9</v>
      </c>
      <c r="H4">
        <f t="shared" ref="H4:H7" si="2">(B4-E4)/(G4-D4)</f>
        <v>147.36842105263128</v>
      </c>
      <c r="I4" s="7">
        <f t="shared" si="0"/>
        <v>133.97129186602842</v>
      </c>
      <c r="P4">
        <v>10</v>
      </c>
      <c r="Q4">
        <v>55</v>
      </c>
      <c r="R4">
        <v>50</v>
      </c>
      <c r="S4">
        <f>R4/Q4</f>
        <v>0.90909090909090906</v>
      </c>
      <c r="U4">
        <v>100</v>
      </c>
    </row>
    <row r="5" spans="1:21" x14ac:dyDescent="0.3">
      <c r="B5">
        <f t="shared" ref="B5:C7" si="3">E4</f>
        <v>197</v>
      </c>
      <c r="C5">
        <f t="shared" si="3"/>
        <v>58</v>
      </c>
      <c r="D5">
        <f t="shared" ref="D5:D7" si="4">G4</f>
        <v>5.9</v>
      </c>
      <c r="E5">
        <v>180</v>
      </c>
      <c r="F5">
        <f t="shared" si="1"/>
        <v>59</v>
      </c>
      <c r="G5">
        <v>6</v>
      </c>
      <c r="H5">
        <f t="shared" si="2"/>
        <v>170.0000000000006</v>
      </c>
      <c r="I5" s="7">
        <f t="shared" si="0"/>
        <v>154.54545454545507</v>
      </c>
      <c r="U5">
        <v>200</v>
      </c>
    </row>
    <row r="6" spans="1:21" x14ac:dyDescent="0.3">
      <c r="B6">
        <f t="shared" si="3"/>
        <v>180</v>
      </c>
      <c r="C6">
        <f t="shared" si="3"/>
        <v>59</v>
      </c>
      <c r="D6">
        <f t="shared" si="4"/>
        <v>6</v>
      </c>
      <c r="E6">
        <v>157</v>
      </c>
      <c r="F6">
        <f t="shared" si="1"/>
        <v>60</v>
      </c>
      <c r="G6">
        <v>6.1</v>
      </c>
      <c r="H6">
        <f t="shared" si="2"/>
        <v>230.00000000000082</v>
      </c>
      <c r="I6" s="7">
        <f t="shared" si="0"/>
        <v>209.09090909090983</v>
      </c>
      <c r="O6" s="6"/>
      <c r="P6" s="6"/>
      <c r="Q6" s="6"/>
      <c r="U6">
        <v>300</v>
      </c>
    </row>
    <row r="7" spans="1:21" x14ac:dyDescent="0.3">
      <c r="B7" s="1">
        <f t="shared" si="3"/>
        <v>157</v>
      </c>
      <c r="C7" s="1">
        <f t="shared" si="3"/>
        <v>60</v>
      </c>
      <c r="D7">
        <f t="shared" si="4"/>
        <v>6.1</v>
      </c>
      <c r="E7" s="1">
        <v>149</v>
      </c>
      <c r="F7" s="1">
        <f t="shared" si="1"/>
        <v>61</v>
      </c>
      <c r="G7" s="1">
        <v>6.2</v>
      </c>
      <c r="H7">
        <f t="shared" si="2"/>
        <v>79.999999999999574</v>
      </c>
      <c r="I7" s="9">
        <f t="shared" si="0"/>
        <v>72.727272727272336</v>
      </c>
      <c r="O7" s="6"/>
      <c r="P7" s="6"/>
      <c r="Q7" s="6"/>
      <c r="R7" s="6"/>
      <c r="U7">
        <v>400</v>
      </c>
    </row>
    <row r="8" spans="1:21" x14ac:dyDescent="0.3">
      <c r="A8" t="s">
        <v>208</v>
      </c>
      <c r="B8">
        <v>280</v>
      </c>
      <c r="C8">
        <v>28</v>
      </c>
      <c r="E8">
        <v>277</v>
      </c>
      <c r="F8">
        <f>C8+1</f>
        <v>29</v>
      </c>
      <c r="H8">
        <f t="shared" ref="H8:H12" si="5">(B8-E8)/((F8-C8)*(1/$O$2))</f>
        <v>30</v>
      </c>
      <c r="I8" s="7">
        <f t="shared" ref="I8:I12" si="6">H8*$S$4</f>
        <v>27.272727272727273</v>
      </c>
      <c r="O8" s="6"/>
      <c r="P8" s="6"/>
      <c r="Q8" s="6"/>
      <c r="R8" s="6"/>
      <c r="U8">
        <v>500</v>
      </c>
    </row>
    <row r="9" spans="1:21" x14ac:dyDescent="0.3">
      <c r="B9">
        <f>E8</f>
        <v>277</v>
      </c>
      <c r="C9">
        <f>F8</f>
        <v>29</v>
      </c>
      <c r="E9">
        <v>228</v>
      </c>
      <c r="F9">
        <f t="shared" ref="F9:F12" si="7">C9+1</f>
        <v>30</v>
      </c>
      <c r="H9">
        <f t="shared" si="5"/>
        <v>490</v>
      </c>
      <c r="I9" s="7">
        <f t="shared" si="6"/>
        <v>445.45454545454544</v>
      </c>
      <c r="U9">
        <v>600</v>
      </c>
    </row>
    <row r="10" spans="1:21" x14ac:dyDescent="0.3">
      <c r="B10">
        <f t="shared" ref="B10:B12" si="8">E9</f>
        <v>228</v>
      </c>
      <c r="C10">
        <f t="shared" ref="C10:C12" si="9">F9</f>
        <v>30</v>
      </c>
      <c r="E10">
        <v>169</v>
      </c>
      <c r="F10">
        <f t="shared" si="7"/>
        <v>31</v>
      </c>
      <c r="H10">
        <f t="shared" si="5"/>
        <v>590</v>
      </c>
      <c r="I10" s="7">
        <f t="shared" si="6"/>
        <v>536.36363636363637</v>
      </c>
      <c r="U10">
        <v>700</v>
      </c>
    </row>
    <row r="11" spans="1:21" x14ac:dyDescent="0.3">
      <c r="B11">
        <f t="shared" si="8"/>
        <v>169</v>
      </c>
      <c r="C11">
        <f t="shared" si="9"/>
        <v>31</v>
      </c>
      <c r="E11">
        <v>157</v>
      </c>
      <c r="F11">
        <f t="shared" si="7"/>
        <v>32</v>
      </c>
      <c r="H11">
        <f t="shared" si="5"/>
        <v>120</v>
      </c>
      <c r="I11" s="7">
        <f t="shared" si="6"/>
        <v>109.09090909090909</v>
      </c>
      <c r="U11">
        <v>800</v>
      </c>
    </row>
    <row r="12" spans="1:21" x14ac:dyDescent="0.3">
      <c r="B12" s="1">
        <f t="shared" si="8"/>
        <v>157</v>
      </c>
      <c r="C12" s="1">
        <f t="shared" si="9"/>
        <v>32</v>
      </c>
      <c r="D12" s="1"/>
      <c r="E12" s="1">
        <v>147</v>
      </c>
      <c r="F12" s="1">
        <f t="shared" si="7"/>
        <v>33</v>
      </c>
      <c r="G12" s="1"/>
      <c r="H12" s="1">
        <f t="shared" si="5"/>
        <v>100</v>
      </c>
      <c r="I12" s="9">
        <f t="shared" si="6"/>
        <v>90.909090909090907</v>
      </c>
      <c r="U12">
        <v>900</v>
      </c>
    </row>
    <row r="13" spans="1:21" x14ac:dyDescent="0.3">
      <c r="A13" t="s">
        <v>209</v>
      </c>
      <c r="B13">
        <v>443</v>
      </c>
      <c r="C13">
        <v>50</v>
      </c>
      <c r="D13">
        <v>5.05</v>
      </c>
      <c r="E13">
        <v>391</v>
      </c>
      <c r="F13">
        <f>C13+1</f>
        <v>51</v>
      </c>
      <c r="G13">
        <v>5.2</v>
      </c>
      <c r="H13">
        <f>(B13-E13)/(G13-D13)</f>
        <v>346.66666666666583</v>
      </c>
      <c r="I13" s="7">
        <f t="shared" ref="I13:I16" si="10">H13*$S$4</f>
        <v>315.15151515151439</v>
      </c>
      <c r="U13">
        <v>1000</v>
      </c>
    </row>
    <row r="14" spans="1:21" x14ac:dyDescent="0.3">
      <c r="B14">
        <f>E13</f>
        <v>391</v>
      </c>
      <c r="C14">
        <f>F13</f>
        <v>51</v>
      </c>
      <c r="D14">
        <f>G13</f>
        <v>5.2</v>
      </c>
      <c r="E14">
        <v>274</v>
      </c>
      <c r="F14">
        <f t="shared" ref="F14:F16" si="11">C14+1</f>
        <v>52</v>
      </c>
      <c r="G14">
        <v>5.3</v>
      </c>
      <c r="H14">
        <f t="shared" ref="H14:H16" si="12">(B14-E14)/(G14-D14)</f>
        <v>1170.0000000000041</v>
      </c>
      <c r="I14" s="7">
        <f t="shared" si="10"/>
        <v>1063.6363636363674</v>
      </c>
      <c r="U14">
        <v>1100</v>
      </c>
    </row>
    <row r="15" spans="1:21" x14ac:dyDescent="0.3">
      <c r="B15">
        <f t="shared" ref="B15:B16" si="13">E14</f>
        <v>274</v>
      </c>
      <c r="C15">
        <f t="shared" ref="C15:C16" si="14">F14</f>
        <v>52</v>
      </c>
      <c r="D15">
        <f t="shared" ref="D15:D16" si="15">G14</f>
        <v>5.3</v>
      </c>
      <c r="E15">
        <v>217</v>
      </c>
      <c r="F15">
        <f t="shared" si="11"/>
        <v>53</v>
      </c>
      <c r="G15">
        <v>5.4</v>
      </c>
      <c r="H15">
        <f t="shared" si="12"/>
        <v>569.99999999999693</v>
      </c>
      <c r="I15" s="7">
        <f t="shared" si="10"/>
        <v>518.1818181818154</v>
      </c>
      <c r="U15">
        <v>1200</v>
      </c>
    </row>
    <row r="16" spans="1:21" x14ac:dyDescent="0.3">
      <c r="B16" s="1">
        <f t="shared" si="13"/>
        <v>217</v>
      </c>
      <c r="C16" s="1">
        <f t="shared" si="14"/>
        <v>53</v>
      </c>
      <c r="D16">
        <f t="shared" si="15"/>
        <v>5.4</v>
      </c>
      <c r="E16" s="1">
        <v>195</v>
      </c>
      <c r="F16" s="1">
        <f t="shared" si="11"/>
        <v>54</v>
      </c>
      <c r="G16" s="1">
        <v>5.5</v>
      </c>
      <c r="H16">
        <f t="shared" si="12"/>
        <v>220.0000000000008</v>
      </c>
      <c r="I16" s="9">
        <f t="shared" si="10"/>
        <v>200.00000000000071</v>
      </c>
    </row>
    <row r="17" spans="1:9" x14ac:dyDescent="0.3">
      <c r="A17" t="s">
        <v>210</v>
      </c>
      <c r="B17">
        <v>385</v>
      </c>
      <c r="C17">
        <v>37</v>
      </c>
      <c r="E17">
        <v>332</v>
      </c>
      <c r="F17">
        <f>C17+1</f>
        <v>38</v>
      </c>
      <c r="H17">
        <f t="shared" ref="H17:H19" si="16">(B17-E17)/((F17-C17)*(1/$O$2))</f>
        <v>530</v>
      </c>
      <c r="I17" s="7">
        <f t="shared" ref="I17:I19" si="17">H17*$S$4</f>
        <v>481.81818181818181</v>
      </c>
    </row>
    <row r="18" spans="1:9" x14ac:dyDescent="0.3">
      <c r="B18">
        <f>E17</f>
        <v>332</v>
      </c>
      <c r="C18">
        <f>F17</f>
        <v>38</v>
      </c>
      <c r="E18">
        <v>234</v>
      </c>
      <c r="F18">
        <f t="shared" ref="F18:F19" si="18">C18+1</f>
        <v>39</v>
      </c>
      <c r="H18">
        <f t="shared" si="16"/>
        <v>980</v>
      </c>
      <c r="I18" s="7">
        <f t="shared" si="17"/>
        <v>890.90909090909088</v>
      </c>
    </row>
    <row r="19" spans="1:9" x14ac:dyDescent="0.3">
      <c r="B19" s="1">
        <f t="shared" ref="B19" si="19">E18</f>
        <v>234</v>
      </c>
      <c r="C19" s="1">
        <f t="shared" ref="C19" si="20">F18</f>
        <v>39</v>
      </c>
      <c r="D19" s="1"/>
      <c r="E19" s="1">
        <v>217</v>
      </c>
      <c r="F19" s="1">
        <f t="shared" si="18"/>
        <v>40</v>
      </c>
      <c r="G19" s="1"/>
      <c r="H19" s="1">
        <f t="shared" si="16"/>
        <v>170</v>
      </c>
      <c r="I19" s="9">
        <f t="shared" si="17"/>
        <v>154.54545454545453</v>
      </c>
    </row>
    <row r="20" spans="1:9" x14ac:dyDescent="0.3">
      <c r="A20" t="s">
        <v>211</v>
      </c>
      <c r="B20">
        <v>309</v>
      </c>
      <c r="C20">
        <v>24</v>
      </c>
      <c r="E20">
        <v>285</v>
      </c>
      <c r="F20">
        <f>C20+1</f>
        <v>25</v>
      </c>
      <c r="H20">
        <f t="shared" ref="H20:H22" si="21">(B20-E20)/((F20-C20)*(1/$O$2))</f>
        <v>240</v>
      </c>
      <c r="I20" s="7">
        <f t="shared" ref="I20:I22" si="22">H20*$S$4</f>
        <v>218.18181818181819</v>
      </c>
    </row>
    <row r="21" spans="1:9" x14ac:dyDescent="0.3">
      <c r="B21">
        <f>E20</f>
        <v>285</v>
      </c>
      <c r="C21">
        <f>F20</f>
        <v>25</v>
      </c>
      <c r="E21">
        <v>217</v>
      </c>
      <c r="F21">
        <f t="shared" ref="F21:F22" si="23">C21+1</f>
        <v>26</v>
      </c>
      <c r="H21">
        <f t="shared" si="21"/>
        <v>680</v>
      </c>
      <c r="I21" s="7">
        <f t="shared" si="22"/>
        <v>618.18181818181813</v>
      </c>
    </row>
    <row r="22" spans="1:9" x14ac:dyDescent="0.3">
      <c r="B22">
        <f t="shared" ref="B22" si="24">E21</f>
        <v>217</v>
      </c>
      <c r="C22">
        <f t="shared" ref="C22" si="25">F21</f>
        <v>26</v>
      </c>
      <c r="E22">
        <v>187</v>
      </c>
      <c r="F22">
        <f t="shared" si="23"/>
        <v>27</v>
      </c>
      <c r="H22">
        <f t="shared" si="21"/>
        <v>300</v>
      </c>
      <c r="I22" s="7">
        <f t="shared" si="22"/>
        <v>272.72727272727269</v>
      </c>
    </row>
    <row r="23" spans="1:9" x14ac:dyDescent="0.3">
      <c r="B23">
        <f t="shared" ref="B23:B24" si="26">E22</f>
        <v>187</v>
      </c>
      <c r="C23">
        <f t="shared" ref="C23:C24" si="27">F22</f>
        <v>27</v>
      </c>
      <c r="E23" s="2">
        <v>157</v>
      </c>
      <c r="F23">
        <f t="shared" ref="F23:F24" si="28">C23+1</f>
        <v>28</v>
      </c>
      <c r="H23">
        <f t="shared" ref="H23:H27" si="29">(B23-E23)/((F23-C23)*(1/$O$2))</f>
        <v>300</v>
      </c>
      <c r="I23" s="7">
        <f t="shared" ref="I23:I27" si="30">H23*$S$4</f>
        <v>272.72727272727269</v>
      </c>
    </row>
    <row r="24" spans="1:9" x14ac:dyDescent="0.3">
      <c r="B24" s="1">
        <f t="shared" si="26"/>
        <v>157</v>
      </c>
      <c r="C24" s="1">
        <f t="shared" si="27"/>
        <v>28</v>
      </c>
      <c r="D24" s="1"/>
      <c r="E24" s="3">
        <v>146</v>
      </c>
      <c r="F24" s="1">
        <f t="shared" si="28"/>
        <v>29</v>
      </c>
      <c r="G24" s="1"/>
      <c r="H24" s="1">
        <f t="shared" si="29"/>
        <v>110</v>
      </c>
      <c r="I24" s="9">
        <f t="shared" si="30"/>
        <v>100</v>
      </c>
    </row>
    <row r="25" spans="1:9" x14ac:dyDescent="0.3">
      <c r="A25" t="s">
        <v>212</v>
      </c>
      <c r="B25">
        <v>215</v>
      </c>
      <c r="C25">
        <v>27</v>
      </c>
      <c r="E25" s="2">
        <v>210</v>
      </c>
      <c r="F25">
        <f>C25+1</f>
        <v>28</v>
      </c>
      <c r="H25">
        <f t="shared" si="29"/>
        <v>50</v>
      </c>
      <c r="I25" s="7">
        <f t="shared" si="30"/>
        <v>45.454545454545453</v>
      </c>
    </row>
    <row r="26" spans="1:9" x14ac:dyDescent="0.3">
      <c r="B26">
        <f>E25</f>
        <v>210</v>
      </c>
      <c r="C26">
        <f>F25</f>
        <v>28</v>
      </c>
      <c r="E26" s="2">
        <v>149</v>
      </c>
      <c r="F26">
        <f t="shared" ref="F26:F28" si="31">C26+1</f>
        <v>29</v>
      </c>
      <c r="H26">
        <f t="shared" si="29"/>
        <v>610</v>
      </c>
      <c r="I26" s="7">
        <f t="shared" si="30"/>
        <v>554.5454545454545</v>
      </c>
    </row>
    <row r="27" spans="1:9" x14ac:dyDescent="0.3">
      <c r="B27">
        <f t="shared" ref="B27:B28" si="32">E26</f>
        <v>149</v>
      </c>
      <c r="C27">
        <f t="shared" ref="C27:C28" si="33">F26</f>
        <v>29</v>
      </c>
      <c r="E27" s="2">
        <v>117</v>
      </c>
      <c r="F27">
        <f t="shared" si="31"/>
        <v>30</v>
      </c>
      <c r="H27">
        <f t="shared" si="29"/>
        <v>320</v>
      </c>
      <c r="I27" s="7">
        <f t="shared" si="30"/>
        <v>290.90909090909088</v>
      </c>
    </row>
    <row r="28" spans="1:9" x14ac:dyDescent="0.3">
      <c r="B28" s="4">
        <f t="shared" si="32"/>
        <v>117</v>
      </c>
      <c r="C28" s="4">
        <f t="shared" si="33"/>
        <v>30</v>
      </c>
      <c r="D28" s="4"/>
      <c r="E28" s="5">
        <v>107</v>
      </c>
      <c r="F28" s="4">
        <f t="shared" si="31"/>
        <v>31</v>
      </c>
      <c r="G28" s="4"/>
      <c r="H28" s="4">
        <f t="shared" ref="H28" si="34">(B28-E28)/((F28-C28)*(1/$O$2))</f>
        <v>100</v>
      </c>
      <c r="I28" s="11">
        <f t="shared" ref="I28:I31" si="35">H28*$S$4</f>
        <v>90.909090909090907</v>
      </c>
    </row>
    <row r="29" spans="1:9" x14ac:dyDescent="0.3">
      <c r="A29" t="s">
        <v>213</v>
      </c>
      <c r="B29">
        <v>196</v>
      </c>
      <c r="C29">
        <v>54</v>
      </c>
      <c r="D29">
        <v>5.41</v>
      </c>
      <c r="E29" s="15">
        <v>156</v>
      </c>
      <c r="F29">
        <f>C29+1</f>
        <v>55</v>
      </c>
      <c r="G29">
        <v>5.51</v>
      </c>
      <c r="H29">
        <f>(B29-E29)/(G29-D29)</f>
        <v>400.00000000000142</v>
      </c>
      <c r="I29" s="7">
        <f t="shared" si="35"/>
        <v>363.63636363636493</v>
      </c>
    </row>
    <row r="30" spans="1:9" x14ac:dyDescent="0.3">
      <c r="B30">
        <f>E29</f>
        <v>156</v>
      </c>
      <c r="C30">
        <f>F29</f>
        <v>55</v>
      </c>
      <c r="D30">
        <f>G29</f>
        <v>5.51</v>
      </c>
      <c r="E30" s="15">
        <v>117</v>
      </c>
      <c r="F30">
        <f t="shared" ref="F30:F31" si="36">C30+1</f>
        <v>56</v>
      </c>
      <c r="G30">
        <v>5.61</v>
      </c>
      <c r="H30">
        <f t="shared" ref="H30:H31" si="37">(B30-E30)/(G30-D30)</f>
        <v>389.9999999999979</v>
      </c>
      <c r="I30" s="7">
        <f t="shared" si="35"/>
        <v>354.54545454545263</v>
      </c>
    </row>
    <row r="31" spans="1:9" x14ac:dyDescent="0.3">
      <c r="B31" s="1">
        <f t="shared" ref="B31" si="38">E30</f>
        <v>117</v>
      </c>
      <c r="C31" s="1">
        <f t="shared" ref="C31" si="39">F30</f>
        <v>56</v>
      </c>
      <c r="D31" s="1">
        <f>G30</f>
        <v>5.61</v>
      </c>
      <c r="E31" s="5">
        <v>105</v>
      </c>
      <c r="F31" s="1">
        <f t="shared" si="36"/>
        <v>57</v>
      </c>
      <c r="G31" s="1">
        <v>5.8</v>
      </c>
      <c r="H31">
        <f t="shared" si="37"/>
        <v>63.157894736842273</v>
      </c>
      <c r="I31" s="9">
        <f t="shared" si="35"/>
        <v>57.416267942583886</v>
      </c>
    </row>
    <row r="32" spans="1:9" x14ac:dyDescent="0.3">
      <c r="A32" t="s">
        <v>214</v>
      </c>
      <c r="B32">
        <v>285</v>
      </c>
      <c r="C32">
        <v>30</v>
      </c>
      <c r="E32" s="15">
        <v>206</v>
      </c>
      <c r="F32">
        <f>C32+1</f>
        <v>31</v>
      </c>
      <c r="H32">
        <f t="shared" ref="H32:H34" si="40">(B32-E32)/((F32-C32)*(1/$O$2))</f>
        <v>790</v>
      </c>
      <c r="I32" s="7">
        <f t="shared" ref="I32:I34" si="41">H32*$S$4</f>
        <v>718.18181818181813</v>
      </c>
    </row>
    <row r="33" spans="1:16" x14ac:dyDescent="0.3">
      <c r="B33">
        <f>E32</f>
        <v>206</v>
      </c>
      <c r="C33">
        <f>F32</f>
        <v>31</v>
      </c>
      <c r="E33" s="15">
        <v>150</v>
      </c>
      <c r="F33">
        <f t="shared" ref="F33:F34" si="42">C33+1</f>
        <v>32</v>
      </c>
      <c r="H33">
        <f t="shared" si="40"/>
        <v>560</v>
      </c>
      <c r="I33" s="7">
        <f t="shared" si="41"/>
        <v>509.09090909090907</v>
      </c>
    </row>
    <row r="34" spans="1:16" x14ac:dyDescent="0.3">
      <c r="B34">
        <f t="shared" ref="B34" si="43">E33</f>
        <v>150</v>
      </c>
      <c r="C34">
        <f t="shared" ref="C34" si="44">F33</f>
        <v>32</v>
      </c>
      <c r="E34" s="15">
        <v>130</v>
      </c>
      <c r="F34">
        <f t="shared" si="42"/>
        <v>33</v>
      </c>
      <c r="H34">
        <f t="shared" si="40"/>
        <v>200</v>
      </c>
      <c r="I34" s="7">
        <f t="shared" si="41"/>
        <v>181.81818181818181</v>
      </c>
    </row>
    <row r="35" spans="1:16" x14ac:dyDescent="0.3">
      <c r="A35" t="s">
        <v>215</v>
      </c>
      <c r="B35">
        <v>267</v>
      </c>
      <c r="C35">
        <v>25</v>
      </c>
      <c r="E35" s="15">
        <v>234</v>
      </c>
      <c r="F35">
        <f>C35+1</f>
        <v>26</v>
      </c>
      <c r="H35">
        <f t="shared" ref="H35:H37" si="45">(B35-E35)/((F35-C35)*(1/$O$2))</f>
        <v>330</v>
      </c>
      <c r="I35" s="7">
        <f t="shared" ref="I35:I37" si="46">H35*$S$4</f>
        <v>300</v>
      </c>
    </row>
    <row r="36" spans="1:16" x14ac:dyDescent="0.3">
      <c r="B36">
        <f>E35</f>
        <v>234</v>
      </c>
      <c r="C36">
        <f>F35</f>
        <v>26</v>
      </c>
      <c r="E36" s="15">
        <v>181</v>
      </c>
      <c r="F36">
        <f t="shared" ref="F36:F37" si="47">C36+1</f>
        <v>27</v>
      </c>
      <c r="H36">
        <f t="shared" si="45"/>
        <v>530</v>
      </c>
      <c r="I36" s="7">
        <f t="shared" si="46"/>
        <v>481.81818181818181</v>
      </c>
    </row>
    <row r="37" spans="1:16" x14ac:dyDescent="0.3">
      <c r="B37">
        <f t="shared" ref="B37" si="48">E36</f>
        <v>181</v>
      </c>
      <c r="C37">
        <f t="shared" ref="C37" si="49">F36</f>
        <v>27</v>
      </c>
      <c r="E37" s="15">
        <v>161</v>
      </c>
      <c r="F37">
        <f t="shared" si="47"/>
        <v>28</v>
      </c>
      <c r="H37">
        <f t="shared" si="45"/>
        <v>200</v>
      </c>
      <c r="I37" s="7">
        <f t="shared" si="46"/>
        <v>181.81818181818181</v>
      </c>
    </row>
    <row r="38" spans="1:16" x14ac:dyDescent="0.3">
      <c r="A38" t="s">
        <v>217</v>
      </c>
      <c r="B38">
        <v>410</v>
      </c>
      <c r="C38">
        <v>24</v>
      </c>
      <c r="E38" s="15">
        <v>350</v>
      </c>
      <c r="F38">
        <f>C38+1</f>
        <v>25</v>
      </c>
      <c r="H38">
        <f t="shared" ref="H38:H40" si="50">(B38-E38)/((F38-C38)*(1/$O$2))</f>
        <v>600</v>
      </c>
      <c r="I38" s="7">
        <f t="shared" ref="I38:I40" si="51">H38*$S$4</f>
        <v>545.45454545454538</v>
      </c>
    </row>
    <row r="39" spans="1:16" x14ac:dyDescent="0.3">
      <c r="B39">
        <f>E38</f>
        <v>350</v>
      </c>
      <c r="C39">
        <f>F38</f>
        <v>25</v>
      </c>
      <c r="E39" s="15">
        <v>277</v>
      </c>
      <c r="F39">
        <f t="shared" ref="F39:F40" si="52">C39+1</f>
        <v>26</v>
      </c>
      <c r="H39">
        <f t="shared" si="50"/>
        <v>730</v>
      </c>
      <c r="I39" s="7">
        <f t="shared" si="51"/>
        <v>663.63636363636363</v>
      </c>
    </row>
    <row r="40" spans="1:16" x14ac:dyDescent="0.3">
      <c r="B40">
        <f>E39</f>
        <v>277</v>
      </c>
      <c r="C40">
        <f t="shared" ref="C40" si="53">F39</f>
        <v>26</v>
      </c>
      <c r="E40" s="15">
        <v>201</v>
      </c>
      <c r="F40">
        <f t="shared" si="52"/>
        <v>27</v>
      </c>
      <c r="H40">
        <f t="shared" si="50"/>
        <v>760</v>
      </c>
      <c r="I40" s="7">
        <f t="shared" si="51"/>
        <v>690.90909090909088</v>
      </c>
    </row>
    <row r="41" spans="1:16" x14ac:dyDescent="0.3">
      <c r="B41">
        <f t="shared" ref="B41:B42" si="54">E40</f>
        <v>201</v>
      </c>
      <c r="C41">
        <f t="shared" ref="C41:C42" si="55">F40</f>
        <v>27</v>
      </c>
      <c r="E41" s="15">
        <v>167</v>
      </c>
      <c r="F41">
        <f t="shared" ref="F41:F42" si="56">C41+1</f>
        <v>28</v>
      </c>
      <c r="H41">
        <f t="shared" ref="H41:H45" si="57">(B41-E41)/((F41-C41)*(1/$O$2))</f>
        <v>340</v>
      </c>
      <c r="I41" s="7">
        <f t="shared" ref="I41:I45" si="58">H41*$S$4</f>
        <v>309.09090909090907</v>
      </c>
    </row>
    <row r="42" spans="1:16" x14ac:dyDescent="0.3">
      <c r="B42">
        <f t="shared" si="54"/>
        <v>167</v>
      </c>
      <c r="C42">
        <f t="shared" si="55"/>
        <v>28</v>
      </c>
      <c r="E42" s="15">
        <v>156</v>
      </c>
      <c r="F42">
        <f t="shared" si="56"/>
        <v>29</v>
      </c>
      <c r="H42">
        <f t="shared" si="57"/>
        <v>110</v>
      </c>
      <c r="I42" s="7">
        <f t="shared" si="58"/>
        <v>100</v>
      </c>
    </row>
    <row r="43" spans="1:16" x14ac:dyDescent="0.3">
      <c r="A43" t="s">
        <v>218</v>
      </c>
      <c r="B43">
        <v>410</v>
      </c>
      <c r="C43">
        <v>24</v>
      </c>
      <c r="E43" s="15">
        <v>350</v>
      </c>
      <c r="F43">
        <f>C43+1</f>
        <v>25</v>
      </c>
      <c r="H43">
        <f t="shared" si="57"/>
        <v>600</v>
      </c>
      <c r="I43" s="7">
        <f t="shared" si="58"/>
        <v>545.45454545454538</v>
      </c>
    </row>
    <row r="44" spans="1:16" x14ac:dyDescent="0.3">
      <c r="B44">
        <f>E43</f>
        <v>350</v>
      </c>
      <c r="C44">
        <f>F43</f>
        <v>25</v>
      </c>
      <c r="E44" s="15">
        <v>277</v>
      </c>
      <c r="F44">
        <f t="shared" ref="F44:F47" si="59">C44+1</f>
        <v>26</v>
      </c>
      <c r="H44">
        <f t="shared" si="57"/>
        <v>730</v>
      </c>
      <c r="I44" s="7">
        <f t="shared" si="58"/>
        <v>663.63636363636363</v>
      </c>
    </row>
    <row r="45" spans="1:16" x14ac:dyDescent="0.3">
      <c r="B45">
        <f>E44</f>
        <v>277</v>
      </c>
      <c r="C45">
        <f t="shared" ref="C45:C47" si="60">F44</f>
        <v>26</v>
      </c>
      <c r="E45" s="15">
        <v>201</v>
      </c>
      <c r="F45">
        <f t="shared" si="59"/>
        <v>27</v>
      </c>
      <c r="H45">
        <f t="shared" si="57"/>
        <v>760</v>
      </c>
      <c r="I45" s="7">
        <f t="shared" si="58"/>
        <v>690.90909090909088</v>
      </c>
    </row>
    <row r="46" spans="1:16" x14ac:dyDescent="0.3">
      <c r="B46">
        <f t="shared" ref="B46:B47" si="61">E45</f>
        <v>201</v>
      </c>
      <c r="C46">
        <f t="shared" si="60"/>
        <v>27</v>
      </c>
      <c r="E46" s="15">
        <v>167</v>
      </c>
      <c r="F46">
        <f t="shared" si="59"/>
        <v>28</v>
      </c>
      <c r="H46">
        <f t="shared" ref="H46:H47" si="62">(B46-E46)/((F46-C46)*(1/$O$2))</f>
        <v>340</v>
      </c>
      <c r="I46" s="7">
        <f t="shared" ref="I46:I50" si="63">H46*$S$4</f>
        <v>309.09090909090907</v>
      </c>
    </row>
    <row r="47" spans="1:16" x14ac:dyDescent="0.3">
      <c r="B47">
        <f t="shared" si="61"/>
        <v>167</v>
      </c>
      <c r="C47">
        <f t="shared" si="60"/>
        <v>28</v>
      </c>
      <c r="E47" s="15">
        <v>156</v>
      </c>
      <c r="F47">
        <f t="shared" si="59"/>
        <v>29</v>
      </c>
      <c r="H47">
        <f t="shared" si="62"/>
        <v>110</v>
      </c>
      <c r="I47" s="7">
        <f t="shared" si="63"/>
        <v>100</v>
      </c>
      <c r="N47" s="2"/>
      <c r="O47" s="2"/>
      <c r="P47" s="2"/>
    </row>
    <row r="48" spans="1:16" x14ac:dyDescent="0.3">
      <c r="A48" t="s">
        <v>219</v>
      </c>
      <c r="B48">
        <v>404</v>
      </c>
      <c r="C48">
        <v>25</v>
      </c>
      <c r="D48">
        <v>2.46</v>
      </c>
      <c r="E48" s="15">
        <v>368</v>
      </c>
      <c r="F48">
        <f>C48+1</f>
        <v>26</v>
      </c>
      <c r="G48">
        <v>2.56</v>
      </c>
      <c r="H48">
        <f>(B48-E48)/((G48-D48))</f>
        <v>359.99999999999966</v>
      </c>
      <c r="I48" s="7">
        <f t="shared" si="63"/>
        <v>327.27272727272697</v>
      </c>
      <c r="N48" s="2"/>
      <c r="O48" s="2"/>
      <c r="P48" s="2"/>
    </row>
    <row r="49" spans="1:16" x14ac:dyDescent="0.3">
      <c r="B49">
        <f>E48</f>
        <v>368</v>
      </c>
      <c r="C49">
        <f>F48</f>
        <v>26</v>
      </c>
      <c r="D49">
        <f>G48</f>
        <v>2.56</v>
      </c>
      <c r="E49" s="15">
        <v>242</v>
      </c>
      <c r="F49">
        <f t="shared" ref="F49:F51" si="64">C49+1</f>
        <v>27</v>
      </c>
      <c r="G49">
        <v>2.75</v>
      </c>
      <c r="H49">
        <f t="shared" ref="H49:H51" si="65">(B49-E49)/((G49-D49))</f>
        <v>663.15789473684231</v>
      </c>
      <c r="I49" s="7">
        <f t="shared" si="63"/>
        <v>602.87081339712938</v>
      </c>
      <c r="N49" s="2"/>
      <c r="O49" s="2"/>
      <c r="P49" s="2"/>
    </row>
    <row r="50" spans="1:16" x14ac:dyDescent="0.3">
      <c r="B50">
        <f>E49</f>
        <v>242</v>
      </c>
      <c r="C50">
        <f t="shared" ref="C50:C51" si="66">F49</f>
        <v>27</v>
      </c>
      <c r="D50">
        <f t="shared" ref="D50:D51" si="67">G49</f>
        <v>2.75</v>
      </c>
      <c r="E50" s="15">
        <v>194</v>
      </c>
      <c r="F50">
        <f t="shared" si="64"/>
        <v>28</v>
      </c>
      <c r="G50">
        <v>2.85</v>
      </c>
      <c r="H50">
        <f t="shared" si="65"/>
        <v>479.99999999999955</v>
      </c>
      <c r="I50" s="7">
        <f t="shared" si="63"/>
        <v>436.36363636363592</v>
      </c>
      <c r="N50" s="2"/>
      <c r="O50" s="2"/>
      <c r="P50" s="2"/>
    </row>
    <row r="51" spans="1:16" x14ac:dyDescent="0.3">
      <c r="B51">
        <f t="shared" ref="B51" si="68">E50</f>
        <v>194</v>
      </c>
      <c r="C51">
        <f t="shared" si="66"/>
        <v>28</v>
      </c>
      <c r="D51">
        <f t="shared" si="67"/>
        <v>2.85</v>
      </c>
      <c r="E51" s="15">
        <v>130</v>
      </c>
      <c r="F51">
        <f t="shared" si="64"/>
        <v>29</v>
      </c>
      <c r="G51">
        <v>2.95</v>
      </c>
      <c r="H51">
        <f t="shared" si="65"/>
        <v>639.99999999999943</v>
      </c>
      <c r="I51" s="7">
        <f t="shared" ref="I51" si="69">H51*$S$4</f>
        <v>581.8181818181813</v>
      </c>
      <c r="N51" s="2"/>
      <c r="O51" s="2"/>
      <c r="P51" s="2"/>
    </row>
    <row r="52" spans="1:16" x14ac:dyDescent="0.3">
      <c r="A52">
        <v>21</v>
      </c>
      <c r="B52">
        <v>379</v>
      </c>
      <c r="C52">
        <v>57</v>
      </c>
      <c r="E52" s="15">
        <v>280</v>
      </c>
      <c r="F52">
        <f>C52+1</f>
        <v>58</v>
      </c>
      <c r="H52">
        <f t="shared" ref="H52:H54" si="70">(B52-E52)/((F52-C52)*(1/$O$2))</f>
        <v>990</v>
      </c>
      <c r="I52" s="7">
        <f t="shared" ref="I52:I54" si="71">H52*$S$4</f>
        <v>900</v>
      </c>
      <c r="N52" s="2"/>
      <c r="O52" s="2"/>
      <c r="P52" s="2"/>
    </row>
    <row r="53" spans="1:16" x14ac:dyDescent="0.3">
      <c r="B53">
        <f>E52</f>
        <v>280</v>
      </c>
      <c r="C53">
        <f>F52</f>
        <v>58</v>
      </c>
      <c r="E53" s="15">
        <v>200</v>
      </c>
      <c r="F53">
        <f t="shared" ref="F53:F54" si="72">C53+1</f>
        <v>59</v>
      </c>
      <c r="H53">
        <f t="shared" si="70"/>
        <v>800</v>
      </c>
      <c r="I53" s="7">
        <f t="shared" si="71"/>
        <v>727.27272727272725</v>
      </c>
      <c r="N53" s="2"/>
      <c r="O53" s="2"/>
      <c r="P53" s="2"/>
    </row>
    <row r="54" spans="1:16" x14ac:dyDescent="0.3">
      <c r="B54">
        <f>E53</f>
        <v>200</v>
      </c>
      <c r="C54">
        <f t="shared" ref="C54" si="73">F53</f>
        <v>59</v>
      </c>
      <c r="E54" s="15">
        <v>182</v>
      </c>
      <c r="F54">
        <f t="shared" si="72"/>
        <v>60</v>
      </c>
      <c r="H54">
        <f t="shared" si="70"/>
        <v>180</v>
      </c>
      <c r="I54" s="7">
        <f t="shared" si="71"/>
        <v>163.63636363636363</v>
      </c>
      <c r="N54" s="2"/>
      <c r="O54" s="2"/>
    </row>
    <row r="55" spans="1:16" x14ac:dyDescent="0.3">
      <c r="A55">
        <v>22</v>
      </c>
      <c r="B55">
        <v>496</v>
      </c>
      <c r="C55">
        <v>48</v>
      </c>
      <c r="E55" s="15">
        <v>446</v>
      </c>
      <c r="F55">
        <f>C55+1</f>
        <v>49</v>
      </c>
      <c r="H55">
        <f t="shared" ref="H55:H57" si="74">(B55-E55)/((F55-C55)*(1/$O$2))</f>
        <v>500</v>
      </c>
      <c r="I55" s="7">
        <f t="shared" ref="I55:I57" si="75">H55*$S$4</f>
        <v>454.5454545454545</v>
      </c>
      <c r="N55" s="2"/>
      <c r="O55" s="2"/>
      <c r="P55" s="2"/>
    </row>
    <row r="56" spans="1:16" x14ac:dyDescent="0.3">
      <c r="B56">
        <f>E55</f>
        <v>446</v>
      </c>
      <c r="C56">
        <f>F55</f>
        <v>49</v>
      </c>
      <c r="E56" s="15">
        <v>320</v>
      </c>
      <c r="F56">
        <f t="shared" ref="F56:F57" si="76">C56+1</f>
        <v>50</v>
      </c>
      <c r="H56">
        <f t="shared" si="74"/>
        <v>1260</v>
      </c>
      <c r="I56" s="7">
        <f t="shared" si="75"/>
        <v>1145.4545454545455</v>
      </c>
    </row>
    <row r="57" spans="1:16" x14ac:dyDescent="0.3">
      <c r="B57">
        <f>E56</f>
        <v>320</v>
      </c>
      <c r="C57">
        <f t="shared" ref="C57" si="77">F56</f>
        <v>50</v>
      </c>
      <c r="E57" s="15">
        <v>237</v>
      </c>
      <c r="F57">
        <f t="shared" si="76"/>
        <v>51</v>
      </c>
      <c r="H57">
        <f t="shared" si="74"/>
        <v>830</v>
      </c>
      <c r="I57" s="7">
        <f t="shared" si="75"/>
        <v>754.5454545454545</v>
      </c>
    </row>
    <row r="58" spans="1:16" x14ac:dyDescent="0.3">
      <c r="B58">
        <f>E57</f>
        <v>237</v>
      </c>
      <c r="C58">
        <f t="shared" ref="C58" si="78">F57</f>
        <v>51</v>
      </c>
      <c r="D58" s="1"/>
      <c r="E58" s="3">
        <v>205</v>
      </c>
      <c r="F58">
        <f t="shared" ref="F58" si="79">C58+1</f>
        <v>52</v>
      </c>
      <c r="H58">
        <f t="shared" ref="H58:H61" si="80">(B58-E58)/((F58-C58)*(1/$O$2))</f>
        <v>320</v>
      </c>
      <c r="I58" s="7">
        <f t="shared" ref="I58:I61" si="81">H58*$S$4</f>
        <v>290.90909090909088</v>
      </c>
    </row>
    <row r="59" spans="1:16" x14ac:dyDescent="0.3">
      <c r="A59">
        <v>23</v>
      </c>
      <c r="B59">
        <v>398</v>
      </c>
      <c r="C59">
        <v>30</v>
      </c>
      <c r="E59" s="15">
        <v>329</v>
      </c>
      <c r="F59">
        <f>C59+1</f>
        <v>31</v>
      </c>
      <c r="H59">
        <f t="shared" si="80"/>
        <v>690</v>
      </c>
      <c r="I59" s="7">
        <f t="shared" si="81"/>
        <v>627.27272727272725</v>
      </c>
    </row>
    <row r="60" spans="1:16" x14ac:dyDescent="0.3">
      <c r="B60">
        <f>E59</f>
        <v>329</v>
      </c>
      <c r="C60">
        <f>F59</f>
        <v>31</v>
      </c>
      <c r="E60" s="15">
        <v>222</v>
      </c>
      <c r="F60">
        <f t="shared" ref="F60:F62" si="82">C60+1</f>
        <v>32</v>
      </c>
      <c r="H60">
        <f t="shared" si="80"/>
        <v>1070</v>
      </c>
      <c r="I60" s="7">
        <f t="shared" si="81"/>
        <v>972.72727272727275</v>
      </c>
    </row>
    <row r="61" spans="1:16" x14ac:dyDescent="0.3">
      <c r="B61">
        <f>E60</f>
        <v>222</v>
      </c>
      <c r="C61">
        <f t="shared" ref="C61:C62" si="83">F60</f>
        <v>32</v>
      </c>
      <c r="E61" s="15">
        <v>174</v>
      </c>
      <c r="F61">
        <f t="shared" si="82"/>
        <v>33</v>
      </c>
      <c r="H61">
        <f t="shared" si="80"/>
        <v>480</v>
      </c>
      <c r="I61" s="7">
        <f t="shared" si="81"/>
        <v>436.36363636363637</v>
      </c>
    </row>
    <row r="62" spans="1:16" x14ac:dyDescent="0.3">
      <c r="B62">
        <f>E61</f>
        <v>174</v>
      </c>
      <c r="C62">
        <f t="shared" si="83"/>
        <v>33</v>
      </c>
      <c r="D62" s="1"/>
      <c r="E62" s="3">
        <v>151</v>
      </c>
      <c r="F62">
        <f t="shared" si="82"/>
        <v>34</v>
      </c>
      <c r="H62">
        <f t="shared" ref="H62:H65" si="84">(B62-E62)/((F62-C62)*(1/$O$2))</f>
        <v>230</v>
      </c>
      <c r="I62" s="7">
        <f t="shared" ref="I62:I65" si="85">H62*$S$4</f>
        <v>209.09090909090909</v>
      </c>
    </row>
    <row r="63" spans="1:16" x14ac:dyDescent="0.3">
      <c r="A63">
        <v>24</v>
      </c>
      <c r="B63">
        <v>354</v>
      </c>
      <c r="C63">
        <v>44</v>
      </c>
      <c r="E63" s="15">
        <v>300</v>
      </c>
      <c r="F63">
        <f>C63+1</f>
        <v>45</v>
      </c>
      <c r="H63">
        <f t="shared" si="84"/>
        <v>540</v>
      </c>
      <c r="I63" s="7">
        <f t="shared" si="85"/>
        <v>490.90909090909088</v>
      </c>
    </row>
    <row r="64" spans="1:16" x14ac:dyDescent="0.3">
      <c r="B64">
        <f>E63</f>
        <v>300</v>
      </c>
      <c r="C64">
        <f>F63</f>
        <v>45</v>
      </c>
      <c r="E64" s="15">
        <v>250</v>
      </c>
      <c r="F64">
        <f t="shared" ref="F64:F66" si="86">C64+1</f>
        <v>46</v>
      </c>
      <c r="H64">
        <f t="shared" si="84"/>
        <v>500</v>
      </c>
      <c r="I64" s="7">
        <f t="shared" si="85"/>
        <v>454.5454545454545</v>
      </c>
    </row>
    <row r="65" spans="1:11" x14ac:dyDescent="0.3">
      <c r="B65">
        <f>E64</f>
        <v>250</v>
      </c>
      <c r="C65">
        <f t="shared" ref="C65:C66" si="87">F64</f>
        <v>46</v>
      </c>
      <c r="E65" s="15">
        <v>174</v>
      </c>
      <c r="F65">
        <f t="shared" si="86"/>
        <v>47</v>
      </c>
      <c r="H65">
        <f t="shared" si="84"/>
        <v>760</v>
      </c>
      <c r="I65" s="7">
        <f t="shared" si="85"/>
        <v>690.90909090909088</v>
      </c>
    </row>
    <row r="66" spans="1:11" x14ac:dyDescent="0.3">
      <c r="B66">
        <f>E65</f>
        <v>174</v>
      </c>
      <c r="C66">
        <f t="shared" si="87"/>
        <v>47</v>
      </c>
      <c r="D66" s="1"/>
      <c r="E66" s="3">
        <v>142</v>
      </c>
      <c r="F66">
        <f t="shared" si="86"/>
        <v>48</v>
      </c>
      <c r="H66">
        <f t="shared" ref="H66:H68" si="88">(B66-E66)/((F66-C66)*(1/$O$2))</f>
        <v>320</v>
      </c>
      <c r="I66" s="7">
        <f t="shared" ref="I66:I68" si="89">H66*$S$4</f>
        <v>290.90909090909088</v>
      </c>
    </row>
    <row r="67" spans="1:11" x14ac:dyDescent="0.3">
      <c r="A67">
        <v>26</v>
      </c>
      <c r="B67">
        <v>393</v>
      </c>
      <c r="C67">
        <v>35</v>
      </c>
      <c r="E67" s="15">
        <v>246</v>
      </c>
      <c r="F67">
        <f>C67+1</f>
        <v>36</v>
      </c>
      <c r="H67">
        <f t="shared" si="88"/>
        <v>1470</v>
      </c>
      <c r="I67" s="7">
        <f t="shared" si="89"/>
        <v>1336.3636363636363</v>
      </c>
    </row>
    <row r="68" spans="1:11" x14ac:dyDescent="0.3">
      <c r="B68">
        <f>E67</f>
        <v>246</v>
      </c>
      <c r="C68">
        <f>F67</f>
        <v>36</v>
      </c>
      <c r="E68" s="15">
        <v>168</v>
      </c>
      <c r="F68">
        <f t="shared" ref="F68" si="90">C68+1</f>
        <v>37</v>
      </c>
      <c r="H68">
        <f t="shared" si="88"/>
        <v>780</v>
      </c>
      <c r="I68" s="7">
        <f t="shared" si="89"/>
        <v>709.09090909090912</v>
      </c>
      <c r="K68" t="s">
        <v>220</v>
      </c>
    </row>
    <row r="69" spans="1:11" x14ac:dyDescent="0.3">
      <c r="A69">
        <v>29</v>
      </c>
      <c r="B69">
        <v>661</v>
      </c>
      <c r="C69">
        <v>40</v>
      </c>
      <c r="E69" s="15">
        <v>546</v>
      </c>
      <c r="F69">
        <f>C69+1</f>
        <v>41</v>
      </c>
      <c r="H69">
        <f t="shared" ref="H69:H70" si="91">(B69-E69)/((F69-C69)*(1/$O$2))</f>
        <v>1150</v>
      </c>
      <c r="I69" s="7">
        <f t="shared" ref="I69:I70" si="92">H69*$S$4</f>
        <v>1045.4545454545455</v>
      </c>
    </row>
    <row r="70" spans="1:11" x14ac:dyDescent="0.3">
      <c r="B70">
        <f>E69</f>
        <v>546</v>
      </c>
      <c r="C70">
        <f>F69</f>
        <v>41</v>
      </c>
      <c r="E70" s="15">
        <v>419</v>
      </c>
      <c r="F70">
        <f t="shared" ref="F70" si="93">C70+1</f>
        <v>42</v>
      </c>
      <c r="H70">
        <f t="shared" si="91"/>
        <v>1270</v>
      </c>
      <c r="I70" s="7">
        <f t="shared" si="92"/>
        <v>1154.5454545454545</v>
      </c>
    </row>
    <row r="71" spans="1:11" x14ac:dyDescent="0.3">
      <c r="B71">
        <f t="shared" ref="B71:B72" si="94">E70</f>
        <v>419</v>
      </c>
      <c r="C71">
        <f t="shared" ref="C71:C72" si="95">F70</f>
        <v>42</v>
      </c>
      <c r="E71" s="15">
        <v>362</v>
      </c>
      <c r="F71">
        <f t="shared" ref="F71:F72" si="96">C71+1</f>
        <v>43</v>
      </c>
      <c r="H71">
        <f t="shared" ref="H71:H72" si="97">(B71-E71)/((F71-C71)*(1/$O$2))</f>
        <v>570</v>
      </c>
      <c r="I71" s="7">
        <f t="shared" ref="I71:I74" si="98">H71*$S$4</f>
        <v>518.18181818181813</v>
      </c>
    </row>
    <row r="72" spans="1:11" x14ac:dyDescent="0.3">
      <c r="B72">
        <f t="shared" si="94"/>
        <v>362</v>
      </c>
      <c r="C72">
        <f t="shared" si="95"/>
        <v>43</v>
      </c>
      <c r="E72" s="15">
        <v>343</v>
      </c>
      <c r="F72">
        <f t="shared" si="96"/>
        <v>44</v>
      </c>
      <c r="H72">
        <f t="shared" si="97"/>
        <v>190</v>
      </c>
      <c r="I72" s="7">
        <f t="shared" si="98"/>
        <v>172.72727272727272</v>
      </c>
    </row>
    <row r="73" spans="1:11" x14ac:dyDescent="0.3">
      <c r="A73">
        <v>31</v>
      </c>
      <c r="B73">
        <v>254</v>
      </c>
      <c r="C73">
        <v>14</v>
      </c>
      <c r="D73">
        <v>1.31</v>
      </c>
      <c r="E73" s="15">
        <v>188</v>
      </c>
      <c r="F73">
        <f>C73+1</f>
        <v>15</v>
      </c>
      <c r="G73">
        <v>1.5</v>
      </c>
      <c r="H73">
        <f>(B73-E73)/(G73-D73)</f>
        <v>347.36842105263167</v>
      </c>
      <c r="I73" s="7">
        <f t="shared" si="98"/>
        <v>315.78947368421058</v>
      </c>
    </row>
    <row r="74" spans="1:11" x14ac:dyDescent="0.3">
      <c r="B74">
        <f>E73</f>
        <v>188</v>
      </c>
      <c r="C74">
        <f>F73</f>
        <v>15</v>
      </c>
      <c r="D74">
        <f>G73</f>
        <v>1.5</v>
      </c>
      <c r="E74" s="15">
        <v>131</v>
      </c>
      <c r="F74">
        <f t="shared" ref="F74:F75" si="99">C74+1</f>
        <v>16</v>
      </c>
      <c r="G74">
        <v>1.6</v>
      </c>
      <c r="H74">
        <f t="shared" ref="H74:H75" si="100">(B74-E74)/(G74-D74)</f>
        <v>569.99999999999955</v>
      </c>
      <c r="I74" s="7">
        <f t="shared" si="98"/>
        <v>518.18181818181779</v>
      </c>
    </row>
    <row r="75" spans="1:11" x14ac:dyDescent="0.3">
      <c r="B75">
        <f t="shared" ref="B75" si="101">E74</f>
        <v>131</v>
      </c>
      <c r="C75">
        <f t="shared" ref="C75" si="102">F74</f>
        <v>16</v>
      </c>
      <c r="D75">
        <f>G74</f>
        <v>1.6</v>
      </c>
      <c r="E75" s="15">
        <v>116</v>
      </c>
      <c r="F75">
        <f t="shared" si="99"/>
        <v>17</v>
      </c>
      <c r="G75">
        <v>1.7</v>
      </c>
      <c r="H75">
        <f t="shared" si="100"/>
        <v>150.0000000000002</v>
      </c>
      <c r="I75" s="7">
        <f t="shared" ref="I75:I79" si="103">H75*$S$4</f>
        <v>136.36363636363654</v>
      </c>
    </row>
    <row r="76" spans="1:11" x14ac:dyDescent="0.3">
      <c r="A76">
        <v>32</v>
      </c>
      <c r="B76">
        <v>451</v>
      </c>
      <c r="C76">
        <v>20</v>
      </c>
      <c r="E76" s="15">
        <v>424</v>
      </c>
      <c r="F76">
        <f>C76+1</f>
        <v>21</v>
      </c>
      <c r="H76">
        <f t="shared" ref="H76:H79" si="104">(B76-E76)/((F76-C76)*(1/$O$2))</f>
        <v>270</v>
      </c>
      <c r="I76" s="7">
        <f t="shared" si="103"/>
        <v>245.45454545454544</v>
      </c>
    </row>
    <row r="77" spans="1:11" x14ac:dyDescent="0.3">
      <c r="B77">
        <f>E76</f>
        <v>424</v>
      </c>
      <c r="C77">
        <f>F76</f>
        <v>21</v>
      </c>
      <c r="E77" s="15">
        <v>282</v>
      </c>
      <c r="F77">
        <f t="shared" ref="F77:F79" si="105">C77+1</f>
        <v>22</v>
      </c>
      <c r="H77">
        <f t="shared" si="104"/>
        <v>1420</v>
      </c>
      <c r="I77" s="7">
        <f t="shared" si="103"/>
        <v>1290.9090909090908</v>
      </c>
    </row>
    <row r="78" spans="1:11" x14ac:dyDescent="0.3">
      <c r="B78">
        <f t="shared" ref="B78:B79" si="106">E77</f>
        <v>282</v>
      </c>
      <c r="C78">
        <f t="shared" ref="C78:C79" si="107">F77</f>
        <v>22</v>
      </c>
      <c r="E78" s="15">
        <v>242</v>
      </c>
      <c r="F78">
        <f t="shared" si="105"/>
        <v>23</v>
      </c>
      <c r="H78">
        <f t="shared" si="104"/>
        <v>400</v>
      </c>
      <c r="I78" s="7">
        <f t="shared" si="103"/>
        <v>363.63636363636363</v>
      </c>
    </row>
    <row r="79" spans="1:11" x14ac:dyDescent="0.3">
      <c r="B79">
        <f t="shared" si="106"/>
        <v>242</v>
      </c>
      <c r="C79">
        <f t="shared" si="107"/>
        <v>23</v>
      </c>
      <c r="E79" s="15">
        <v>205</v>
      </c>
      <c r="F79">
        <f t="shared" si="105"/>
        <v>24</v>
      </c>
      <c r="H79">
        <f t="shared" si="104"/>
        <v>370</v>
      </c>
      <c r="I79" s="7">
        <f t="shared" si="103"/>
        <v>336.36363636363637</v>
      </c>
    </row>
    <row r="80" spans="1:11" x14ac:dyDescent="0.3">
      <c r="A80">
        <v>34</v>
      </c>
      <c r="B80">
        <v>250</v>
      </c>
      <c r="C80">
        <v>27</v>
      </c>
      <c r="E80" s="15">
        <v>235</v>
      </c>
      <c r="F80">
        <f>C80+1</f>
        <v>28</v>
      </c>
      <c r="H80">
        <f t="shared" ref="H80:H83" si="108">(B80-E80)/((F80-C80)*(1/$O$2))</f>
        <v>150</v>
      </c>
      <c r="I80" s="7">
        <f t="shared" ref="I80:I83" si="109">H80*$S$4</f>
        <v>136.36363636363635</v>
      </c>
    </row>
    <row r="81" spans="1:9" x14ac:dyDescent="0.3">
      <c r="B81">
        <f>E80</f>
        <v>235</v>
      </c>
      <c r="C81">
        <f>F80</f>
        <v>28</v>
      </c>
      <c r="E81" s="15">
        <v>159</v>
      </c>
      <c r="F81">
        <f t="shared" ref="F81:F83" si="110">C81+1</f>
        <v>29</v>
      </c>
      <c r="H81">
        <f t="shared" si="108"/>
        <v>760</v>
      </c>
      <c r="I81" s="7">
        <f t="shared" si="109"/>
        <v>690.90909090909088</v>
      </c>
    </row>
    <row r="82" spans="1:9" x14ac:dyDescent="0.3">
      <c r="B82">
        <f t="shared" ref="B82:B83" si="111">E81</f>
        <v>159</v>
      </c>
      <c r="C82">
        <f t="shared" ref="C82:C83" si="112">F81</f>
        <v>29</v>
      </c>
      <c r="E82" s="15">
        <v>129</v>
      </c>
      <c r="F82">
        <f t="shared" si="110"/>
        <v>30</v>
      </c>
      <c r="H82">
        <f t="shared" si="108"/>
        <v>300</v>
      </c>
      <c r="I82" s="7">
        <f t="shared" si="109"/>
        <v>272.72727272727269</v>
      </c>
    </row>
    <row r="83" spans="1:9" x14ac:dyDescent="0.3">
      <c r="B83">
        <f t="shared" si="111"/>
        <v>129</v>
      </c>
      <c r="C83">
        <f t="shared" si="112"/>
        <v>30</v>
      </c>
      <c r="E83" s="15">
        <v>115</v>
      </c>
      <c r="F83">
        <f t="shared" si="110"/>
        <v>31</v>
      </c>
      <c r="H83">
        <f t="shared" si="108"/>
        <v>140</v>
      </c>
      <c r="I83" s="7">
        <f t="shared" si="109"/>
        <v>127.27272727272727</v>
      </c>
    </row>
    <row r="84" spans="1:9" x14ac:dyDescent="0.3">
      <c r="A84">
        <v>36</v>
      </c>
      <c r="B84">
        <v>458</v>
      </c>
      <c r="C84">
        <v>28</v>
      </c>
      <c r="D84">
        <v>2.76</v>
      </c>
      <c r="E84" s="15">
        <v>384</v>
      </c>
      <c r="F84">
        <f>C84+1</f>
        <v>29</v>
      </c>
      <c r="G84">
        <v>2.95</v>
      </c>
      <c r="H84">
        <f>(B84-E84)/(G84-D84)</f>
        <v>389.47368421052551</v>
      </c>
      <c r="I84" s="7">
        <f t="shared" ref="I84:I91" si="113">H84*$S$4</f>
        <v>354.06698564593228</v>
      </c>
    </row>
    <row r="85" spans="1:9" x14ac:dyDescent="0.3">
      <c r="B85">
        <f>E84</f>
        <v>384</v>
      </c>
      <c r="C85">
        <f>F84</f>
        <v>29</v>
      </c>
      <c r="D85">
        <f>G84</f>
        <v>2.95</v>
      </c>
      <c r="E85" s="15">
        <v>355</v>
      </c>
      <c r="F85">
        <f t="shared" ref="F85:F87" si="114">C85+1</f>
        <v>30</v>
      </c>
      <c r="G85">
        <v>3.05</v>
      </c>
      <c r="H85">
        <f t="shared" ref="H85:H87" si="115">(B85-E85)/(G85-D85)</f>
        <v>290.00000000000102</v>
      </c>
      <c r="I85" s="7">
        <f t="shared" si="113"/>
        <v>263.63636363636454</v>
      </c>
    </row>
    <row r="86" spans="1:9" x14ac:dyDescent="0.3">
      <c r="B86">
        <f t="shared" ref="B86:B87" si="116">E85</f>
        <v>355</v>
      </c>
      <c r="C86">
        <f t="shared" ref="C86:C87" si="117">F85</f>
        <v>30</v>
      </c>
      <c r="D86">
        <f t="shared" ref="D86:D87" si="118">G85</f>
        <v>3.05</v>
      </c>
      <c r="E86" s="15">
        <v>308</v>
      </c>
      <c r="F86">
        <f t="shared" si="114"/>
        <v>31</v>
      </c>
      <c r="G86">
        <v>3.15</v>
      </c>
      <c r="H86">
        <f t="shared" si="115"/>
        <v>469.9999999999996</v>
      </c>
      <c r="I86" s="7">
        <f t="shared" si="113"/>
        <v>427.27272727272691</v>
      </c>
    </row>
    <row r="87" spans="1:9" x14ac:dyDescent="0.3">
      <c r="B87">
        <f t="shared" si="116"/>
        <v>308</v>
      </c>
      <c r="C87">
        <f t="shared" si="117"/>
        <v>31</v>
      </c>
      <c r="D87">
        <f t="shared" si="118"/>
        <v>3.15</v>
      </c>
      <c r="E87" s="15">
        <v>279</v>
      </c>
      <c r="F87">
        <f t="shared" si="114"/>
        <v>32</v>
      </c>
      <c r="G87">
        <v>3.25</v>
      </c>
      <c r="H87">
        <f t="shared" si="115"/>
        <v>289.99999999999972</v>
      </c>
      <c r="I87" s="7">
        <f t="shared" si="113"/>
        <v>263.63636363636334</v>
      </c>
    </row>
    <row r="88" spans="1:9" x14ac:dyDescent="0.3">
      <c r="A88">
        <v>37</v>
      </c>
      <c r="B88">
        <v>435</v>
      </c>
      <c r="C88">
        <v>30</v>
      </c>
      <c r="E88" s="15">
        <v>415</v>
      </c>
      <c r="F88">
        <f>C88+1</f>
        <v>31</v>
      </c>
      <c r="H88">
        <f t="shared" ref="H88:H91" si="119">(B88-E88)/((F88-C88)*(1/$O$2))</f>
        <v>200</v>
      </c>
      <c r="I88" s="7">
        <f t="shared" si="113"/>
        <v>181.81818181818181</v>
      </c>
    </row>
    <row r="89" spans="1:9" x14ac:dyDescent="0.3">
      <c r="B89">
        <f>E88</f>
        <v>415</v>
      </c>
      <c r="C89">
        <f>F88</f>
        <v>31</v>
      </c>
      <c r="E89" s="15">
        <v>324</v>
      </c>
      <c r="F89">
        <f t="shared" ref="F89:F91" si="120">C89+1</f>
        <v>32</v>
      </c>
      <c r="H89">
        <f t="shared" si="119"/>
        <v>910</v>
      </c>
      <c r="I89" s="7">
        <f t="shared" si="113"/>
        <v>827.27272727272725</v>
      </c>
    </row>
    <row r="90" spans="1:9" x14ac:dyDescent="0.3">
      <c r="B90">
        <f t="shared" ref="B90:B91" si="121">E89</f>
        <v>324</v>
      </c>
      <c r="C90">
        <f t="shared" ref="C90:C91" si="122">F89</f>
        <v>32</v>
      </c>
      <c r="E90" s="15">
        <v>247</v>
      </c>
      <c r="F90">
        <f t="shared" si="120"/>
        <v>33</v>
      </c>
      <c r="H90">
        <f t="shared" si="119"/>
        <v>770</v>
      </c>
      <c r="I90" s="7">
        <f t="shared" si="113"/>
        <v>700</v>
      </c>
    </row>
    <row r="91" spans="1:9" x14ac:dyDescent="0.3">
      <c r="B91">
        <f t="shared" si="121"/>
        <v>247</v>
      </c>
      <c r="C91">
        <f t="shared" si="122"/>
        <v>33</v>
      </c>
      <c r="E91" s="15">
        <v>208</v>
      </c>
      <c r="F91">
        <f t="shared" si="120"/>
        <v>34</v>
      </c>
      <c r="H91">
        <f t="shared" si="119"/>
        <v>390</v>
      </c>
      <c r="I91" s="7">
        <f t="shared" si="113"/>
        <v>354.54545454545456</v>
      </c>
    </row>
    <row r="92" spans="1:9" x14ac:dyDescent="0.3">
      <c r="E92" s="2"/>
      <c r="F92" s="2"/>
      <c r="G92" s="2"/>
    </row>
    <row r="93" spans="1:9" x14ac:dyDescent="0.3">
      <c r="B93" s="1"/>
      <c r="C93" s="1"/>
      <c r="D93" s="1"/>
      <c r="E93" s="3"/>
      <c r="F93" s="3"/>
      <c r="G93" s="3"/>
      <c r="H93" s="1"/>
      <c r="I93" s="9"/>
    </row>
    <row r="94" spans="1:9" x14ac:dyDescent="0.3">
      <c r="E94" s="2"/>
      <c r="F94" s="2"/>
      <c r="G94" s="2"/>
    </row>
    <row r="95" spans="1:9" x14ac:dyDescent="0.3">
      <c r="E95" s="2"/>
      <c r="F95" s="2"/>
      <c r="G95" s="2"/>
    </row>
    <row r="96" spans="1:9" x14ac:dyDescent="0.3">
      <c r="E96" s="2"/>
      <c r="F96" s="2"/>
      <c r="G96" s="2"/>
    </row>
    <row r="97" spans="2:9" x14ac:dyDescent="0.3">
      <c r="E97" s="2"/>
      <c r="F97" s="2"/>
      <c r="G97" s="2"/>
    </row>
    <row r="98" spans="2:9" x14ac:dyDescent="0.3">
      <c r="E98" s="2"/>
      <c r="F98" s="2"/>
      <c r="G98" s="2"/>
    </row>
    <row r="99" spans="2:9" x14ac:dyDescent="0.3">
      <c r="E99" s="2"/>
      <c r="F99" s="2"/>
      <c r="G99" s="2"/>
    </row>
    <row r="100" spans="2:9" x14ac:dyDescent="0.3">
      <c r="E100" s="2"/>
      <c r="F100" s="2"/>
      <c r="G100" s="2"/>
    </row>
    <row r="101" spans="2:9" x14ac:dyDescent="0.3">
      <c r="E101" s="2"/>
      <c r="F101" s="2"/>
      <c r="G101" s="2"/>
    </row>
    <row r="102" spans="2:9" x14ac:dyDescent="0.3">
      <c r="E102" s="2"/>
      <c r="F102" s="2"/>
      <c r="G102" s="2"/>
    </row>
    <row r="103" spans="2:9" x14ac:dyDescent="0.3">
      <c r="B103" s="6"/>
      <c r="C103" s="6"/>
      <c r="D103" s="6"/>
      <c r="E103" s="2"/>
      <c r="F103" s="2"/>
      <c r="G103" s="2"/>
      <c r="H103" s="6"/>
      <c r="I103" s="8"/>
    </row>
    <row r="104" spans="2:9" x14ac:dyDescent="0.3">
      <c r="B104" s="6"/>
      <c r="C104" s="6"/>
      <c r="D104" s="6"/>
      <c r="E104" s="2"/>
      <c r="F104" s="2"/>
      <c r="G104" s="2"/>
      <c r="H104" s="6"/>
      <c r="I104" s="8"/>
    </row>
    <row r="105" spans="2:9" x14ac:dyDescent="0.3">
      <c r="B105" s="6"/>
      <c r="C105" s="6"/>
      <c r="D105" s="6"/>
      <c r="E105" s="2"/>
      <c r="F105" s="2"/>
      <c r="G105" s="2"/>
      <c r="H105" s="6"/>
      <c r="I105" s="8"/>
    </row>
    <row r="106" spans="2:9" x14ac:dyDescent="0.3">
      <c r="B106" s="1"/>
      <c r="C106" s="1"/>
      <c r="D106" s="1"/>
      <c r="E106" s="3"/>
      <c r="F106" s="3"/>
      <c r="G106" s="3"/>
      <c r="H106" s="1"/>
      <c r="I106" s="9"/>
    </row>
    <row r="107" spans="2:9" x14ac:dyDescent="0.3">
      <c r="E107" s="2"/>
      <c r="F107" s="2"/>
      <c r="G107" s="2"/>
    </row>
    <row r="108" spans="2:9" x14ac:dyDescent="0.3">
      <c r="E108" s="2"/>
      <c r="F108" s="2"/>
      <c r="G108" s="2"/>
    </row>
    <row r="109" spans="2:9" x14ac:dyDescent="0.3">
      <c r="E109" s="2"/>
      <c r="F109" s="2"/>
      <c r="G109" s="2"/>
    </row>
    <row r="110" spans="2:9" x14ac:dyDescent="0.3">
      <c r="E110" s="2"/>
      <c r="F110" s="2"/>
      <c r="G110" s="2"/>
    </row>
    <row r="111" spans="2:9" x14ac:dyDescent="0.3">
      <c r="E111" s="2"/>
      <c r="F111" s="2"/>
      <c r="G111" s="2"/>
    </row>
    <row r="112" spans="2:9" x14ac:dyDescent="0.3">
      <c r="E112" s="2"/>
      <c r="F112" s="2"/>
      <c r="G112" s="2"/>
    </row>
    <row r="113" spans="2:9" x14ac:dyDescent="0.3">
      <c r="E113" s="2"/>
      <c r="F113" s="2"/>
      <c r="G113" s="2"/>
    </row>
    <row r="114" spans="2:9" x14ac:dyDescent="0.3">
      <c r="B114" s="1"/>
      <c r="C114" s="1"/>
      <c r="D114" s="1"/>
      <c r="E114" s="3"/>
      <c r="F114" s="3"/>
      <c r="G114" s="3"/>
      <c r="H114" s="1"/>
      <c r="I114" s="9"/>
    </row>
    <row r="115" spans="2:9" x14ac:dyDescent="0.3">
      <c r="E115" s="2"/>
      <c r="F115" s="2"/>
      <c r="G115" s="2"/>
    </row>
    <row r="116" spans="2:9" x14ac:dyDescent="0.3">
      <c r="E116" s="2"/>
      <c r="F116" s="2"/>
      <c r="G116" s="2"/>
    </row>
    <row r="117" spans="2:9" x14ac:dyDescent="0.3">
      <c r="E117" s="2"/>
      <c r="F117" s="2"/>
      <c r="G117" s="2"/>
    </row>
    <row r="118" spans="2:9" x14ac:dyDescent="0.3">
      <c r="E118" s="2"/>
      <c r="F118" s="2"/>
      <c r="G118" s="2"/>
    </row>
    <row r="119" spans="2:9" x14ac:dyDescent="0.3">
      <c r="E119" s="2"/>
      <c r="F119" s="2"/>
      <c r="G119" s="2"/>
    </row>
    <row r="120" spans="2:9" x14ac:dyDescent="0.3">
      <c r="E120" s="2"/>
      <c r="F120" s="2"/>
      <c r="G120" s="2"/>
    </row>
    <row r="121" spans="2:9" x14ac:dyDescent="0.3">
      <c r="E121" s="2"/>
      <c r="F121" s="2"/>
      <c r="G121" s="2"/>
    </row>
    <row r="122" spans="2:9" x14ac:dyDescent="0.3">
      <c r="E122" s="2"/>
      <c r="F122" s="2"/>
      <c r="G122" s="2"/>
    </row>
    <row r="123" spans="2:9" x14ac:dyDescent="0.3">
      <c r="E123" s="3"/>
      <c r="F123" s="2"/>
      <c r="G123" s="2"/>
    </row>
    <row r="124" spans="2:9" x14ac:dyDescent="0.3">
      <c r="E124" s="2"/>
      <c r="F124" s="2"/>
      <c r="G124" s="2"/>
    </row>
    <row r="125" spans="2:9" x14ac:dyDescent="0.3">
      <c r="E125" s="2"/>
      <c r="F125" s="2"/>
      <c r="G125" s="2"/>
    </row>
    <row r="126" spans="2:9" x14ac:dyDescent="0.3">
      <c r="E126" s="2"/>
      <c r="F126" s="2"/>
      <c r="G126" s="2"/>
    </row>
    <row r="127" spans="2:9" x14ac:dyDescent="0.3">
      <c r="B127" s="1"/>
      <c r="C127" s="1"/>
      <c r="D127" s="1"/>
      <c r="E127" s="3"/>
      <c r="F127" s="3"/>
      <c r="G127" s="3"/>
      <c r="H127" s="1"/>
      <c r="I127" s="8"/>
    </row>
    <row r="128" spans="2:9" x14ac:dyDescent="0.3">
      <c r="E128" s="2"/>
      <c r="F128" s="2"/>
      <c r="G128" s="2"/>
      <c r="I128" s="8"/>
    </row>
    <row r="129" spans="2:9" x14ac:dyDescent="0.3">
      <c r="E129" s="2"/>
      <c r="F129" s="2"/>
      <c r="G129" s="2"/>
      <c r="I129" s="8"/>
    </row>
    <row r="130" spans="2:9" x14ac:dyDescent="0.3">
      <c r="E130" s="2"/>
      <c r="F130" s="2"/>
      <c r="G130" s="2"/>
      <c r="I130" s="8"/>
    </row>
    <row r="131" spans="2:9" x14ac:dyDescent="0.3">
      <c r="E131" s="2"/>
      <c r="F131" s="2"/>
      <c r="G131" s="2"/>
      <c r="I131" s="8"/>
    </row>
    <row r="132" spans="2:9" x14ac:dyDescent="0.3">
      <c r="E132" s="2"/>
      <c r="F132" s="2"/>
      <c r="G132" s="2"/>
      <c r="I132" s="8"/>
    </row>
    <row r="133" spans="2:9" x14ac:dyDescent="0.3">
      <c r="E133" s="2"/>
      <c r="F133" s="2"/>
      <c r="G133" s="2"/>
      <c r="I133" s="8"/>
    </row>
    <row r="134" spans="2:9" x14ac:dyDescent="0.3">
      <c r="E134" s="2"/>
      <c r="F134" s="2"/>
      <c r="G134" s="2"/>
      <c r="I134" s="8"/>
    </row>
    <row r="135" spans="2:9" x14ac:dyDescent="0.3">
      <c r="E135" s="2"/>
      <c r="F135" s="2"/>
      <c r="G135" s="2"/>
      <c r="I135" s="8"/>
    </row>
    <row r="136" spans="2:9" x14ac:dyDescent="0.3">
      <c r="E136" s="3"/>
      <c r="F136" s="2"/>
      <c r="G136" s="2"/>
      <c r="I136" s="8"/>
    </row>
    <row r="137" spans="2:9" x14ac:dyDescent="0.3">
      <c r="E137" s="2"/>
      <c r="F137" s="2"/>
      <c r="G137" s="2"/>
      <c r="I137" s="8"/>
    </row>
    <row r="138" spans="2:9" x14ac:dyDescent="0.3">
      <c r="E138" s="2"/>
      <c r="F138" s="2"/>
      <c r="G138" s="2"/>
      <c r="I138" s="8"/>
    </row>
    <row r="139" spans="2:9" x14ac:dyDescent="0.3">
      <c r="E139" s="2"/>
      <c r="F139" s="2"/>
      <c r="G139" s="2"/>
      <c r="I139" s="8"/>
    </row>
    <row r="140" spans="2:9" x14ac:dyDescent="0.3">
      <c r="B140" s="1"/>
      <c r="C140" s="1"/>
      <c r="D140" s="1"/>
      <c r="E140" s="3"/>
      <c r="F140" s="3"/>
      <c r="G140" s="3"/>
      <c r="H140" s="1"/>
      <c r="I140" s="8"/>
    </row>
    <row r="141" spans="2:9" x14ac:dyDescent="0.3">
      <c r="E141" s="2"/>
      <c r="F141" s="2"/>
      <c r="G141" s="2"/>
      <c r="I141" s="8"/>
    </row>
    <row r="142" spans="2:9" x14ac:dyDescent="0.3">
      <c r="E142" s="2"/>
      <c r="F142" s="2"/>
      <c r="G142" s="2"/>
      <c r="I142" s="8"/>
    </row>
    <row r="143" spans="2:9" x14ac:dyDescent="0.3">
      <c r="E143" s="2"/>
      <c r="F143" s="2"/>
      <c r="G143" s="2"/>
      <c r="I143" s="8"/>
    </row>
    <row r="144" spans="2:9" x14ac:dyDescent="0.3">
      <c r="E144" s="2"/>
      <c r="F144" s="2"/>
      <c r="G144" s="2"/>
      <c r="I144" s="8"/>
    </row>
    <row r="145" spans="2:9" x14ac:dyDescent="0.3">
      <c r="E145" s="2"/>
      <c r="F145" s="2"/>
      <c r="G145" s="2"/>
      <c r="I145" s="8"/>
    </row>
    <row r="146" spans="2:9" x14ac:dyDescent="0.3">
      <c r="E146" s="2"/>
      <c r="F146" s="2"/>
      <c r="G146" s="2"/>
      <c r="I146" s="8"/>
    </row>
    <row r="147" spans="2:9" x14ac:dyDescent="0.3">
      <c r="E147" s="2"/>
      <c r="F147" s="2"/>
      <c r="G147" s="2"/>
      <c r="I147" s="8"/>
    </row>
    <row r="148" spans="2:9" x14ac:dyDescent="0.3">
      <c r="E148" s="2"/>
      <c r="F148" s="2"/>
      <c r="G148" s="2"/>
      <c r="I148" s="8"/>
    </row>
    <row r="149" spans="2:9" x14ac:dyDescent="0.3">
      <c r="E149" s="3"/>
      <c r="F149" s="2"/>
      <c r="G149" s="2"/>
      <c r="I149" s="8"/>
    </row>
    <row r="150" spans="2:9" x14ac:dyDescent="0.3">
      <c r="E150" s="2"/>
      <c r="F150" s="2"/>
      <c r="G150" s="2"/>
      <c r="I150" s="8"/>
    </row>
    <row r="151" spans="2:9" x14ac:dyDescent="0.3">
      <c r="E151" s="2"/>
      <c r="F151" s="2"/>
      <c r="G151" s="2"/>
      <c r="I151" s="8"/>
    </row>
    <row r="152" spans="2:9" x14ac:dyDescent="0.3">
      <c r="E152" s="2"/>
      <c r="F152" s="2"/>
      <c r="G152" s="2"/>
      <c r="I152" s="8"/>
    </row>
    <row r="153" spans="2:9" x14ac:dyDescent="0.3">
      <c r="B153" s="1"/>
      <c r="C153" s="1"/>
      <c r="D153" s="1"/>
      <c r="E153" s="3"/>
      <c r="F153" s="3"/>
      <c r="G153" s="3"/>
      <c r="H153" s="1"/>
      <c r="I153" s="8"/>
    </row>
    <row r="154" spans="2:9" x14ac:dyDescent="0.3">
      <c r="E154" s="2"/>
      <c r="F154" s="2"/>
      <c r="G154" s="2"/>
      <c r="I154" s="8"/>
    </row>
    <row r="155" spans="2:9" x14ac:dyDescent="0.3">
      <c r="E155" s="2"/>
      <c r="F155" s="2"/>
      <c r="G155" s="2"/>
      <c r="I155" s="8"/>
    </row>
    <row r="156" spans="2:9" x14ac:dyDescent="0.3">
      <c r="E156" s="2"/>
      <c r="F156" s="2"/>
      <c r="G156" s="2"/>
      <c r="I156" s="8"/>
    </row>
    <row r="157" spans="2:9" x14ac:dyDescent="0.3">
      <c r="E157" s="2"/>
      <c r="F157" s="2"/>
      <c r="G157" s="2"/>
      <c r="I157" s="8"/>
    </row>
    <row r="158" spans="2:9" x14ac:dyDescent="0.3">
      <c r="E158" s="2"/>
      <c r="F158" s="2"/>
      <c r="G158" s="2"/>
      <c r="I158" s="8"/>
    </row>
    <row r="159" spans="2:9" x14ac:dyDescent="0.3">
      <c r="E159" s="2"/>
      <c r="F159" s="2"/>
      <c r="G159" s="2"/>
      <c r="I159" s="8"/>
    </row>
    <row r="160" spans="2:9" x14ac:dyDescent="0.3">
      <c r="E160" s="2"/>
      <c r="F160" s="2"/>
      <c r="G160" s="2"/>
      <c r="I160" s="8"/>
    </row>
    <row r="161" spans="2:9" x14ac:dyDescent="0.3">
      <c r="E161" s="2"/>
      <c r="F161" s="2"/>
      <c r="G161" s="2"/>
      <c r="I161" s="8"/>
    </row>
    <row r="162" spans="2:9" x14ac:dyDescent="0.3">
      <c r="E162" s="2"/>
      <c r="F162" s="2"/>
      <c r="G162" s="2"/>
    </row>
    <row r="163" spans="2:9" x14ac:dyDescent="0.3">
      <c r="B163" s="12"/>
      <c r="C163" s="12"/>
      <c r="D163" s="12"/>
      <c r="E163" s="13"/>
      <c r="F163" s="13"/>
      <c r="G163" s="13"/>
      <c r="H163" s="12"/>
      <c r="I163" s="14"/>
    </row>
    <row r="164" spans="2:9" x14ac:dyDescent="0.3">
      <c r="E164" s="2"/>
      <c r="F164" s="2"/>
      <c r="G164" s="2"/>
    </row>
    <row r="165" spans="2:9" x14ac:dyDescent="0.3">
      <c r="E165" s="2"/>
      <c r="F165" s="2"/>
      <c r="G165" s="2"/>
    </row>
    <row r="166" spans="2:9" x14ac:dyDescent="0.3">
      <c r="E166" s="2"/>
      <c r="F166" s="2"/>
      <c r="G166" s="2"/>
    </row>
    <row r="167" spans="2:9" x14ac:dyDescent="0.3">
      <c r="E167" s="2"/>
      <c r="F167" s="2"/>
      <c r="G167" s="2"/>
    </row>
    <row r="168" spans="2:9" x14ac:dyDescent="0.3">
      <c r="E168" s="2"/>
      <c r="F168" s="2"/>
      <c r="G168" s="2"/>
    </row>
    <row r="169" spans="2:9" x14ac:dyDescent="0.3">
      <c r="E169" s="2"/>
      <c r="F169" s="2"/>
      <c r="G169" s="2"/>
    </row>
    <row r="170" spans="2:9" x14ac:dyDescent="0.3">
      <c r="E170" s="2"/>
      <c r="F170" s="2"/>
      <c r="G170" s="2"/>
    </row>
    <row r="171" spans="2:9" x14ac:dyDescent="0.3">
      <c r="E171" s="2"/>
      <c r="F171" s="2"/>
      <c r="G171" s="2"/>
    </row>
    <row r="172" spans="2:9" x14ac:dyDescent="0.3">
      <c r="B172" s="12"/>
      <c r="C172" s="12"/>
      <c r="D172" s="12"/>
      <c r="E172" s="13"/>
      <c r="F172" s="13"/>
      <c r="G172" s="13"/>
      <c r="H172" s="12"/>
      <c r="I172" s="14"/>
    </row>
    <row r="173" spans="2:9" x14ac:dyDescent="0.3">
      <c r="E173" s="2"/>
      <c r="F173" s="2"/>
      <c r="G173" s="2"/>
    </row>
    <row r="174" spans="2:9" x14ac:dyDescent="0.3">
      <c r="E174" s="2"/>
      <c r="F174" s="2"/>
      <c r="G174" s="2"/>
    </row>
    <row r="175" spans="2:9" x14ac:dyDescent="0.3">
      <c r="E175" s="2"/>
      <c r="F175" s="2"/>
      <c r="G175" s="2"/>
    </row>
    <row r="176" spans="2:9" x14ac:dyDescent="0.3">
      <c r="E176" s="2"/>
      <c r="F176" s="2"/>
      <c r="G176" s="2"/>
    </row>
    <row r="177" spans="2:9" x14ac:dyDescent="0.3">
      <c r="E177" s="2"/>
      <c r="F177" s="2"/>
      <c r="G177" s="2"/>
    </row>
    <row r="178" spans="2:9" x14ac:dyDescent="0.3">
      <c r="E178" s="2"/>
      <c r="F178" s="2"/>
      <c r="G178" s="2"/>
    </row>
    <row r="179" spans="2:9" x14ac:dyDescent="0.3">
      <c r="E179" s="2"/>
      <c r="F179" s="2"/>
      <c r="G179" s="2"/>
    </row>
    <row r="180" spans="2:9" x14ac:dyDescent="0.3">
      <c r="E180" s="2"/>
      <c r="F180" s="2"/>
      <c r="G180" s="2"/>
    </row>
    <row r="181" spans="2:9" x14ac:dyDescent="0.3">
      <c r="E181" s="2"/>
      <c r="F181" s="2"/>
      <c r="G181" s="2"/>
    </row>
    <row r="182" spans="2:9" x14ac:dyDescent="0.3">
      <c r="E182" s="2"/>
      <c r="F182" s="2"/>
      <c r="G182" s="2"/>
    </row>
    <row r="183" spans="2:9" x14ac:dyDescent="0.3">
      <c r="E183" s="2"/>
      <c r="F183" s="2"/>
      <c r="G183" s="2"/>
    </row>
    <row r="184" spans="2:9" x14ac:dyDescent="0.3">
      <c r="B184" s="12"/>
      <c r="C184" s="12"/>
      <c r="D184" s="12"/>
      <c r="E184" s="13"/>
      <c r="F184" s="13"/>
      <c r="G184" s="13"/>
      <c r="H184" s="12"/>
      <c r="I184" s="14"/>
    </row>
    <row r="185" spans="2:9" x14ac:dyDescent="0.3">
      <c r="E185" s="2"/>
      <c r="F185" s="2"/>
      <c r="G185" s="2"/>
    </row>
    <row r="186" spans="2:9" x14ac:dyDescent="0.3">
      <c r="E186" s="2"/>
      <c r="F186" s="2"/>
      <c r="G186" s="2"/>
    </row>
    <row r="187" spans="2:9" x14ac:dyDescent="0.3">
      <c r="E187" s="2"/>
      <c r="F187" s="2"/>
      <c r="G187" s="2"/>
    </row>
    <row r="188" spans="2:9" x14ac:dyDescent="0.3">
      <c r="E188" s="2"/>
      <c r="F188" s="2"/>
      <c r="G188" s="2"/>
    </row>
    <row r="189" spans="2:9" x14ac:dyDescent="0.3">
      <c r="E189" s="2"/>
      <c r="F189" s="2"/>
      <c r="G189" s="2"/>
    </row>
    <row r="190" spans="2:9" x14ac:dyDescent="0.3">
      <c r="E190" s="2"/>
      <c r="F190" s="2"/>
      <c r="G190" s="2"/>
    </row>
    <row r="191" spans="2:9" x14ac:dyDescent="0.3">
      <c r="E191" s="2"/>
      <c r="F191" s="2"/>
      <c r="G191" s="2"/>
    </row>
    <row r="192" spans="2:9" x14ac:dyDescent="0.3">
      <c r="E192" s="2"/>
      <c r="F192" s="2"/>
      <c r="G192" s="2"/>
    </row>
    <row r="193" spans="2:9" x14ac:dyDescent="0.3">
      <c r="E193" s="2"/>
      <c r="F193" s="2"/>
      <c r="G193" s="2"/>
    </row>
    <row r="194" spans="2:9" x14ac:dyDescent="0.3">
      <c r="E194" s="2"/>
      <c r="F194" s="2"/>
      <c r="G194" s="2"/>
    </row>
    <row r="195" spans="2:9" x14ac:dyDescent="0.3">
      <c r="E195" s="2"/>
      <c r="F195" s="2"/>
      <c r="G195" s="2"/>
    </row>
    <row r="196" spans="2:9" x14ac:dyDescent="0.3">
      <c r="B196" s="12"/>
      <c r="C196" s="12"/>
      <c r="D196" s="12"/>
      <c r="E196" s="13"/>
      <c r="F196" s="13"/>
      <c r="G196" s="13"/>
      <c r="H196" s="12"/>
      <c r="I196" s="14"/>
    </row>
    <row r="197" spans="2:9" x14ac:dyDescent="0.3">
      <c r="E197" s="2"/>
      <c r="F197" s="2"/>
      <c r="G197" s="2"/>
    </row>
    <row r="198" spans="2:9" x14ac:dyDescent="0.3">
      <c r="E198" s="2"/>
      <c r="F198" s="2"/>
      <c r="G198" s="2"/>
    </row>
    <row r="199" spans="2:9" x14ac:dyDescent="0.3">
      <c r="E199" s="2"/>
      <c r="F199" s="2"/>
      <c r="G199" s="2"/>
    </row>
    <row r="200" spans="2:9" x14ac:dyDescent="0.3">
      <c r="E200" s="2"/>
      <c r="F200" s="2"/>
      <c r="G200" s="2"/>
    </row>
    <row r="201" spans="2:9" x14ac:dyDescent="0.3">
      <c r="E201" s="2"/>
      <c r="F201" s="2"/>
      <c r="G201" s="2"/>
    </row>
    <row r="202" spans="2:9" x14ac:dyDescent="0.3">
      <c r="E202" s="2"/>
      <c r="F202" s="2"/>
      <c r="G202" s="2"/>
    </row>
    <row r="203" spans="2:9" x14ac:dyDescent="0.3">
      <c r="E203" s="2"/>
      <c r="F203" s="2"/>
      <c r="G203" s="2"/>
    </row>
    <row r="204" spans="2:9" x14ac:dyDescent="0.3">
      <c r="E204" s="2"/>
      <c r="F204" s="2"/>
      <c r="G204" s="2"/>
    </row>
    <row r="205" spans="2:9" x14ac:dyDescent="0.3">
      <c r="E205" s="2"/>
      <c r="F205" s="2"/>
      <c r="G205" s="2"/>
    </row>
    <row r="206" spans="2:9" x14ac:dyDescent="0.3">
      <c r="E206" s="2"/>
      <c r="F206" s="2"/>
      <c r="G206" s="2"/>
    </row>
    <row r="207" spans="2:9" x14ac:dyDescent="0.3">
      <c r="E207" s="2"/>
      <c r="F207" s="2"/>
      <c r="G207" s="2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1"/>
  <sheetViews>
    <sheetView workbookViewId="0">
      <selection activeCell="G7" sqref="G7"/>
    </sheetView>
  </sheetViews>
  <sheetFormatPr defaultColWidth="9.109375" defaultRowHeight="14.4" x14ac:dyDescent="0.3"/>
  <cols>
    <col min="1" max="16384" width="9.109375" style="17"/>
  </cols>
  <sheetData>
    <row r="1" spans="1:24" x14ac:dyDescent="0.3">
      <c r="A1" s="17" t="s">
        <v>221</v>
      </c>
      <c r="B1" s="17" t="s">
        <v>222</v>
      </c>
      <c r="C1" s="17" t="s">
        <v>6</v>
      </c>
      <c r="D1" s="17" t="s">
        <v>223</v>
      </c>
      <c r="E1" s="17" t="s">
        <v>6</v>
      </c>
      <c r="F1" s="17" t="s">
        <v>224</v>
      </c>
      <c r="G1" s="17" t="s">
        <v>115</v>
      </c>
      <c r="K1" s="17" t="s">
        <v>0</v>
      </c>
      <c r="S1" s="17">
        <v>1</v>
      </c>
      <c r="T1" s="17">
        <v>0.55872930893022499</v>
      </c>
      <c r="V1" s="17" t="s">
        <v>225</v>
      </c>
      <c r="W1" s="17" t="s">
        <v>226</v>
      </c>
      <c r="X1" s="17" t="s">
        <v>227</v>
      </c>
    </row>
    <row r="2" spans="1:24" x14ac:dyDescent="0.3">
      <c r="A2" s="17" t="s">
        <v>228</v>
      </c>
      <c r="B2" s="17">
        <v>68</v>
      </c>
      <c r="C2" s="17">
        <v>22</v>
      </c>
      <c r="D2" s="2">
        <v>46</v>
      </c>
      <c r="E2" s="2">
        <v>32</v>
      </c>
      <c r="F2" s="18">
        <f t="shared" ref="F2:F28" si="0">(B2-D2)/(VLOOKUP(E2,$S$1:$T$121,2,TRUE)-VLOOKUP(C2,$S$1:$T$121,2,TRUE))</f>
        <v>2.1997800219978001</v>
      </c>
      <c r="G2" s="18">
        <f t="shared" ref="G2" si="1">F2*$N$3</f>
        <v>4.9995000499950004</v>
      </c>
      <c r="K2" s="17" t="s">
        <v>1</v>
      </c>
      <c r="L2" s="17" t="s">
        <v>2</v>
      </c>
      <c r="M2" s="17" t="s">
        <v>3</v>
      </c>
      <c r="N2" s="17" t="s">
        <v>4</v>
      </c>
      <c r="S2" s="17">
        <v>2</v>
      </c>
      <c r="T2" s="17">
        <v>1.41272930893022</v>
      </c>
      <c r="V2" s="17" t="s">
        <v>225</v>
      </c>
      <c r="W2" s="17" t="s">
        <v>229</v>
      </c>
      <c r="X2" s="17" t="s">
        <v>227</v>
      </c>
    </row>
    <row r="3" spans="1:24" x14ac:dyDescent="0.3">
      <c r="B3" s="17">
        <v>65</v>
      </c>
      <c r="C3" s="17">
        <v>29</v>
      </c>
      <c r="D3" s="2">
        <v>45</v>
      </c>
      <c r="E3" s="2">
        <v>37</v>
      </c>
      <c r="F3" s="18">
        <f t="shared" si="0"/>
        <v>2.4971906605069285</v>
      </c>
      <c r="G3" s="18">
        <f>F3*$N$3</f>
        <v>5.675433319333929</v>
      </c>
      <c r="K3" s="17">
        <v>4</v>
      </c>
      <c r="L3" s="17">
        <v>22</v>
      </c>
      <c r="M3" s="17">
        <v>50</v>
      </c>
      <c r="N3" s="17">
        <f>M3/L3</f>
        <v>2.2727272727272729</v>
      </c>
      <c r="S3" s="17">
        <v>3</v>
      </c>
      <c r="T3" s="17">
        <v>2.2687293089302201</v>
      </c>
      <c r="V3" s="17" t="s">
        <v>225</v>
      </c>
      <c r="W3" s="17" t="s">
        <v>230</v>
      </c>
      <c r="X3" s="17" t="s">
        <v>227</v>
      </c>
    </row>
    <row r="4" spans="1:24" x14ac:dyDescent="0.3">
      <c r="B4" s="17">
        <v>60</v>
      </c>
      <c r="C4" s="17">
        <v>79</v>
      </c>
      <c r="D4" s="17">
        <v>41</v>
      </c>
      <c r="E4" s="17">
        <v>86</v>
      </c>
      <c r="F4" s="18">
        <f t="shared" si="0"/>
        <v>2.7173913043478297</v>
      </c>
      <c r="G4" s="18">
        <f>F4*$N$3</f>
        <v>6.1758893280632501</v>
      </c>
      <c r="K4" s="17">
        <v>10</v>
      </c>
      <c r="L4" s="17">
        <v>55</v>
      </c>
      <c r="M4" s="17">
        <v>50</v>
      </c>
      <c r="N4" s="17">
        <f>M4/L4</f>
        <v>0.90909090909090906</v>
      </c>
      <c r="S4" s="17">
        <v>4</v>
      </c>
      <c r="T4" s="17">
        <v>3.2177293089302199</v>
      </c>
      <c r="V4" s="17" t="s">
        <v>225</v>
      </c>
      <c r="W4" s="17" t="s">
        <v>231</v>
      </c>
      <c r="X4" s="17" t="s">
        <v>227</v>
      </c>
    </row>
    <row r="5" spans="1:24" x14ac:dyDescent="0.3">
      <c r="B5" s="17">
        <v>69</v>
      </c>
      <c r="C5" s="17">
        <v>39</v>
      </c>
      <c r="D5" s="2">
        <v>50</v>
      </c>
      <c r="E5" s="2">
        <v>43</v>
      </c>
      <c r="F5" s="18">
        <f t="shared" si="0"/>
        <v>4.7488127968008023</v>
      </c>
      <c r="G5" s="18">
        <f>F5*$N$3</f>
        <v>10.79275635636546</v>
      </c>
      <c r="S5" s="17">
        <v>5</v>
      </c>
      <c r="T5" s="17">
        <v>4.2237293089302197</v>
      </c>
      <c r="V5" s="17" t="s">
        <v>225</v>
      </c>
      <c r="W5" s="17" t="s">
        <v>232</v>
      </c>
      <c r="X5" s="17" t="s">
        <v>227</v>
      </c>
    </row>
    <row r="6" spans="1:24" x14ac:dyDescent="0.3">
      <c r="B6" s="17">
        <v>59</v>
      </c>
      <c r="C6" s="17">
        <v>42</v>
      </c>
      <c r="D6" s="2">
        <v>40</v>
      </c>
      <c r="E6" s="2">
        <v>47</v>
      </c>
      <c r="F6" s="18">
        <f t="shared" si="0"/>
        <v>3.8022813688212929</v>
      </c>
      <c r="G6" s="18">
        <f>F6*$N$3</f>
        <v>8.6415485655029389</v>
      </c>
      <c r="S6" s="17">
        <v>6</v>
      </c>
      <c r="T6" s="17">
        <v>5.22472930893022</v>
      </c>
      <c r="V6" s="17" t="s">
        <v>225</v>
      </c>
      <c r="W6" s="17" t="s">
        <v>233</v>
      </c>
      <c r="X6" s="17" t="s">
        <v>227</v>
      </c>
    </row>
    <row r="7" spans="1:24" x14ac:dyDescent="0.3">
      <c r="A7" s="17" t="s">
        <v>234</v>
      </c>
      <c r="B7" s="17">
        <v>69</v>
      </c>
      <c r="C7" s="17">
        <v>14</v>
      </c>
      <c r="D7" s="2">
        <v>42</v>
      </c>
      <c r="E7" s="2">
        <v>19</v>
      </c>
      <c r="F7" s="18">
        <f t="shared" si="0"/>
        <v>5.4043234587670108</v>
      </c>
      <c r="G7" s="18">
        <f t="shared" ref="G7:G28" si="2">F7*$N$3</f>
        <v>12.282553315379571</v>
      </c>
      <c r="S7" s="17">
        <v>7</v>
      </c>
      <c r="T7" s="17">
        <v>6.2237293089302197</v>
      </c>
      <c r="V7" s="17" t="s">
        <v>225</v>
      </c>
      <c r="W7" s="17" t="s">
        <v>235</v>
      </c>
      <c r="X7" s="17" t="s">
        <v>227</v>
      </c>
    </row>
    <row r="8" spans="1:24" x14ac:dyDescent="0.3">
      <c r="B8" s="17">
        <v>84</v>
      </c>
      <c r="C8" s="17">
        <v>15</v>
      </c>
      <c r="D8" s="2">
        <v>45</v>
      </c>
      <c r="E8" s="2">
        <v>21</v>
      </c>
      <c r="F8" s="18">
        <f t="shared" si="0"/>
        <v>6.4956695536309113</v>
      </c>
      <c r="G8" s="18">
        <f t="shared" si="2"/>
        <v>14.762885349161163</v>
      </c>
      <c r="S8" s="17">
        <v>8</v>
      </c>
      <c r="T8" s="17">
        <v>7.2187293089302198</v>
      </c>
      <c r="V8" s="17" t="s">
        <v>225</v>
      </c>
      <c r="W8" s="17" t="s">
        <v>236</v>
      </c>
      <c r="X8" s="17" t="s">
        <v>227</v>
      </c>
    </row>
    <row r="9" spans="1:24" x14ac:dyDescent="0.3">
      <c r="B9" s="17">
        <v>78</v>
      </c>
      <c r="C9" s="17">
        <v>20</v>
      </c>
      <c r="D9" s="2">
        <v>58</v>
      </c>
      <c r="E9" s="2">
        <v>25</v>
      </c>
      <c r="F9" s="18">
        <f t="shared" si="0"/>
        <v>3.9960039960039966</v>
      </c>
      <c r="G9" s="18">
        <f t="shared" si="2"/>
        <v>9.0818272636454473</v>
      </c>
      <c r="S9" s="17">
        <v>9</v>
      </c>
      <c r="T9" s="17">
        <v>8.22472930893022</v>
      </c>
      <c r="V9" s="17" t="s">
        <v>225</v>
      </c>
      <c r="W9" s="17" t="s">
        <v>237</v>
      </c>
      <c r="X9" s="17" t="s">
        <v>227</v>
      </c>
    </row>
    <row r="10" spans="1:24" x14ac:dyDescent="0.3">
      <c r="B10" s="17">
        <v>79</v>
      </c>
      <c r="C10" s="17">
        <v>29</v>
      </c>
      <c r="D10" s="2">
        <v>57</v>
      </c>
      <c r="E10" s="2">
        <v>34</v>
      </c>
      <c r="F10" s="18">
        <f t="shared" si="0"/>
        <v>4.3999999999999968</v>
      </c>
      <c r="G10" s="18">
        <f t="shared" si="2"/>
        <v>9.9999999999999929</v>
      </c>
      <c r="S10" s="17">
        <v>10</v>
      </c>
      <c r="T10" s="17">
        <v>9.2237293089302206</v>
      </c>
      <c r="V10" s="17" t="s">
        <v>225</v>
      </c>
      <c r="W10" s="17" t="s">
        <v>238</v>
      </c>
      <c r="X10" s="17" t="s">
        <v>227</v>
      </c>
    </row>
    <row r="11" spans="1:24" x14ac:dyDescent="0.3">
      <c r="B11" s="17">
        <v>84</v>
      </c>
      <c r="C11" s="17">
        <v>32</v>
      </c>
      <c r="D11" s="2">
        <v>59</v>
      </c>
      <c r="E11" s="2">
        <v>38</v>
      </c>
      <c r="F11" s="18">
        <f t="shared" si="0"/>
        <v>4.163197335553706</v>
      </c>
      <c r="G11" s="18">
        <f t="shared" si="2"/>
        <v>9.4618121262584243</v>
      </c>
      <c r="S11" s="17">
        <v>11</v>
      </c>
      <c r="T11" s="17">
        <v>10.223729308930199</v>
      </c>
      <c r="V11" s="17" t="s">
        <v>225</v>
      </c>
      <c r="W11" s="17" t="s">
        <v>239</v>
      </c>
      <c r="X11" s="17" t="s">
        <v>227</v>
      </c>
    </row>
    <row r="12" spans="1:24" x14ac:dyDescent="0.3">
      <c r="B12" s="17">
        <v>67</v>
      </c>
      <c r="C12" s="17">
        <v>59</v>
      </c>
      <c r="D12" s="2">
        <v>51</v>
      </c>
      <c r="E12" s="2">
        <v>63</v>
      </c>
      <c r="F12" s="18">
        <f t="shared" si="0"/>
        <v>4.0020010005002522</v>
      </c>
      <c r="G12" s="18">
        <f t="shared" si="2"/>
        <v>9.0954568193187555</v>
      </c>
      <c r="S12" s="17">
        <v>12</v>
      </c>
      <c r="T12" s="17">
        <v>11.2247293089302</v>
      </c>
      <c r="V12" s="17" t="s">
        <v>225</v>
      </c>
      <c r="W12" s="17" t="s">
        <v>240</v>
      </c>
      <c r="X12" s="17" t="s">
        <v>227</v>
      </c>
    </row>
    <row r="13" spans="1:24" x14ac:dyDescent="0.3">
      <c r="A13" s="17" t="s">
        <v>241</v>
      </c>
      <c r="B13" s="17">
        <v>56</v>
      </c>
      <c r="C13" s="17">
        <v>33</v>
      </c>
      <c r="D13" s="2">
        <v>33</v>
      </c>
      <c r="E13" s="2">
        <v>38</v>
      </c>
      <c r="F13" s="18">
        <f t="shared" si="0"/>
        <v>4.598160735705715</v>
      </c>
      <c r="G13" s="18">
        <f t="shared" si="2"/>
        <v>10.45036530842208</v>
      </c>
      <c r="S13" s="17">
        <v>13</v>
      </c>
      <c r="T13" s="17">
        <v>12.2227293089302</v>
      </c>
      <c r="V13" s="17" t="s">
        <v>225</v>
      </c>
      <c r="W13" s="17" t="s">
        <v>242</v>
      </c>
      <c r="X13" s="17" t="s">
        <v>227</v>
      </c>
    </row>
    <row r="14" spans="1:24" x14ac:dyDescent="0.3">
      <c r="B14" s="17">
        <v>54</v>
      </c>
      <c r="C14" s="17">
        <v>36</v>
      </c>
      <c r="D14" s="2">
        <v>35</v>
      </c>
      <c r="E14" s="2">
        <v>39</v>
      </c>
      <c r="F14" s="18">
        <f t="shared" si="0"/>
        <v>6.333333333333333</v>
      </c>
      <c r="G14" s="18">
        <f t="shared" si="2"/>
        <v>14.393939393939394</v>
      </c>
      <c r="S14" s="17">
        <v>14</v>
      </c>
      <c r="T14" s="17">
        <v>13.220729308930199</v>
      </c>
      <c r="V14" s="17" t="s">
        <v>225</v>
      </c>
      <c r="W14" s="17" t="s">
        <v>243</v>
      </c>
      <c r="X14" s="17" t="s">
        <v>227</v>
      </c>
    </row>
    <row r="15" spans="1:24" x14ac:dyDescent="0.3">
      <c r="B15" s="17">
        <v>42</v>
      </c>
      <c r="C15" s="17">
        <v>40</v>
      </c>
      <c r="D15" s="2">
        <v>30</v>
      </c>
      <c r="E15" s="2">
        <v>43</v>
      </c>
      <c r="F15" s="18">
        <f t="shared" si="0"/>
        <v>3.9960039960039957</v>
      </c>
      <c r="G15" s="18">
        <f t="shared" si="2"/>
        <v>9.0818272636454456</v>
      </c>
      <c r="S15" s="17">
        <v>15</v>
      </c>
      <c r="T15" s="17">
        <v>14.2217293089302</v>
      </c>
      <c r="V15" s="17" t="s">
        <v>225</v>
      </c>
      <c r="W15" s="17" t="s">
        <v>244</v>
      </c>
      <c r="X15" s="17" t="s">
        <v>227</v>
      </c>
    </row>
    <row r="16" spans="1:24" x14ac:dyDescent="0.3">
      <c r="B16" s="17">
        <v>44</v>
      </c>
      <c r="C16" s="17">
        <v>43</v>
      </c>
      <c r="D16" s="2">
        <v>31</v>
      </c>
      <c r="E16" s="2">
        <v>47</v>
      </c>
      <c r="F16" s="18">
        <f t="shared" si="0"/>
        <v>3.255697470573502</v>
      </c>
      <c r="G16" s="18">
        <f t="shared" si="2"/>
        <v>7.3993124331215965</v>
      </c>
      <c r="S16" s="17">
        <v>16</v>
      </c>
      <c r="T16" s="17">
        <v>15.2247293089302</v>
      </c>
      <c r="V16" s="17" t="s">
        <v>225</v>
      </c>
      <c r="W16" s="17" t="s">
        <v>245</v>
      </c>
      <c r="X16" s="17" t="s">
        <v>227</v>
      </c>
    </row>
    <row r="17" spans="1:24" x14ac:dyDescent="0.3">
      <c r="B17" s="17">
        <v>41</v>
      </c>
      <c r="C17" s="17">
        <v>51</v>
      </c>
      <c r="D17" s="2">
        <v>30</v>
      </c>
      <c r="E17" s="2">
        <v>54</v>
      </c>
      <c r="F17" s="18">
        <f t="shared" si="0"/>
        <v>3.6666666666666665</v>
      </c>
      <c r="G17" s="18">
        <f t="shared" si="2"/>
        <v>8.3333333333333339</v>
      </c>
      <c r="S17" s="17">
        <v>17</v>
      </c>
      <c r="T17" s="17">
        <v>16.223729308930199</v>
      </c>
      <c r="V17" s="17" t="s">
        <v>225</v>
      </c>
      <c r="W17" s="17" t="s">
        <v>246</v>
      </c>
      <c r="X17" s="17" t="s">
        <v>227</v>
      </c>
    </row>
    <row r="18" spans="1:24" x14ac:dyDescent="0.3">
      <c r="B18" s="17">
        <v>50</v>
      </c>
      <c r="C18" s="17">
        <v>69</v>
      </c>
      <c r="D18" s="2">
        <v>34</v>
      </c>
      <c r="E18" s="2">
        <v>73</v>
      </c>
      <c r="F18" s="18">
        <f t="shared" si="0"/>
        <v>3.9970022483137644</v>
      </c>
      <c r="G18" s="18">
        <f t="shared" si="2"/>
        <v>9.08409601889492</v>
      </c>
      <c r="S18" s="17">
        <v>18</v>
      </c>
      <c r="T18" s="17">
        <v>17.2247293089302</v>
      </c>
      <c r="V18" s="17" t="s">
        <v>225</v>
      </c>
      <c r="W18" s="17" t="s">
        <v>247</v>
      </c>
      <c r="X18" s="17" t="s">
        <v>227</v>
      </c>
    </row>
    <row r="19" spans="1:24" x14ac:dyDescent="0.3">
      <c r="B19" s="17">
        <v>72</v>
      </c>
      <c r="C19" s="17">
        <v>71</v>
      </c>
      <c r="D19" s="2">
        <v>52</v>
      </c>
      <c r="E19" s="2">
        <v>75</v>
      </c>
      <c r="F19" s="18">
        <f t="shared" si="0"/>
        <v>5.0050050050050112</v>
      </c>
      <c r="G19" s="18">
        <f t="shared" si="2"/>
        <v>11.37501137501139</v>
      </c>
      <c r="S19" s="17">
        <v>19</v>
      </c>
      <c r="T19" s="17">
        <v>18.216729308930201</v>
      </c>
      <c r="V19" s="17" t="s">
        <v>225</v>
      </c>
      <c r="W19" s="17" t="s">
        <v>248</v>
      </c>
      <c r="X19" s="17" t="s">
        <v>227</v>
      </c>
    </row>
    <row r="20" spans="1:24" x14ac:dyDescent="0.3">
      <c r="B20" s="17">
        <v>56</v>
      </c>
      <c r="C20" s="17">
        <v>78</v>
      </c>
      <c r="D20" s="2">
        <v>41</v>
      </c>
      <c r="E20" s="2">
        <v>82</v>
      </c>
      <c r="F20" s="18">
        <f t="shared" si="0"/>
        <v>3.7537537537537582</v>
      </c>
      <c r="G20" s="18">
        <f t="shared" si="2"/>
        <v>8.5312585312585423</v>
      </c>
      <c r="S20" s="17">
        <v>20</v>
      </c>
      <c r="T20" s="17">
        <v>19.2187293089302</v>
      </c>
      <c r="V20" s="17" t="s">
        <v>225</v>
      </c>
      <c r="W20" s="17" t="s">
        <v>249</v>
      </c>
      <c r="X20" s="17" t="s">
        <v>227</v>
      </c>
    </row>
    <row r="21" spans="1:24" x14ac:dyDescent="0.3">
      <c r="B21" s="17">
        <v>50</v>
      </c>
      <c r="C21" s="17">
        <v>91</v>
      </c>
      <c r="D21" s="2">
        <v>36</v>
      </c>
      <c r="E21" s="2">
        <v>94</v>
      </c>
      <c r="F21" s="18">
        <f t="shared" si="0"/>
        <v>4.666666666666667</v>
      </c>
      <c r="G21" s="18">
        <f t="shared" si="2"/>
        <v>10.606060606060607</v>
      </c>
      <c r="S21" s="17">
        <v>21</v>
      </c>
      <c r="T21" s="17">
        <v>20.225729308930202</v>
      </c>
      <c r="V21" s="17" t="s">
        <v>225</v>
      </c>
      <c r="W21" s="17" t="s">
        <v>250</v>
      </c>
      <c r="X21" s="17" t="s">
        <v>227</v>
      </c>
    </row>
    <row r="22" spans="1:24" x14ac:dyDescent="0.3">
      <c r="A22" s="17" t="s">
        <v>251</v>
      </c>
      <c r="B22" s="17">
        <v>63</v>
      </c>
      <c r="C22" s="17">
        <v>31</v>
      </c>
      <c r="D22" s="2">
        <v>49</v>
      </c>
      <c r="E22" s="2">
        <v>35</v>
      </c>
      <c r="F22" s="18">
        <f t="shared" si="0"/>
        <v>3.5000000000000031</v>
      </c>
      <c r="G22" s="18">
        <f t="shared" si="2"/>
        <v>7.9545454545454621</v>
      </c>
      <c r="S22" s="17">
        <v>22</v>
      </c>
      <c r="T22" s="17">
        <v>21.2187293089302</v>
      </c>
      <c r="V22" s="17" t="s">
        <v>225</v>
      </c>
      <c r="W22" s="17" t="s">
        <v>252</v>
      </c>
      <c r="X22" s="17" t="s">
        <v>227</v>
      </c>
    </row>
    <row r="23" spans="1:24" x14ac:dyDescent="0.3">
      <c r="B23" s="17">
        <v>75</v>
      </c>
      <c r="C23" s="17">
        <v>37</v>
      </c>
      <c r="D23" s="2">
        <v>54</v>
      </c>
      <c r="E23" s="2">
        <v>42</v>
      </c>
      <c r="F23" s="18">
        <f t="shared" si="0"/>
        <v>4.2025215129077447</v>
      </c>
      <c r="G23" s="18">
        <f t="shared" si="2"/>
        <v>9.5511852566085107</v>
      </c>
      <c r="S23" s="17">
        <v>23</v>
      </c>
      <c r="T23" s="17">
        <v>22.223729308930199</v>
      </c>
      <c r="V23" s="17" t="s">
        <v>225</v>
      </c>
      <c r="W23" s="17" t="s">
        <v>253</v>
      </c>
      <c r="X23" s="17" t="s">
        <v>227</v>
      </c>
    </row>
    <row r="24" spans="1:24" x14ac:dyDescent="0.3">
      <c r="B24" s="17">
        <v>59</v>
      </c>
      <c r="C24" s="17">
        <v>30</v>
      </c>
      <c r="D24" s="2">
        <v>43</v>
      </c>
      <c r="E24" s="2">
        <v>33</v>
      </c>
      <c r="F24" s="18">
        <f t="shared" si="0"/>
        <v>5.3244592346089865</v>
      </c>
      <c r="G24" s="18">
        <f t="shared" si="2"/>
        <v>12.101043715020426</v>
      </c>
      <c r="S24" s="17">
        <v>24</v>
      </c>
      <c r="T24" s="17">
        <v>23.2247293089302</v>
      </c>
      <c r="V24" s="17" t="s">
        <v>225</v>
      </c>
      <c r="W24" s="17" t="s">
        <v>254</v>
      </c>
      <c r="X24" s="17" t="s">
        <v>227</v>
      </c>
    </row>
    <row r="25" spans="1:24" x14ac:dyDescent="0.3">
      <c r="B25" s="17">
        <v>62</v>
      </c>
      <c r="C25" s="17">
        <v>41</v>
      </c>
      <c r="D25" s="2">
        <v>50</v>
      </c>
      <c r="E25" s="2">
        <v>44</v>
      </c>
      <c r="F25" s="18">
        <f t="shared" si="0"/>
        <v>4.0013337779259821</v>
      </c>
      <c r="G25" s="18">
        <f t="shared" si="2"/>
        <v>9.0939404043772321</v>
      </c>
      <c r="S25" s="17">
        <v>25</v>
      </c>
      <c r="T25" s="17">
        <v>24.223729308930199</v>
      </c>
      <c r="V25" s="17" t="s">
        <v>225</v>
      </c>
      <c r="W25" s="17" t="s">
        <v>255</v>
      </c>
      <c r="X25" s="17" t="s">
        <v>227</v>
      </c>
    </row>
    <row r="26" spans="1:24" x14ac:dyDescent="0.3">
      <c r="A26" s="17" t="s">
        <v>256</v>
      </c>
      <c r="B26" s="17">
        <v>52</v>
      </c>
      <c r="C26" s="17">
        <v>81</v>
      </c>
      <c r="D26" s="2">
        <v>35</v>
      </c>
      <c r="E26" s="2">
        <v>85</v>
      </c>
      <c r="F26" s="18">
        <f t="shared" si="0"/>
        <v>4.25</v>
      </c>
      <c r="G26" s="18">
        <f t="shared" si="2"/>
        <v>9.6590909090909101</v>
      </c>
      <c r="S26" s="17">
        <v>26</v>
      </c>
      <c r="T26" s="17">
        <v>25.222729308930202</v>
      </c>
      <c r="V26" s="17" t="s">
        <v>225</v>
      </c>
      <c r="W26" s="17" t="s">
        <v>257</v>
      </c>
      <c r="X26" s="17" t="s">
        <v>227</v>
      </c>
    </row>
    <row r="27" spans="1:24" x14ac:dyDescent="0.3">
      <c r="B27" s="17">
        <v>52</v>
      </c>
      <c r="C27" s="17">
        <v>85</v>
      </c>
      <c r="D27" s="2">
        <v>33</v>
      </c>
      <c r="E27" s="2">
        <v>89</v>
      </c>
      <c r="F27" s="18">
        <f t="shared" si="0"/>
        <v>4.75</v>
      </c>
      <c r="G27" s="18">
        <f t="shared" si="2"/>
        <v>10.795454545454547</v>
      </c>
      <c r="S27" s="17">
        <v>27</v>
      </c>
      <c r="T27" s="17">
        <v>26.223729308930199</v>
      </c>
      <c r="V27" s="17" t="s">
        <v>225</v>
      </c>
      <c r="W27" s="17" t="s">
        <v>258</v>
      </c>
      <c r="X27" s="17" t="s">
        <v>227</v>
      </c>
    </row>
    <row r="28" spans="1:24" x14ac:dyDescent="0.3">
      <c r="B28" s="17">
        <v>55</v>
      </c>
      <c r="C28" s="17">
        <v>86</v>
      </c>
      <c r="D28" s="2">
        <v>30</v>
      </c>
      <c r="E28" s="2">
        <v>96</v>
      </c>
      <c r="F28" s="18">
        <f t="shared" si="0"/>
        <v>2.4985008994603239</v>
      </c>
      <c r="G28" s="18">
        <f t="shared" si="2"/>
        <v>5.6784111351371003</v>
      </c>
      <c r="S28" s="17">
        <v>28</v>
      </c>
      <c r="T28" s="17">
        <v>27.223729308930199</v>
      </c>
      <c r="V28" s="17" t="s">
        <v>225</v>
      </c>
      <c r="W28" s="17" t="s">
        <v>259</v>
      </c>
      <c r="X28" s="17" t="s">
        <v>227</v>
      </c>
    </row>
    <row r="29" spans="1:24" x14ac:dyDescent="0.3">
      <c r="S29" s="17">
        <v>29</v>
      </c>
      <c r="T29" s="17">
        <v>28.217729308930199</v>
      </c>
      <c r="V29" s="17" t="s">
        <v>225</v>
      </c>
      <c r="W29" s="17" t="s">
        <v>260</v>
      </c>
      <c r="X29" s="17" t="s">
        <v>227</v>
      </c>
    </row>
    <row r="30" spans="1:24" x14ac:dyDescent="0.3">
      <c r="S30" s="17">
        <v>30</v>
      </c>
      <c r="T30" s="17">
        <v>29.217729308930199</v>
      </c>
      <c r="V30" s="17" t="s">
        <v>225</v>
      </c>
      <c r="W30" s="17" t="s">
        <v>261</v>
      </c>
      <c r="X30" s="17" t="s">
        <v>227</v>
      </c>
    </row>
    <row r="31" spans="1:24" x14ac:dyDescent="0.3">
      <c r="S31" s="17">
        <v>31</v>
      </c>
      <c r="T31" s="17">
        <v>30.222729308930202</v>
      </c>
      <c r="V31" s="17" t="s">
        <v>225</v>
      </c>
      <c r="W31" s="17" t="s">
        <v>262</v>
      </c>
      <c r="X31" s="17" t="s">
        <v>227</v>
      </c>
    </row>
    <row r="32" spans="1:24" x14ac:dyDescent="0.3">
      <c r="S32" s="17">
        <v>32</v>
      </c>
      <c r="T32" s="17">
        <v>31.219729308930201</v>
      </c>
      <c r="V32" s="17" t="s">
        <v>225</v>
      </c>
      <c r="W32" s="17" t="s">
        <v>263</v>
      </c>
      <c r="X32" s="17" t="s">
        <v>227</v>
      </c>
    </row>
    <row r="33" spans="19:24" x14ac:dyDescent="0.3">
      <c r="S33" s="17">
        <v>33</v>
      </c>
      <c r="T33" s="17">
        <v>32.222729308930198</v>
      </c>
      <c r="V33" s="17" t="s">
        <v>225</v>
      </c>
      <c r="W33" s="17" t="s">
        <v>264</v>
      </c>
      <c r="X33" s="17" t="s">
        <v>227</v>
      </c>
    </row>
    <row r="34" spans="19:24" x14ac:dyDescent="0.3">
      <c r="S34" s="17">
        <v>34</v>
      </c>
      <c r="T34" s="17">
        <v>33.217729308930203</v>
      </c>
      <c r="V34" s="17" t="s">
        <v>225</v>
      </c>
      <c r="W34" s="17" t="s">
        <v>265</v>
      </c>
      <c r="X34" s="17" t="s">
        <v>227</v>
      </c>
    </row>
    <row r="35" spans="19:24" x14ac:dyDescent="0.3">
      <c r="S35" s="17">
        <v>35</v>
      </c>
      <c r="T35" s="17">
        <v>34.222729308930198</v>
      </c>
      <c r="V35" s="17" t="s">
        <v>225</v>
      </c>
      <c r="W35" s="17" t="s">
        <v>266</v>
      </c>
      <c r="X35" s="17" t="s">
        <v>227</v>
      </c>
    </row>
    <row r="36" spans="19:24" x14ac:dyDescent="0.3">
      <c r="S36" s="17">
        <v>36</v>
      </c>
      <c r="T36" s="17">
        <v>35.226729308930203</v>
      </c>
      <c r="V36" s="17" t="s">
        <v>225</v>
      </c>
      <c r="W36" s="17" t="s">
        <v>267</v>
      </c>
      <c r="X36" s="17" t="s">
        <v>227</v>
      </c>
    </row>
    <row r="37" spans="19:24" x14ac:dyDescent="0.3">
      <c r="S37" s="17">
        <v>37</v>
      </c>
      <c r="T37" s="17">
        <v>36.226729308930203</v>
      </c>
      <c r="V37" s="17" t="s">
        <v>225</v>
      </c>
      <c r="W37" s="17" t="s">
        <v>268</v>
      </c>
      <c r="X37" s="17" t="s">
        <v>227</v>
      </c>
    </row>
    <row r="38" spans="19:24" x14ac:dyDescent="0.3">
      <c r="S38" s="17">
        <v>38</v>
      </c>
      <c r="T38" s="17">
        <v>37.2247293089302</v>
      </c>
      <c r="V38" s="17" t="s">
        <v>225</v>
      </c>
      <c r="W38" s="17" t="s">
        <v>269</v>
      </c>
      <c r="X38" s="17" t="s">
        <v>227</v>
      </c>
    </row>
    <row r="39" spans="19:24" x14ac:dyDescent="0.3">
      <c r="S39" s="17">
        <v>39</v>
      </c>
      <c r="T39" s="17">
        <v>38.226729308930203</v>
      </c>
      <c r="V39" s="17" t="s">
        <v>225</v>
      </c>
      <c r="W39" s="17" t="s">
        <v>270</v>
      </c>
      <c r="X39" s="17" t="s">
        <v>227</v>
      </c>
    </row>
    <row r="40" spans="19:24" x14ac:dyDescent="0.3">
      <c r="S40" s="17">
        <v>40</v>
      </c>
      <c r="T40" s="17">
        <v>39.2247293089302</v>
      </c>
      <c r="V40" s="17" t="s">
        <v>225</v>
      </c>
      <c r="W40" s="17" t="s">
        <v>271</v>
      </c>
      <c r="X40" s="17" t="s">
        <v>227</v>
      </c>
    </row>
    <row r="41" spans="19:24" x14ac:dyDescent="0.3">
      <c r="S41" s="17">
        <v>41</v>
      </c>
      <c r="T41" s="17">
        <v>40.226729308930203</v>
      </c>
      <c r="V41" s="17" t="s">
        <v>225</v>
      </c>
      <c r="W41" s="17" t="s">
        <v>272</v>
      </c>
      <c r="X41" s="17" t="s">
        <v>227</v>
      </c>
    </row>
    <row r="42" spans="19:24" x14ac:dyDescent="0.3">
      <c r="S42" s="17">
        <v>42</v>
      </c>
      <c r="T42" s="17">
        <v>41.223729308930203</v>
      </c>
      <c r="V42" s="17" t="s">
        <v>225</v>
      </c>
      <c r="W42" s="17" t="s">
        <v>273</v>
      </c>
      <c r="X42" s="17" t="s">
        <v>227</v>
      </c>
    </row>
    <row r="43" spans="19:24" x14ac:dyDescent="0.3">
      <c r="S43" s="17">
        <v>43</v>
      </c>
      <c r="T43" s="17">
        <v>42.227729308930201</v>
      </c>
      <c r="V43" s="17" t="s">
        <v>225</v>
      </c>
      <c r="W43" s="17" t="s">
        <v>274</v>
      </c>
      <c r="X43" s="17" t="s">
        <v>227</v>
      </c>
    </row>
    <row r="44" spans="19:24" x14ac:dyDescent="0.3">
      <c r="S44" s="17">
        <v>44</v>
      </c>
      <c r="T44" s="17">
        <v>43.225729308930198</v>
      </c>
      <c r="V44" s="17" t="s">
        <v>225</v>
      </c>
      <c r="W44" s="17" t="s">
        <v>275</v>
      </c>
      <c r="X44" s="17" t="s">
        <v>227</v>
      </c>
    </row>
    <row r="45" spans="19:24" x14ac:dyDescent="0.3">
      <c r="S45" s="17">
        <v>45</v>
      </c>
      <c r="T45" s="17">
        <v>44.227729308930201</v>
      </c>
      <c r="V45" s="17" t="s">
        <v>225</v>
      </c>
      <c r="W45" s="17" t="s">
        <v>276</v>
      </c>
      <c r="X45" s="17" t="s">
        <v>227</v>
      </c>
    </row>
    <row r="46" spans="19:24" x14ac:dyDescent="0.3">
      <c r="S46" s="17">
        <v>46</v>
      </c>
      <c r="T46" s="17">
        <v>45.223729308930203</v>
      </c>
      <c r="V46" s="17" t="s">
        <v>225</v>
      </c>
      <c r="W46" s="17" t="s">
        <v>277</v>
      </c>
      <c r="X46" s="17" t="s">
        <v>227</v>
      </c>
    </row>
    <row r="47" spans="19:24" x14ac:dyDescent="0.3">
      <c r="S47" s="17">
        <v>47</v>
      </c>
      <c r="T47" s="17">
        <v>46.220729308930203</v>
      </c>
      <c r="V47" s="17" t="s">
        <v>225</v>
      </c>
      <c r="W47" s="17" t="s">
        <v>278</v>
      </c>
      <c r="X47" s="17" t="s">
        <v>227</v>
      </c>
    </row>
    <row r="48" spans="19:24" x14ac:dyDescent="0.3">
      <c r="S48" s="17">
        <v>48</v>
      </c>
      <c r="T48" s="17">
        <v>47.2247293089302</v>
      </c>
      <c r="V48" s="17" t="s">
        <v>225</v>
      </c>
      <c r="W48" s="17" t="s">
        <v>279</v>
      </c>
      <c r="X48" s="17" t="s">
        <v>227</v>
      </c>
    </row>
    <row r="49" spans="19:24" x14ac:dyDescent="0.3">
      <c r="S49" s="17">
        <v>49</v>
      </c>
      <c r="T49" s="17">
        <v>48.226729308930203</v>
      </c>
      <c r="V49" s="17" t="s">
        <v>225</v>
      </c>
      <c r="W49" s="17" t="s">
        <v>280</v>
      </c>
      <c r="X49" s="17" t="s">
        <v>227</v>
      </c>
    </row>
    <row r="50" spans="19:24" x14ac:dyDescent="0.3">
      <c r="S50" s="17">
        <v>50</v>
      </c>
      <c r="T50" s="17">
        <v>49.226729308930203</v>
      </c>
      <c r="V50" s="17" t="s">
        <v>225</v>
      </c>
      <c r="W50" s="17" t="s">
        <v>281</v>
      </c>
      <c r="X50" s="17" t="s">
        <v>227</v>
      </c>
    </row>
    <row r="51" spans="19:24" x14ac:dyDescent="0.3">
      <c r="S51" s="17">
        <v>51</v>
      </c>
      <c r="T51" s="17">
        <v>50.226729308930203</v>
      </c>
      <c r="V51" s="17" t="s">
        <v>225</v>
      </c>
      <c r="W51" s="17" t="s">
        <v>282</v>
      </c>
      <c r="X51" s="17" t="s">
        <v>227</v>
      </c>
    </row>
    <row r="52" spans="19:24" x14ac:dyDescent="0.3">
      <c r="S52" s="17">
        <v>52</v>
      </c>
      <c r="T52" s="17">
        <v>51.219729308930198</v>
      </c>
      <c r="V52" s="17" t="s">
        <v>225</v>
      </c>
      <c r="W52" s="17" t="s">
        <v>283</v>
      </c>
      <c r="X52" s="17" t="s">
        <v>227</v>
      </c>
    </row>
    <row r="53" spans="19:24" x14ac:dyDescent="0.3">
      <c r="S53" s="17">
        <v>53</v>
      </c>
      <c r="T53" s="17">
        <v>52.226729308930203</v>
      </c>
      <c r="V53" s="17" t="s">
        <v>225</v>
      </c>
      <c r="W53" s="17" t="s">
        <v>284</v>
      </c>
      <c r="X53" s="17" t="s">
        <v>227</v>
      </c>
    </row>
    <row r="54" spans="19:24" x14ac:dyDescent="0.3">
      <c r="S54" s="17">
        <v>54</v>
      </c>
      <c r="T54" s="17">
        <v>53.226729308930203</v>
      </c>
      <c r="V54" s="17" t="s">
        <v>225</v>
      </c>
      <c r="W54" s="17" t="s">
        <v>285</v>
      </c>
      <c r="X54" s="17" t="s">
        <v>227</v>
      </c>
    </row>
    <row r="55" spans="19:24" x14ac:dyDescent="0.3">
      <c r="S55" s="17">
        <v>55</v>
      </c>
      <c r="T55" s="17">
        <v>54.225729308930198</v>
      </c>
      <c r="V55" s="17" t="s">
        <v>225</v>
      </c>
      <c r="W55" s="17" t="s">
        <v>286</v>
      </c>
      <c r="X55" s="17" t="s">
        <v>227</v>
      </c>
    </row>
    <row r="56" spans="19:24" x14ac:dyDescent="0.3">
      <c r="S56" s="17">
        <v>56</v>
      </c>
      <c r="T56" s="17">
        <v>55.2247293089302</v>
      </c>
      <c r="V56" s="17" t="s">
        <v>225</v>
      </c>
      <c r="W56" s="17" t="s">
        <v>287</v>
      </c>
      <c r="X56" s="17" t="s">
        <v>227</v>
      </c>
    </row>
    <row r="57" spans="19:24" x14ac:dyDescent="0.3">
      <c r="S57" s="17">
        <v>57</v>
      </c>
      <c r="T57" s="17">
        <v>56.225729308930198</v>
      </c>
      <c r="V57" s="17" t="s">
        <v>225</v>
      </c>
      <c r="W57" s="17" t="s">
        <v>288</v>
      </c>
      <c r="X57" s="17" t="s">
        <v>227</v>
      </c>
    </row>
    <row r="58" spans="19:24" x14ac:dyDescent="0.3">
      <c r="S58" s="17">
        <v>58</v>
      </c>
      <c r="T58" s="17">
        <v>57.219729308930198</v>
      </c>
      <c r="V58" s="17" t="s">
        <v>225</v>
      </c>
      <c r="W58" s="17" t="s">
        <v>289</v>
      </c>
      <c r="X58" s="17" t="s">
        <v>227</v>
      </c>
    </row>
    <row r="59" spans="19:24" x14ac:dyDescent="0.3">
      <c r="S59" s="17">
        <v>59</v>
      </c>
      <c r="T59" s="17">
        <v>58.226729308930203</v>
      </c>
      <c r="V59" s="17" t="s">
        <v>225</v>
      </c>
      <c r="W59" s="17" t="s">
        <v>290</v>
      </c>
      <c r="X59" s="17" t="s">
        <v>227</v>
      </c>
    </row>
    <row r="60" spans="19:24" x14ac:dyDescent="0.3">
      <c r="S60" s="17">
        <v>60</v>
      </c>
      <c r="T60" s="17">
        <v>59.227729308930201</v>
      </c>
      <c r="V60" s="17" t="s">
        <v>225</v>
      </c>
      <c r="W60" s="17" t="s">
        <v>291</v>
      </c>
      <c r="X60" s="17" t="s">
        <v>227</v>
      </c>
    </row>
    <row r="61" spans="19:24" x14ac:dyDescent="0.3">
      <c r="S61" s="17">
        <v>61</v>
      </c>
      <c r="T61" s="17">
        <v>60.226729308930203</v>
      </c>
      <c r="V61" s="17" t="s">
        <v>225</v>
      </c>
      <c r="W61" s="17" t="s">
        <v>292</v>
      </c>
      <c r="X61" s="17" t="s">
        <v>227</v>
      </c>
    </row>
    <row r="62" spans="19:24" x14ac:dyDescent="0.3">
      <c r="S62" s="17">
        <v>62</v>
      </c>
      <c r="T62" s="17">
        <v>61.223729308930203</v>
      </c>
      <c r="V62" s="17" t="s">
        <v>225</v>
      </c>
      <c r="W62" s="17" t="s">
        <v>293</v>
      </c>
      <c r="X62" s="17" t="s">
        <v>227</v>
      </c>
    </row>
    <row r="63" spans="19:24" x14ac:dyDescent="0.3">
      <c r="S63" s="17">
        <v>63</v>
      </c>
      <c r="T63" s="17">
        <v>62.2247293089302</v>
      </c>
      <c r="V63" s="17" t="s">
        <v>225</v>
      </c>
      <c r="W63" s="17" t="s">
        <v>294</v>
      </c>
      <c r="X63" s="17" t="s">
        <v>227</v>
      </c>
    </row>
    <row r="64" spans="19:24" x14ac:dyDescent="0.3">
      <c r="S64" s="17">
        <v>64</v>
      </c>
      <c r="T64" s="17">
        <v>63.217729308930203</v>
      </c>
      <c r="V64" s="17" t="s">
        <v>225</v>
      </c>
      <c r="W64" s="17" t="s">
        <v>295</v>
      </c>
      <c r="X64" s="17" t="s">
        <v>227</v>
      </c>
    </row>
    <row r="65" spans="19:24" x14ac:dyDescent="0.3">
      <c r="S65" s="17">
        <v>65</v>
      </c>
      <c r="T65" s="17">
        <v>64.219729308930198</v>
      </c>
      <c r="V65" s="17" t="s">
        <v>225</v>
      </c>
      <c r="W65" s="17" t="s">
        <v>296</v>
      </c>
      <c r="X65" s="17" t="s">
        <v>227</v>
      </c>
    </row>
    <row r="66" spans="19:24" x14ac:dyDescent="0.3">
      <c r="S66" s="17">
        <v>66</v>
      </c>
      <c r="T66" s="17">
        <v>65.224729308930193</v>
      </c>
      <c r="V66" s="17" t="s">
        <v>225</v>
      </c>
      <c r="W66" s="17" t="s">
        <v>297</v>
      </c>
      <c r="X66" s="17" t="s">
        <v>227</v>
      </c>
    </row>
    <row r="67" spans="19:24" x14ac:dyDescent="0.3">
      <c r="S67" s="17">
        <v>67</v>
      </c>
      <c r="T67" s="17">
        <v>66.227729308930193</v>
      </c>
      <c r="V67" s="17" t="s">
        <v>225</v>
      </c>
      <c r="W67" s="17" t="s">
        <v>298</v>
      </c>
      <c r="X67" s="17" t="s">
        <v>227</v>
      </c>
    </row>
    <row r="68" spans="19:24" x14ac:dyDescent="0.3">
      <c r="S68" s="17">
        <v>68</v>
      </c>
      <c r="T68" s="17">
        <v>67.223729308930203</v>
      </c>
      <c r="V68" s="17" t="s">
        <v>225</v>
      </c>
      <c r="W68" s="17" t="s">
        <v>299</v>
      </c>
      <c r="X68" s="17" t="s">
        <v>227</v>
      </c>
    </row>
    <row r="69" spans="19:24" x14ac:dyDescent="0.3">
      <c r="S69" s="17">
        <v>69</v>
      </c>
      <c r="T69" s="17">
        <v>68.218729308930193</v>
      </c>
      <c r="V69" s="17" t="s">
        <v>225</v>
      </c>
      <c r="W69" s="17" t="s">
        <v>300</v>
      </c>
      <c r="X69" s="17" t="s">
        <v>227</v>
      </c>
    </row>
    <row r="70" spans="19:24" x14ac:dyDescent="0.3">
      <c r="S70" s="17">
        <v>70</v>
      </c>
      <c r="T70" s="17">
        <v>69.221729308930193</v>
      </c>
      <c r="V70" s="17" t="s">
        <v>225</v>
      </c>
      <c r="W70" s="17" t="s">
        <v>301</v>
      </c>
      <c r="X70" s="17" t="s">
        <v>227</v>
      </c>
    </row>
    <row r="71" spans="19:24" x14ac:dyDescent="0.3">
      <c r="S71" s="17">
        <v>71</v>
      </c>
      <c r="T71" s="17">
        <v>70.223729308930203</v>
      </c>
      <c r="V71" s="17" t="s">
        <v>225</v>
      </c>
      <c r="W71" s="17" t="s">
        <v>302</v>
      </c>
      <c r="X71" s="17" t="s">
        <v>227</v>
      </c>
    </row>
    <row r="72" spans="19:24" x14ac:dyDescent="0.3">
      <c r="S72" s="17">
        <v>72</v>
      </c>
      <c r="T72" s="17">
        <v>71.217729308930203</v>
      </c>
      <c r="V72" s="17" t="s">
        <v>225</v>
      </c>
      <c r="W72" s="17" t="s">
        <v>303</v>
      </c>
      <c r="X72" s="17" t="s">
        <v>227</v>
      </c>
    </row>
    <row r="73" spans="19:24" x14ac:dyDescent="0.3">
      <c r="S73" s="17">
        <v>73</v>
      </c>
      <c r="T73" s="17">
        <v>72.221729308930193</v>
      </c>
      <c r="V73" s="17" t="s">
        <v>225</v>
      </c>
      <c r="W73" s="17" t="s">
        <v>304</v>
      </c>
      <c r="X73" s="17" t="s">
        <v>227</v>
      </c>
    </row>
    <row r="74" spans="19:24" x14ac:dyDescent="0.3">
      <c r="S74" s="17">
        <v>74</v>
      </c>
      <c r="T74" s="17">
        <v>73.224729308930193</v>
      </c>
      <c r="V74" s="17" t="s">
        <v>225</v>
      </c>
      <c r="W74" s="17" t="s">
        <v>305</v>
      </c>
      <c r="X74" s="17" t="s">
        <v>227</v>
      </c>
    </row>
    <row r="75" spans="19:24" x14ac:dyDescent="0.3">
      <c r="S75" s="17">
        <v>75</v>
      </c>
      <c r="T75" s="17">
        <v>74.219729308930198</v>
      </c>
      <c r="V75" s="17" t="s">
        <v>225</v>
      </c>
      <c r="W75" s="17" t="s">
        <v>306</v>
      </c>
      <c r="X75" s="17" t="s">
        <v>227</v>
      </c>
    </row>
    <row r="76" spans="19:24" x14ac:dyDescent="0.3">
      <c r="S76" s="17">
        <v>76</v>
      </c>
      <c r="T76" s="17">
        <v>75.222729308930198</v>
      </c>
      <c r="V76" s="17" t="s">
        <v>225</v>
      </c>
      <c r="W76" s="17" t="s">
        <v>307</v>
      </c>
      <c r="X76" s="17" t="s">
        <v>227</v>
      </c>
    </row>
    <row r="77" spans="19:24" x14ac:dyDescent="0.3">
      <c r="S77" s="17">
        <v>77</v>
      </c>
      <c r="T77" s="17">
        <v>76.228729308930198</v>
      </c>
      <c r="V77" s="17" t="s">
        <v>225</v>
      </c>
      <c r="W77" s="17" t="s">
        <v>308</v>
      </c>
      <c r="X77" s="17" t="s">
        <v>227</v>
      </c>
    </row>
    <row r="78" spans="19:24" x14ac:dyDescent="0.3">
      <c r="S78" s="17">
        <v>78</v>
      </c>
      <c r="T78" s="17">
        <v>77.225729308930198</v>
      </c>
      <c r="V78" s="17" t="s">
        <v>225</v>
      </c>
      <c r="W78" s="17" t="s">
        <v>309</v>
      </c>
      <c r="X78" s="17" t="s">
        <v>227</v>
      </c>
    </row>
    <row r="79" spans="19:24" x14ac:dyDescent="0.3">
      <c r="S79" s="17">
        <v>79</v>
      </c>
      <c r="T79" s="17">
        <v>78.226729308930203</v>
      </c>
      <c r="V79" s="17" t="s">
        <v>225</v>
      </c>
      <c r="W79" s="17" t="s">
        <v>310</v>
      </c>
      <c r="X79" s="17" t="s">
        <v>227</v>
      </c>
    </row>
    <row r="80" spans="19:24" x14ac:dyDescent="0.3">
      <c r="S80" s="17">
        <v>80</v>
      </c>
      <c r="T80" s="17">
        <v>79.226729308930203</v>
      </c>
      <c r="V80" s="17" t="s">
        <v>225</v>
      </c>
      <c r="W80" s="17" t="s">
        <v>311</v>
      </c>
      <c r="X80" s="17" t="s">
        <v>227</v>
      </c>
    </row>
    <row r="81" spans="19:24" x14ac:dyDescent="0.3">
      <c r="S81" s="17">
        <v>81</v>
      </c>
      <c r="T81" s="17">
        <v>80.226729308930203</v>
      </c>
      <c r="V81" s="17" t="s">
        <v>225</v>
      </c>
      <c r="W81" s="17" t="s">
        <v>312</v>
      </c>
      <c r="X81" s="17" t="s">
        <v>227</v>
      </c>
    </row>
    <row r="82" spans="19:24" x14ac:dyDescent="0.3">
      <c r="S82" s="17">
        <v>82</v>
      </c>
      <c r="T82" s="17">
        <v>81.221729308930193</v>
      </c>
      <c r="V82" s="17" t="s">
        <v>225</v>
      </c>
      <c r="W82" s="17" t="s">
        <v>313</v>
      </c>
      <c r="X82" s="17" t="s">
        <v>227</v>
      </c>
    </row>
    <row r="83" spans="19:24" x14ac:dyDescent="0.3">
      <c r="S83" s="17">
        <v>83</v>
      </c>
      <c r="T83" s="17">
        <v>82.225729308930198</v>
      </c>
      <c r="V83" s="17" t="s">
        <v>225</v>
      </c>
      <c r="W83" s="17" t="s">
        <v>314</v>
      </c>
      <c r="X83" s="17" t="s">
        <v>227</v>
      </c>
    </row>
    <row r="84" spans="19:24" x14ac:dyDescent="0.3">
      <c r="S84" s="17">
        <v>84</v>
      </c>
      <c r="T84" s="17">
        <v>83.218729308930193</v>
      </c>
      <c r="V84" s="17" t="s">
        <v>225</v>
      </c>
      <c r="W84" s="17" t="s">
        <v>315</v>
      </c>
      <c r="X84" s="17" t="s">
        <v>227</v>
      </c>
    </row>
    <row r="85" spans="19:24" x14ac:dyDescent="0.3">
      <c r="S85" s="17">
        <v>85</v>
      </c>
      <c r="T85" s="17">
        <v>84.226729308930203</v>
      </c>
      <c r="V85" s="17" t="s">
        <v>225</v>
      </c>
      <c r="W85" s="17" t="s">
        <v>316</v>
      </c>
      <c r="X85" s="17" t="s">
        <v>227</v>
      </c>
    </row>
    <row r="86" spans="19:24" x14ac:dyDescent="0.3">
      <c r="S86" s="17">
        <v>86</v>
      </c>
      <c r="T86" s="17">
        <v>85.218729308930193</v>
      </c>
      <c r="V86" s="17" t="s">
        <v>225</v>
      </c>
      <c r="W86" s="17" t="s">
        <v>317</v>
      </c>
      <c r="X86" s="17" t="s">
        <v>227</v>
      </c>
    </row>
    <row r="87" spans="19:24" x14ac:dyDescent="0.3">
      <c r="S87" s="17">
        <v>87</v>
      </c>
      <c r="T87" s="17">
        <v>86.219729308930198</v>
      </c>
      <c r="V87" s="17" t="s">
        <v>225</v>
      </c>
      <c r="W87" s="17" t="s">
        <v>318</v>
      </c>
      <c r="X87" s="17" t="s">
        <v>227</v>
      </c>
    </row>
    <row r="88" spans="19:24" x14ac:dyDescent="0.3">
      <c r="S88" s="17">
        <v>88</v>
      </c>
      <c r="T88" s="17">
        <v>87.225729308930198</v>
      </c>
      <c r="V88" s="17" t="s">
        <v>225</v>
      </c>
      <c r="W88" s="17" t="s">
        <v>319</v>
      </c>
      <c r="X88" s="17" t="s">
        <v>227</v>
      </c>
    </row>
    <row r="89" spans="19:24" x14ac:dyDescent="0.3">
      <c r="S89" s="17">
        <v>89</v>
      </c>
      <c r="T89" s="17">
        <v>88.226729308930203</v>
      </c>
      <c r="V89" s="17" t="s">
        <v>225</v>
      </c>
      <c r="W89" s="17" t="s">
        <v>320</v>
      </c>
      <c r="X89" s="17" t="s">
        <v>227</v>
      </c>
    </row>
    <row r="90" spans="19:24" x14ac:dyDescent="0.3">
      <c r="S90" s="17">
        <v>90</v>
      </c>
      <c r="T90" s="17">
        <v>89.225729308930198</v>
      </c>
      <c r="V90" s="17" t="s">
        <v>225</v>
      </c>
      <c r="W90" s="17" t="s">
        <v>321</v>
      </c>
      <c r="X90" s="17" t="s">
        <v>227</v>
      </c>
    </row>
    <row r="91" spans="19:24" x14ac:dyDescent="0.3">
      <c r="S91" s="17">
        <v>91</v>
      </c>
      <c r="T91" s="17">
        <v>90.226729308930203</v>
      </c>
      <c r="V91" s="17" t="s">
        <v>225</v>
      </c>
      <c r="W91" s="17" t="s">
        <v>322</v>
      </c>
      <c r="X91" s="17" t="s">
        <v>227</v>
      </c>
    </row>
    <row r="92" spans="19:24" x14ac:dyDescent="0.3">
      <c r="S92" s="17">
        <v>92</v>
      </c>
      <c r="T92" s="17">
        <v>91.224729308930193</v>
      </c>
      <c r="V92" s="17" t="s">
        <v>225</v>
      </c>
      <c r="W92" s="17" t="s">
        <v>323</v>
      </c>
      <c r="X92" s="17" t="s">
        <v>227</v>
      </c>
    </row>
    <row r="93" spans="19:24" x14ac:dyDescent="0.3">
      <c r="S93" s="17">
        <v>93</v>
      </c>
      <c r="T93" s="17">
        <v>92.228729308930198</v>
      </c>
      <c r="V93" s="17" t="s">
        <v>225</v>
      </c>
      <c r="W93" s="17" t="s">
        <v>324</v>
      </c>
      <c r="X93" s="17" t="s">
        <v>227</v>
      </c>
    </row>
    <row r="94" spans="19:24" x14ac:dyDescent="0.3">
      <c r="S94" s="17">
        <v>94</v>
      </c>
      <c r="T94" s="17">
        <v>93.226729308930203</v>
      </c>
      <c r="V94" s="17" t="s">
        <v>225</v>
      </c>
      <c r="W94" s="17" t="s">
        <v>325</v>
      </c>
      <c r="X94" s="17" t="s">
        <v>227</v>
      </c>
    </row>
    <row r="95" spans="19:24" x14ac:dyDescent="0.3">
      <c r="S95" s="17">
        <v>95</v>
      </c>
      <c r="T95" s="17">
        <v>94.227729308930193</v>
      </c>
      <c r="V95" s="17" t="s">
        <v>225</v>
      </c>
      <c r="W95" s="17" t="s">
        <v>326</v>
      </c>
      <c r="X95" s="17" t="s">
        <v>227</v>
      </c>
    </row>
    <row r="96" spans="19:24" x14ac:dyDescent="0.3">
      <c r="S96" s="17">
        <v>96</v>
      </c>
      <c r="T96" s="17">
        <v>95.224729308930193</v>
      </c>
      <c r="V96" s="17" t="s">
        <v>225</v>
      </c>
      <c r="W96" s="17" t="s">
        <v>327</v>
      </c>
      <c r="X96" s="17" t="s">
        <v>227</v>
      </c>
    </row>
    <row r="97" spans="19:24" x14ac:dyDescent="0.3">
      <c r="S97" s="17">
        <v>97</v>
      </c>
      <c r="T97" s="17">
        <v>96.227729308930193</v>
      </c>
      <c r="V97" s="17" t="s">
        <v>225</v>
      </c>
      <c r="W97" s="17" t="s">
        <v>328</v>
      </c>
      <c r="X97" s="17" t="s">
        <v>227</v>
      </c>
    </row>
    <row r="98" spans="19:24" x14ac:dyDescent="0.3">
      <c r="S98" s="17">
        <v>98</v>
      </c>
      <c r="T98" s="17">
        <v>97.224729308930193</v>
      </c>
      <c r="V98" s="17" t="s">
        <v>225</v>
      </c>
      <c r="W98" s="17" t="s">
        <v>329</v>
      </c>
      <c r="X98" s="17" t="s">
        <v>227</v>
      </c>
    </row>
    <row r="99" spans="19:24" x14ac:dyDescent="0.3">
      <c r="S99" s="17">
        <v>99</v>
      </c>
      <c r="T99" s="17">
        <v>98.226729308930203</v>
      </c>
      <c r="V99" s="17" t="s">
        <v>225</v>
      </c>
      <c r="W99" s="17" t="s">
        <v>330</v>
      </c>
      <c r="X99" s="17" t="s">
        <v>227</v>
      </c>
    </row>
    <row r="100" spans="19:24" x14ac:dyDescent="0.3">
      <c r="S100" s="17">
        <v>100</v>
      </c>
      <c r="T100" s="17">
        <v>99.219729308930198</v>
      </c>
      <c r="V100" s="17" t="s">
        <v>225</v>
      </c>
      <c r="W100" s="17" t="s">
        <v>331</v>
      </c>
      <c r="X100" s="17" t="s">
        <v>227</v>
      </c>
    </row>
    <row r="101" spans="19:24" x14ac:dyDescent="0.3">
      <c r="S101" s="17">
        <v>101</v>
      </c>
      <c r="T101" s="17">
        <v>100.22672930893</v>
      </c>
      <c r="V101" s="17" t="s">
        <v>225</v>
      </c>
      <c r="W101" s="17" t="s">
        <v>332</v>
      </c>
      <c r="X101" s="17" t="s">
        <v>227</v>
      </c>
    </row>
    <row r="102" spans="19:24" x14ac:dyDescent="0.3">
      <c r="S102" s="17">
        <v>102</v>
      </c>
      <c r="T102" s="17">
        <v>101.22672930893</v>
      </c>
      <c r="V102" s="17" t="s">
        <v>225</v>
      </c>
      <c r="W102" s="17" t="s">
        <v>333</v>
      </c>
      <c r="X102" s="17" t="s">
        <v>227</v>
      </c>
    </row>
    <row r="103" spans="19:24" x14ac:dyDescent="0.3">
      <c r="S103" s="17">
        <v>103</v>
      </c>
      <c r="T103" s="17">
        <v>102.22672930893</v>
      </c>
      <c r="V103" s="17" t="s">
        <v>225</v>
      </c>
      <c r="W103" s="17" t="s">
        <v>334</v>
      </c>
      <c r="X103" s="17" t="s">
        <v>227</v>
      </c>
    </row>
    <row r="104" spans="19:24" x14ac:dyDescent="0.3">
      <c r="S104" s="17">
        <v>104</v>
      </c>
      <c r="T104" s="17">
        <v>103.22672930893</v>
      </c>
      <c r="V104" s="17" t="s">
        <v>225</v>
      </c>
      <c r="W104" s="17" t="s">
        <v>335</v>
      </c>
      <c r="X104" s="17" t="s">
        <v>227</v>
      </c>
    </row>
    <row r="105" spans="19:24" x14ac:dyDescent="0.3">
      <c r="S105" s="17">
        <v>105</v>
      </c>
      <c r="T105" s="17">
        <v>104.22572930893</v>
      </c>
      <c r="V105" s="17" t="s">
        <v>225</v>
      </c>
      <c r="W105" s="17" t="s">
        <v>336</v>
      </c>
      <c r="X105" s="17" t="s">
        <v>227</v>
      </c>
    </row>
    <row r="106" spans="19:24" x14ac:dyDescent="0.3">
      <c r="S106" s="17">
        <v>106</v>
      </c>
      <c r="T106" s="17">
        <v>105.22672930893</v>
      </c>
      <c r="V106" s="17" t="s">
        <v>225</v>
      </c>
      <c r="W106" s="17" t="s">
        <v>337</v>
      </c>
      <c r="X106" s="17" t="s">
        <v>227</v>
      </c>
    </row>
    <row r="107" spans="19:24" x14ac:dyDescent="0.3">
      <c r="S107" s="17">
        <v>107</v>
      </c>
      <c r="T107" s="17">
        <v>106.22672930893</v>
      </c>
      <c r="V107" s="17" t="s">
        <v>225</v>
      </c>
      <c r="W107" s="17" t="s">
        <v>338</v>
      </c>
      <c r="X107" s="17" t="s">
        <v>227</v>
      </c>
    </row>
    <row r="108" spans="19:24" x14ac:dyDescent="0.3">
      <c r="S108" s="17">
        <v>108</v>
      </c>
      <c r="T108" s="17">
        <v>107.21772930893</v>
      </c>
      <c r="V108" s="17" t="s">
        <v>225</v>
      </c>
      <c r="W108" s="17" t="s">
        <v>339</v>
      </c>
      <c r="X108" s="17" t="s">
        <v>227</v>
      </c>
    </row>
    <row r="109" spans="19:24" x14ac:dyDescent="0.3">
      <c r="S109" s="17">
        <v>109</v>
      </c>
      <c r="T109" s="17">
        <v>108.22972930893</v>
      </c>
      <c r="V109" s="17" t="s">
        <v>225</v>
      </c>
      <c r="W109" s="17" t="s">
        <v>340</v>
      </c>
      <c r="X109" s="17" t="s">
        <v>227</v>
      </c>
    </row>
    <row r="110" spans="19:24" x14ac:dyDescent="0.3">
      <c r="S110" s="17">
        <v>110</v>
      </c>
      <c r="T110" s="17">
        <v>109.22772930892999</v>
      </c>
      <c r="V110" s="17" t="s">
        <v>225</v>
      </c>
      <c r="W110" s="17" t="s">
        <v>341</v>
      </c>
      <c r="X110" s="17" t="s">
        <v>227</v>
      </c>
    </row>
    <row r="111" spans="19:24" x14ac:dyDescent="0.3">
      <c r="S111" s="17">
        <v>111</v>
      </c>
      <c r="T111" s="17">
        <v>110.22672930893</v>
      </c>
      <c r="V111" s="17" t="s">
        <v>225</v>
      </c>
      <c r="W111" s="17" t="s">
        <v>342</v>
      </c>
      <c r="X111" s="17" t="s">
        <v>227</v>
      </c>
    </row>
    <row r="112" spans="19:24" x14ac:dyDescent="0.3">
      <c r="S112" s="17">
        <v>112</v>
      </c>
      <c r="T112" s="17">
        <v>111.22672930893</v>
      </c>
      <c r="V112" s="17" t="s">
        <v>225</v>
      </c>
      <c r="W112" s="17" t="s">
        <v>343</v>
      </c>
      <c r="X112" s="17" t="s">
        <v>227</v>
      </c>
    </row>
    <row r="113" spans="19:24" x14ac:dyDescent="0.3">
      <c r="S113" s="17">
        <v>113</v>
      </c>
      <c r="T113" s="17">
        <v>112.22672930893</v>
      </c>
      <c r="V113" s="17" t="s">
        <v>225</v>
      </c>
      <c r="W113" s="17" t="s">
        <v>344</v>
      </c>
      <c r="X113" s="17" t="s">
        <v>227</v>
      </c>
    </row>
    <row r="114" spans="19:24" x14ac:dyDescent="0.3">
      <c r="S114" s="17">
        <v>114</v>
      </c>
      <c r="T114" s="17">
        <v>113.22572930893</v>
      </c>
      <c r="V114" s="17" t="s">
        <v>225</v>
      </c>
      <c r="W114" s="17" t="s">
        <v>345</v>
      </c>
      <c r="X114" s="17" t="s">
        <v>227</v>
      </c>
    </row>
    <row r="115" spans="19:24" x14ac:dyDescent="0.3">
      <c r="S115" s="17">
        <v>115</v>
      </c>
      <c r="T115" s="17">
        <v>114.22672930893</v>
      </c>
      <c r="V115" s="17" t="s">
        <v>225</v>
      </c>
      <c r="W115" s="17" t="s">
        <v>346</v>
      </c>
      <c r="X115" s="17" t="s">
        <v>227</v>
      </c>
    </row>
    <row r="116" spans="19:24" x14ac:dyDescent="0.3">
      <c r="S116" s="17">
        <v>116</v>
      </c>
      <c r="T116" s="17">
        <v>115.22872930893</v>
      </c>
      <c r="V116" s="17" t="s">
        <v>225</v>
      </c>
      <c r="W116" s="17" t="s">
        <v>347</v>
      </c>
      <c r="X116" s="17" t="s">
        <v>227</v>
      </c>
    </row>
    <row r="117" spans="19:24" x14ac:dyDescent="0.3">
      <c r="S117" s="17">
        <v>117</v>
      </c>
      <c r="T117" s="17">
        <v>116.22772930892999</v>
      </c>
      <c r="V117" s="17" t="s">
        <v>225</v>
      </c>
      <c r="W117" s="17" t="s">
        <v>348</v>
      </c>
      <c r="X117" s="17" t="s">
        <v>227</v>
      </c>
    </row>
    <row r="118" spans="19:24" x14ac:dyDescent="0.3">
      <c r="S118" s="17">
        <v>118</v>
      </c>
      <c r="T118" s="17">
        <v>117.22672930893</v>
      </c>
      <c r="V118" s="17" t="s">
        <v>225</v>
      </c>
      <c r="W118" s="17" t="s">
        <v>349</v>
      </c>
      <c r="X118" s="17" t="s">
        <v>227</v>
      </c>
    </row>
    <row r="119" spans="19:24" x14ac:dyDescent="0.3">
      <c r="S119" s="17">
        <v>119</v>
      </c>
      <c r="T119" s="17">
        <v>118.22472930892999</v>
      </c>
      <c r="V119" s="17" t="s">
        <v>225</v>
      </c>
      <c r="W119" s="17" t="s">
        <v>350</v>
      </c>
      <c r="X119" s="17" t="s">
        <v>227</v>
      </c>
    </row>
    <row r="120" spans="19:24" x14ac:dyDescent="0.3">
      <c r="S120" s="17">
        <v>120</v>
      </c>
      <c r="T120" s="17">
        <v>119.22672930893</v>
      </c>
      <c r="V120" s="17" t="s">
        <v>225</v>
      </c>
      <c r="W120" s="17" t="s">
        <v>351</v>
      </c>
      <c r="X120" s="17" t="s">
        <v>227</v>
      </c>
    </row>
    <row r="121" spans="19:24" x14ac:dyDescent="0.3">
      <c r="S121" s="17">
        <v>121</v>
      </c>
      <c r="T121" s="17">
        <v>120.22672930893</v>
      </c>
      <c r="V121" s="17" t="s">
        <v>225</v>
      </c>
      <c r="W121" s="17" t="s">
        <v>352</v>
      </c>
      <c r="X121" s="17" t="s">
        <v>227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1"/>
  <sheetViews>
    <sheetView workbookViewId="0">
      <selection activeCell="G7" sqref="G7"/>
    </sheetView>
  </sheetViews>
  <sheetFormatPr defaultColWidth="9.109375" defaultRowHeight="14.4" x14ac:dyDescent="0.3"/>
  <cols>
    <col min="1" max="16384" width="9.109375" style="17"/>
  </cols>
  <sheetData>
    <row r="1" spans="1:24" x14ac:dyDescent="0.3">
      <c r="A1" s="17" t="s">
        <v>221</v>
      </c>
      <c r="B1" s="17" t="s">
        <v>222</v>
      </c>
      <c r="C1" s="17" t="s">
        <v>6</v>
      </c>
      <c r="D1" s="17" t="s">
        <v>223</v>
      </c>
      <c r="E1" s="17" t="s">
        <v>6</v>
      </c>
      <c r="F1" s="17" t="s">
        <v>224</v>
      </c>
      <c r="G1" s="17" t="s">
        <v>115</v>
      </c>
      <c r="K1" s="17" t="s">
        <v>0</v>
      </c>
      <c r="S1" s="17">
        <v>1</v>
      </c>
      <c r="T1" s="17">
        <v>0.54835048069385794</v>
      </c>
      <c r="V1" s="17" t="s">
        <v>225</v>
      </c>
      <c r="W1" s="17" t="s">
        <v>226</v>
      </c>
      <c r="X1" s="17" t="s">
        <v>227</v>
      </c>
    </row>
    <row r="2" spans="1:24" x14ac:dyDescent="0.3">
      <c r="A2" s="17" t="s">
        <v>228</v>
      </c>
      <c r="B2" s="17">
        <v>73</v>
      </c>
      <c r="C2" s="17">
        <v>17</v>
      </c>
      <c r="D2" s="2">
        <v>58</v>
      </c>
      <c r="E2" s="2">
        <v>20</v>
      </c>
      <c r="F2" s="18">
        <f t="shared" ref="F2:F8" si="0">(B2-D2)/(VLOOKUP(E2,$S$1:$T$121,2,TRUE)-VLOOKUP(C2,$S$1:$T$121,2,TRUE))</f>
        <v>5.0100200400801551</v>
      </c>
      <c r="G2" s="18">
        <f t="shared" ref="G2" si="1">F2*$N$3</f>
        <v>11.386409182000353</v>
      </c>
      <c r="K2" s="17" t="s">
        <v>1</v>
      </c>
      <c r="L2" s="17" t="s">
        <v>2</v>
      </c>
      <c r="M2" s="17" t="s">
        <v>3</v>
      </c>
      <c r="N2" s="17" t="s">
        <v>4</v>
      </c>
      <c r="S2" s="17">
        <v>2</v>
      </c>
      <c r="T2" s="17">
        <v>1.4103504806938501</v>
      </c>
      <c r="V2" s="17" t="s">
        <v>225</v>
      </c>
      <c r="W2" s="17" t="s">
        <v>229</v>
      </c>
      <c r="X2" s="17" t="s">
        <v>227</v>
      </c>
    </row>
    <row r="3" spans="1:24" x14ac:dyDescent="0.3">
      <c r="B3" s="17">
        <v>71</v>
      </c>
      <c r="C3" s="17">
        <v>30</v>
      </c>
      <c r="D3" s="2">
        <v>52</v>
      </c>
      <c r="E3" s="2">
        <v>34</v>
      </c>
      <c r="F3" s="18">
        <f t="shared" si="0"/>
        <v>4.7476261869065484</v>
      </c>
      <c r="G3" s="18">
        <f>F3*$N$3</f>
        <v>10.790059515696703</v>
      </c>
      <c r="K3" s="17">
        <v>4</v>
      </c>
      <c r="L3" s="17">
        <v>22</v>
      </c>
      <c r="M3" s="17">
        <v>50</v>
      </c>
      <c r="N3" s="17">
        <f>M3/L3</f>
        <v>2.2727272727272729</v>
      </c>
      <c r="S3" s="17">
        <v>3</v>
      </c>
      <c r="T3" s="17">
        <v>2.3103504806938502</v>
      </c>
      <c r="V3" s="17" t="s">
        <v>225</v>
      </c>
      <c r="W3" s="17" t="s">
        <v>230</v>
      </c>
      <c r="X3" s="17" t="s">
        <v>227</v>
      </c>
    </row>
    <row r="4" spans="1:24" x14ac:dyDescent="0.3">
      <c r="B4" s="17">
        <v>100</v>
      </c>
      <c r="C4" s="17">
        <v>41</v>
      </c>
      <c r="D4" s="17">
        <v>74</v>
      </c>
      <c r="E4" s="17">
        <v>45</v>
      </c>
      <c r="F4" s="18">
        <f t="shared" si="0"/>
        <v>6.4951286535098678</v>
      </c>
      <c r="G4" s="18">
        <f>F4*$N$3</f>
        <v>14.761656030704247</v>
      </c>
      <c r="K4" s="17">
        <v>10</v>
      </c>
      <c r="L4" s="17">
        <v>55</v>
      </c>
      <c r="M4" s="17">
        <v>50</v>
      </c>
      <c r="N4" s="17">
        <f>M4/L4</f>
        <v>0.90909090909090906</v>
      </c>
      <c r="S4" s="17">
        <v>4</v>
      </c>
      <c r="T4" s="17">
        <v>3.2173504806938502</v>
      </c>
      <c r="V4" s="17" t="s">
        <v>225</v>
      </c>
      <c r="W4" s="17" t="s">
        <v>231</v>
      </c>
      <c r="X4" s="17" t="s">
        <v>227</v>
      </c>
    </row>
    <row r="5" spans="1:24" x14ac:dyDescent="0.3">
      <c r="B5" s="17">
        <v>78</v>
      </c>
      <c r="C5" s="17">
        <v>83</v>
      </c>
      <c r="D5" s="2">
        <v>62</v>
      </c>
      <c r="E5" s="2">
        <v>86</v>
      </c>
      <c r="F5" s="18">
        <f t="shared" si="0"/>
        <v>5.342237061769608</v>
      </c>
      <c r="G5" s="18">
        <f>F5*$N$3</f>
        <v>12.141447867658201</v>
      </c>
      <c r="S5" s="17">
        <v>5</v>
      </c>
      <c r="T5" s="17">
        <v>4.2193504806938504</v>
      </c>
      <c r="V5" s="17" t="s">
        <v>225</v>
      </c>
      <c r="W5" s="17" t="s">
        <v>232</v>
      </c>
      <c r="X5" s="17" t="s">
        <v>227</v>
      </c>
    </row>
    <row r="6" spans="1:24" x14ac:dyDescent="0.3">
      <c r="A6" s="17" t="s">
        <v>234</v>
      </c>
      <c r="B6" s="17">
        <v>75</v>
      </c>
      <c r="C6" s="17">
        <v>39</v>
      </c>
      <c r="D6" s="2">
        <v>62</v>
      </c>
      <c r="E6" s="2">
        <v>44</v>
      </c>
      <c r="F6" s="18">
        <f t="shared" si="0"/>
        <v>2.6</v>
      </c>
      <c r="G6" s="18">
        <f t="shared" ref="G6" si="2">F6*$N$3</f>
        <v>5.9090909090909101</v>
      </c>
      <c r="S6" s="17">
        <v>6</v>
      </c>
      <c r="T6" s="17">
        <v>5.2193504806938504</v>
      </c>
      <c r="V6" s="17" t="s">
        <v>225</v>
      </c>
      <c r="W6" s="17" t="s">
        <v>233</v>
      </c>
      <c r="X6" s="17" t="s">
        <v>227</v>
      </c>
    </row>
    <row r="7" spans="1:24" x14ac:dyDescent="0.3">
      <c r="B7" s="17">
        <v>84</v>
      </c>
      <c r="C7" s="17">
        <v>88</v>
      </c>
      <c r="D7" s="2">
        <v>70</v>
      </c>
      <c r="E7" s="2">
        <v>92</v>
      </c>
      <c r="F7" s="18">
        <f t="shared" si="0"/>
        <v>3.5</v>
      </c>
      <c r="G7" s="18">
        <f>F7*$N$3</f>
        <v>7.954545454545455</v>
      </c>
      <c r="S7" s="17">
        <v>7</v>
      </c>
      <c r="T7" s="17">
        <v>6.2183504806938501</v>
      </c>
      <c r="V7" s="17" t="s">
        <v>225</v>
      </c>
      <c r="W7" s="17" t="s">
        <v>235</v>
      </c>
      <c r="X7" s="17" t="s">
        <v>227</v>
      </c>
    </row>
    <row r="8" spans="1:24" x14ac:dyDescent="0.3">
      <c r="B8" s="17">
        <v>90</v>
      </c>
      <c r="C8" s="17">
        <v>35</v>
      </c>
      <c r="D8" s="2">
        <v>69</v>
      </c>
      <c r="E8" s="2">
        <v>43</v>
      </c>
      <c r="F8" s="18">
        <f t="shared" si="0"/>
        <v>2.6253281660207519</v>
      </c>
      <c r="G8" s="18">
        <f>F8*$N$3</f>
        <v>5.9666549227744365</v>
      </c>
      <c r="S8" s="17">
        <v>8</v>
      </c>
      <c r="T8" s="17">
        <v>7.2203504806938499</v>
      </c>
      <c r="V8" s="17" t="s">
        <v>225</v>
      </c>
      <c r="W8" s="17" t="s">
        <v>236</v>
      </c>
      <c r="X8" s="17" t="s">
        <v>227</v>
      </c>
    </row>
    <row r="9" spans="1:24" x14ac:dyDescent="0.3">
      <c r="D9" s="2"/>
      <c r="E9" s="2"/>
      <c r="F9" s="18"/>
      <c r="G9" s="18"/>
      <c r="S9" s="17">
        <v>9</v>
      </c>
      <c r="T9" s="17">
        <v>8.2113504806938504</v>
      </c>
      <c r="V9" s="17" t="s">
        <v>225</v>
      </c>
      <c r="W9" s="17" t="s">
        <v>237</v>
      </c>
      <c r="X9" s="17" t="s">
        <v>227</v>
      </c>
    </row>
    <row r="10" spans="1:24" x14ac:dyDescent="0.3">
      <c r="S10" s="17">
        <v>10</v>
      </c>
      <c r="T10" s="17">
        <v>9.2193504806938495</v>
      </c>
      <c r="V10" s="17" t="s">
        <v>225</v>
      </c>
      <c r="W10" s="17" t="s">
        <v>238</v>
      </c>
      <c r="X10" s="17" t="s">
        <v>227</v>
      </c>
    </row>
    <row r="11" spans="1:24" x14ac:dyDescent="0.3">
      <c r="S11" s="17">
        <v>11</v>
      </c>
      <c r="T11" s="17">
        <v>10.2183504806938</v>
      </c>
      <c r="V11" s="17" t="s">
        <v>225</v>
      </c>
      <c r="W11" s="17" t="s">
        <v>239</v>
      </c>
      <c r="X11" s="17" t="s">
        <v>227</v>
      </c>
    </row>
    <row r="12" spans="1:24" x14ac:dyDescent="0.3">
      <c r="S12" s="17">
        <v>12</v>
      </c>
      <c r="T12" s="17">
        <v>11.220350480693799</v>
      </c>
      <c r="V12" s="17" t="s">
        <v>225</v>
      </c>
      <c r="W12" s="17" t="s">
        <v>240</v>
      </c>
      <c r="X12" s="17" t="s">
        <v>227</v>
      </c>
    </row>
    <row r="13" spans="1:24" x14ac:dyDescent="0.3">
      <c r="S13" s="17">
        <v>13</v>
      </c>
      <c r="T13" s="17">
        <v>12.2183504806938</v>
      </c>
      <c r="V13" s="17" t="s">
        <v>225</v>
      </c>
      <c r="W13" s="17" t="s">
        <v>242</v>
      </c>
      <c r="X13" s="17" t="s">
        <v>227</v>
      </c>
    </row>
    <row r="14" spans="1:24" x14ac:dyDescent="0.3">
      <c r="S14" s="17">
        <v>14</v>
      </c>
      <c r="T14" s="17">
        <v>13.2183504806938</v>
      </c>
      <c r="V14" s="17" t="s">
        <v>225</v>
      </c>
      <c r="W14" s="17" t="s">
        <v>243</v>
      </c>
      <c r="X14" s="17" t="s">
        <v>227</v>
      </c>
    </row>
    <row r="15" spans="1:24" x14ac:dyDescent="0.3">
      <c r="S15" s="17">
        <v>15</v>
      </c>
      <c r="T15" s="17">
        <v>14.2213504806938</v>
      </c>
      <c r="V15" s="17" t="s">
        <v>225</v>
      </c>
      <c r="W15" s="17" t="s">
        <v>244</v>
      </c>
      <c r="X15" s="17" t="s">
        <v>227</v>
      </c>
    </row>
    <row r="16" spans="1:24" x14ac:dyDescent="0.3">
      <c r="S16" s="17">
        <v>16</v>
      </c>
      <c r="T16" s="17">
        <v>15.2193504806938</v>
      </c>
      <c r="V16" s="17" t="s">
        <v>225</v>
      </c>
      <c r="W16" s="17" t="s">
        <v>245</v>
      </c>
      <c r="X16" s="17" t="s">
        <v>227</v>
      </c>
    </row>
    <row r="17" spans="19:24" x14ac:dyDescent="0.3">
      <c r="S17" s="17">
        <v>17</v>
      </c>
      <c r="T17" s="17">
        <v>16.225350480693798</v>
      </c>
      <c r="V17" s="17" t="s">
        <v>225</v>
      </c>
      <c r="W17" s="17" t="s">
        <v>246</v>
      </c>
      <c r="X17" s="17" t="s">
        <v>227</v>
      </c>
    </row>
    <row r="18" spans="19:24" x14ac:dyDescent="0.3">
      <c r="S18" s="17">
        <v>18</v>
      </c>
      <c r="T18" s="17">
        <v>17.219350480693802</v>
      </c>
      <c r="V18" s="17" t="s">
        <v>225</v>
      </c>
      <c r="W18" s="17" t="s">
        <v>247</v>
      </c>
      <c r="X18" s="17" t="s">
        <v>227</v>
      </c>
    </row>
    <row r="19" spans="19:24" x14ac:dyDescent="0.3">
      <c r="S19" s="17">
        <v>19</v>
      </c>
      <c r="T19" s="17">
        <v>18.219350480693802</v>
      </c>
      <c r="V19" s="17" t="s">
        <v>225</v>
      </c>
      <c r="W19" s="17" t="s">
        <v>248</v>
      </c>
      <c r="X19" s="17" t="s">
        <v>227</v>
      </c>
    </row>
    <row r="20" spans="19:24" x14ac:dyDescent="0.3">
      <c r="S20" s="17">
        <v>20</v>
      </c>
      <c r="T20" s="17">
        <v>19.219350480693802</v>
      </c>
      <c r="V20" s="17" t="s">
        <v>225</v>
      </c>
      <c r="W20" s="17" t="s">
        <v>249</v>
      </c>
      <c r="X20" s="17" t="s">
        <v>227</v>
      </c>
    </row>
    <row r="21" spans="19:24" x14ac:dyDescent="0.3">
      <c r="S21" s="17">
        <v>21</v>
      </c>
      <c r="T21" s="17">
        <v>20.2213504806938</v>
      </c>
      <c r="V21" s="17" t="s">
        <v>225</v>
      </c>
      <c r="W21" s="17" t="s">
        <v>250</v>
      </c>
      <c r="X21" s="17" t="s">
        <v>227</v>
      </c>
    </row>
    <row r="22" spans="19:24" x14ac:dyDescent="0.3">
      <c r="S22" s="17">
        <v>22</v>
      </c>
      <c r="T22" s="17">
        <v>21.219350480693802</v>
      </c>
      <c r="V22" s="17" t="s">
        <v>225</v>
      </c>
      <c r="W22" s="17" t="s">
        <v>252</v>
      </c>
      <c r="X22" s="17" t="s">
        <v>227</v>
      </c>
    </row>
    <row r="23" spans="19:24" x14ac:dyDescent="0.3">
      <c r="S23" s="17">
        <v>23</v>
      </c>
      <c r="T23" s="17">
        <v>22.2213504806938</v>
      </c>
      <c r="V23" s="17" t="s">
        <v>225</v>
      </c>
      <c r="W23" s="17" t="s">
        <v>253</v>
      </c>
      <c r="X23" s="17" t="s">
        <v>227</v>
      </c>
    </row>
    <row r="24" spans="19:24" x14ac:dyDescent="0.3">
      <c r="S24" s="17">
        <v>24</v>
      </c>
      <c r="T24" s="17">
        <v>23.222350480693802</v>
      </c>
      <c r="V24" s="17" t="s">
        <v>225</v>
      </c>
      <c r="W24" s="17" t="s">
        <v>254</v>
      </c>
      <c r="X24" s="17" t="s">
        <v>227</v>
      </c>
    </row>
    <row r="25" spans="19:24" x14ac:dyDescent="0.3">
      <c r="S25" s="17">
        <v>25</v>
      </c>
      <c r="T25" s="17">
        <v>24.2213504806938</v>
      </c>
      <c r="V25" s="17" t="s">
        <v>225</v>
      </c>
      <c r="W25" s="17" t="s">
        <v>255</v>
      </c>
      <c r="X25" s="17" t="s">
        <v>227</v>
      </c>
    </row>
    <row r="26" spans="19:24" x14ac:dyDescent="0.3">
      <c r="S26" s="17">
        <v>26</v>
      </c>
      <c r="T26" s="17">
        <v>25.220350480693799</v>
      </c>
      <c r="V26" s="17" t="s">
        <v>225</v>
      </c>
      <c r="W26" s="17" t="s">
        <v>257</v>
      </c>
      <c r="X26" s="17" t="s">
        <v>227</v>
      </c>
    </row>
    <row r="27" spans="19:24" x14ac:dyDescent="0.3">
      <c r="S27" s="17">
        <v>27</v>
      </c>
      <c r="T27" s="17">
        <v>26.2213504806938</v>
      </c>
      <c r="V27" s="17" t="s">
        <v>225</v>
      </c>
      <c r="W27" s="17" t="s">
        <v>258</v>
      </c>
      <c r="X27" s="17" t="s">
        <v>227</v>
      </c>
    </row>
    <row r="28" spans="19:24" x14ac:dyDescent="0.3">
      <c r="S28" s="17">
        <v>28</v>
      </c>
      <c r="T28" s="17">
        <v>27.2213504806938</v>
      </c>
      <c r="V28" s="17" t="s">
        <v>225</v>
      </c>
      <c r="W28" s="17" t="s">
        <v>259</v>
      </c>
      <c r="X28" s="17" t="s">
        <v>227</v>
      </c>
    </row>
    <row r="29" spans="19:24" x14ac:dyDescent="0.3">
      <c r="S29" s="17">
        <v>29</v>
      </c>
      <c r="T29" s="17">
        <v>28.220350480693799</v>
      </c>
      <c r="V29" s="17" t="s">
        <v>225</v>
      </c>
      <c r="W29" s="17" t="s">
        <v>260</v>
      </c>
      <c r="X29" s="17" t="s">
        <v>227</v>
      </c>
    </row>
    <row r="30" spans="19:24" x14ac:dyDescent="0.3">
      <c r="S30" s="17">
        <v>30</v>
      </c>
      <c r="T30" s="17">
        <v>29.220350480693799</v>
      </c>
      <c r="V30" s="17" t="s">
        <v>225</v>
      </c>
      <c r="W30" s="17" t="s">
        <v>261</v>
      </c>
      <c r="X30" s="17" t="s">
        <v>227</v>
      </c>
    </row>
    <row r="31" spans="19:24" x14ac:dyDescent="0.3">
      <c r="S31" s="17">
        <v>31</v>
      </c>
      <c r="T31" s="17">
        <v>30.219350480693802</v>
      </c>
      <c r="V31" s="17" t="s">
        <v>225</v>
      </c>
      <c r="W31" s="17" t="s">
        <v>262</v>
      </c>
      <c r="X31" s="17" t="s">
        <v>227</v>
      </c>
    </row>
    <row r="32" spans="19:24" x14ac:dyDescent="0.3">
      <c r="S32" s="17">
        <v>32</v>
      </c>
      <c r="T32" s="17">
        <v>31.2213504806938</v>
      </c>
      <c r="V32" s="17" t="s">
        <v>225</v>
      </c>
      <c r="W32" s="17" t="s">
        <v>263</v>
      </c>
      <c r="X32" s="17" t="s">
        <v>227</v>
      </c>
    </row>
    <row r="33" spans="19:24" x14ac:dyDescent="0.3">
      <c r="S33" s="17">
        <v>33</v>
      </c>
      <c r="T33" s="17">
        <v>32.222350480693798</v>
      </c>
      <c r="V33" s="17" t="s">
        <v>225</v>
      </c>
      <c r="W33" s="17" t="s">
        <v>264</v>
      </c>
      <c r="X33" s="17" t="s">
        <v>227</v>
      </c>
    </row>
    <row r="34" spans="19:24" x14ac:dyDescent="0.3">
      <c r="S34" s="17">
        <v>34</v>
      </c>
      <c r="T34" s="17">
        <v>33.222350480693798</v>
      </c>
      <c r="V34" s="17" t="s">
        <v>225</v>
      </c>
      <c r="W34" s="17" t="s">
        <v>265</v>
      </c>
      <c r="X34" s="17" t="s">
        <v>227</v>
      </c>
    </row>
    <row r="35" spans="19:24" x14ac:dyDescent="0.3">
      <c r="S35" s="17">
        <v>35</v>
      </c>
      <c r="T35" s="17">
        <v>34.2213504806938</v>
      </c>
      <c r="V35" s="17" t="s">
        <v>225</v>
      </c>
      <c r="W35" s="17" t="s">
        <v>266</v>
      </c>
      <c r="X35" s="17" t="s">
        <v>227</v>
      </c>
    </row>
    <row r="36" spans="19:24" x14ac:dyDescent="0.3">
      <c r="S36" s="17">
        <v>36</v>
      </c>
      <c r="T36" s="17">
        <v>35.2213504806938</v>
      </c>
      <c r="V36" s="17" t="s">
        <v>225</v>
      </c>
      <c r="W36" s="17" t="s">
        <v>267</v>
      </c>
      <c r="X36" s="17" t="s">
        <v>227</v>
      </c>
    </row>
    <row r="37" spans="19:24" x14ac:dyDescent="0.3">
      <c r="S37" s="17">
        <v>37</v>
      </c>
      <c r="T37" s="17">
        <v>36.224350480693801</v>
      </c>
      <c r="V37" s="17" t="s">
        <v>225</v>
      </c>
      <c r="W37" s="17" t="s">
        <v>268</v>
      </c>
      <c r="X37" s="17" t="s">
        <v>227</v>
      </c>
    </row>
    <row r="38" spans="19:24" x14ac:dyDescent="0.3">
      <c r="S38" s="17">
        <v>38</v>
      </c>
      <c r="T38" s="17">
        <v>37.219350480693798</v>
      </c>
      <c r="V38" s="17" t="s">
        <v>225</v>
      </c>
      <c r="W38" s="17" t="s">
        <v>269</v>
      </c>
      <c r="X38" s="17" t="s">
        <v>227</v>
      </c>
    </row>
    <row r="39" spans="19:24" x14ac:dyDescent="0.3">
      <c r="S39" s="17">
        <v>39</v>
      </c>
      <c r="T39" s="17">
        <v>38.2183504806938</v>
      </c>
      <c r="V39" s="17" t="s">
        <v>225</v>
      </c>
      <c r="W39" s="17" t="s">
        <v>270</v>
      </c>
      <c r="X39" s="17" t="s">
        <v>227</v>
      </c>
    </row>
    <row r="40" spans="19:24" x14ac:dyDescent="0.3">
      <c r="S40" s="17">
        <v>40</v>
      </c>
      <c r="T40" s="17">
        <v>39.2183504806938</v>
      </c>
      <c r="V40" s="17" t="s">
        <v>225</v>
      </c>
      <c r="W40" s="17" t="s">
        <v>271</v>
      </c>
      <c r="X40" s="17" t="s">
        <v>227</v>
      </c>
    </row>
    <row r="41" spans="19:24" x14ac:dyDescent="0.3">
      <c r="S41" s="17">
        <v>41</v>
      </c>
      <c r="T41" s="17">
        <v>40.220350480693803</v>
      </c>
      <c r="V41" s="17" t="s">
        <v>225</v>
      </c>
      <c r="W41" s="17" t="s">
        <v>272</v>
      </c>
      <c r="X41" s="17" t="s">
        <v>227</v>
      </c>
    </row>
    <row r="42" spans="19:24" x14ac:dyDescent="0.3">
      <c r="S42" s="17">
        <v>42</v>
      </c>
      <c r="T42" s="17">
        <v>41.222350480693798</v>
      </c>
      <c r="V42" s="17" t="s">
        <v>225</v>
      </c>
      <c r="W42" s="17" t="s">
        <v>273</v>
      </c>
      <c r="X42" s="17" t="s">
        <v>227</v>
      </c>
    </row>
    <row r="43" spans="19:24" x14ac:dyDescent="0.3">
      <c r="S43" s="17">
        <v>43</v>
      </c>
      <c r="T43" s="17">
        <v>42.220350480693803</v>
      </c>
      <c r="V43" s="17" t="s">
        <v>225</v>
      </c>
      <c r="W43" s="17" t="s">
        <v>274</v>
      </c>
      <c r="X43" s="17" t="s">
        <v>227</v>
      </c>
    </row>
    <row r="44" spans="19:24" x14ac:dyDescent="0.3">
      <c r="S44" s="17">
        <v>44</v>
      </c>
      <c r="T44" s="17">
        <v>43.2183504806938</v>
      </c>
      <c r="V44" s="17" t="s">
        <v>225</v>
      </c>
      <c r="W44" s="17" t="s">
        <v>275</v>
      </c>
      <c r="X44" s="17" t="s">
        <v>227</v>
      </c>
    </row>
    <row r="45" spans="19:24" x14ac:dyDescent="0.3">
      <c r="S45" s="17">
        <v>45</v>
      </c>
      <c r="T45" s="17">
        <v>44.223350480693803</v>
      </c>
      <c r="V45" s="17" t="s">
        <v>225</v>
      </c>
      <c r="W45" s="17" t="s">
        <v>276</v>
      </c>
      <c r="X45" s="17" t="s">
        <v>227</v>
      </c>
    </row>
    <row r="46" spans="19:24" x14ac:dyDescent="0.3">
      <c r="S46" s="17">
        <v>46</v>
      </c>
      <c r="T46" s="17">
        <v>45.217350480693803</v>
      </c>
      <c r="V46" s="17" t="s">
        <v>225</v>
      </c>
      <c r="W46" s="17" t="s">
        <v>277</v>
      </c>
      <c r="X46" s="17" t="s">
        <v>227</v>
      </c>
    </row>
    <row r="47" spans="19:24" x14ac:dyDescent="0.3">
      <c r="S47" s="17">
        <v>47</v>
      </c>
      <c r="T47" s="17">
        <v>46.220350480693803</v>
      </c>
      <c r="V47" s="17" t="s">
        <v>225</v>
      </c>
      <c r="W47" s="17" t="s">
        <v>278</v>
      </c>
      <c r="X47" s="17" t="s">
        <v>227</v>
      </c>
    </row>
    <row r="48" spans="19:24" x14ac:dyDescent="0.3">
      <c r="S48" s="17">
        <v>48</v>
      </c>
      <c r="T48" s="17">
        <v>47.219350480693798</v>
      </c>
      <c r="V48" s="17" t="s">
        <v>225</v>
      </c>
      <c r="W48" s="17" t="s">
        <v>279</v>
      </c>
      <c r="X48" s="17" t="s">
        <v>227</v>
      </c>
    </row>
    <row r="49" spans="19:24" x14ac:dyDescent="0.3">
      <c r="S49" s="17">
        <v>49</v>
      </c>
      <c r="T49" s="17">
        <v>48.2213504806938</v>
      </c>
      <c r="V49" s="17" t="s">
        <v>225</v>
      </c>
      <c r="W49" s="17" t="s">
        <v>280</v>
      </c>
      <c r="X49" s="17" t="s">
        <v>227</v>
      </c>
    </row>
    <row r="50" spans="19:24" x14ac:dyDescent="0.3">
      <c r="S50" s="17">
        <v>50</v>
      </c>
      <c r="T50" s="17">
        <v>49.224350480693801</v>
      </c>
      <c r="V50" s="17" t="s">
        <v>225</v>
      </c>
      <c r="W50" s="17" t="s">
        <v>281</v>
      </c>
      <c r="X50" s="17" t="s">
        <v>227</v>
      </c>
    </row>
    <row r="51" spans="19:24" x14ac:dyDescent="0.3">
      <c r="S51" s="17">
        <v>51</v>
      </c>
      <c r="T51" s="17">
        <v>50.2213504806938</v>
      </c>
      <c r="V51" s="17" t="s">
        <v>225</v>
      </c>
      <c r="W51" s="17" t="s">
        <v>282</v>
      </c>
      <c r="X51" s="17" t="s">
        <v>227</v>
      </c>
    </row>
    <row r="52" spans="19:24" x14ac:dyDescent="0.3">
      <c r="S52" s="17">
        <v>52</v>
      </c>
      <c r="T52" s="17">
        <v>51.2213504806938</v>
      </c>
      <c r="V52" s="17" t="s">
        <v>225</v>
      </c>
      <c r="W52" s="17" t="s">
        <v>283</v>
      </c>
      <c r="X52" s="17" t="s">
        <v>227</v>
      </c>
    </row>
    <row r="53" spans="19:24" x14ac:dyDescent="0.3">
      <c r="S53" s="17">
        <v>53</v>
      </c>
      <c r="T53" s="17">
        <v>52.222350480693798</v>
      </c>
      <c r="V53" s="17" t="s">
        <v>225</v>
      </c>
      <c r="W53" s="17" t="s">
        <v>284</v>
      </c>
      <c r="X53" s="17" t="s">
        <v>227</v>
      </c>
    </row>
    <row r="54" spans="19:24" x14ac:dyDescent="0.3">
      <c r="S54" s="17">
        <v>54</v>
      </c>
      <c r="T54" s="17">
        <v>53.219350480693798</v>
      </c>
      <c r="V54" s="17" t="s">
        <v>225</v>
      </c>
      <c r="W54" s="17" t="s">
        <v>285</v>
      </c>
      <c r="X54" s="17" t="s">
        <v>227</v>
      </c>
    </row>
    <row r="55" spans="19:24" x14ac:dyDescent="0.3">
      <c r="S55" s="17">
        <v>55</v>
      </c>
      <c r="T55" s="17">
        <v>54.222350480693798</v>
      </c>
      <c r="V55" s="17" t="s">
        <v>225</v>
      </c>
      <c r="W55" s="17" t="s">
        <v>286</v>
      </c>
      <c r="X55" s="17" t="s">
        <v>227</v>
      </c>
    </row>
    <row r="56" spans="19:24" x14ac:dyDescent="0.3">
      <c r="S56" s="17">
        <v>56</v>
      </c>
      <c r="T56" s="17">
        <v>55.220350480693803</v>
      </c>
      <c r="V56" s="17" t="s">
        <v>225</v>
      </c>
      <c r="W56" s="17" t="s">
        <v>287</v>
      </c>
      <c r="X56" s="17" t="s">
        <v>227</v>
      </c>
    </row>
    <row r="57" spans="19:24" x14ac:dyDescent="0.3">
      <c r="S57" s="17">
        <v>57</v>
      </c>
      <c r="T57" s="17">
        <v>56.214350480693803</v>
      </c>
      <c r="V57" s="17" t="s">
        <v>225</v>
      </c>
      <c r="W57" s="17" t="s">
        <v>288</v>
      </c>
      <c r="X57" s="17" t="s">
        <v>227</v>
      </c>
    </row>
    <row r="58" spans="19:24" x14ac:dyDescent="0.3">
      <c r="S58" s="17">
        <v>58</v>
      </c>
      <c r="T58" s="17">
        <v>57.220350480693803</v>
      </c>
      <c r="V58" s="17" t="s">
        <v>225</v>
      </c>
      <c r="W58" s="17" t="s">
        <v>289</v>
      </c>
      <c r="X58" s="17" t="s">
        <v>227</v>
      </c>
    </row>
    <row r="59" spans="19:24" x14ac:dyDescent="0.3">
      <c r="S59" s="17">
        <v>59</v>
      </c>
      <c r="T59" s="17">
        <v>58.222350480693798</v>
      </c>
      <c r="V59" s="17" t="s">
        <v>225</v>
      </c>
      <c r="W59" s="17" t="s">
        <v>290</v>
      </c>
      <c r="X59" s="17" t="s">
        <v>227</v>
      </c>
    </row>
    <row r="60" spans="19:24" x14ac:dyDescent="0.3">
      <c r="S60" s="17">
        <v>60</v>
      </c>
      <c r="T60" s="17">
        <v>59.223350480693803</v>
      </c>
      <c r="V60" s="17" t="s">
        <v>225</v>
      </c>
      <c r="W60" s="17" t="s">
        <v>291</v>
      </c>
      <c r="X60" s="17" t="s">
        <v>227</v>
      </c>
    </row>
    <row r="61" spans="19:24" x14ac:dyDescent="0.3">
      <c r="S61" s="17">
        <v>61</v>
      </c>
      <c r="T61" s="17">
        <v>60.219350480693798</v>
      </c>
      <c r="V61" s="17" t="s">
        <v>225</v>
      </c>
      <c r="W61" s="17" t="s">
        <v>292</v>
      </c>
      <c r="X61" s="17" t="s">
        <v>227</v>
      </c>
    </row>
    <row r="62" spans="19:24" x14ac:dyDescent="0.3">
      <c r="S62" s="17">
        <v>62</v>
      </c>
      <c r="T62" s="17">
        <v>61.219350480693798</v>
      </c>
      <c r="V62" s="17" t="s">
        <v>225</v>
      </c>
      <c r="W62" s="17" t="s">
        <v>293</v>
      </c>
      <c r="X62" s="17" t="s">
        <v>227</v>
      </c>
    </row>
    <row r="63" spans="19:24" x14ac:dyDescent="0.3">
      <c r="S63" s="17">
        <v>63</v>
      </c>
      <c r="T63" s="17">
        <v>62.222350480693798</v>
      </c>
      <c r="V63" s="17" t="s">
        <v>225</v>
      </c>
      <c r="W63" s="17" t="s">
        <v>294</v>
      </c>
      <c r="X63" s="17" t="s">
        <v>227</v>
      </c>
    </row>
    <row r="64" spans="19:24" x14ac:dyDescent="0.3">
      <c r="S64" s="17">
        <v>64</v>
      </c>
      <c r="T64" s="17">
        <v>63.2213504806938</v>
      </c>
      <c r="V64" s="17" t="s">
        <v>225</v>
      </c>
      <c r="W64" s="17" t="s">
        <v>295</v>
      </c>
      <c r="X64" s="17" t="s">
        <v>227</v>
      </c>
    </row>
    <row r="65" spans="19:24" x14ac:dyDescent="0.3">
      <c r="S65" s="17">
        <v>65</v>
      </c>
      <c r="T65" s="17">
        <v>64.222350480693805</v>
      </c>
      <c r="V65" s="17" t="s">
        <v>225</v>
      </c>
      <c r="W65" s="17" t="s">
        <v>296</v>
      </c>
      <c r="X65" s="17" t="s">
        <v>227</v>
      </c>
    </row>
    <row r="66" spans="19:24" x14ac:dyDescent="0.3">
      <c r="S66" s="17">
        <v>66</v>
      </c>
      <c r="T66" s="17">
        <v>65.219350480693805</v>
      </c>
      <c r="V66" s="17" t="s">
        <v>225</v>
      </c>
      <c r="W66" s="17" t="s">
        <v>297</v>
      </c>
      <c r="X66" s="17" t="s">
        <v>227</v>
      </c>
    </row>
    <row r="67" spans="19:24" x14ac:dyDescent="0.3">
      <c r="S67" s="17">
        <v>67</v>
      </c>
      <c r="T67" s="17">
        <v>66.213350480693805</v>
      </c>
      <c r="V67" s="17" t="s">
        <v>225</v>
      </c>
      <c r="W67" s="17" t="s">
        <v>298</v>
      </c>
      <c r="X67" s="17" t="s">
        <v>227</v>
      </c>
    </row>
    <row r="68" spans="19:24" x14ac:dyDescent="0.3">
      <c r="S68" s="17">
        <v>68</v>
      </c>
      <c r="T68" s="17">
        <v>67.2213504806938</v>
      </c>
      <c r="V68" s="17" t="s">
        <v>225</v>
      </c>
      <c r="W68" s="17" t="s">
        <v>299</v>
      </c>
      <c r="X68" s="17" t="s">
        <v>227</v>
      </c>
    </row>
    <row r="69" spans="19:24" x14ac:dyDescent="0.3">
      <c r="S69" s="17">
        <v>69</v>
      </c>
      <c r="T69" s="17">
        <v>68.216350480693805</v>
      </c>
      <c r="V69" s="17" t="s">
        <v>225</v>
      </c>
      <c r="W69" s="17" t="s">
        <v>300</v>
      </c>
      <c r="X69" s="17" t="s">
        <v>227</v>
      </c>
    </row>
    <row r="70" spans="19:24" x14ac:dyDescent="0.3">
      <c r="S70" s="17">
        <v>70</v>
      </c>
      <c r="T70" s="17">
        <v>69.216350480693805</v>
      </c>
      <c r="V70" s="17" t="s">
        <v>225</v>
      </c>
      <c r="W70" s="17" t="s">
        <v>301</v>
      </c>
      <c r="X70" s="17" t="s">
        <v>227</v>
      </c>
    </row>
    <row r="71" spans="19:24" x14ac:dyDescent="0.3">
      <c r="S71" s="17">
        <v>71</v>
      </c>
      <c r="T71" s="17">
        <v>70.216350480693805</v>
      </c>
      <c r="V71" s="17" t="s">
        <v>225</v>
      </c>
      <c r="W71" s="17" t="s">
        <v>302</v>
      </c>
      <c r="X71" s="17" t="s">
        <v>227</v>
      </c>
    </row>
    <row r="72" spans="19:24" x14ac:dyDescent="0.3">
      <c r="S72" s="17">
        <v>72</v>
      </c>
      <c r="T72" s="17">
        <v>71.222350480693805</v>
      </c>
      <c r="V72" s="17" t="s">
        <v>225</v>
      </c>
      <c r="W72" s="17" t="s">
        <v>303</v>
      </c>
      <c r="X72" s="17" t="s">
        <v>227</v>
      </c>
    </row>
    <row r="73" spans="19:24" x14ac:dyDescent="0.3">
      <c r="S73" s="17">
        <v>73</v>
      </c>
      <c r="T73" s="17">
        <v>72.222350480693805</v>
      </c>
      <c r="V73" s="17" t="s">
        <v>225</v>
      </c>
      <c r="W73" s="17" t="s">
        <v>304</v>
      </c>
      <c r="X73" s="17" t="s">
        <v>227</v>
      </c>
    </row>
    <row r="74" spans="19:24" x14ac:dyDescent="0.3">
      <c r="S74" s="17">
        <v>74</v>
      </c>
      <c r="T74" s="17">
        <v>73.220350480693796</v>
      </c>
      <c r="V74" s="17" t="s">
        <v>225</v>
      </c>
      <c r="W74" s="17" t="s">
        <v>305</v>
      </c>
      <c r="X74" s="17" t="s">
        <v>227</v>
      </c>
    </row>
    <row r="75" spans="19:24" x14ac:dyDescent="0.3">
      <c r="S75" s="17">
        <v>75</v>
      </c>
      <c r="T75" s="17">
        <v>74.2213504806938</v>
      </c>
      <c r="V75" s="17" t="s">
        <v>225</v>
      </c>
      <c r="W75" s="17" t="s">
        <v>306</v>
      </c>
      <c r="X75" s="17" t="s">
        <v>227</v>
      </c>
    </row>
    <row r="76" spans="19:24" x14ac:dyDescent="0.3">
      <c r="S76" s="17">
        <v>76</v>
      </c>
      <c r="T76" s="17">
        <v>75.222350480693805</v>
      </c>
      <c r="V76" s="17" t="s">
        <v>225</v>
      </c>
      <c r="W76" s="17" t="s">
        <v>307</v>
      </c>
      <c r="X76" s="17" t="s">
        <v>227</v>
      </c>
    </row>
    <row r="77" spans="19:24" x14ac:dyDescent="0.3">
      <c r="S77" s="17">
        <v>77</v>
      </c>
      <c r="T77" s="17">
        <v>76.219350480693805</v>
      </c>
      <c r="V77" s="17" t="s">
        <v>225</v>
      </c>
      <c r="W77" s="17" t="s">
        <v>308</v>
      </c>
      <c r="X77" s="17" t="s">
        <v>227</v>
      </c>
    </row>
    <row r="78" spans="19:24" x14ac:dyDescent="0.3">
      <c r="S78" s="17">
        <v>78</v>
      </c>
      <c r="T78" s="17">
        <v>77.220350480693796</v>
      </c>
      <c r="V78" s="17" t="s">
        <v>225</v>
      </c>
      <c r="W78" s="17" t="s">
        <v>309</v>
      </c>
      <c r="X78" s="17" t="s">
        <v>227</v>
      </c>
    </row>
    <row r="79" spans="19:24" x14ac:dyDescent="0.3">
      <c r="S79" s="17">
        <v>79</v>
      </c>
      <c r="T79" s="17">
        <v>78.219350480693805</v>
      </c>
      <c r="V79" s="17" t="s">
        <v>225</v>
      </c>
      <c r="W79" s="17" t="s">
        <v>310</v>
      </c>
      <c r="X79" s="17" t="s">
        <v>227</v>
      </c>
    </row>
    <row r="80" spans="19:24" x14ac:dyDescent="0.3">
      <c r="S80" s="17">
        <v>80</v>
      </c>
      <c r="T80" s="17">
        <v>79.2153504806938</v>
      </c>
      <c r="V80" s="17" t="s">
        <v>225</v>
      </c>
      <c r="W80" s="17" t="s">
        <v>311</v>
      </c>
      <c r="X80" s="17" t="s">
        <v>227</v>
      </c>
    </row>
    <row r="81" spans="19:24" x14ac:dyDescent="0.3">
      <c r="S81" s="17">
        <v>81</v>
      </c>
      <c r="T81" s="17">
        <v>80.2213504806938</v>
      </c>
      <c r="V81" s="17" t="s">
        <v>225</v>
      </c>
      <c r="W81" s="17" t="s">
        <v>312</v>
      </c>
      <c r="X81" s="17" t="s">
        <v>227</v>
      </c>
    </row>
    <row r="82" spans="19:24" x14ac:dyDescent="0.3">
      <c r="S82" s="17">
        <v>82</v>
      </c>
      <c r="T82" s="17">
        <v>81.2213504806938</v>
      </c>
      <c r="V82" s="17" t="s">
        <v>225</v>
      </c>
      <c r="W82" s="17" t="s">
        <v>313</v>
      </c>
      <c r="X82" s="17" t="s">
        <v>227</v>
      </c>
    </row>
    <row r="83" spans="19:24" x14ac:dyDescent="0.3">
      <c r="S83" s="17">
        <v>83</v>
      </c>
      <c r="T83" s="17">
        <v>82.2213504806938</v>
      </c>
      <c r="V83" s="17" t="s">
        <v>225</v>
      </c>
      <c r="W83" s="17" t="s">
        <v>314</v>
      </c>
      <c r="X83" s="17" t="s">
        <v>227</v>
      </c>
    </row>
    <row r="84" spans="19:24" x14ac:dyDescent="0.3">
      <c r="S84" s="17">
        <v>84</v>
      </c>
      <c r="T84" s="17">
        <v>83.220350480693796</v>
      </c>
      <c r="V84" s="17" t="s">
        <v>225</v>
      </c>
      <c r="W84" s="17" t="s">
        <v>315</v>
      </c>
      <c r="X84" s="17" t="s">
        <v>227</v>
      </c>
    </row>
    <row r="85" spans="19:24" x14ac:dyDescent="0.3">
      <c r="S85" s="17">
        <v>85</v>
      </c>
      <c r="T85" s="17">
        <v>84.219350480693805</v>
      </c>
      <c r="V85" s="17" t="s">
        <v>225</v>
      </c>
      <c r="W85" s="17" t="s">
        <v>316</v>
      </c>
      <c r="X85" s="17" t="s">
        <v>227</v>
      </c>
    </row>
    <row r="86" spans="19:24" x14ac:dyDescent="0.3">
      <c r="S86" s="17">
        <v>86</v>
      </c>
      <c r="T86" s="17">
        <v>85.216350480693805</v>
      </c>
      <c r="V86" s="17" t="s">
        <v>225</v>
      </c>
      <c r="W86" s="17" t="s">
        <v>317</v>
      </c>
      <c r="X86" s="17" t="s">
        <v>227</v>
      </c>
    </row>
    <row r="87" spans="19:24" x14ac:dyDescent="0.3">
      <c r="S87" s="17">
        <v>87</v>
      </c>
      <c r="T87" s="17">
        <v>86.219350480693805</v>
      </c>
      <c r="V87" s="17" t="s">
        <v>225</v>
      </c>
      <c r="W87" s="17" t="s">
        <v>318</v>
      </c>
      <c r="X87" s="17" t="s">
        <v>227</v>
      </c>
    </row>
    <row r="88" spans="19:24" x14ac:dyDescent="0.3">
      <c r="S88" s="17">
        <v>88</v>
      </c>
      <c r="T88" s="17">
        <v>87.224350480693801</v>
      </c>
      <c r="V88" s="17" t="s">
        <v>225</v>
      </c>
      <c r="W88" s="17" t="s">
        <v>319</v>
      </c>
      <c r="X88" s="17" t="s">
        <v>227</v>
      </c>
    </row>
    <row r="89" spans="19:24" x14ac:dyDescent="0.3">
      <c r="S89" s="17">
        <v>89</v>
      </c>
      <c r="T89" s="17">
        <v>88.216350480693805</v>
      </c>
      <c r="V89" s="17" t="s">
        <v>225</v>
      </c>
      <c r="W89" s="17" t="s">
        <v>320</v>
      </c>
      <c r="X89" s="17" t="s">
        <v>227</v>
      </c>
    </row>
    <row r="90" spans="19:24" x14ac:dyDescent="0.3">
      <c r="S90" s="17">
        <v>90</v>
      </c>
      <c r="T90" s="17">
        <v>89.216350480693805</v>
      </c>
      <c r="V90" s="17" t="s">
        <v>225</v>
      </c>
      <c r="W90" s="17" t="s">
        <v>321</v>
      </c>
      <c r="X90" s="17" t="s">
        <v>227</v>
      </c>
    </row>
    <row r="91" spans="19:24" x14ac:dyDescent="0.3">
      <c r="S91" s="17">
        <v>91</v>
      </c>
      <c r="T91" s="17">
        <v>90.217350480693796</v>
      </c>
      <c r="V91" s="17" t="s">
        <v>225</v>
      </c>
      <c r="W91" s="17" t="s">
        <v>322</v>
      </c>
      <c r="X91" s="17" t="s">
        <v>227</v>
      </c>
    </row>
    <row r="92" spans="19:24" x14ac:dyDescent="0.3">
      <c r="S92" s="17">
        <v>92</v>
      </c>
      <c r="T92" s="17">
        <v>91.224350480693801</v>
      </c>
      <c r="V92" s="17" t="s">
        <v>225</v>
      </c>
      <c r="W92" s="17" t="s">
        <v>323</v>
      </c>
      <c r="X92" s="17" t="s">
        <v>227</v>
      </c>
    </row>
    <row r="93" spans="19:24" x14ac:dyDescent="0.3">
      <c r="S93" s="17">
        <v>93</v>
      </c>
      <c r="T93" s="17">
        <v>92.219350480693805</v>
      </c>
      <c r="V93" s="17" t="s">
        <v>225</v>
      </c>
      <c r="W93" s="17" t="s">
        <v>324</v>
      </c>
      <c r="X93" s="17" t="s">
        <v>227</v>
      </c>
    </row>
    <row r="94" spans="19:24" x14ac:dyDescent="0.3">
      <c r="S94" s="17">
        <v>94</v>
      </c>
      <c r="T94" s="17">
        <v>93.222350480693805</v>
      </c>
      <c r="V94" s="17" t="s">
        <v>225</v>
      </c>
      <c r="W94" s="17" t="s">
        <v>325</v>
      </c>
      <c r="X94" s="17" t="s">
        <v>227</v>
      </c>
    </row>
    <row r="95" spans="19:24" x14ac:dyDescent="0.3">
      <c r="S95" s="17">
        <v>95</v>
      </c>
      <c r="T95" s="17">
        <v>94.224350480693801</v>
      </c>
      <c r="V95" s="17" t="s">
        <v>225</v>
      </c>
      <c r="W95" s="17" t="s">
        <v>326</v>
      </c>
      <c r="X95" s="17" t="s">
        <v>227</v>
      </c>
    </row>
    <row r="96" spans="19:24" x14ac:dyDescent="0.3">
      <c r="S96" s="17">
        <v>96</v>
      </c>
      <c r="T96" s="17">
        <v>95.223350480693796</v>
      </c>
      <c r="V96" s="17" t="s">
        <v>225</v>
      </c>
      <c r="W96" s="17" t="s">
        <v>327</v>
      </c>
      <c r="X96" s="17" t="s">
        <v>227</v>
      </c>
    </row>
    <row r="97" spans="19:24" x14ac:dyDescent="0.3">
      <c r="S97" s="17">
        <v>97</v>
      </c>
      <c r="T97" s="17">
        <v>96.222350480693805</v>
      </c>
      <c r="V97" s="17" t="s">
        <v>225</v>
      </c>
      <c r="W97" s="17" t="s">
        <v>328</v>
      </c>
      <c r="X97" s="17" t="s">
        <v>227</v>
      </c>
    </row>
    <row r="98" spans="19:24" x14ac:dyDescent="0.3">
      <c r="S98" s="17">
        <v>98</v>
      </c>
      <c r="T98" s="17">
        <v>97.223350480693796</v>
      </c>
      <c r="V98" s="17" t="s">
        <v>225</v>
      </c>
      <c r="W98" s="17" t="s">
        <v>329</v>
      </c>
      <c r="X98" s="17" t="s">
        <v>227</v>
      </c>
    </row>
    <row r="99" spans="19:24" x14ac:dyDescent="0.3">
      <c r="S99" s="17">
        <v>99</v>
      </c>
      <c r="T99" s="17">
        <v>98.223350480693796</v>
      </c>
      <c r="V99" s="17" t="s">
        <v>225</v>
      </c>
      <c r="W99" s="17" t="s">
        <v>330</v>
      </c>
      <c r="X99" s="17" t="s">
        <v>227</v>
      </c>
    </row>
    <row r="100" spans="19:24" x14ac:dyDescent="0.3">
      <c r="S100" s="17">
        <v>100</v>
      </c>
      <c r="T100" s="17">
        <v>99.2153504806938</v>
      </c>
      <c r="V100" s="17" t="s">
        <v>225</v>
      </c>
      <c r="W100" s="17" t="s">
        <v>331</v>
      </c>
      <c r="X100" s="17" t="s">
        <v>227</v>
      </c>
    </row>
    <row r="101" spans="19:24" x14ac:dyDescent="0.3">
      <c r="S101" s="17">
        <v>101</v>
      </c>
      <c r="T101" s="17">
        <v>100.218350480693</v>
      </c>
      <c r="V101" s="17" t="s">
        <v>225</v>
      </c>
      <c r="W101" s="17" t="s">
        <v>332</v>
      </c>
      <c r="X101" s="17" t="s">
        <v>227</v>
      </c>
    </row>
    <row r="102" spans="19:24" x14ac:dyDescent="0.3">
      <c r="S102" s="17">
        <v>102</v>
      </c>
      <c r="T102" s="17">
        <v>101.223350480693</v>
      </c>
      <c r="V102" s="17" t="s">
        <v>225</v>
      </c>
      <c r="W102" s="17" t="s">
        <v>333</v>
      </c>
      <c r="X102" s="17" t="s">
        <v>227</v>
      </c>
    </row>
    <row r="103" spans="19:24" x14ac:dyDescent="0.3">
      <c r="S103" s="17">
        <v>103</v>
      </c>
      <c r="T103" s="17">
        <v>102.222350480693</v>
      </c>
      <c r="V103" s="17" t="s">
        <v>225</v>
      </c>
      <c r="W103" s="17" t="s">
        <v>334</v>
      </c>
      <c r="X103" s="17" t="s">
        <v>227</v>
      </c>
    </row>
    <row r="104" spans="19:24" x14ac:dyDescent="0.3">
      <c r="S104" s="17">
        <v>104</v>
      </c>
      <c r="T104" s="17">
        <v>103.222350480693</v>
      </c>
      <c r="V104" s="17" t="s">
        <v>225</v>
      </c>
      <c r="W104" s="17" t="s">
        <v>335</v>
      </c>
      <c r="X104" s="17" t="s">
        <v>227</v>
      </c>
    </row>
    <row r="105" spans="19:24" x14ac:dyDescent="0.3">
      <c r="S105" s="17">
        <v>105</v>
      </c>
      <c r="T105" s="17">
        <v>104.222350480693</v>
      </c>
      <c r="V105" s="17" t="s">
        <v>225</v>
      </c>
      <c r="W105" s="17" t="s">
        <v>336</v>
      </c>
      <c r="X105" s="17" t="s">
        <v>227</v>
      </c>
    </row>
    <row r="106" spans="19:24" x14ac:dyDescent="0.3">
      <c r="S106" s="17">
        <v>106</v>
      </c>
      <c r="T106" s="17">
        <v>105.223350480693</v>
      </c>
      <c r="V106" s="17" t="s">
        <v>225</v>
      </c>
      <c r="W106" s="17" t="s">
        <v>337</v>
      </c>
      <c r="X106" s="17" t="s">
        <v>227</v>
      </c>
    </row>
    <row r="107" spans="19:24" x14ac:dyDescent="0.3">
      <c r="S107" s="17">
        <v>107</v>
      </c>
      <c r="T107" s="17">
        <v>106.224350480693</v>
      </c>
      <c r="V107" s="17" t="s">
        <v>225</v>
      </c>
      <c r="W107" s="17" t="s">
        <v>338</v>
      </c>
      <c r="X107" s="17" t="s">
        <v>227</v>
      </c>
    </row>
    <row r="108" spans="19:24" x14ac:dyDescent="0.3">
      <c r="S108" s="17">
        <v>108</v>
      </c>
      <c r="T108" s="17">
        <v>107.223350480693</v>
      </c>
      <c r="V108" s="17" t="s">
        <v>225</v>
      </c>
      <c r="W108" s="17" t="s">
        <v>339</v>
      </c>
      <c r="X108" s="17" t="s">
        <v>227</v>
      </c>
    </row>
    <row r="109" spans="19:24" x14ac:dyDescent="0.3">
      <c r="S109" s="17">
        <v>109</v>
      </c>
      <c r="T109" s="17">
        <v>108.221350480693</v>
      </c>
      <c r="V109" s="17" t="s">
        <v>225</v>
      </c>
      <c r="W109" s="17" t="s">
        <v>340</v>
      </c>
      <c r="X109" s="17" t="s">
        <v>227</v>
      </c>
    </row>
    <row r="110" spans="19:24" x14ac:dyDescent="0.3">
      <c r="S110" s="17">
        <v>110</v>
      </c>
      <c r="T110" s="17">
        <v>109.223350480693</v>
      </c>
      <c r="V110" s="17" t="s">
        <v>225</v>
      </c>
      <c r="W110" s="17" t="s">
        <v>341</v>
      </c>
      <c r="X110" s="17" t="s">
        <v>227</v>
      </c>
    </row>
    <row r="111" spans="19:24" x14ac:dyDescent="0.3">
      <c r="S111" s="17">
        <v>111</v>
      </c>
      <c r="T111" s="17">
        <v>110.223350480693</v>
      </c>
      <c r="V111" s="17" t="s">
        <v>225</v>
      </c>
      <c r="W111" s="17" t="s">
        <v>342</v>
      </c>
      <c r="X111" s="17" t="s">
        <v>227</v>
      </c>
    </row>
    <row r="112" spans="19:24" x14ac:dyDescent="0.3">
      <c r="S112" s="17">
        <v>112</v>
      </c>
      <c r="T112" s="17">
        <v>111.216350480693</v>
      </c>
      <c r="V112" s="17" t="s">
        <v>225</v>
      </c>
      <c r="W112" s="17" t="s">
        <v>343</v>
      </c>
      <c r="X112" s="17" t="s">
        <v>227</v>
      </c>
    </row>
    <row r="113" spans="19:24" x14ac:dyDescent="0.3">
      <c r="S113" s="17">
        <v>113</v>
      </c>
      <c r="T113" s="17">
        <v>112.224350480693</v>
      </c>
      <c r="V113" s="17" t="s">
        <v>225</v>
      </c>
      <c r="W113" s="17" t="s">
        <v>344</v>
      </c>
      <c r="X113" s="17" t="s">
        <v>227</v>
      </c>
    </row>
    <row r="114" spans="19:24" x14ac:dyDescent="0.3">
      <c r="S114" s="17">
        <v>114</v>
      </c>
      <c r="T114" s="17">
        <v>113.222350480693</v>
      </c>
      <c r="V114" s="17" t="s">
        <v>225</v>
      </c>
      <c r="W114" s="17" t="s">
        <v>345</v>
      </c>
      <c r="X114" s="17" t="s">
        <v>227</v>
      </c>
    </row>
    <row r="115" spans="19:24" x14ac:dyDescent="0.3">
      <c r="S115" s="17">
        <v>115</v>
      </c>
      <c r="T115" s="17">
        <v>114.223350480693</v>
      </c>
      <c r="V115" s="17" t="s">
        <v>225</v>
      </c>
      <c r="W115" s="17" t="s">
        <v>346</v>
      </c>
      <c r="X115" s="17" t="s">
        <v>227</v>
      </c>
    </row>
    <row r="116" spans="19:24" x14ac:dyDescent="0.3">
      <c r="S116" s="17">
        <v>116</v>
      </c>
      <c r="T116" s="17">
        <v>115.226350480693</v>
      </c>
      <c r="V116" s="17" t="s">
        <v>225</v>
      </c>
      <c r="W116" s="17" t="s">
        <v>347</v>
      </c>
      <c r="X116" s="17" t="s">
        <v>227</v>
      </c>
    </row>
    <row r="117" spans="19:24" x14ac:dyDescent="0.3">
      <c r="S117" s="17">
        <v>117</v>
      </c>
      <c r="T117" s="17">
        <v>116.219350480693</v>
      </c>
      <c r="V117" s="17" t="s">
        <v>225</v>
      </c>
      <c r="W117" s="17" t="s">
        <v>348</v>
      </c>
      <c r="X117" s="17" t="s">
        <v>227</v>
      </c>
    </row>
    <row r="118" spans="19:24" x14ac:dyDescent="0.3">
      <c r="S118" s="17">
        <v>118</v>
      </c>
      <c r="T118" s="17">
        <v>117.218350480693</v>
      </c>
      <c r="V118" s="17" t="s">
        <v>225</v>
      </c>
      <c r="W118" s="17" t="s">
        <v>349</v>
      </c>
      <c r="X118" s="17" t="s">
        <v>227</v>
      </c>
    </row>
    <row r="119" spans="19:24" x14ac:dyDescent="0.3">
      <c r="S119" s="17">
        <v>119</v>
      </c>
      <c r="T119" s="17">
        <v>118.215350480693</v>
      </c>
      <c r="V119" s="17" t="s">
        <v>225</v>
      </c>
      <c r="W119" s="17" t="s">
        <v>350</v>
      </c>
      <c r="X119" s="17" t="s">
        <v>227</v>
      </c>
    </row>
    <row r="120" spans="19:24" x14ac:dyDescent="0.3">
      <c r="S120" s="17">
        <v>120</v>
      </c>
      <c r="T120" s="17">
        <v>119.223350480693</v>
      </c>
      <c r="V120" s="17" t="s">
        <v>225</v>
      </c>
      <c r="W120" s="17" t="s">
        <v>351</v>
      </c>
      <c r="X120" s="17" t="s">
        <v>227</v>
      </c>
    </row>
    <row r="121" spans="19:24" x14ac:dyDescent="0.3">
      <c r="S121" s="17">
        <v>121</v>
      </c>
      <c r="T121" s="17">
        <v>120.215350480693</v>
      </c>
      <c r="V121" s="17" t="s">
        <v>225</v>
      </c>
      <c r="W121" s="17" t="s">
        <v>352</v>
      </c>
      <c r="X121" s="17" t="s">
        <v>227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1"/>
  <sheetViews>
    <sheetView workbookViewId="0">
      <selection activeCell="G7" sqref="G7"/>
    </sheetView>
  </sheetViews>
  <sheetFormatPr defaultColWidth="9.109375" defaultRowHeight="14.4" x14ac:dyDescent="0.3"/>
  <cols>
    <col min="1" max="16384" width="9.109375" style="17"/>
  </cols>
  <sheetData>
    <row r="1" spans="1:24" x14ac:dyDescent="0.3">
      <c r="A1" s="17" t="s">
        <v>221</v>
      </c>
      <c r="B1" s="17" t="s">
        <v>222</v>
      </c>
      <c r="C1" s="17" t="s">
        <v>6</v>
      </c>
      <c r="D1" s="17" t="s">
        <v>223</v>
      </c>
      <c r="E1" s="17" t="s">
        <v>6</v>
      </c>
      <c r="F1" s="17" t="s">
        <v>224</v>
      </c>
      <c r="G1" s="17" t="s">
        <v>115</v>
      </c>
      <c r="K1" s="17" t="s">
        <v>0</v>
      </c>
      <c r="S1" s="17">
        <v>1</v>
      </c>
      <c r="T1" s="17">
        <v>0.543406764908693</v>
      </c>
      <c r="V1" s="17" t="s">
        <v>225</v>
      </c>
      <c r="W1" s="17" t="s">
        <v>226</v>
      </c>
      <c r="X1" s="17" t="s">
        <v>227</v>
      </c>
    </row>
    <row r="2" spans="1:24" x14ac:dyDescent="0.3">
      <c r="A2" s="17" t="s">
        <v>228</v>
      </c>
      <c r="B2" s="17">
        <v>71</v>
      </c>
      <c r="C2" s="17">
        <v>39</v>
      </c>
      <c r="D2" s="2">
        <v>48</v>
      </c>
      <c r="E2" s="2">
        <v>44</v>
      </c>
      <c r="F2" s="18">
        <f>(B2-D2)/(VLOOKUP(E2,$S$1:$T$121,2,TRUE)-VLOOKUP(C2,$S$1:$T$121,2,TRUE))</f>
        <v>4.5972416550069957</v>
      </c>
      <c r="G2" s="18">
        <f t="shared" ref="G2" si="0">F2*$N$3</f>
        <v>10.448276488652263</v>
      </c>
      <c r="K2" s="17" t="s">
        <v>1</v>
      </c>
      <c r="L2" s="17" t="s">
        <v>2</v>
      </c>
      <c r="M2" s="17" t="s">
        <v>3</v>
      </c>
      <c r="N2" s="17" t="s">
        <v>4</v>
      </c>
      <c r="S2" s="17">
        <v>2</v>
      </c>
      <c r="T2" s="17">
        <v>1.4594067649086899</v>
      </c>
      <c r="V2" s="17" t="s">
        <v>225</v>
      </c>
      <c r="W2" s="17" t="s">
        <v>229</v>
      </c>
      <c r="X2" s="17" t="s">
        <v>227</v>
      </c>
    </row>
    <row r="3" spans="1:24" x14ac:dyDescent="0.3">
      <c r="B3" s="17">
        <v>63</v>
      </c>
      <c r="C3" s="17">
        <v>106</v>
      </c>
      <c r="D3" s="2">
        <v>46</v>
      </c>
      <c r="E3" s="2">
        <v>110</v>
      </c>
      <c r="F3" s="18">
        <f>(B3-D3)/(VLOOKUP(E3,$S$1:$T$121,2,TRUE)-VLOOKUP(C3,$S$1:$T$121,2,TRUE))</f>
        <v>4.2510627656914277</v>
      </c>
      <c r="G3" s="18">
        <f>F3*$N$3</f>
        <v>9.6615062856623357</v>
      </c>
      <c r="K3" s="17">
        <v>4</v>
      </c>
      <c r="L3" s="17">
        <v>22</v>
      </c>
      <c r="M3" s="17">
        <v>50</v>
      </c>
      <c r="N3" s="17">
        <f>M3/L3</f>
        <v>2.2727272727272729</v>
      </c>
      <c r="S3" s="17">
        <v>3</v>
      </c>
      <c r="T3" s="17">
        <v>2.3164067649086899</v>
      </c>
      <c r="V3" s="17" t="s">
        <v>225</v>
      </c>
      <c r="W3" s="17" t="s">
        <v>230</v>
      </c>
      <c r="X3" s="17" t="s">
        <v>227</v>
      </c>
    </row>
    <row r="4" spans="1:24" x14ac:dyDescent="0.3">
      <c r="B4" s="17">
        <v>60</v>
      </c>
      <c r="C4" s="17">
        <v>43</v>
      </c>
      <c r="D4" s="17">
        <v>45</v>
      </c>
      <c r="E4" s="17">
        <v>48</v>
      </c>
      <c r="F4" s="18">
        <f>(B4-D4)/(VLOOKUP(E4,$S$1:$T$121,2,TRUE)-VLOOKUP(C4,$S$1:$T$121,2,TRUE))</f>
        <v>2.9994001199759466</v>
      </c>
      <c r="G4" s="18">
        <f>F4*$N$3</f>
        <v>6.8168184544907886</v>
      </c>
      <c r="K4" s="17">
        <v>10</v>
      </c>
      <c r="L4" s="17">
        <v>55</v>
      </c>
      <c r="M4" s="17">
        <v>50</v>
      </c>
      <c r="N4" s="17">
        <f>M4/L4</f>
        <v>0.90909090909090906</v>
      </c>
      <c r="S4" s="17">
        <v>4</v>
      </c>
      <c r="T4" s="17">
        <v>3.2134067649086901</v>
      </c>
      <c r="V4" s="17" t="s">
        <v>225</v>
      </c>
      <c r="W4" s="17" t="s">
        <v>231</v>
      </c>
      <c r="X4" s="17" t="s">
        <v>227</v>
      </c>
    </row>
    <row r="5" spans="1:24" x14ac:dyDescent="0.3">
      <c r="D5" s="2"/>
      <c r="E5" s="2"/>
      <c r="F5" s="18" t="e">
        <f>(B5-D5)/(VLOOKUP(E5,$S$1:$T$121,2,TRUE)-VLOOKUP(C5,$S$1:$T$121,2,TRUE))</f>
        <v>#N/A</v>
      </c>
      <c r="G5" s="18" t="e">
        <f>F5*$N$3</f>
        <v>#N/A</v>
      </c>
      <c r="S5" s="17">
        <v>5</v>
      </c>
      <c r="T5" s="17">
        <v>4.2144067649086896</v>
      </c>
      <c r="V5" s="17" t="s">
        <v>225</v>
      </c>
      <c r="W5" s="17" t="s">
        <v>232</v>
      </c>
      <c r="X5" s="17" t="s">
        <v>227</v>
      </c>
    </row>
    <row r="6" spans="1:24" x14ac:dyDescent="0.3">
      <c r="D6" s="2"/>
      <c r="E6" s="2"/>
      <c r="F6" s="18"/>
      <c r="G6" s="18"/>
      <c r="S6" s="17">
        <v>6</v>
      </c>
      <c r="T6" s="17">
        <v>5.2134067649086901</v>
      </c>
      <c r="V6" s="17" t="s">
        <v>225</v>
      </c>
      <c r="W6" s="17" t="s">
        <v>233</v>
      </c>
      <c r="X6" s="17" t="s">
        <v>227</v>
      </c>
    </row>
    <row r="7" spans="1:24" x14ac:dyDescent="0.3">
      <c r="D7" s="2"/>
      <c r="E7" s="2"/>
      <c r="F7" s="18"/>
      <c r="G7" s="18"/>
      <c r="S7" s="17">
        <v>7</v>
      </c>
      <c r="T7" s="17">
        <v>6.2074067649086899</v>
      </c>
      <c r="V7" s="17" t="s">
        <v>225</v>
      </c>
      <c r="W7" s="17" t="s">
        <v>235</v>
      </c>
      <c r="X7" s="17" t="s">
        <v>227</v>
      </c>
    </row>
    <row r="8" spans="1:24" x14ac:dyDescent="0.3">
      <c r="D8" s="2"/>
      <c r="E8" s="2"/>
      <c r="F8" s="18"/>
      <c r="G8" s="18"/>
      <c r="S8" s="17">
        <v>8</v>
      </c>
      <c r="T8" s="17">
        <v>7.21040676490869</v>
      </c>
      <c r="V8" s="17" t="s">
        <v>225</v>
      </c>
      <c r="W8" s="17" t="s">
        <v>236</v>
      </c>
      <c r="X8" s="17" t="s">
        <v>227</v>
      </c>
    </row>
    <row r="9" spans="1:24" x14ac:dyDescent="0.3">
      <c r="D9" s="2"/>
      <c r="F9" s="18"/>
      <c r="G9" s="18"/>
      <c r="S9" s="17">
        <v>9</v>
      </c>
      <c r="T9" s="17">
        <v>8.2114067649086895</v>
      </c>
      <c r="V9" s="17" t="s">
        <v>225</v>
      </c>
      <c r="W9" s="17" t="s">
        <v>237</v>
      </c>
      <c r="X9" s="17" t="s">
        <v>227</v>
      </c>
    </row>
    <row r="10" spans="1:24" x14ac:dyDescent="0.3">
      <c r="S10" s="17">
        <v>10</v>
      </c>
      <c r="T10" s="17">
        <v>9.21040676490869</v>
      </c>
      <c r="V10" s="17" t="s">
        <v>225</v>
      </c>
      <c r="W10" s="17" t="s">
        <v>238</v>
      </c>
      <c r="X10" s="17" t="s">
        <v>227</v>
      </c>
    </row>
    <row r="11" spans="1:24" x14ac:dyDescent="0.3">
      <c r="S11" s="17">
        <v>11</v>
      </c>
      <c r="T11" s="17">
        <v>10.2094067649086</v>
      </c>
      <c r="V11" s="17" t="s">
        <v>225</v>
      </c>
      <c r="W11" s="17" t="s">
        <v>239</v>
      </c>
      <c r="X11" s="17" t="s">
        <v>227</v>
      </c>
    </row>
    <row r="12" spans="1:24" x14ac:dyDescent="0.3">
      <c r="S12" s="17">
        <v>12</v>
      </c>
      <c r="T12" s="17">
        <v>11.2094067649086</v>
      </c>
      <c r="V12" s="17" t="s">
        <v>225</v>
      </c>
      <c r="W12" s="17" t="s">
        <v>240</v>
      </c>
      <c r="X12" s="17" t="s">
        <v>227</v>
      </c>
    </row>
    <row r="13" spans="1:24" x14ac:dyDescent="0.3">
      <c r="S13" s="17">
        <v>13</v>
      </c>
      <c r="T13" s="17">
        <v>12.2094067649086</v>
      </c>
      <c r="V13" s="17" t="s">
        <v>225</v>
      </c>
      <c r="W13" s="17" t="s">
        <v>242</v>
      </c>
      <c r="X13" s="17" t="s">
        <v>227</v>
      </c>
    </row>
    <row r="14" spans="1:24" x14ac:dyDescent="0.3">
      <c r="S14" s="17">
        <v>14</v>
      </c>
      <c r="T14" s="17">
        <v>13.210406764908599</v>
      </c>
      <c r="V14" s="17" t="s">
        <v>225</v>
      </c>
      <c r="W14" s="17" t="s">
        <v>243</v>
      </c>
      <c r="X14" s="17" t="s">
        <v>227</v>
      </c>
    </row>
    <row r="15" spans="1:24" x14ac:dyDescent="0.3">
      <c r="S15" s="17">
        <v>15</v>
      </c>
      <c r="T15" s="17">
        <v>14.2124067649086</v>
      </c>
      <c r="V15" s="17" t="s">
        <v>225</v>
      </c>
      <c r="W15" s="17" t="s">
        <v>244</v>
      </c>
      <c r="X15" s="17" t="s">
        <v>227</v>
      </c>
    </row>
    <row r="16" spans="1:24" x14ac:dyDescent="0.3">
      <c r="S16" s="17">
        <v>16</v>
      </c>
      <c r="T16" s="17">
        <v>15.2134067649086</v>
      </c>
      <c r="V16" s="17" t="s">
        <v>225</v>
      </c>
      <c r="W16" s="17" t="s">
        <v>245</v>
      </c>
      <c r="X16" s="17" t="s">
        <v>227</v>
      </c>
    </row>
    <row r="17" spans="19:24" x14ac:dyDescent="0.3">
      <c r="S17" s="17">
        <v>17</v>
      </c>
      <c r="T17" s="17">
        <v>16.213406764908601</v>
      </c>
      <c r="V17" s="17" t="s">
        <v>225</v>
      </c>
      <c r="W17" s="17" t="s">
        <v>246</v>
      </c>
      <c r="X17" s="17" t="s">
        <v>227</v>
      </c>
    </row>
    <row r="18" spans="19:24" x14ac:dyDescent="0.3">
      <c r="S18" s="17">
        <v>18</v>
      </c>
      <c r="T18" s="17">
        <v>17.2064067649086</v>
      </c>
      <c r="V18" s="17" t="s">
        <v>225</v>
      </c>
      <c r="W18" s="17" t="s">
        <v>247</v>
      </c>
      <c r="X18" s="17" t="s">
        <v>227</v>
      </c>
    </row>
    <row r="19" spans="19:24" x14ac:dyDescent="0.3">
      <c r="S19" s="17">
        <v>19</v>
      </c>
      <c r="T19" s="17">
        <v>18.2064067649086</v>
      </c>
      <c r="V19" s="17" t="s">
        <v>225</v>
      </c>
      <c r="W19" s="17" t="s">
        <v>248</v>
      </c>
      <c r="X19" s="17" t="s">
        <v>227</v>
      </c>
    </row>
    <row r="20" spans="19:24" x14ac:dyDescent="0.3">
      <c r="S20" s="17">
        <v>20</v>
      </c>
      <c r="T20" s="17">
        <v>19.2124067649086</v>
      </c>
      <c r="V20" s="17" t="s">
        <v>225</v>
      </c>
      <c r="W20" s="17" t="s">
        <v>249</v>
      </c>
      <c r="X20" s="17" t="s">
        <v>227</v>
      </c>
    </row>
    <row r="21" spans="19:24" x14ac:dyDescent="0.3">
      <c r="S21" s="17">
        <v>21</v>
      </c>
      <c r="T21" s="17">
        <v>20.208406764908599</v>
      </c>
      <c r="V21" s="17" t="s">
        <v>225</v>
      </c>
      <c r="W21" s="17" t="s">
        <v>250</v>
      </c>
      <c r="X21" s="17" t="s">
        <v>227</v>
      </c>
    </row>
    <row r="22" spans="19:24" x14ac:dyDescent="0.3">
      <c r="S22" s="17">
        <v>22</v>
      </c>
      <c r="T22" s="17">
        <v>21.207406764908601</v>
      </c>
      <c r="V22" s="17" t="s">
        <v>225</v>
      </c>
      <c r="W22" s="17" t="s">
        <v>252</v>
      </c>
      <c r="X22" s="17" t="s">
        <v>227</v>
      </c>
    </row>
    <row r="23" spans="19:24" x14ac:dyDescent="0.3">
      <c r="S23" s="17">
        <v>23</v>
      </c>
      <c r="T23" s="17">
        <v>22.2094067649086</v>
      </c>
      <c r="V23" s="17" t="s">
        <v>225</v>
      </c>
      <c r="W23" s="17" t="s">
        <v>253</v>
      </c>
      <c r="X23" s="17" t="s">
        <v>227</v>
      </c>
    </row>
    <row r="24" spans="19:24" x14ac:dyDescent="0.3">
      <c r="S24" s="17">
        <v>24</v>
      </c>
      <c r="T24" s="17">
        <v>23.213406764908601</v>
      </c>
      <c r="V24" s="17" t="s">
        <v>225</v>
      </c>
      <c r="W24" s="17" t="s">
        <v>254</v>
      </c>
      <c r="X24" s="17" t="s">
        <v>227</v>
      </c>
    </row>
    <row r="25" spans="19:24" x14ac:dyDescent="0.3">
      <c r="S25" s="17">
        <v>25</v>
      </c>
      <c r="T25" s="17">
        <v>24.2154067649086</v>
      </c>
      <c r="V25" s="17" t="s">
        <v>225</v>
      </c>
      <c r="W25" s="17" t="s">
        <v>255</v>
      </c>
      <c r="X25" s="17" t="s">
        <v>227</v>
      </c>
    </row>
    <row r="26" spans="19:24" x14ac:dyDescent="0.3">
      <c r="S26" s="17">
        <v>26</v>
      </c>
      <c r="T26" s="17">
        <v>25.213406764908601</v>
      </c>
      <c r="V26" s="17" t="s">
        <v>225</v>
      </c>
      <c r="W26" s="17" t="s">
        <v>257</v>
      </c>
      <c r="X26" s="17" t="s">
        <v>227</v>
      </c>
    </row>
    <row r="27" spans="19:24" x14ac:dyDescent="0.3">
      <c r="S27" s="17">
        <v>27</v>
      </c>
      <c r="T27" s="17">
        <v>26.2094067649086</v>
      </c>
      <c r="V27" s="17" t="s">
        <v>225</v>
      </c>
      <c r="W27" s="17" t="s">
        <v>258</v>
      </c>
      <c r="X27" s="17" t="s">
        <v>227</v>
      </c>
    </row>
    <row r="28" spans="19:24" x14ac:dyDescent="0.3">
      <c r="S28" s="17">
        <v>28</v>
      </c>
      <c r="T28" s="17">
        <v>27.2124067649086</v>
      </c>
      <c r="V28" s="17" t="s">
        <v>225</v>
      </c>
      <c r="W28" s="17" t="s">
        <v>259</v>
      </c>
      <c r="X28" s="17" t="s">
        <v>227</v>
      </c>
    </row>
    <row r="29" spans="19:24" x14ac:dyDescent="0.3">
      <c r="S29" s="17">
        <v>29</v>
      </c>
      <c r="T29" s="17">
        <v>28.211406764908599</v>
      </c>
      <c r="V29" s="17" t="s">
        <v>225</v>
      </c>
      <c r="W29" s="17" t="s">
        <v>260</v>
      </c>
      <c r="X29" s="17" t="s">
        <v>227</v>
      </c>
    </row>
    <row r="30" spans="19:24" x14ac:dyDescent="0.3">
      <c r="S30" s="17">
        <v>30</v>
      </c>
      <c r="T30" s="17">
        <v>29.213406764908601</v>
      </c>
      <c r="V30" s="17" t="s">
        <v>225</v>
      </c>
      <c r="W30" s="17" t="s">
        <v>261</v>
      </c>
      <c r="X30" s="17" t="s">
        <v>227</v>
      </c>
    </row>
    <row r="31" spans="19:24" x14ac:dyDescent="0.3">
      <c r="S31" s="17">
        <v>31</v>
      </c>
      <c r="T31" s="17">
        <v>30.2124067649086</v>
      </c>
      <c r="V31" s="17" t="s">
        <v>225</v>
      </c>
      <c r="W31" s="17" t="s">
        <v>262</v>
      </c>
      <c r="X31" s="17" t="s">
        <v>227</v>
      </c>
    </row>
    <row r="32" spans="19:24" x14ac:dyDescent="0.3">
      <c r="S32" s="17">
        <v>32</v>
      </c>
      <c r="T32" s="17">
        <v>31.214406764908599</v>
      </c>
      <c r="V32" s="17" t="s">
        <v>225</v>
      </c>
      <c r="W32" s="17" t="s">
        <v>263</v>
      </c>
      <c r="X32" s="17" t="s">
        <v>227</v>
      </c>
    </row>
    <row r="33" spans="19:24" x14ac:dyDescent="0.3">
      <c r="S33" s="17">
        <v>33</v>
      </c>
      <c r="T33" s="17">
        <v>32.2094067649086</v>
      </c>
      <c r="V33" s="17" t="s">
        <v>225</v>
      </c>
      <c r="W33" s="17" t="s">
        <v>264</v>
      </c>
      <c r="X33" s="17" t="s">
        <v>227</v>
      </c>
    </row>
    <row r="34" spans="19:24" x14ac:dyDescent="0.3">
      <c r="S34" s="17">
        <v>34</v>
      </c>
      <c r="T34" s="17">
        <v>33.213406764908697</v>
      </c>
      <c r="V34" s="17" t="s">
        <v>225</v>
      </c>
      <c r="W34" s="17" t="s">
        <v>265</v>
      </c>
      <c r="X34" s="17" t="s">
        <v>227</v>
      </c>
    </row>
    <row r="35" spans="19:24" x14ac:dyDescent="0.3">
      <c r="S35" s="17">
        <v>35</v>
      </c>
      <c r="T35" s="17">
        <v>34.2124067649086</v>
      </c>
      <c r="V35" s="17" t="s">
        <v>225</v>
      </c>
      <c r="W35" s="17" t="s">
        <v>266</v>
      </c>
      <c r="X35" s="17" t="s">
        <v>227</v>
      </c>
    </row>
    <row r="36" spans="19:24" x14ac:dyDescent="0.3">
      <c r="S36" s="17">
        <v>36</v>
      </c>
      <c r="T36" s="17">
        <v>35.213406764908697</v>
      </c>
      <c r="V36" s="17" t="s">
        <v>225</v>
      </c>
      <c r="W36" s="17" t="s">
        <v>267</v>
      </c>
      <c r="X36" s="17" t="s">
        <v>227</v>
      </c>
    </row>
    <row r="37" spans="19:24" x14ac:dyDescent="0.3">
      <c r="S37" s="17">
        <v>37</v>
      </c>
      <c r="T37" s="17">
        <v>36.2124067649086</v>
      </c>
      <c r="V37" s="17" t="s">
        <v>225</v>
      </c>
      <c r="W37" s="17" t="s">
        <v>268</v>
      </c>
      <c r="X37" s="17" t="s">
        <v>227</v>
      </c>
    </row>
    <row r="38" spans="19:24" x14ac:dyDescent="0.3">
      <c r="S38" s="17">
        <v>38</v>
      </c>
      <c r="T38" s="17">
        <v>37.213406764908697</v>
      </c>
      <c r="V38" s="17" t="s">
        <v>225</v>
      </c>
      <c r="W38" s="17" t="s">
        <v>269</v>
      </c>
      <c r="X38" s="17" t="s">
        <v>227</v>
      </c>
    </row>
    <row r="39" spans="19:24" x14ac:dyDescent="0.3">
      <c r="S39" s="17">
        <v>39</v>
      </c>
      <c r="T39" s="17">
        <v>38.2124067649086</v>
      </c>
      <c r="V39" s="17" t="s">
        <v>225</v>
      </c>
      <c r="W39" s="17" t="s">
        <v>270</v>
      </c>
      <c r="X39" s="17" t="s">
        <v>227</v>
      </c>
    </row>
    <row r="40" spans="19:24" x14ac:dyDescent="0.3">
      <c r="S40" s="17">
        <v>40</v>
      </c>
      <c r="T40" s="17">
        <v>39.213406764908697</v>
      </c>
      <c r="V40" s="17" t="s">
        <v>225</v>
      </c>
      <c r="W40" s="17" t="s">
        <v>271</v>
      </c>
      <c r="X40" s="17" t="s">
        <v>227</v>
      </c>
    </row>
    <row r="41" spans="19:24" x14ac:dyDescent="0.3">
      <c r="S41" s="17">
        <v>41</v>
      </c>
      <c r="T41" s="17">
        <v>40.2124067649086</v>
      </c>
      <c r="V41" s="17" t="s">
        <v>225</v>
      </c>
      <c r="W41" s="17" t="s">
        <v>272</v>
      </c>
      <c r="X41" s="17" t="s">
        <v>227</v>
      </c>
    </row>
    <row r="42" spans="19:24" x14ac:dyDescent="0.3">
      <c r="S42" s="17">
        <v>42</v>
      </c>
      <c r="T42" s="17">
        <v>41.2124067649086</v>
      </c>
      <c r="V42" s="17" t="s">
        <v>225</v>
      </c>
      <c r="W42" s="17" t="s">
        <v>273</v>
      </c>
      <c r="X42" s="17" t="s">
        <v>227</v>
      </c>
    </row>
    <row r="43" spans="19:24" x14ac:dyDescent="0.3">
      <c r="S43" s="17">
        <v>43</v>
      </c>
      <c r="T43" s="17">
        <v>42.2124067649086</v>
      </c>
      <c r="V43" s="17" t="s">
        <v>225</v>
      </c>
      <c r="W43" s="17" t="s">
        <v>274</v>
      </c>
      <c r="X43" s="17" t="s">
        <v>227</v>
      </c>
    </row>
    <row r="44" spans="19:24" x14ac:dyDescent="0.3">
      <c r="S44" s="17">
        <v>44</v>
      </c>
      <c r="T44" s="17">
        <v>43.2154067649086</v>
      </c>
      <c r="V44" s="17" t="s">
        <v>225</v>
      </c>
      <c r="W44" s="17" t="s">
        <v>275</v>
      </c>
      <c r="X44" s="17" t="s">
        <v>227</v>
      </c>
    </row>
    <row r="45" spans="19:24" x14ac:dyDescent="0.3">
      <c r="S45" s="17">
        <v>45</v>
      </c>
      <c r="T45" s="17">
        <v>44.214406764908603</v>
      </c>
      <c r="V45" s="17" t="s">
        <v>225</v>
      </c>
      <c r="W45" s="17" t="s">
        <v>276</v>
      </c>
      <c r="X45" s="17" t="s">
        <v>227</v>
      </c>
    </row>
    <row r="46" spans="19:24" x14ac:dyDescent="0.3">
      <c r="S46" s="17">
        <v>46</v>
      </c>
      <c r="T46" s="17">
        <v>45.213406764908697</v>
      </c>
      <c r="V46" s="17" t="s">
        <v>225</v>
      </c>
      <c r="W46" s="17" t="s">
        <v>277</v>
      </c>
      <c r="X46" s="17" t="s">
        <v>227</v>
      </c>
    </row>
    <row r="47" spans="19:24" x14ac:dyDescent="0.3">
      <c r="S47" s="17">
        <v>47</v>
      </c>
      <c r="T47" s="17">
        <v>46.213406764908697</v>
      </c>
      <c r="V47" s="17" t="s">
        <v>225</v>
      </c>
      <c r="W47" s="17" t="s">
        <v>278</v>
      </c>
      <c r="X47" s="17" t="s">
        <v>227</v>
      </c>
    </row>
    <row r="48" spans="19:24" x14ac:dyDescent="0.3">
      <c r="S48" s="17">
        <v>48</v>
      </c>
      <c r="T48" s="17">
        <v>47.213406764908697</v>
      </c>
      <c r="V48" s="17" t="s">
        <v>225</v>
      </c>
      <c r="W48" s="17" t="s">
        <v>279</v>
      </c>
      <c r="X48" s="17" t="s">
        <v>227</v>
      </c>
    </row>
    <row r="49" spans="19:24" x14ac:dyDescent="0.3">
      <c r="S49" s="17">
        <v>49</v>
      </c>
      <c r="T49" s="17">
        <v>48.2094067649086</v>
      </c>
      <c r="V49" s="17" t="s">
        <v>225</v>
      </c>
      <c r="W49" s="17" t="s">
        <v>280</v>
      </c>
      <c r="X49" s="17" t="s">
        <v>227</v>
      </c>
    </row>
    <row r="50" spans="19:24" x14ac:dyDescent="0.3">
      <c r="S50" s="17">
        <v>50</v>
      </c>
      <c r="T50" s="17">
        <v>49.2124067649086</v>
      </c>
      <c r="V50" s="17" t="s">
        <v>225</v>
      </c>
      <c r="W50" s="17" t="s">
        <v>281</v>
      </c>
      <c r="X50" s="17" t="s">
        <v>227</v>
      </c>
    </row>
    <row r="51" spans="19:24" x14ac:dyDescent="0.3">
      <c r="S51" s="17">
        <v>51</v>
      </c>
      <c r="T51" s="17">
        <v>50.210406764908697</v>
      </c>
      <c r="V51" s="17" t="s">
        <v>225</v>
      </c>
      <c r="W51" s="17" t="s">
        <v>282</v>
      </c>
      <c r="X51" s="17" t="s">
        <v>227</v>
      </c>
    </row>
    <row r="52" spans="19:24" x14ac:dyDescent="0.3">
      <c r="S52" s="17">
        <v>52</v>
      </c>
      <c r="T52" s="17">
        <v>51.210406764908697</v>
      </c>
      <c r="V52" s="17" t="s">
        <v>225</v>
      </c>
      <c r="W52" s="17" t="s">
        <v>283</v>
      </c>
      <c r="X52" s="17" t="s">
        <v>227</v>
      </c>
    </row>
    <row r="53" spans="19:24" x14ac:dyDescent="0.3">
      <c r="S53" s="17">
        <v>53</v>
      </c>
      <c r="T53" s="17">
        <v>52.211406764908602</v>
      </c>
      <c r="V53" s="17" t="s">
        <v>225</v>
      </c>
      <c r="W53" s="17" t="s">
        <v>284</v>
      </c>
      <c r="X53" s="17" t="s">
        <v>227</v>
      </c>
    </row>
    <row r="54" spans="19:24" x14ac:dyDescent="0.3">
      <c r="S54" s="17">
        <v>54</v>
      </c>
      <c r="T54" s="17">
        <v>53.2124067649086</v>
      </c>
      <c r="V54" s="17" t="s">
        <v>225</v>
      </c>
      <c r="W54" s="17" t="s">
        <v>285</v>
      </c>
      <c r="X54" s="17" t="s">
        <v>227</v>
      </c>
    </row>
    <row r="55" spans="19:24" x14ac:dyDescent="0.3">
      <c r="S55" s="17">
        <v>55</v>
      </c>
      <c r="T55" s="17">
        <v>54.211406764908602</v>
      </c>
      <c r="V55" s="17" t="s">
        <v>225</v>
      </c>
      <c r="W55" s="17" t="s">
        <v>286</v>
      </c>
      <c r="X55" s="17" t="s">
        <v>227</v>
      </c>
    </row>
    <row r="56" spans="19:24" x14ac:dyDescent="0.3">
      <c r="S56" s="17">
        <v>56</v>
      </c>
      <c r="T56" s="17">
        <v>55.213406764908697</v>
      </c>
      <c r="V56" s="17" t="s">
        <v>225</v>
      </c>
      <c r="W56" s="17" t="s">
        <v>287</v>
      </c>
      <c r="X56" s="17" t="s">
        <v>227</v>
      </c>
    </row>
    <row r="57" spans="19:24" x14ac:dyDescent="0.3">
      <c r="S57" s="17">
        <v>57</v>
      </c>
      <c r="T57" s="17">
        <v>56.214406764908603</v>
      </c>
      <c r="V57" s="17" t="s">
        <v>225</v>
      </c>
      <c r="W57" s="17" t="s">
        <v>288</v>
      </c>
      <c r="X57" s="17" t="s">
        <v>227</v>
      </c>
    </row>
    <row r="58" spans="19:24" x14ac:dyDescent="0.3">
      <c r="S58" s="17">
        <v>58</v>
      </c>
      <c r="T58" s="17">
        <v>57.214406764908603</v>
      </c>
      <c r="V58" s="17" t="s">
        <v>225</v>
      </c>
      <c r="W58" s="17" t="s">
        <v>289</v>
      </c>
      <c r="X58" s="17" t="s">
        <v>227</v>
      </c>
    </row>
    <row r="59" spans="19:24" x14ac:dyDescent="0.3">
      <c r="S59" s="17">
        <v>59</v>
      </c>
      <c r="T59" s="17">
        <v>58.2124067649086</v>
      </c>
      <c r="V59" s="17" t="s">
        <v>225</v>
      </c>
      <c r="W59" s="17" t="s">
        <v>290</v>
      </c>
      <c r="X59" s="17" t="s">
        <v>227</v>
      </c>
    </row>
    <row r="60" spans="19:24" x14ac:dyDescent="0.3">
      <c r="S60" s="17">
        <v>60</v>
      </c>
      <c r="T60" s="17">
        <v>59.213406764908697</v>
      </c>
      <c r="V60" s="17" t="s">
        <v>225</v>
      </c>
      <c r="W60" s="17" t="s">
        <v>291</v>
      </c>
      <c r="X60" s="17" t="s">
        <v>227</v>
      </c>
    </row>
    <row r="61" spans="19:24" x14ac:dyDescent="0.3">
      <c r="S61" s="17">
        <v>61</v>
      </c>
      <c r="T61" s="17">
        <v>60.216406764908598</v>
      </c>
      <c r="V61" s="17" t="s">
        <v>225</v>
      </c>
      <c r="W61" s="17" t="s">
        <v>292</v>
      </c>
      <c r="X61" s="17" t="s">
        <v>227</v>
      </c>
    </row>
    <row r="62" spans="19:24" x14ac:dyDescent="0.3">
      <c r="S62" s="17">
        <v>62</v>
      </c>
      <c r="T62" s="17">
        <v>61.213406764908697</v>
      </c>
      <c r="V62" s="17" t="s">
        <v>225</v>
      </c>
      <c r="W62" s="17" t="s">
        <v>293</v>
      </c>
      <c r="X62" s="17" t="s">
        <v>227</v>
      </c>
    </row>
    <row r="63" spans="19:24" x14ac:dyDescent="0.3">
      <c r="S63" s="17">
        <v>63</v>
      </c>
      <c r="T63" s="17">
        <v>62.2154067649086</v>
      </c>
      <c r="V63" s="17" t="s">
        <v>225</v>
      </c>
      <c r="W63" s="17" t="s">
        <v>294</v>
      </c>
      <c r="X63" s="17" t="s">
        <v>227</v>
      </c>
    </row>
    <row r="64" spans="19:24" x14ac:dyDescent="0.3">
      <c r="S64" s="17">
        <v>64</v>
      </c>
      <c r="T64" s="17">
        <v>63.211406764908602</v>
      </c>
      <c r="V64" s="17" t="s">
        <v>225</v>
      </c>
      <c r="W64" s="17" t="s">
        <v>295</v>
      </c>
      <c r="X64" s="17" t="s">
        <v>227</v>
      </c>
    </row>
    <row r="65" spans="19:24" x14ac:dyDescent="0.3">
      <c r="S65" s="17">
        <v>65</v>
      </c>
      <c r="T65" s="17">
        <v>64.212406764908593</v>
      </c>
      <c r="V65" s="17" t="s">
        <v>225</v>
      </c>
      <c r="W65" s="17" t="s">
        <v>296</v>
      </c>
      <c r="X65" s="17" t="s">
        <v>227</v>
      </c>
    </row>
    <row r="66" spans="19:24" x14ac:dyDescent="0.3">
      <c r="S66" s="17">
        <v>66</v>
      </c>
      <c r="T66" s="17">
        <v>65.213406764908697</v>
      </c>
      <c r="V66" s="17" t="s">
        <v>225</v>
      </c>
      <c r="W66" s="17" t="s">
        <v>297</v>
      </c>
      <c r="X66" s="17" t="s">
        <v>227</v>
      </c>
    </row>
    <row r="67" spans="19:24" x14ac:dyDescent="0.3">
      <c r="S67" s="17">
        <v>67</v>
      </c>
      <c r="T67" s="17">
        <v>66.212406764908593</v>
      </c>
      <c r="V67" s="17" t="s">
        <v>225</v>
      </c>
      <c r="W67" s="17" t="s">
        <v>298</v>
      </c>
      <c r="X67" s="17" t="s">
        <v>227</v>
      </c>
    </row>
    <row r="68" spans="19:24" x14ac:dyDescent="0.3">
      <c r="S68" s="17">
        <v>68</v>
      </c>
      <c r="T68" s="17">
        <v>67.215406764908593</v>
      </c>
      <c r="V68" s="17" t="s">
        <v>225</v>
      </c>
      <c r="W68" s="17" t="s">
        <v>299</v>
      </c>
      <c r="X68" s="17" t="s">
        <v>227</v>
      </c>
    </row>
    <row r="69" spans="19:24" x14ac:dyDescent="0.3">
      <c r="S69" s="17">
        <v>69</v>
      </c>
      <c r="T69" s="17">
        <v>68.213406764908697</v>
      </c>
      <c r="V69" s="17" t="s">
        <v>225</v>
      </c>
      <c r="W69" s="17" t="s">
        <v>300</v>
      </c>
      <c r="X69" s="17" t="s">
        <v>227</v>
      </c>
    </row>
    <row r="70" spans="19:24" x14ac:dyDescent="0.3">
      <c r="S70" s="17">
        <v>70</v>
      </c>
      <c r="T70" s="17">
        <v>69.215406764908593</v>
      </c>
      <c r="V70" s="17" t="s">
        <v>225</v>
      </c>
      <c r="W70" s="17" t="s">
        <v>301</v>
      </c>
      <c r="X70" s="17" t="s">
        <v>227</v>
      </c>
    </row>
    <row r="71" spans="19:24" x14ac:dyDescent="0.3">
      <c r="S71" s="17">
        <v>71</v>
      </c>
      <c r="T71" s="17">
        <v>70.212406764908593</v>
      </c>
      <c r="V71" s="17" t="s">
        <v>225</v>
      </c>
      <c r="W71" s="17" t="s">
        <v>302</v>
      </c>
      <c r="X71" s="17" t="s">
        <v>227</v>
      </c>
    </row>
    <row r="72" spans="19:24" x14ac:dyDescent="0.3">
      <c r="S72" s="17">
        <v>72</v>
      </c>
      <c r="T72" s="17">
        <v>71.214406764908603</v>
      </c>
      <c r="V72" s="17" t="s">
        <v>225</v>
      </c>
      <c r="W72" s="17" t="s">
        <v>303</v>
      </c>
      <c r="X72" s="17" t="s">
        <v>227</v>
      </c>
    </row>
    <row r="73" spans="19:24" x14ac:dyDescent="0.3">
      <c r="S73" s="17">
        <v>73</v>
      </c>
      <c r="T73" s="17">
        <v>72.213406764908697</v>
      </c>
      <c r="V73" s="17" t="s">
        <v>225</v>
      </c>
      <c r="W73" s="17" t="s">
        <v>304</v>
      </c>
      <c r="X73" s="17" t="s">
        <v>227</v>
      </c>
    </row>
    <row r="74" spans="19:24" x14ac:dyDescent="0.3">
      <c r="S74" s="17">
        <v>74</v>
      </c>
      <c r="T74" s="17">
        <v>73.213406764908697</v>
      </c>
      <c r="V74" s="17" t="s">
        <v>225</v>
      </c>
      <c r="W74" s="17" t="s">
        <v>305</v>
      </c>
      <c r="X74" s="17" t="s">
        <v>227</v>
      </c>
    </row>
    <row r="75" spans="19:24" x14ac:dyDescent="0.3">
      <c r="S75" s="17">
        <v>75</v>
      </c>
      <c r="T75" s="17">
        <v>74.215406764908593</v>
      </c>
      <c r="V75" s="17" t="s">
        <v>225</v>
      </c>
      <c r="W75" s="17" t="s">
        <v>306</v>
      </c>
      <c r="X75" s="17" t="s">
        <v>227</v>
      </c>
    </row>
    <row r="76" spans="19:24" x14ac:dyDescent="0.3">
      <c r="S76" s="17">
        <v>76</v>
      </c>
      <c r="T76" s="17">
        <v>75.214406764908603</v>
      </c>
      <c r="V76" s="17" t="s">
        <v>225</v>
      </c>
      <c r="W76" s="17" t="s">
        <v>307</v>
      </c>
      <c r="X76" s="17" t="s">
        <v>227</v>
      </c>
    </row>
    <row r="77" spans="19:24" x14ac:dyDescent="0.3">
      <c r="S77" s="17">
        <v>77</v>
      </c>
      <c r="T77" s="17">
        <v>76.214406764908603</v>
      </c>
      <c r="V77" s="17" t="s">
        <v>225</v>
      </c>
      <c r="W77" s="17" t="s">
        <v>308</v>
      </c>
      <c r="X77" s="17" t="s">
        <v>227</v>
      </c>
    </row>
    <row r="78" spans="19:24" x14ac:dyDescent="0.3">
      <c r="S78" s="17">
        <v>78</v>
      </c>
      <c r="T78" s="17">
        <v>77.212406764908593</v>
      </c>
      <c r="V78" s="17" t="s">
        <v>225</v>
      </c>
      <c r="W78" s="17" t="s">
        <v>309</v>
      </c>
      <c r="X78" s="17" t="s">
        <v>227</v>
      </c>
    </row>
    <row r="79" spans="19:24" x14ac:dyDescent="0.3">
      <c r="S79" s="17">
        <v>79</v>
      </c>
      <c r="T79" s="17">
        <v>78.213406764908697</v>
      </c>
      <c r="V79" s="17" t="s">
        <v>225</v>
      </c>
      <c r="W79" s="17" t="s">
        <v>310</v>
      </c>
      <c r="X79" s="17" t="s">
        <v>227</v>
      </c>
    </row>
    <row r="80" spans="19:24" x14ac:dyDescent="0.3">
      <c r="S80" s="17">
        <v>80</v>
      </c>
      <c r="T80" s="17">
        <v>79.213406764908697</v>
      </c>
      <c r="V80" s="17" t="s">
        <v>225</v>
      </c>
      <c r="W80" s="17" t="s">
        <v>311</v>
      </c>
      <c r="X80" s="17" t="s">
        <v>227</v>
      </c>
    </row>
    <row r="81" spans="19:24" x14ac:dyDescent="0.3">
      <c r="S81" s="17">
        <v>81</v>
      </c>
      <c r="T81" s="17">
        <v>80.215406764908593</v>
      </c>
      <c r="V81" s="17" t="s">
        <v>225</v>
      </c>
      <c r="W81" s="17" t="s">
        <v>312</v>
      </c>
      <c r="X81" s="17" t="s">
        <v>227</v>
      </c>
    </row>
    <row r="82" spans="19:24" x14ac:dyDescent="0.3">
      <c r="S82" s="17">
        <v>82</v>
      </c>
      <c r="T82" s="17">
        <v>81.211406764908602</v>
      </c>
      <c r="V82" s="17" t="s">
        <v>225</v>
      </c>
      <c r="W82" s="17" t="s">
        <v>313</v>
      </c>
      <c r="X82" s="17" t="s">
        <v>227</v>
      </c>
    </row>
    <row r="83" spans="19:24" x14ac:dyDescent="0.3">
      <c r="S83" s="17">
        <v>83</v>
      </c>
      <c r="T83" s="17">
        <v>82.214406764908603</v>
      </c>
      <c r="V83" s="17" t="s">
        <v>225</v>
      </c>
      <c r="W83" s="17" t="s">
        <v>314</v>
      </c>
      <c r="X83" s="17" t="s">
        <v>227</v>
      </c>
    </row>
    <row r="84" spans="19:24" x14ac:dyDescent="0.3">
      <c r="S84" s="17">
        <v>84</v>
      </c>
      <c r="T84" s="17">
        <v>83.212406764908593</v>
      </c>
      <c r="V84" s="17" t="s">
        <v>225</v>
      </c>
      <c r="W84" s="17" t="s">
        <v>315</v>
      </c>
      <c r="X84" s="17" t="s">
        <v>227</v>
      </c>
    </row>
    <row r="85" spans="19:24" x14ac:dyDescent="0.3">
      <c r="S85" s="17">
        <v>85</v>
      </c>
      <c r="T85" s="17">
        <v>84.212406764908593</v>
      </c>
      <c r="V85" s="17" t="s">
        <v>225</v>
      </c>
      <c r="W85" s="17" t="s">
        <v>316</v>
      </c>
      <c r="X85" s="17" t="s">
        <v>227</v>
      </c>
    </row>
    <row r="86" spans="19:24" x14ac:dyDescent="0.3">
      <c r="S86" s="17">
        <v>86</v>
      </c>
      <c r="T86" s="17">
        <v>85.212406764908593</v>
      </c>
      <c r="V86" s="17" t="s">
        <v>225</v>
      </c>
      <c r="W86" s="17" t="s">
        <v>317</v>
      </c>
      <c r="X86" s="17" t="s">
        <v>227</v>
      </c>
    </row>
    <row r="87" spans="19:24" x14ac:dyDescent="0.3">
      <c r="S87" s="17">
        <v>87</v>
      </c>
      <c r="T87" s="17">
        <v>86.215406764908593</v>
      </c>
      <c r="V87" s="17" t="s">
        <v>225</v>
      </c>
      <c r="W87" s="17" t="s">
        <v>318</v>
      </c>
      <c r="X87" s="17" t="s">
        <v>227</v>
      </c>
    </row>
    <row r="88" spans="19:24" x14ac:dyDescent="0.3">
      <c r="S88" s="17">
        <v>88</v>
      </c>
      <c r="T88" s="17">
        <v>87.214406764908603</v>
      </c>
      <c r="V88" s="17" t="s">
        <v>225</v>
      </c>
      <c r="W88" s="17" t="s">
        <v>319</v>
      </c>
      <c r="X88" s="17" t="s">
        <v>227</v>
      </c>
    </row>
    <row r="89" spans="19:24" x14ac:dyDescent="0.3">
      <c r="S89" s="17">
        <v>89</v>
      </c>
      <c r="T89" s="17">
        <v>88.214406764908603</v>
      </c>
      <c r="V89" s="17" t="s">
        <v>225</v>
      </c>
      <c r="W89" s="17" t="s">
        <v>320</v>
      </c>
      <c r="X89" s="17" t="s">
        <v>227</v>
      </c>
    </row>
    <row r="90" spans="19:24" x14ac:dyDescent="0.3">
      <c r="S90" s="17">
        <v>90</v>
      </c>
      <c r="T90" s="17">
        <v>89.214406764908603</v>
      </c>
      <c r="V90" s="17" t="s">
        <v>225</v>
      </c>
      <c r="W90" s="17" t="s">
        <v>321</v>
      </c>
      <c r="X90" s="17" t="s">
        <v>227</v>
      </c>
    </row>
    <row r="91" spans="19:24" x14ac:dyDescent="0.3">
      <c r="S91" s="17">
        <v>91</v>
      </c>
      <c r="T91" s="17">
        <v>90.212406764908593</v>
      </c>
      <c r="V91" s="17" t="s">
        <v>225</v>
      </c>
      <c r="W91" s="17" t="s">
        <v>322</v>
      </c>
      <c r="X91" s="17" t="s">
        <v>227</v>
      </c>
    </row>
    <row r="92" spans="19:24" x14ac:dyDescent="0.3">
      <c r="S92" s="17">
        <v>92</v>
      </c>
      <c r="T92" s="17">
        <v>91.210406764908697</v>
      </c>
      <c r="V92" s="17" t="s">
        <v>225</v>
      </c>
      <c r="W92" s="17" t="s">
        <v>323</v>
      </c>
      <c r="X92" s="17" t="s">
        <v>227</v>
      </c>
    </row>
    <row r="93" spans="19:24" x14ac:dyDescent="0.3">
      <c r="S93" s="17">
        <v>93</v>
      </c>
      <c r="T93" s="17">
        <v>92.212406764908593</v>
      </c>
      <c r="V93" s="17" t="s">
        <v>225</v>
      </c>
      <c r="W93" s="17" t="s">
        <v>324</v>
      </c>
      <c r="X93" s="17" t="s">
        <v>227</v>
      </c>
    </row>
    <row r="94" spans="19:24" x14ac:dyDescent="0.3">
      <c r="S94" s="17">
        <v>94</v>
      </c>
      <c r="T94" s="17">
        <v>93.211406764908602</v>
      </c>
      <c r="V94" s="17" t="s">
        <v>225</v>
      </c>
      <c r="W94" s="17" t="s">
        <v>325</v>
      </c>
      <c r="X94" s="17" t="s">
        <v>227</v>
      </c>
    </row>
    <row r="95" spans="19:24" x14ac:dyDescent="0.3">
      <c r="S95" s="17">
        <v>95</v>
      </c>
      <c r="T95" s="17">
        <v>94.213406764908697</v>
      </c>
      <c r="V95" s="17" t="s">
        <v>225</v>
      </c>
      <c r="W95" s="17" t="s">
        <v>326</v>
      </c>
      <c r="X95" s="17" t="s">
        <v>227</v>
      </c>
    </row>
    <row r="96" spans="19:24" x14ac:dyDescent="0.3">
      <c r="S96" s="17">
        <v>96</v>
      </c>
      <c r="T96" s="17">
        <v>95.216406764908697</v>
      </c>
      <c r="V96" s="17" t="s">
        <v>225</v>
      </c>
      <c r="W96" s="17" t="s">
        <v>327</v>
      </c>
      <c r="X96" s="17" t="s">
        <v>227</v>
      </c>
    </row>
    <row r="97" spans="19:24" x14ac:dyDescent="0.3">
      <c r="S97" s="17">
        <v>97</v>
      </c>
      <c r="T97" s="17">
        <v>96.211406764908602</v>
      </c>
      <c r="V97" s="17" t="s">
        <v>225</v>
      </c>
      <c r="W97" s="17" t="s">
        <v>328</v>
      </c>
      <c r="X97" s="17" t="s">
        <v>227</v>
      </c>
    </row>
    <row r="98" spans="19:24" x14ac:dyDescent="0.3">
      <c r="S98" s="17">
        <v>98</v>
      </c>
      <c r="T98" s="17">
        <v>97.212406764908593</v>
      </c>
      <c r="V98" s="17" t="s">
        <v>225</v>
      </c>
      <c r="W98" s="17" t="s">
        <v>329</v>
      </c>
      <c r="X98" s="17" t="s">
        <v>227</v>
      </c>
    </row>
    <row r="99" spans="19:24" x14ac:dyDescent="0.3">
      <c r="S99" s="17">
        <v>99</v>
      </c>
      <c r="T99" s="17">
        <v>98.211406764908602</v>
      </c>
      <c r="V99" s="17" t="s">
        <v>225</v>
      </c>
      <c r="W99" s="17" t="s">
        <v>330</v>
      </c>
      <c r="X99" s="17" t="s">
        <v>227</v>
      </c>
    </row>
    <row r="100" spans="19:24" x14ac:dyDescent="0.3">
      <c r="S100" s="17">
        <v>100</v>
      </c>
      <c r="T100" s="17">
        <v>99.213406764908697</v>
      </c>
      <c r="V100" s="17" t="s">
        <v>225</v>
      </c>
      <c r="W100" s="17" t="s">
        <v>331</v>
      </c>
      <c r="X100" s="17" t="s">
        <v>227</v>
      </c>
    </row>
    <row r="101" spans="19:24" x14ac:dyDescent="0.3">
      <c r="S101" s="17">
        <v>101</v>
      </c>
      <c r="T101" s="17">
        <v>100.216406764908</v>
      </c>
      <c r="V101" s="17" t="s">
        <v>225</v>
      </c>
      <c r="W101" s="17" t="s">
        <v>332</v>
      </c>
      <c r="X101" s="17" t="s">
        <v>227</v>
      </c>
    </row>
    <row r="102" spans="19:24" x14ac:dyDescent="0.3">
      <c r="S102" s="17">
        <v>102</v>
      </c>
      <c r="T102" s="17">
        <v>101.213406764908</v>
      </c>
      <c r="V102" s="17" t="s">
        <v>225</v>
      </c>
      <c r="W102" s="17" t="s">
        <v>333</v>
      </c>
      <c r="X102" s="17" t="s">
        <v>227</v>
      </c>
    </row>
    <row r="103" spans="19:24" x14ac:dyDescent="0.3">
      <c r="S103" s="17">
        <v>103</v>
      </c>
      <c r="T103" s="17">
        <v>102.218406764908</v>
      </c>
      <c r="V103" s="17" t="s">
        <v>225</v>
      </c>
      <c r="W103" s="17" t="s">
        <v>334</v>
      </c>
      <c r="X103" s="17" t="s">
        <v>227</v>
      </c>
    </row>
    <row r="104" spans="19:24" x14ac:dyDescent="0.3">
      <c r="S104" s="17">
        <v>104</v>
      </c>
      <c r="T104" s="17">
        <v>103.212406764908</v>
      </c>
      <c r="V104" s="17" t="s">
        <v>225</v>
      </c>
      <c r="W104" s="17" t="s">
        <v>335</v>
      </c>
      <c r="X104" s="17" t="s">
        <v>227</v>
      </c>
    </row>
    <row r="105" spans="19:24" x14ac:dyDescent="0.3">
      <c r="S105" s="17">
        <v>105</v>
      </c>
      <c r="T105" s="17">
        <v>104.21440676490801</v>
      </c>
      <c r="V105" s="17" t="s">
        <v>225</v>
      </c>
      <c r="W105" s="17" t="s">
        <v>336</v>
      </c>
      <c r="X105" s="17" t="s">
        <v>227</v>
      </c>
    </row>
    <row r="106" spans="19:24" x14ac:dyDescent="0.3">
      <c r="S106" s="17">
        <v>106</v>
      </c>
      <c r="T106" s="17">
        <v>105.21440676490801</v>
      </c>
      <c r="V106" s="17" t="s">
        <v>225</v>
      </c>
      <c r="W106" s="17" t="s">
        <v>337</v>
      </c>
      <c r="X106" s="17" t="s">
        <v>227</v>
      </c>
    </row>
    <row r="107" spans="19:24" x14ac:dyDescent="0.3">
      <c r="S107" s="17">
        <v>107</v>
      </c>
      <c r="T107" s="17">
        <v>106.213406764908</v>
      </c>
      <c r="V107" s="17" t="s">
        <v>225</v>
      </c>
      <c r="W107" s="17" t="s">
        <v>338</v>
      </c>
      <c r="X107" s="17" t="s">
        <v>227</v>
      </c>
    </row>
    <row r="108" spans="19:24" x14ac:dyDescent="0.3">
      <c r="S108" s="17">
        <v>108</v>
      </c>
      <c r="T108" s="17">
        <v>107.212406764908</v>
      </c>
      <c r="V108" s="17" t="s">
        <v>225</v>
      </c>
      <c r="W108" s="17" t="s">
        <v>339</v>
      </c>
      <c r="X108" s="17" t="s">
        <v>227</v>
      </c>
    </row>
    <row r="109" spans="19:24" x14ac:dyDescent="0.3">
      <c r="S109" s="17">
        <v>109</v>
      </c>
      <c r="T109" s="17">
        <v>108.213406764908</v>
      </c>
      <c r="V109" s="17" t="s">
        <v>225</v>
      </c>
      <c r="W109" s="17" t="s">
        <v>340</v>
      </c>
      <c r="X109" s="17" t="s">
        <v>227</v>
      </c>
    </row>
    <row r="110" spans="19:24" x14ac:dyDescent="0.3">
      <c r="S110" s="17">
        <v>110</v>
      </c>
      <c r="T110" s="17">
        <v>109.213406764908</v>
      </c>
      <c r="V110" s="17" t="s">
        <v>225</v>
      </c>
      <c r="W110" s="17" t="s">
        <v>341</v>
      </c>
      <c r="X110" s="17" t="s">
        <v>227</v>
      </c>
    </row>
    <row r="111" spans="19:24" x14ac:dyDescent="0.3">
      <c r="S111" s="17">
        <v>111</v>
      </c>
      <c r="T111" s="17">
        <v>110.21140676490801</v>
      </c>
      <c r="V111" s="17" t="s">
        <v>225</v>
      </c>
      <c r="W111" s="17" t="s">
        <v>342</v>
      </c>
      <c r="X111" s="17" t="s">
        <v>227</v>
      </c>
    </row>
    <row r="112" spans="19:24" x14ac:dyDescent="0.3">
      <c r="S112" s="17">
        <v>112</v>
      </c>
      <c r="T112" s="17">
        <v>111.213406764908</v>
      </c>
      <c r="V112" s="17" t="s">
        <v>225</v>
      </c>
      <c r="W112" s="17" t="s">
        <v>343</v>
      </c>
      <c r="X112" s="17" t="s">
        <v>227</v>
      </c>
    </row>
    <row r="113" spans="19:24" x14ac:dyDescent="0.3">
      <c r="S113" s="17">
        <v>113</v>
      </c>
      <c r="T113" s="17">
        <v>112.21440676490801</v>
      </c>
      <c r="V113" s="17" t="s">
        <v>225</v>
      </c>
      <c r="W113" s="17" t="s">
        <v>344</v>
      </c>
      <c r="X113" s="17" t="s">
        <v>227</v>
      </c>
    </row>
    <row r="114" spans="19:24" x14ac:dyDescent="0.3">
      <c r="S114" s="17">
        <v>114</v>
      </c>
      <c r="T114" s="17">
        <v>113.213406764908</v>
      </c>
      <c r="V114" s="17" t="s">
        <v>225</v>
      </c>
      <c r="W114" s="17" t="s">
        <v>345</v>
      </c>
      <c r="X114" s="17" t="s">
        <v>227</v>
      </c>
    </row>
    <row r="115" spans="19:24" x14ac:dyDescent="0.3">
      <c r="S115" s="17">
        <v>115</v>
      </c>
      <c r="T115" s="17">
        <v>114.213406764908</v>
      </c>
      <c r="V115" s="17" t="s">
        <v>225</v>
      </c>
      <c r="W115" s="17" t="s">
        <v>346</v>
      </c>
      <c r="X115" s="17" t="s">
        <v>227</v>
      </c>
    </row>
    <row r="116" spans="19:24" x14ac:dyDescent="0.3">
      <c r="S116" s="17">
        <v>116</v>
      </c>
      <c r="T116" s="17">
        <v>115.213406764908</v>
      </c>
      <c r="V116" s="17" t="s">
        <v>225</v>
      </c>
      <c r="W116" s="17" t="s">
        <v>347</v>
      </c>
      <c r="X116" s="17" t="s">
        <v>227</v>
      </c>
    </row>
    <row r="117" spans="19:24" x14ac:dyDescent="0.3">
      <c r="S117" s="17">
        <v>117</v>
      </c>
      <c r="T117" s="17">
        <v>116.213406764908</v>
      </c>
      <c r="V117" s="17" t="s">
        <v>225</v>
      </c>
      <c r="W117" s="17" t="s">
        <v>348</v>
      </c>
      <c r="X117" s="17" t="s">
        <v>227</v>
      </c>
    </row>
    <row r="118" spans="19:24" x14ac:dyDescent="0.3">
      <c r="S118" s="17">
        <v>118</v>
      </c>
      <c r="T118" s="17">
        <v>117.213406764908</v>
      </c>
      <c r="V118" s="17" t="s">
        <v>225</v>
      </c>
      <c r="W118" s="17" t="s">
        <v>349</v>
      </c>
      <c r="X118" s="17" t="s">
        <v>227</v>
      </c>
    </row>
    <row r="119" spans="19:24" x14ac:dyDescent="0.3">
      <c r="S119" s="17">
        <v>119</v>
      </c>
      <c r="T119" s="17">
        <v>118.212406764908</v>
      </c>
      <c r="V119" s="17" t="s">
        <v>225</v>
      </c>
      <c r="W119" s="17" t="s">
        <v>350</v>
      </c>
      <c r="X119" s="17" t="s">
        <v>227</v>
      </c>
    </row>
    <row r="120" spans="19:24" x14ac:dyDescent="0.3">
      <c r="S120" s="17">
        <v>120</v>
      </c>
      <c r="T120" s="17">
        <v>119.213406764908</v>
      </c>
      <c r="V120" s="17" t="s">
        <v>225</v>
      </c>
      <c r="W120" s="17" t="s">
        <v>351</v>
      </c>
      <c r="X120" s="17" t="s">
        <v>227</v>
      </c>
    </row>
    <row r="121" spans="19:24" x14ac:dyDescent="0.3">
      <c r="S121" s="17">
        <v>121</v>
      </c>
      <c r="T121" s="17">
        <v>120.21440676490801</v>
      </c>
      <c r="V121" s="17" t="s">
        <v>225</v>
      </c>
      <c r="W121" s="17" t="s">
        <v>352</v>
      </c>
      <c r="X121" s="17" t="s">
        <v>227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1"/>
  <sheetViews>
    <sheetView workbookViewId="0">
      <selection activeCell="G7" sqref="G7"/>
    </sheetView>
  </sheetViews>
  <sheetFormatPr defaultColWidth="9.109375" defaultRowHeight="14.4" x14ac:dyDescent="0.3"/>
  <cols>
    <col min="1" max="16384" width="9.109375" style="17"/>
  </cols>
  <sheetData>
    <row r="1" spans="1:24" x14ac:dyDescent="0.3">
      <c r="A1" s="17" t="s">
        <v>221</v>
      </c>
      <c r="B1" s="17" t="s">
        <v>222</v>
      </c>
      <c r="C1" s="17" t="s">
        <v>6</v>
      </c>
      <c r="D1" s="17" t="s">
        <v>223</v>
      </c>
      <c r="E1" s="17" t="s">
        <v>6</v>
      </c>
      <c r="F1" s="17" t="s">
        <v>224</v>
      </c>
      <c r="G1" s="17" t="s">
        <v>115</v>
      </c>
      <c r="K1" s="17" t="s">
        <v>0</v>
      </c>
      <c r="S1" s="17">
        <v>1</v>
      </c>
      <c r="T1" s="17">
        <v>0.52383674339228303</v>
      </c>
      <c r="V1" s="17" t="s">
        <v>225</v>
      </c>
      <c r="W1" s="17" t="s">
        <v>226</v>
      </c>
      <c r="X1" s="17" t="s">
        <v>227</v>
      </c>
    </row>
    <row r="2" spans="1:24" x14ac:dyDescent="0.3">
      <c r="A2" s="17" t="s">
        <v>228</v>
      </c>
      <c r="B2" s="17">
        <v>77</v>
      </c>
      <c r="C2" s="17">
        <v>30</v>
      </c>
      <c r="D2" s="2">
        <v>57</v>
      </c>
      <c r="E2" s="2">
        <v>41</v>
      </c>
      <c r="F2" s="18">
        <f>(B2-D2)/(VLOOKUP(E2,$S$1:$T$121,2,TRUE)-VLOOKUP(C2,$S$1:$T$121,2,TRUE))</f>
        <v>1.8195050946142641</v>
      </c>
      <c r="G2" s="18">
        <f t="shared" ref="G2" si="0">F2*$N$3</f>
        <v>4.1352388513960552</v>
      </c>
      <c r="K2" s="17" t="s">
        <v>1</v>
      </c>
      <c r="L2" s="17" t="s">
        <v>2</v>
      </c>
      <c r="M2" s="17" t="s">
        <v>3</v>
      </c>
      <c r="N2" s="17" t="s">
        <v>4</v>
      </c>
      <c r="S2" s="17">
        <v>2</v>
      </c>
      <c r="T2" s="17">
        <v>1.4068367433922799</v>
      </c>
      <c r="V2" s="17" t="s">
        <v>225</v>
      </c>
      <c r="W2" s="17" t="s">
        <v>229</v>
      </c>
      <c r="X2" s="17" t="s">
        <v>227</v>
      </c>
    </row>
    <row r="3" spans="1:24" x14ac:dyDescent="0.3">
      <c r="B3" s="17">
        <v>64</v>
      </c>
      <c r="C3" s="17">
        <v>38</v>
      </c>
      <c r="D3" s="2">
        <v>52</v>
      </c>
      <c r="E3" s="2">
        <v>43</v>
      </c>
      <c r="F3" s="18">
        <f>(B3-D3)/(VLOOKUP(E3,$S$1:$T$121,2,TRUE)-VLOOKUP(C3,$S$1:$T$121,2,TRUE))</f>
        <v>2.3990403838464602</v>
      </c>
      <c r="G3" s="18">
        <f>F3*$N$3</f>
        <v>5.4523645087419554</v>
      </c>
      <c r="K3" s="17">
        <v>4</v>
      </c>
      <c r="L3" s="17">
        <v>22</v>
      </c>
      <c r="M3" s="17">
        <v>50</v>
      </c>
      <c r="N3" s="17">
        <f>M3/L3</f>
        <v>2.2727272727272729</v>
      </c>
      <c r="S3" s="17">
        <v>3</v>
      </c>
      <c r="T3" s="17">
        <v>2.2998367433922802</v>
      </c>
      <c r="V3" s="17" t="s">
        <v>225</v>
      </c>
      <c r="W3" s="17" t="s">
        <v>230</v>
      </c>
      <c r="X3" s="17" t="s">
        <v>227</v>
      </c>
    </row>
    <row r="4" spans="1:24" x14ac:dyDescent="0.3">
      <c r="B4" s="17">
        <v>70</v>
      </c>
      <c r="C4" s="17">
        <v>41</v>
      </c>
      <c r="D4" s="17">
        <v>50</v>
      </c>
      <c r="E4" s="17">
        <v>46</v>
      </c>
      <c r="F4" s="18">
        <f>(B4-D4)/(VLOOKUP(E4,$S$1:$T$121,2,TRUE)-VLOOKUP(C4,$S$1:$T$121,2,TRUE))</f>
        <v>3.9952057530962901</v>
      </c>
      <c r="G4" s="18">
        <f>F4*$N$3</f>
        <v>9.0800130752188419</v>
      </c>
      <c r="K4" s="17">
        <v>10</v>
      </c>
      <c r="L4" s="17">
        <v>55</v>
      </c>
      <c r="M4" s="17">
        <v>50</v>
      </c>
      <c r="N4" s="17">
        <f>M4/L4</f>
        <v>0.90909090909090906</v>
      </c>
      <c r="S4" s="17">
        <v>4</v>
      </c>
      <c r="T4" s="17">
        <v>3.1958367433922801</v>
      </c>
      <c r="V4" s="17" t="s">
        <v>225</v>
      </c>
      <c r="W4" s="17" t="s">
        <v>231</v>
      </c>
      <c r="X4" s="17" t="s">
        <v>227</v>
      </c>
    </row>
    <row r="5" spans="1:24" x14ac:dyDescent="0.3">
      <c r="B5" s="17">
        <v>86</v>
      </c>
      <c r="C5" s="17">
        <v>44</v>
      </c>
      <c r="D5" s="2">
        <v>68</v>
      </c>
      <c r="E5" s="2">
        <v>48</v>
      </c>
      <c r="F5" s="18">
        <f>(B5-D5)/(VLOOKUP(E5,$S$1:$T$121,2,TRUE)-VLOOKUP(C5,$S$1:$T$121,2,TRUE))</f>
        <v>4.4910179640718608</v>
      </c>
      <c r="G5" s="18">
        <f>F5*$N$3</f>
        <v>10.206859009254231</v>
      </c>
      <c r="S5" s="17">
        <v>5</v>
      </c>
      <c r="T5" s="17">
        <v>4.1868367433922797</v>
      </c>
      <c r="V5" s="17" t="s">
        <v>225</v>
      </c>
      <c r="W5" s="17" t="s">
        <v>232</v>
      </c>
      <c r="X5" s="17" t="s">
        <v>227</v>
      </c>
    </row>
    <row r="6" spans="1:24" x14ac:dyDescent="0.3">
      <c r="D6" s="2"/>
      <c r="E6" s="2"/>
      <c r="F6" s="18"/>
      <c r="G6" s="18"/>
      <c r="S6" s="17">
        <v>6</v>
      </c>
      <c r="T6" s="17">
        <v>5.1828367433922802</v>
      </c>
      <c r="V6" s="17" t="s">
        <v>225</v>
      </c>
      <c r="W6" s="17" t="s">
        <v>233</v>
      </c>
      <c r="X6" s="17" t="s">
        <v>227</v>
      </c>
    </row>
    <row r="7" spans="1:24" x14ac:dyDescent="0.3">
      <c r="D7" s="2"/>
      <c r="E7" s="2"/>
      <c r="F7" s="18"/>
      <c r="G7" s="18"/>
      <c r="S7" s="17">
        <v>7</v>
      </c>
      <c r="T7" s="17">
        <v>6.1808367433922804</v>
      </c>
      <c r="V7" s="17" t="s">
        <v>225</v>
      </c>
      <c r="W7" s="17" t="s">
        <v>235</v>
      </c>
      <c r="X7" s="17" t="s">
        <v>227</v>
      </c>
    </row>
    <row r="8" spans="1:24" x14ac:dyDescent="0.3">
      <c r="D8" s="2"/>
      <c r="E8" s="2"/>
      <c r="F8" s="18"/>
      <c r="G8" s="18"/>
      <c r="S8" s="17">
        <v>8</v>
      </c>
      <c r="T8" s="17">
        <v>7.1878367433922801</v>
      </c>
      <c r="V8" s="17" t="s">
        <v>225</v>
      </c>
      <c r="W8" s="17" t="s">
        <v>236</v>
      </c>
      <c r="X8" s="17" t="s">
        <v>227</v>
      </c>
    </row>
    <row r="9" spans="1:24" x14ac:dyDescent="0.3">
      <c r="D9" s="2"/>
      <c r="F9" s="18"/>
      <c r="G9" s="18"/>
      <c r="S9" s="17">
        <v>9</v>
      </c>
      <c r="T9" s="17">
        <v>8.18483674339228</v>
      </c>
      <c r="V9" s="17" t="s">
        <v>225</v>
      </c>
      <c r="W9" s="17" t="s">
        <v>237</v>
      </c>
      <c r="X9" s="17" t="s">
        <v>227</v>
      </c>
    </row>
    <row r="10" spans="1:24" x14ac:dyDescent="0.3">
      <c r="S10" s="17">
        <v>10</v>
      </c>
      <c r="T10" s="17">
        <v>9.1838367433922805</v>
      </c>
      <c r="V10" s="17" t="s">
        <v>225</v>
      </c>
      <c r="W10" s="17" t="s">
        <v>238</v>
      </c>
      <c r="X10" s="17" t="s">
        <v>227</v>
      </c>
    </row>
    <row r="11" spans="1:24" x14ac:dyDescent="0.3">
      <c r="S11" s="17">
        <v>11</v>
      </c>
      <c r="T11" s="17">
        <v>10.1908367433922</v>
      </c>
      <c r="V11" s="17" t="s">
        <v>225</v>
      </c>
      <c r="W11" s="17" t="s">
        <v>239</v>
      </c>
      <c r="X11" s="17" t="s">
        <v>227</v>
      </c>
    </row>
    <row r="12" spans="1:24" x14ac:dyDescent="0.3">
      <c r="S12" s="17">
        <v>12</v>
      </c>
      <c r="T12" s="17">
        <v>11.1888367433922</v>
      </c>
      <c r="V12" s="17" t="s">
        <v>225</v>
      </c>
      <c r="W12" s="17" t="s">
        <v>240</v>
      </c>
      <c r="X12" s="17" t="s">
        <v>227</v>
      </c>
    </row>
    <row r="13" spans="1:24" x14ac:dyDescent="0.3">
      <c r="S13" s="17">
        <v>13</v>
      </c>
      <c r="T13" s="17">
        <v>12.1878367433922</v>
      </c>
      <c r="V13" s="17" t="s">
        <v>225</v>
      </c>
      <c r="W13" s="17" t="s">
        <v>242</v>
      </c>
      <c r="X13" s="17" t="s">
        <v>227</v>
      </c>
    </row>
    <row r="14" spans="1:24" x14ac:dyDescent="0.3">
      <c r="S14" s="17">
        <v>14</v>
      </c>
      <c r="T14" s="17">
        <v>13.1908367433922</v>
      </c>
      <c r="V14" s="17" t="s">
        <v>225</v>
      </c>
      <c r="W14" s="17" t="s">
        <v>243</v>
      </c>
      <c r="X14" s="17" t="s">
        <v>227</v>
      </c>
    </row>
    <row r="15" spans="1:24" x14ac:dyDescent="0.3">
      <c r="S15" s="17">
        <v>15</v>
      </c>
      <c r="T15" s="17">
        <v>14.185836743392199</v>
      </c>
      <c r="V15" s="17" t="s">
        <v>225</v>
      </c>
      <c r="W15" s="17" t="s">
        <v>244</v>
      </c>
      <c r="X15" s="17" t="s">
        <v>227</v>
      </c>
    </row>
    <row r="16" spans="1:24" x14ac:dyDescent="0.3">
      <c r="S16" s="17">
        <v>16</v>
      </c>
      <c r="T16" s="17">
        <v>15.1908367433922</v>
      </c>
      <c r="V16" s="17" t="s">
        <v>225</v>
      </c>
      <c r="W16" s="17" t="s">
        <v>245</v>
      </c>
      <c r="X16" s="17" t="s">
        <v>227</v>
      </c>
    </row>
    <row r="17" spans="19:24" x14ac:dyDescent="0.3">
      <c r="S17" s="17">
        <v>17</v>
      </c>
      <c r="T17" s="17">
        <v>16.186836743392199</v>
      </c>
      <c r="V17" s="17" t="s">
        <v>225</v>
      </c>
      <c r="W17" s="17" t="s">
        <v>246</v>
      </c>
      <c r="X17" s="17" t="s">
        <v>227</v>
      </c>
    </row>
    <row r="18" spans="19:24" x14ac:dyDescent="0.3">
      <c r="S18" s="17">
        <v>18</v>
      </c>
      <c r="T18" s="17">
        <v>17.188836743392201</v>
      </c>
      <c r="V18" s="17" t="s">
        <v>225</v>
      </c>
      <c r="W18" s="17" t="s">
        <v>247</v>
      </c>
      <c r="X18" s="17" t="s">
        <v>227</v>
      </c>
    </row>
    <row r="19" spans="19:24" x14ac:dyDescent="0.3">
      <c r="S19" s="17">
        <v>19</v>
      </c>
      <c r="T19" s="17">
        <v>18.1878367433922</v>
      </c>
      <c r="V19" s="17" t="s">
        <v>225</v>
      </c>
      <c r="W19" s="17" t="s">
        <v>248</v>
      </c>
      <c r="X19" s="17" t="s">
        <v>227</v>
      </c>
    </row>
    <row r="20" spans="19:24" x14ac:dyDescent="0.3">
      <c r="S20" s="17">
        <v>20</v>
      </c>
      <c r="T20" s="17">
        <v>19.186836743392199</v>
      </c>
      <c r="V20" s="17" t="s">
        <v>225</v>
      </c>
      <c r="W20" s="17" t="s">
        <v>249</v>
      </c>
      <c r="X20" s="17" t="s">
        <v>227</v>
      </c>
    </row>
    <row r="21" spans="19:24" x14ac:dyDescent="0.3">
      <c r="S21" s="17">
        <v>21</v>
      </c>
      <c r="T21" s="17">
        <v>20.189836743392199</v>
      </c>
      <c r="V21" s="17" t="s">
        <v>225</v>
      </c>
      <c r="W21" s="17" t="s">
        <v>250</v>
      </c>
      <c r="X21" s="17" t="s">
        <v>227</v>
      </c>
    </row>
    <row r="22" spans="19:24" x14ac:dyDescent="0.3">
      <c r="S22" s="17">
        <v>22</v>
      </c>
      <c r="T22" s="17">
        <v>21.182836743392201</v>
      </c>
      <c r="V22" s="17" t="s">
        <v>225</v>
      </c>
      <c r="W22" s="17" t="s">
        <v>252</v>
      </c>
      <c r="X22" s="17" t="s">
        <v>227</v>
      </c>
    </row>
    <row r="23" spans="19:24" x14ac:dyDescent="0.3">
      <c r="S23" s="17">
        <v>23</v>
      </c>
      <c r="T23" s="17">
        <v>22.180836743392199</v>
      </c>
      <c r="V23" s="17" t="s">
        <v>225</v>
      </c>
      <c r="W23" s="17" t="s">
        <v>253</v>
      </c>
      <c r="X23" s="17" t="s">
        <v>227</v>
      </c>
    </row>
    <row r="24" spans="19:24" x14ac:dyDescent="0.3">
      <c r="S24" s="17">
        <v>24</v>
      </c>
      <c r="T24" s="17">
        <v>23.1848367433922</v>
      </c>
      <c r="V24" s="17" t="s">
        <v>225</v>
      </c>
      <c r="W24" s="17" t="s">
        <v>254</v>
      </c>
      <c r="X24" s="17" t="s">
        <v>227</v>
      </c>
    </row>
    <row r="25" spans="19:24" x14ac:dyDescent="0.3">
      <c r="S25" s="17">
        <v>25</v>
      </c>
      <c r="T25" s="17">
        <v>24.189836743392199</v>
      </c>
      <c r="V25" s="17" t="s">
        <v>225</v>
      </c>
      <c r="W25" s="17" t="s">
        <v>255</v>
      </c>
      <c r="X25" s="17" t="s">
        <v>227</v>
      </c>
    </row>
    <row r="26" spans="19:24" x14ac:dyDescent="0.3">
      <c r="S26" s="17">
        <v>26</v>
      </c>
      <c r="T26" s="17">
        <v>25.183836743392199</v>
      </c>
      <c r="V26" s="17" t="s">
        <v>225</v>
      </c>
      <c r="W26" s="17" t="s">
        <v>257</v>
      </c>
      <c r="X26" s="17" t="s">
        <v>227</v>
      </c>
    </row>
    <row r="27" spans="19:24" x14ac:dyDescent="0.3">
      <c r="S27" s="17">
        <v>27</v>
      </c>
      <c r="T27" s="17">
        <v>26.183836743392199</v>
      </c>
      <c r="V27" s="17" t="s">
        <v>225</v>
      </c>
      <c r="W27" s="17" t="s">
        <v>258</v>
      </c>
      <c r="X27" s="17" t="s">
        <v>227</v>
      </c>
    </row>
    <row r="28" spans="19:24" x14ac:dyDescent="0.3">
      <c r="S28" s="17">
        <v>28</v>
      </c>
      <c r="T28" s="17">
        <v>27.1878367433922</v>
      </c>
      <c r="V28" s="17" t="s">
        <v>225</v>
      </c>
      <c r="W28" s="17" t="s">
        <v>259</v>
      </c>
      <c r="X28" s="17" t="s">
        <v>227</v>
      </c>
    </row>
    <row r="29" spans="19:24" x14ac:dyDescent="0.3">
      <c r="S29" s="17">
        <v>29</v>
      </c>
      <c r="T29" s="17">
        <v>28.189836743392199</v>
      </c>
      <c r="V29" s="17" t="s">
        <v>225</v>
      </c>
      <c r="W29" s="17" t="s">
        <v>260</v>
      </c>
      <c r="X29" s="17" t="s">
        <v>227</v>
      </c>
    </row>
    <row r="30" spans="19:24" x14ac:dyDescent="0.3">
      <c r="S30" s="17">
        <v>30</v>
      </c>
      <c r="T30" s="17">
        <v>29.189836743392199</v>
      </c>
      <c r="V30" s="17" t="s">
        <v>225</v>
      </c>
      <c r="W30" s="17" t="s">
        <v>261</v>
      </c>
      <c r="X30" s="17" t="s">
        <v>227</v>
      </c>
    </row>
    <row r="31" spans="19:24" x14ac:dyDescent="0.3">
      <c r="S31" s="17">
        <v>31</v>
      </c>
      <c r="T31" s="17">
        <v>30.183836743392199</v>
      </c>
      <c r="V31" s="17" t="s">
        <v>225</v>
      </c>
      <c r="W31" s="17" t="s">
        <v>262</v>
      </c>
      <c r="X31" s="17" t="s">
        <v>227</v>
      </c>
    </row>
    <row r="32" spans="19:24" x14ac:dyDescent="0.3">
      <c r="S32" s="17">
        <v>32</v>
      </c>
      <c r="T32" s="17">
        <v>31.1908367433922</v>
      </c>
      <c r="V32" s="17" t="s">
        <v>225</v>
      </c>
      <c r="W32" s="17" t="s">
        <v>263</v>
      </c>
      <c r="X32" s="17" t="s">
        <v>227</v>
      </c>
    </row>
    <row r="33" spans="19:24" x14ac:dyDescent="0.3">
      <c r="S33" s="17">
        <v>33</v>
      </c>
      <c r="T33" s="17">
        <v>32.182836743392201</v>
      </c>
      <c r="V33" s="17" t="s">
        <v>225</v>
      </c>
      <c r="W33" s="17" t="s">
        <v>264</v>
      </c>
      <c r="X33" s="17" t="s">
        <v>227</v>
      </c>
    </row>
    <row r="34" spans="19:24" x14ac:dyDescent="0.3">
      <c r="S34" s="17">
        <v>34</v>
      </c>
      <c r="T34" s="17">
        <v>33.185836743392201</v>
      </c>
      <c r="V34" s="17" t="s">
        <v>225</v>
      </c>
      <c r="W34" s="17" t="s">
        <v>265</v>
      </c>
      <c r="X34" s="17" t="s">
        <v>227</v>
      </c>
    </row>
    <row r="35" spans="19:24" x14ac:dyDescent="0.3">
      <c r="S35" s="17">
        <v>35</v>
      </c>
      <c r="T35" s="17">
        <v>34.181836743392203</v>
      </c>
      <c r="V35" s="17" t="s">
        <v>225</v>
      </c>
      <c r="W35" s="17" t="s">
        <v>266</v>
      </c>
      <c r="X35" s="17" t="s">
        <v>227</v>
      </c>
    </row>
    <row r="36" spans="19:24" x14ac:dyDescent="0.3">
      <c r="S36" s="17">
        <v>36</v>
      </c>
      <c r="T36" s="17">
        <v>35.184836743392196</v>
      </c>
      <c r="V36" s="17" t="s">
        <v>225</v>
      </c>
      <c r="W36" s="17" t="s">
        <v>267</v>
      </c>
      <c r="X36" s="17" t="s">
        <v>227</v>
      </c>
    </row>
    <row r="37" spans="19:24" x14ac:dyDescent="0.3">
      <c r="S37" s="17">
        <v>37</v>
      </c>
      <c r="T37" s="17">
        <v>36.187836743392197</v>
      </c>
      <c r="V37" s="17" t="s">
        <v>225</v>
      </c>
      <c r="W37" s="17" t="s">
        <v>268</v>
      </c>
      <c r="X37" s="17" t="s">
        <v>227</v>
      </c>
    </row>
    <row r="38" spans="19:24" x14ac:dyDescent="0.3">
      <c r="S38" s="17">
        <v>38</v>
      </c>
      <c r="T38" s="17">
        <v>37.180836743392199</v>
      </c>
      <c r="V38" s="17" t="s">
        <v>225</v>
      </c>
      <c r="W38" s="17" t="s">
        <v>269</v>
      </c>
      <c r="X38" s="17" t="s">
        <v>227</v>
      </c>
    </row>
    <row r="39" spans="19:24" x14ac:dyDescent="0.3">
      <c r="S39" s="17">
        <v>39</v>
      </c>
      <c r="T39" s="17">
        <v>38.181836743392203</v>
      </c>
      <c r="V39" s="17" t="s">
        <v>225</v>
      </c>
      <c r="W39" s="17" t="s">
        <v>270</v>
      </c>
      <c r="X39" s="17" t="s">
        <v>227</v>
      </c>
    </row>
    <row r="40" spans="19:24" x14ac:dyDescent="0.3">
      <c r="S40" s="17">
        <v>40</v>
      </c>
      <c r="T40" s="17">
        <v>39.180836743392199</v>
      </c>
      <c r="V40" s="17" t="s">
        <v>225</v>
      </c>
      <c r="W40" s="17" t="s">
        <v>271</v>
      </c>
      <c r="X40" s="17" t="s">
        <v>227</v>
      </c>
    </row>
    <row r="41" spans="19:24" x14ac:dyDescent="0.3">
      <c r="S41" s="17">
        <v>41</v>
      </c>
      <c r="T41" s="17">
        <v>40.181836743392203</v>
      </c>
      <c r="V41" s="17" t="s">
        <v>225</v>
      </c>
      <c r="W41" s="17" t="s">
        <v>272</v>
      </c>
      <c r="X41" s="17" t="s">
        <v>227</v>
      </c>
    </row>
    <row r="42" spans="19:24" x14ac:dyDescent="0.3">
      <c r="S42" s="17">
        <v>42</v>
      </c>
      <c r="T42" s="17">
        <v>41.181836743392203</v>
      </c>
      <c r="V42" s="17" t="s">
        <v>225</v>
      </c>
      <c r="W42" s="17" t="s">
        <v>273</v>
      </c>
      <c r="X42" s="17" t="s">
        <v>227</v>
      </c>
    </row>
    <row r="43" spans="19:24" x14ac:dyDescent="0.3">
      <c r="S43" s="17">
        <v>43</v>
      </c>
      <c r="T43" s="17">
        <v>42.182836743392201</v>
      </c>
      <c r="V43" s="17" t="s">
        <v>225</v>
      </c>
      <c r="W43" s="17" t="s">
        <v>274</v>
      </c>
      <c r="X43" s="17" t="s">
        <v>227</v>
      </c>
    </row>
    <row r="44" spans="19:24" x14ac:dyDescent="0.3">
      <c r="S44" s="17">
        <v>44</v>
      </c>
      <c r="T44" s="17">
        <v>43.182836743392201</v>
      </c>
      <c r="V44" s="17" t="s">
        <v>225</v>
      </c>
      <c r="W44" s="17" t="s">
        <v>275</v>
      </c>
      <c r="X44" s="17" t="s">
        <v>227</v>
      </c>
    </row>
    <row r="45" spans="19:24" x14ac:dyDescent="0.3">
      <c r="S45" s="17">
        <v>45</v>
      </c>
      <c r="T45" s="17">
        <v>44.189836743392199</v>
      </c>
      <c r="V45" s="17" t="s">
        <v>225</v>
      </c>
      <c r="W45" s="17" t="s">
        <v>276</v>
      </c>
      <c r="X45" s="17" t="s">
        <v>227</v>
      </c>
    </row>
    <row r="46" spans="19:24" x14ac:dyDescent="0.3">
      <c r="S46" s="17">
        <v>46</v>
      </c>
      <c r="T46" s="17">
        <v>45.187836743392197</v>
      </c>
      <c r="V46" s="17" t="s">
        <v>225</v>
      </c>
      <c r="W46" s="17" t="s">
        <v>277</v>
      </c>
      <c r="X46" s="17" t="s">
        <v>227</v>
      </c>
    </row>
    <row r="47" spans="19:24" x14ac:dyDescent="0.3">
      <c r="S47" s="17">
        <v>47</v>
      </c>
      <c r="T47" s="17">
        <v>46.184836743392196</v>
      </c>
      <c r="V47" s="17" t="s">
        <v>225</v>
      </c>
      <c r="W47" s="17" t="s">
        <v>278</v>
      </c>
      <c r="X47" s="17" t="s">
        <v>227</v>
      </c>
    </row>
    <row r="48" spans="19:24" x14ac:dyDescent="0.3">
      <c r="S48" s="17">
        <v>48</v>
      </c>
      <c r="T48" s="17">
        <v>47.190836743392197</v>
      </c>
      <c r="V48" s="17" t="s">
        <v>225</v>
      </c>
      <c r="W48" s="17" t="s">
        <v>279</v>
      </c>
      <c r="X48" s="17" t="s">
        <v>227</v>
      </c>
    </row>
    <row r="49" spans="19:24" x14ac:dyDescent="0.3">
      <c r="S49" s="17">
        <v>49</v>
      </c>
      <c r="T49" s="17">
        <v>48.184836743392196</v>
      </c>
      <c r="V49" s="17" t="s">
        <v>225</v>
      </c>
      <c r="W49" s="17" t="s">
        <v>280</v>
      </c>
      <c r="X49" s="17" t="s">
        <v>227</v>
      </c>
    </row>
    <row r="50" spans="19:24" x14ac:dyDescent="0.3">
      <c r="S50" s="17">
        <v>50</v>
      </c>
      <c r="T50" s="17">
        <v>49.183836743392199</v>
      </c>
      <c r="V50" s="17" t="s">
        <v>225</v>
      </c>
      <c r="W50" s="17" t="s">
        <v>281</v>
      </c>
      <c r="X50" s="17" t="s">
        <v>227</v>
      </c>
    </row>
    <row r="51" spans="19:24" x14ac:dyDescent="0.3">
      <c r="S51" s="17">
        <v>51</v>
      </c>
      <c r="T51" s="17">
        <v>50.183836743392199</v>
      </c>
      <c r="V51" s="17" t="s">
        <v>225</v>
      </c>
      <c r="W51" s="17" t="s">
        <v>282</v>
      </c>
      <c r="X51" s="17" t="s">
        <v>227</v>
      </c>
    </row>
    <row r="52" spans="19:24" x14ac:dyDescent="0.3">
      <c r="S52" s="17">
        <v>52</v>
      </c>
      <c r="T52" s="17">
        <v>51.190836743392197</v>
      </c>
      <c r="V52" s="17" t="s">
        <v>225</v>
      </c>
      <c r="W52" s="17" t="s">
        <v>283</v>
      </c>
      <c r="X52" s="17" t="s">
        <v>227</v>
      </c>
    </row>
    <row r="53" spans="19:24" x14ac:dyDescent="0.3">
      <c r="S53" s="17">
        <v>53</v>
      </c>
      <c r="T53" s="17">
        <v>52.190836743392197</v>
      </c>
      <c r="V53" s="17" t="s">
        <v>225</v>
      </c>
      <c r="W53" s="17" t="s">
        <v>284</v>
      </c>
      <c r="X53" s="17" t="s">
        <v>227</v>
      </c>
    </row>
    <row r="54" spans="19:24" x14ac:dyDescent="0.3">
      <c r="S54" s="17">
        <v>54</v>
      </c>
      <c r="T54" s="17">
        <v>53.190836743392197</v>
      </c>
      <c r="V54" s="17" t="s">
        <v>225</v>
      </c>
      <c r="W54" s="17" t="s">
        <v>285</v>
      </c>
      <c r="X54" s="17" t="s">
        <v>227</v>
      </c>
    </row>
    <row r="55" spans="19:24" x14ac:dyDescent="0.3">
      <c r="S55" s="17">
        <v>55</v>
      </c>
      <c r="T55" s="17">
        <v>54.190836743392197</v>
      </c>
      <c r="V55" s="17" t="s">
        <v>225</v>
      </c>
      <c r="W55" s="17" t="s">
        <v>286</v>
      </c>
      <c r="X55" s="17" t="s">
        <v>227</v>
      </c>
    </row>
    <row r="56" spans="19:24" x14ac:dyDescent="0.3">
      <c r="S56" s="17">
        <v>56</v>
      </c>
      <c r="T56" s="17">
        <v>55.189836743392199</v>
      </c>
      <c r="V56" s="17" t="s">
        <v>225</v>
      </c>
      <c r="W56" s="17" t="s">
        <v>287</v>
      </c>
      <c r="X56" s="17" t="s">
        <v>227</v>
      </c>
    </row>
    <row r="57" spans="19:24" x14ac:dyDescent="0.3">
      <c r="S57" s="17">
        <v>57</v>
      </c>
      <c r="T57" s="17">
        <v>56.183836743392199</v>
      </c>
      <c r="V57" s="17" t="s">
        <v>225</v>
      </c>
      <c r="W57" s="17" t="s">
        <v>288</v>
      </c>
      <c r="X57" s="17" t="s">
        <v>227</v>
      </c>
    </row>
    <row r="58" spans="19:24" x14ac:dyDescent="0.3">
      <c r="S58" s="17">
        <v>58</v>
      </c>
      <c r="T58" s="17">
        <v>57.182836743392201</v>
      </c>
      <c r="V58" s="17" t="s">
        <v>225</v>
      </c>
      <c r="W58" s="17" t="s">
        <v>289</v>
      </c>
      <c r="X58" s="17" t="s">
        <v>227</v>
      </c>
    </row>
    <row r="59" spans="19:24" x14ac:dyDescent="0.3">
      <c r="S59" s="17">
        <v>59</v>
      </c>
      <c r="T59" s="17">
        <v>58.184836743392196</v>
      </c>
      <c r="V59" s="17" t="s">
        <v>225</v>
      </c>
      <c r="W59" s="17" t="s">
        <v>290</v>
      </c>
      <c r="X59" s="17" t="s">
        <v>227</v>
      </c>
    </row>
    <row r="60" spans="19:24" x14ac:dyDescent="0.3">
      <c r="S60" s="17">
        <v>60</v>
      </c>
      <c r="T60" s="17">
        <v>59.182836743392201</v>
      </c>
      <c r="V60" s="17" t="s">
        <v>225</v>
      </c>
      <c r="W60" s="17" t="s">
        <v>291</v>
      </c>
      <c r="X60" s="17" t="s">
        <v>227</v>
      </c>
    </row>
    <row r="61" spans="19:24" x14ac:dyDescent="0.3">
      <c r="S61" s="17">
        <v>61</v>
      </c>
      <c r="T61" s="17">
        <v>60.183836743392199</v>
      </c>
      <c r="V61" s="17" t="s">
        <v>225</v>
      </c>
      <c r="W61" s="17" t="s">
        <v>292</v>
      </c>
      <c r="X61" s="17" t="s">
        <v>227</v>
      </c>
    </row>
    <row r="62" spans="19:24" x14ac:dyDescent="0.3">
      <c r="S62" s="17">
        <v>62</v>
      </c>
      <c r="T62" s="17">
        <v>61.189836743392199</v>
      </c>
      <c r="V62" s="17" t="s">
        <v>225</v>
      </c>
      <c r="W62" s="17" t="s">
        <v>293</v>
      </c>
      <c r="X62" s="17" t="s">
        <v>227</v>
      </c>
    </row>
    <row r="63" spans="19:24" x14ac:dyDescent="0.3">
      <c r="S63" s="17">
        <v>63</v>
      </c>
      <c r="T63" s="17">
        <v>62.188836743392201</v>
      </c>
      <c r="V63" s="17" t="s">
        <v>225</v>
      </c>
      <c r="W63" s="17" t="s">
        <v>294</v>
      </c>
      <c r="X63" s="17" t="s">
        <v>227</v>
      </c>
    </row>
    <row r="64" spans="19:24" x14ac:dyDescent="0.3">
      <c r="S64" s="17">
        <v>64</v>
      </c>
      <c r="T64" s="17">
        <v>63.189836743392199</v>
      </c>
      <c r="V64" s="17" t="s">
        <v>225</v>
      </c>
      <c r="W64" s="17" t="s">
        <v>295</v>
      </c>
      <c r="X64" s="17" t="s">
        <v>227</v>
      </c>
    </row>
    <row r="65" spans="19:24" x14ac:dyDescent="0.3">
      <c r="S65" s="17">
        <v>65</v>
      </c>
      <c r="T65" s="17">
        <v>64.185836743392201</v>
      </c>
      <c r="V65" s="17" t="s">
        <v>225</v>
      </c>
      <c r="W65" s="17" t="s">
        <v>296</v>
      </c>
      <c r="X65" s="17" t="s">
        <v>227</v>
      </c>
    </row>
    <row r="66" spans="19:24" x14ac:dyDescent="0.3">
      <c r="S66" s="17">
        <v>66</v>
      </c>
      <c r="T66" s="17">
        <v>65.183836743392206</v>
      </c>
      <c r="V66" s="17" t="s">
        <v>225</v>
      </c>
      <c r="W66" s="17" t="s">
        <v>297</v>
      </c>
      <c r="X66" s="17" t="s">
        <v>227</v>
      </c>
    </row>
    <row r="67" spans="19:24" x14ac:dyDescent="0.3">
      <c r="S67" s="17">
        <v>67</v>
      </c>
      <c r="T67" s="17">
        <v>66.191836743392201</v>
      </c>
      <c r="V67" s="17" t="s">
        <v>225</v>
      </c>
      <c r="W67" s="17" t="s">
        <v>298</v>
      </c>
      <c r="X67" s="17" t="s">
        <v>227</v>
      </c>
    </row>
    <row r="68" spans="19:24" x14ac:dyDescent="0.3">
      <c r="S68" s="17">
        <v>68</v>
      </c>
      <c r="T68" s="17">
        <v>67.190836743392197</v>
      </c>
      <c r="V68" s="17" t="s">
        <v>225</v>
      </c>
      <c r="W68" s="17" t="s">
        <v>299</v>
      </c>
      <c r="X68" s="17" t="s">
        <v>227</v>
      </c>
    </row>
    <row r="69" spans="19:24" x14ac:dyDescent="0.3">
      <c r="S69" s="17">
        <v>69</v>
      </c>
      <c r="T69" s="17">
        <v>68.190836743392197</v>
      </c>
      <c r="V69" s="17" t="s">
        <v>225</v>
      </c>
      <c r="W69" s="17" t="s">
        <v>300</v>
      </c>
      <c r="X69" s="17" t="s">
        <v>227</v>
      </c>
    </row>
    <row r="70" spans="19:24" x14ac:dyDescent="0.3">
      <c r="S70" s="17">
        <v>70</v>
      </c>
      <c r="T70" s="17">
        <v>69.187836743392197</v>
      </c>
      <c r="V70" s="17" t="s">
        <v>225</v>
      </c>
      <c r="W70" s="17" t="s">
        <v>301</v>
      </c>
      <c r="X70" s="17" t="s">
        <v>227</v>
      </c>
    </row>
    <row r="71" spans="19:24" x14ac:dyDescent="0.3">
      <c r="S71" s="17">
        <v>71</v>
      </c>
      <c r="T71" s="17">
        <v>70.182836743392201</v>
      </c>
      <c r="V71" s="17" t="s">
        <v>225</v>
      </c>
      <c r="W71" s="17" t="s">
        <v>302</v>
      </c>
      <c r="X71" s="17" t="s">
        <v>227</v>
      </c>
    </row>
    <row r="72" spans="19:24" x14ac:dyDescent="0.3">
      <c r="S72" s="17">
        <v>72</v>
      </c>
      <c r="T72" s="17">
        <v>71.187836743392197</v>
      </c>
      <c r="V72" s="17" t="s">
        <v>225</v>
      </c>
      <c r="W72" s="17" t="s">
        <v>303</v>
      </c>
      <c r="X72" s="17" t="s">
        <v>227</v>
      </c>
    </row>
    <row r="73" spans="19:24" x14ac:dyDescent="0.3">
      <c r="S73" s="17">
        <v>73</v>
      </c>
      <c r="T73" s="17">
        <v>72.184836743392196</v>
      </c>
      <c r="V73" s="17" t="s">
        <v>225</v>
      </c>
      <c r="W73" s="17" t="s">
        <v>304</v>
      </c>
      <c r="X73" s="17" t="s">
        <v>227</v>
      </c>
    </row>
    <row r="74" spans="19:24" x14ac:dyDescent="0.3">
      <c r="S74" s="17">
        <v>74</v>
      </c>
      <c r="T74" s="17">
        <v>73.182836743392201</v>
      </c>
      <c r="V74" s="17" t="s">
        <v>225</v>
      </c>
      <c r="W74" s="17" t="s">
        <v>305</v>
      </c>
      <c r="X74" s="17" t="s">
        <v>227</v>
      </c>
    </row>
    <row r="75" spans="19:24" x14ac:dyDescent="0.3">
      <c r="S75" s="17">
        <v>75</v>
      </c>
      <c r="T75" s="17">
        <v>74.182836743392201</v>
      </c>
      <c r="V75" s="17" t="s">
        <v>225</v>
      </c>
      <c r="W75" s="17" t="s">
        <v>306</v>
      </c>
      <c r="X75" s="17" t="s">
        <v>227</v>
      </c>
    </row>
    <row r="76" spans="19:24" x14ac:dyDescent="0.3">
      <c r="S76" s="17">
        <v>76</v>
      </c>
      <c r="T76" s="17">
        <v>75.180836743392206</v>
      </c>
      <c r="V76" s="17" t="s">
        <v>225</v>
      </c>
      <c r="W76" s="17" t="s">
        <v>307</v>
      </c>
      <c r="X76" s="17" t="s">
        <v>227</v>
      </c>
    </row>
    <row r="77" spans="19:24" x14ac:dyDescent="0.3">
      <c r="S77" s="17">
        <v>77</v>
      </c>
      <c r="T77" s="17">
        <v>76.182836743392201</v>
      </c>
      <c r="V77" s="17" t="s">
        <v>225</v>
      </c>
      <c r="W77" s="17" t="s">
        <v>308</v>
      </c>
      <c r="X77" s="17" t="s">
        <v>227</v>
      </c>
    </row>
    <row r="78" spans="19:24" x14ac:dyDescent="0.3">
      <c r="S78" s="17">
        <v>78</v>
      </c>
      <c r="T78" s="17">
        <v>77.184836743392196</v>
      </c>
      <c r="V78" s="17" t="s">
        <v>225</v>
      </c>
      <c r="W78" s="17" t="s">
        <v>309</v>
      </c>
      <c r="X78" s="17" t="s">
        <v>227</v>
      </c>
    </row>
    <row r="79" spans="19:24" x14ac:dyDescent="0.3">
      <c r="S79" s="17">
        <v>79</v>
      </c>
      <c r="T79" s="17">
        <v>78.184836743392196</v>
      </c>
      <c r="V79" s="17" t="s">
        <v>225</v>
      </c>
      <c r="W79" s="17" t="s">
        <v>310</v>
      </c>
      <c r="X79" s="17" t="s">
        <v>227</v>
      </c>
    </row>
    <row r="80" spans="19:24" x14ac:dyDescent="0.3">
      <c r="S80" s="17">
        <v>80</v>
      </c>
      <c r="T80" s="17">
        <v>79.187836743392197</v>
      </c>
      <c r="V80" s="17" t="s">
        <v>225</v>
      </c>
      <c r="W80" s="17" t="s">
        <v>311</v>
      </c>
      <c r="X80" s="17" t="s">
        <v>227</v>
      </c>
    </row>
    <row r="81" spans="19:24" x14ac:dyDescent="0.3">
      <c r="S81" s="17">
        <v>81</v>
      </c>
      <c r="T81" s="17">
        <v>80.190836743392197</v>
      </c>
      <c r="V81" s="17" t="s">
        <v>225</v>
      </c>
      <c r="W81" s="17" t="s">
        <v>312</v>
      </c>
      <c r="X81" s="17" t="s">
        <v>227</v>
      </c>
    </row>
    <row r="82" spans="19:24" x14ac:dyDescent="0.3">
      <c r="S82" s="17">
        <v>82</v>
      </c>
      <c r="T82" s="17">
        <v>81.190836743392197</v>
      </c>
      <c r="V82" s="17" t="s">
        <v>225</v>
      </c>
      <c r="W82" s="17" t="s">
        <v>313</v>
      </c>
      <c r="X82" s="17" t="s">
        <v>227</v>
      </c>
    </row>
    <row r="83" spans="19:24" x14ac:dyDescent="0.3">
      <c r="S83" s="17">
        <v>83</v>
      </c>
      <c r="T83" s="17">
        <v>82.185836743392201</v>
      </c>
      <c r="V83" s="17" t="s">
        <v>225</v>
      </c>
      <c r="W83" s="17" t="s">
        <v>314</v>
      </c>
      <c r="X83" s="17" t="s">
        <v>227</v>
      </c>
    </row>
    <row r="84" spans="19:24" x14ac:dyDescent="0.3">
      <c r="S84" s="17">
        <v>84</v>
      </c>
      <c r="T84" s="17">
        <v>83.190836743392197</v>
      </c>
      <c r="V84" s="17" t="s">
        <v>225</v>
      </c>
      <c r="W84" s="17" t="s">
        <v>315</v>
      </c>
      <c r="X84" s="17" t="s">
        <v>227</v>
      </c>
    </row>
    <row r="85" spans="19:24" x14ac:dyDescent="0.3">
      <c r="S85" s="17">
        <v>85</v>
      </c>
      <c r="T85" s="17">
        <v>84.187836743392197</v>
      </c>
      <c r="V85" s="17" t="s">
        <v>225</v>
      </c>
      <c r="W85" s="17" t="s">
        <v>316</v>
      </c>
      <c r="X85" s="17" t="s">
        <v>227</v>
      </c>
    </row>
    <row r="86" spans="19:24" x14ac:dyDescent="0.3">
      <c r="S86" s="17">
        <v>86</v>
      </c>
      <c r="T86" s="17">
        <v>85.190836743392197</v>
      </c>
      <c r="V86" s="17" t="s">
        <v>225</v>
      </c>
      <c r="W86" s="17" t="s">
        <v>317</v>
      </c>
      <c r="X86" s="17" t="s">
        <v>227</v>
      </c>
    </row>
    <row r="87" spans="19:24" x14ac:dyDescent="0.3">
      <c r="S87" s="17">
        <v>87</v>
      </c>
      <c r="T87" s="17">
        <v>86.189836743392206</v>
      </c>
      <c r="V87" s="17" t="s">
        <v>225</v>
      </c>
      <c r="W87" s="17" t="s">
        <v>318</v>
      </c>
      <c r="X87" s="17" t="s">
        <v>227</v>
      </c>
    </row>
    <row r="88" spans="19:24" x14ac:dyDescent="0.3">
      <c r="S88" s="17">
        <v>88</v>
      </c>
      <c r="T88" s="17">
        <v>87.189836743392206</v>
      </c>
      <c r="V88" s="17" t="s">
        <v>225</v>
      </c>
      <c r="W88" s="17" t="s">
        <v>319</v>
      </c>
      <c r="X88" s="17" t="s">
        <v>227</v>
      </c>
    </row>
    <row r="89" spans="19:24" x14ac:dyDescent="0.3">
      <c r="S89" s="17">
        <v>89</v>
      </c>
      <c r="T89" s="17">
        <v>88.184836743392196</v>
      </c>
      <c r="V89" s="17" t="s">
        <v>225</v>
      </c>
      <c r="W89" s="17" t="s">
        <v>320</v>
      </c>
      <c r="X89" s="17" t="s">
        <v>227</v>
      </c>
    </row>
    <row r="90" spans="19:24" x14ac:dyDescent="0.3">
      <c r="S90" s="17">
        <v>90</v>
      </c>
      <c r="T90" s="17">
        <v>89.189836743392206</v>
      </c>
      <c r="V90" s="17" t="s">
        <v>225</v>
      </c>
      <c r="W90" s="17" t="s">
        <v>321</v>
      </c>
      <c r="X90" s="17" t="s">
        <v>227</v>
      </c>
    </row>
    <row r="91" spans="19:24" x14ac:dyDescent="0.3">
      <c r="S91" s="17">
        <v>91</v>
      </c>
      <c r="T91" s="17">
        <v>90.190836743392197</v>
      </c>
      <c r="V91" s="17" t="s">
        <v>225</v>
      </c>
      <c r="W91" s="17" t="s">
        <v>322</v>
      </c>
      <c r="X91" s="17" t="s">
        <v>227</v>
      </c>
    </row>
    <row r="92" spans="19:24" x14ac:dyDescent="0.3">
      <c r="S92" s="17">
        <v>92</v>
      </c>
      <c r="T92" s="17">
        <v>91.190836743392197</v>
      </c>
      <c r="V92" s="17" t="s">
        <v>225</v>
      </c>
      <c r="W92" s="17" t="s">
        <v>323</v>
      </c>
      <c r="X92" s="17" t="s">
        <v>227</v>
      </c>
    </row>
    <row r="93" spans="19:24" x14ac:dyDescent="0.3">
      <c r="S93" s="17">
        <v>93</v>
      </c>
      <c r="T93" s="17">
        <v>92.191836743392201</v>
      </c>
      <c r="V93" s="17" t="s">
        <v>225</v>
      </c>
      <c r="W93" s="17" t="s">
        <v>324</v>
      </c>
      <c r="X93" s="17" t="s">
        <v>227</v>
      </c>
    </row>
    <row r="94" spans="19:24" x14ac:dyDescent="0.3">
      <c r="S94" s="17">
        <v>94</v>
      </c>
      <c r="T94" s="17">
        <v>93.190836743392197</v>
      </c>
      <c r="V94" s="17" t="s">
        <v>225</v>
      </c>
      <c r="W94" s="17" t="s">
        <v>325</v>
      </c>
      <c r="X94" s="17" t="s">
        <v>227</v>
      </c>
    </row>
    <row r="95" spans="19:24" x14ac:dyDescent="0.3">
      <c r="S95" s="17">
        <v>95</v>
      </c>
      <c r="T95" s="17">
        <v>94.189836743392206</v>
      </c>
      <c r="V95" s="17" t="s">
        <v>225</v>
      </c>
      <c r="W95" s="17" t="s">
        <v>326</v>
      </c>
      <c r="X95" s="17" t="s">
        <v>227</v>
      </c>
    </row>
    <row r="96" spans="19:24" x14ac:dyDescent="0.3">
      <c r="S96" s="17">
        <v>96</v>
      </c>
      <c r="T96" s="17">
        <v>95.190836743392197</v>
      </c>
      <c r="V96" s="17" t="s">
        <v>225</v>
      </c>
      <c r="W96" s="17" t="s">
        <v>327</v>
      </c>
      <c r="X96" s="17" t="s">
        <v>227</v>
      </c>
    </row>
    <row r="97" spans="19:24" x14ac:dyDescent="0.3">
      <c r="S97" s="17">
        <v>97</v>
      </c>
      <c r="T97" s="17">
        <v>96.189836743392206</v>
      </c>
      <c r="V97" s="17" t="s">
        <v>225</v>
      </c>
      <c r="W97" s="17" t="s">
        <v>328</v>
      </c>
      <c r="X97" s="17" t="s">
        <v>227</v>
      </c>
    </row>
    <row r="98" spans="19:24" x14ac:dyDescent="0.3">
      <c r="S98" s="17">
        <v>98</v>
      </c>
      <c r="T98" s="17">
        <v>97.192836743392206</v>
      </c>
      <c r="V98" s="17" t="s">
        <v>225</v>
      </c>
      <c r="W98" s="17" t="s">
        <v>329</v>
      </c>
      <c r="X98" s="17" t="s">
        <v>227</v>
      </c>
    </row>
    <row r="99" spans="19:24" x14ac:dyDescent="0.3">
      <c r="S99" s="17">
        <v>99</v>
      </c>
      <c r="T99" s="17">
        <v>98.190836743392197</v>
      </c>
      <c r="V99" s="17" t="s">
        <v>225</v>
      </c>
      <c r="W99" s="17" t="s">
        <v>330</v>
      </c>
      <c r="X99" s="17" t="s">
        <v>227</v>
      </c>
    </row>
    <row r="100" spans="19:24" x14ac:dyDescent="0.3">
      <c r="S100" s="17">
        <v>100</v>
      </c>
      <c r="T100" s="17">
        <v>99.189836743392206</v>
      </c>
      <c r="V100" s="17" t="s">
        <v>225</v>
      </c>
      <c r="W100" s="17" t="s">
        <v>331</v>
      </c>
      <c r="X100" s="17" t="s">
        <v>227</v>
      </c>
    </row>
    <row r="101" spans="19:24" x14ac:dyDescent="0.3">
      <c r="S101" s="17">
        <v>101</v>
      </c>
      <c r="T101" s="17">
        <v>100.19283674339199</v>
      </c>
      <c r="V101" s="17" t="s">
        <v>225</v>
      </c>
      <c r="W101" s="17" t="s">
        <v>332</v>
      </c>
      <c r="X101" s="17" t="s">
        <v>227</v>
      </c>
    </row>
    <row r="102" spans="19:24" x14ac:dyDescent="0.3">
      <c r="S102" s="17">
        <v>102</v>
      </c>
      <c r="T102" s="17">
        <v>101.190836743392</v>
      </c>
      <c r="V102" s="17" t="s">
        <v>225</v>
      </c>
      <c r="W102" s="17" t="s">
        <v>333</v>
      </c>
      <c r="X102" s="17" t="s">
        <v>227</v>
      </c>
    </row>
    <row r="103" spans="19:24" x14ac:dyDescent="0.3">
      <c r="S103" s="17">
        <v>103</v>
      </c>
      <c r="T103" s="17">
        <v>102.19283674339199</v>
      </c>
      <c r="V103" s="17" t="s">
        <v>225</v>
      </c>
      <c r="W103" s="17" t="s">
        <v>334</v>
      </c>
      <c r="X103" s="17" t="s">
        <v>227</v>
      </c>
    </row>
    <row r="104" spans="19:24" x14ac:dyDescent="0.3">
      <c r="S104" s="17">
        <v>104</v>
      </c>
      <c r="T104" s="17">
        <v>103.191836743392</v>
      </c>
      <c r="V104" s="17" t="s">
        <v>225</v>
      </c>
      <c r="W104" s="17" t="s">
        <v>335</v>
      </c>
      <c r="X104" s="17" t="s">
        <v>227</v>
      </c>
    </row>
    <row r="105" spans="19:24" x14ac:dyDescent="0.3">
      <c r="S105" s="17">
        <v>105</v>
      </c>
      <c r="T105" s="17">
        <v>104.193836743392</v>
      </c>
      <c r="V105" s="17" t="s">
        <v>225</v>
      </c>
      <c r="W105" s="17" t="s">
        <v>336</v>
      </c>
      <c r="X105" s="17" t="s">
        <v>227</v>
      </c>
    </row>
    <row r="106" spans="19:24" x14ac:dyDescent="0.3">
      <c r="S106" s="17">
        <v>106</v>
      </c>
      <c r="T106" s="17">
        <v>105.190836743392</v>
      </c>
      <c r="V106" s="17" t="s">
        <v>225</v>
      </c>
      <c r="W106" s="17" t="s">
        <v>337</v>
      </c>
      <c r="X106" s="17" t="s">
        <v>227</v>
      </c>
    </row>
    <row r="107" spans="19:24" x14ac:dyDescent="0.3">
      <c r="S107" s="17">
        <v>107</v>
      </c>
      <c r="T107" s="17">
        <v>106.191836743392</v>
      </c>
      <c r="V107" s="17" t="s">
        <v>225</v>
      </c>
      <c r="W107" s="17" t="s">
        <v>338</v>
      </c>
      <c r="X107" s="17" t="s">
        <v>227</v>
      </c>
    </row>
    <row r="108" spans="19:24" x14ac:dyDescent="0.3">
      <c r="S108" s="17">
        <v>108</v>
      </c>
      <c r="T108" s="17">
        <v>107.190836743392</v>
      </c>
      <c r="V108" s="17" t="s">
        <v>225</v>
      </c>
      <c r="W108" s="17" t="s">
        <v>339</v>
      </c>
      <c r="X108" s="17" t="s">
        <v>227</v>
      </c>
    </row>
    <row r="109" spans="19:24" x14ac:dyDescent="0.3">
      <c r="S109" s="17">
        <v>109</v>
      </c>
      <c r="T109" s="17">
        <v>108.193836743392</v>
      </c>
      <c r="V109" s="17" t="s">
        <v>225</v>
      </c>
      <c r="W109" s="17" t="s">
        <v>340</v>
      </c>
      <c r="X109" s="17" t="s">
        <v>227</v>
      </c>
    </row>
    <row r="110" spans="19:24" x14ac:dyDescent="0.3">
      <c r="S110" s="17">
        <v>110</v>
      </c>
      <c r="T110" s="17">
        <v>109.190836743392</v>
      </c>
      <c r="V110" s="17" t="s">
        <v>225</v>
      </c>
      <c r="W110" s="17" t="s">
        <v>341</v>
      </c>
      <c r="X110" s="17" t="s">
        <v>227</v>
      </c>
    </row>
    <row r="111" spans="19:24" x14ac:dyDescent="0.3">
      <c r="S111" s="17">
        <v>111</v>
      </c>
      <c r="T111" s="17">
        <v>110.18983674339199</v>
      </c>
      <c r="V111" s="17" t="s">
        <v>225</v>
      </c>
      <c r="W111" s="17" t="s">
        <v>342</v>
      </c>
      <c r="X111" s="17" t="s">
        <v>227</v>
      </c>
    </row>
    <row r="112" spans="19:24" x14ac:dyDescent="0.3">
      <c r="S112" s="17">
        <v>112</v>
      </c>
      <c r="T112" s="17">
        <v>111.18383674339201</v>
      </c>
      <c r="V112" s="17" t="s">
        <v>225</v>
      </c>
      <c r="W112" s="17" t="s">
        <v>343</v>
      </c>
      <c r="X112" s="17" t="s">
        <v>227</v>
      </c>
    </row>
    <row r="113" spans="19:24" x14ac:dyDescent="0.3">
      <c r="S113" s="17">
        <v>113</v>
      </c>
      <c r="T113" s="17">
        <v>112.191836743392</v>
      </c>
      <c r="V113" s="17" t="s">
        <v>225</v>
      </c>
      <c r="W113" s="17" t="s">
        <v>344</v>
      </c>
      <c r="X113" s="17" t="s">
        <v>227</v>
      </c>
    </row>
    <row r="114" spans="19:24" x14ac:dyDescent="0.3">
      <c r="S114" s="17">
        <v>114</v>
      </c>
      <c r="T114" s="17">
        <v>113.190836743392</v>
      </c>
      <c r="V114" s="17" t="s">
        <v>225</v>
      </c>
      <c r="W114" s="17" t="s">
        <v>345</v>
      </c>
      <c r="X114" s="17" t="s">
        <v>227</v>
      </c>
    </row>
    <row r="115" spans="19:24" x14ac:dyDescent="0.3">
      <c r="S115" s="17">
        <v>115</v>
      </c>
      <c r="T115" s="17">
        <v>114.188836743392</v>
      </c>
      <c r="V115" s="17" t="s">
        <v>225</v>
      </c>
      <c r="W115" s="17" t="s">
        <v>346</v>
      </c>
      <c r="X115" s="17" t="s">
        <v>227</v>
      </c>
    </row>
    <row r="116" spans="19:24" x14ac:dyDescent="0.3">
      <c r="S116" s="17">
        <v>116</v>
      </c>
      <c r="T116" s="17">
        <v>115.18983674339199</v>
      </c>
      <c r="V116" s="17" t="s">
        <v>225</v>
      </c>
      <c r="W116" s="17" t="s">
        <v>347</v>
      </c>
      <c r="X116" s="17" t="s">
        <v>227</v>
      </c>
    </row>
    <row r="117" spans="19:24" x14ac:dyDescent="0.3">
      <c r="S117" s="17">
        <v>117</v>
      </c>
      <c r="T117" s="17">
        <v>116.190836743392</v>
      </c>
      <c r="V117" s="17" t="s">
        <v>225</v>
      </c>
      <c r="W117" s="17" t="s">
        <v>348</v>
      </c>
      <c r="X117" s="17" t="s">
        <v>227</v>
      </c>
    </row>
    <row r="118" spans="19:24" x14ac:dyDescent="0.3">
      <c r="S118" s="17">
        <v>118</v>
      </c>
      <c r="T118" s="17">
        <v>117.193836743392</v>
      </c>
      <c r="V118" s="17" t="s">
        <v>225</v>
      </c>
      <c r="W118" s="17" t="s">
        <v>349</v>
      </c>
      <c r="X118" s="17" t="s">
        <v>227</v>
      </c>
    </row>
    <row r="119" spans="19:24" x14ac:dyDescent="0.3">
      <c r="S119" s="17">
        <v>119</v>
      </c>
      <c r="T119" s="17">
        <v>118.18983674339199</v>
      </c>
      <c r="V119" s="17" t="s">
        <v>225</v>
      </c>
      <c r="W119" s="17" t="s">
        <v>350</v>
      </c>
      <c r="X119" s="17" t="s">
        <v>227</v>
      </c>
    </row>
    <row r="120" spans="19:24" x14ac:dyDescent="0.3">
      <c r="S120" s="17">
        <v>120</v>
      </c>
      <c r="T120" s="17">
        <v>119.18983674339199</v>
      </c>
      <c r="V120" s="17" t="s">
        <v>225</v>
      </c>
      <c r="W120" s="17" t="s">
        <v>351</v>
      </c>
      <c r="X120" s="17" t="s">
        <v>227</v>
      </c>
    </row>
    <row r="121" spans="19:24" x14ac:dyDescent="0.3">
      <c r="S121" s="17">
        <v>121</v>
      </c>
      <c r="T121" s="17">
        <v>120.18983674339199</v>
      </c>
      <c r="V121" s="17" t="s">
        <v>225</v>
      </c>
      <c r="W121" s="17" t="s">
        <v>352</v>
      </c>
      <c r="X121" s="17" t="s">
        <v>227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1"/>
  <sheetViews>
    <sheetView workbookViewId="0">
      <selection activeCell="G7" sqref="G7"/>
    </sheetView>
  </sheetViews>
  <sheetFormatPr defaultColWidth="9.109375" defaultRowHeight="14.4" x14ac:dyDescent="0.3"/>
  <cols>
    <col min="1" max="16384" width="9.109375" style="17"/>
  </cols>
  <sheetData>
    <row r="1" spans="1:24" x14ac:dyDescent="0.3">
      <c r="A1" s="17" t="s">
        <v>221</v>
      </c>
      <c r="B1" s="17" t="s">
        <v>222</v>
      </c>
      <c r="C1" s="17" t="s">
        <v>6</v>
      </c>
      <c r="D1" s="17" t="s">
        <v>223</v>
      </c>
      <c r="E1" s="17" t="s">
        <v>6</v>
      </c>
      <c r="F1" s="17" t="s">
        <v>224</v>
      </c>
      <c r="G1" s="17" t="s">
        <v>115</v>
      </c>
      <c r="K1" s="17" t="s">
        <v>0</v>
      </c>
      <c r="S1" s="17">
        <v>1</v>
      </c>
      <c r="T1" s="17">
        <v>0.516725867085158</v>
      </c>
      <c r="V1" s="17" t="s">
        <v>225</v>
      </c>
      <c r="W1" s="17" t="s">
        <v>226</v>
      </c>
      <c r="X1" s="17" t="s">
        <v>227</v>
      </c>
    </row>
    <row r="2" spans="1:24" x14ac:dyDescent="0.3">
      <c r="A2" s="17" t="s">
        <v>228</v>
      </c>
      <c r="B2" s="17">
        <v>60</v>
      </c>
      <c r="C2" s="17">
        <v>32</v>
      </c>
      <c r="D2" s="2">
        <v>34</v>
      </c>
      <c r="E2" s="2">
        <v>39</v>
      </c>
      <c r="F2" s="18">
        <f>(B2-D2)/(VLOOKUP(E2,$S$1:$T$121,2,TRUE)-VLOOKUP(C2,$S$1:$T$121,2,TRUE))</f>
        <v>3.7142857142857144</v>
      </c>
      <c r="G2" s="18">
        <f t="shared" ref="G2" si="0">F2*$N$3</f>
        <v>8.4415584415584419</v>
      </c>
      <c r="K2" s="17" t="s">
        <v>1</v>
      </c>
      <c r="L2" s="17" t="s">
        <v>2</v>
      </c>
      <c r="M2" s="17" t="s">
        <v>3</v>
      </c>
      <c r="N2" s="17" t="s">
        <v>4</v>
      </c>
      <c r="S2" s="17">
        <v>2</v>
      </c>
      <c r="T2" s="17">
        <v>1.42572586708515</v>
      </c>
      <c r="V2" s="17" t="s">
        <v>225</v>
      </c>
      <c r="W2" s="17" t="s">
        <v>229</v>
      </c>
      <c r="X2" s="17" t="s">
        <v>227</v>
      </c>
    </row>
    <row r="3" spans="1:24" x14ac:dyDescent="0.3">
      <c r="B3" s="17">
        <v>49</v>
      </c>
      <c r="C3" s="17">
        <v>95</v>
      </c>
      <c r="D3" s="2">
        <v>29</v>
      </c>
      <c r="E3" s="2">
        <v>103</v>
      </c>
      <c r="F3" s="18">
        <f>(B3-D3)/(VLOOKUP(E3,$S$1:$T$121,2,TRUE)-VLOOKUP(C3,$S$1:$T$121,2,TRUE))</f>
        <v>2.5000000000000311</v>
      </c>
      <c r="G3" s="18">
        <f>F3*$N$3</f>
        <v>5.6818181818182527</v>
      </c>
      <c r="K3" s="17">
        <v>4</v>
      </c>
      <c r="L3" s="17">
        <v>22</v>
      </c>
      <c r="M3" s="17">
        <v>50</v>
      </c>
      <c r="N3" s="17">
        <f>M3/L3</f>
        <v>2.2727272727272729</v>
      </c>
      <c r="S3" s="17">
        <v>3</v>
      </c>
      <c r="T3" s="17">
        <v>2.3267258670851501</v>
      </c>
      <c r="V3" s="17" t="s">
        <v>225</v>
      </c>
      <c r="W3" s="17" t="s">
        <v>230</v>
      </c>
      <c r="X3" s="17" t="s">
        <v>227</v>
      </c>
    </row>
    <row r="4" spans="1:24" x14ac:dyDescent="0.3">
      <c r="B4" s="17">
        <v>68</v>
      </c>
      <c r="C4" s="17">
        <v>28</v>
      </c>
      <c r="D4" s="17">
        <v>38</v>
      </c>
      <c r="E4" s="17">
        <v>34</v>
      </c>
      <c r="F4" s="18">
        <f>(B4-D4)/(VLOOKUP(E4,$S$1:$T$121,2,TRUE)-VLOOKUP(C4,$S$1:$T$121,2,TRUE))</f>
        <v>5</v>
      </c>
      <c r="G4" s="18">
        <f>F4*$N$3</f>
        <v>11.363636363636365</v>
      </c>
      <c r="K4" s="17">
        <v>10</v>
      </c>
      <c r="L4" s="17">
        <v>55</v>
      </c>
      <c r="M4" s="17">
        <v>50</v>
      </c>
      <c r="N4" s="17">
        <f>M4/L4</f>
        <v>0.90909090909090906</v>
      </c>
      <c r="S4" s="17">
        <v>4</v>
      </c>
      <c r="T4" s="17">
        <v>3.2117258670851498</v>
      </c>
      <c r="V4" s="17" t="s">
        <v>225</v>
      </c>
      <c r="W4" s="17" t="s">
        <v>231</v>
      </c>
      <c r="X4" s="17" t="s">
        <v>227</v>
      </c>
    </row>
    <row r="5" spans="1:24" x14ac:dyDescent="0.3">
      <c r="B5" s="17">
        <v>60</v>
      </c>
      <c r="C5" s="17">
        <v>99</v>
      </c>
      <c r="D5" s="2">
        <v>42</v>
      </c>
      <c r="E5" s="2">
        <v>107</v>
      </c>
      <c r="F5" s="18">
        <f>(B5-D5)/(VLOOKUP(E5,$S$1:$T$121,2,TRUE)-VLOOKUP(C5,$S$1:$T$121,2,TRUE))</f>
        <v>2.2514071294559406</v>
      </c>
      <c r="G5" s="18">
        <f>F5*$N$3</f>
        <v>5.1168343851271381</v>
      </c>
      <c r="S5" s="17">
        <v>5</v>
      </c>
      <c r="T5" s="17">
        <v>4.1787258670851504</v>
      </c>
      <c r="V5" s="17" t="s">
        <v>225</v>
      </c>
      <c r="W5" s="17" t="s">
        <v>232</v>
      </c>
      <c r="X5" s="17" t="s">
        <v>227</v>
      </c>
    </row>
    <row r="6" spans="1:24" x14ac:dyDescent="0.3">
      <c r="D6" s="2"/>
      <c r="E6" s="2"/>
      <c r="F6" s="18"/>
      <c r="G6" s="18"/>
      <c r="S6" s="17">
        <v>6</v>
      </c>
      <c r="T6" s="17">
        <v>5.1837258670851503</v>
      </c>
      <c r="V6" s="17" t="s">
        <v>225</v>
      </c>
      <c r="W6" s="17" t="s">
        <v>233</v>
      </c>
      <c r="X6" s="17" t="s">
        <v>227</v>
      </c>
    </row>
    <row r="7" spans="1:24" x14ac:dyDescent="0.3">
      <c r="D7" s="2"/>
      <c r="E7" s="2"/>
      <c r="F7" s="18"/>
      <c r="G7" s="18"/>
      <c r="S7" s="17">
        <v>7</v>
      </c>
      <c r="T7" s="17">
        <v>6.1817258670851496</v>
      </c>
      <c r="V7" s="17" t="s">
        <v>225</v>
      </c>
      <c r="W7" s="17" t="s">
        <v>235</v>
      </c>
      <c r="X7" s="17" t="s">
        <v>227</v>
      </c>
    </row>
    <row r="8" spans="1:24" x14ac:dyDescent="0.3">
      <c r="D8" s="2"/>
      <c r="E8" s="2"/>
      <c r="F8" s="18"/>
      <c r="G8" s="18"/>
      <c r="S8" s="17">
        <v>8</v>
      </c>
      <c r="T8" s="17">
        <v>7.1867258670851504</v>
      </c>
      <c r="V8" s="17" t="s">
        <v>225</v>
      </c>
      <c r="W8" s="17" t="s">
        <v>236</v>
      </c>
      <c r="X8" s="17" t="s">
        <v>227</v>
      </c>
    </row>
    <row r="9" spans="1:24" x14ac:dyDescent="0.3">
      <c r="D9" s="2"/>
      <c r="F9" s="18"/>
      <c r="G9" s="18"/>
      <c r="S9" s="17">
        <v>9</v>
      </c>
      <c r="T9" s="17">
        <v>8.1767258670851497</v>
      </c>
      <c r="V9" s="17" t="s">
        <v>225</v>
      </c>
      <c r="W9" s="17" t="s">
        <v>237</v>
      </c>
      <c r="X9" s="17" t="s">
        <v>227</v>
      </c>
    </row>
    <row r="10" spans="1:24" x14ac:dyDescent="0.3">
      <c r="S10" s="17">
        <v>10</v>
      </c>
      <c r="T10" s="17">
        <v>9.1827258670851499</v>
      </c>
      <c r="V10" s="17" t="s">
        <v>225</v>
      </c>
      <c r="W10" s="17" t="s">
        <v>238</v>
      </c>
      <c r="X10" s="17" t="s">
        <v>227</v>
      </c>
    </row>
    <row r="11" spans="1:24" x14ac:dyDescent="0.3">
      <c r="S11" s="17">
        <v>11</v>
      </c>
      <c r="T11" s="17">
        <v>10.177725867085099</v>
      </c>
      <c r="V11" s="17" t="s">
        <v>225</v>
      </c>
      <c r="W11" s="17" t="s">
        <v>239</v>
      </c>
      <c r="X11" s="17" t="s">
        <v>227</v>
      </c>
    </row>
    <row r="12" spans="1:24" x14ac:dyDescent="0.3">
      <c r="S12" s="17">
        <v>12</v>
      </c>
      <c r="T12" s="17">
        <v>11.1767258670851</v>
      </c>
      <c r="V12" s="17" t="s">
        <v>225</v>
      </c>
      <c r="W12" s="17" t="s">
        <v>240</v>
      </c>
      <c r="X12" s="17" t="s">
        <v>227</v>
      </c>
    </row>
    <row r="13" spans="1:24" x14ac:dyDescent="0.3">
      <c r="S13" s="17">
        <v>13</v>
      </c>
      <c r="T13" s="17">
        <v>12.177725867085099</v>
      </c>
      <c r="V13" s="17" t="s">
        <v>225</v>
      </c>
      <c r="W13" s="17" t="s">
        <v>242</v>
      </c>
      <c r="X13" s="17" t="s">
        <v>227</v>
      </c>
    </row>
    <row r="14" spans="1:24" x14ac:dyDescent="0.3">
      <c r="S14" s="17">
        <v>14</v>
      </c>
      <c r="T14" s="17">
        <v>13.181725867085101</v>
      </c>
      <c r="V14" s="17" t="s">
        <v>225</v>
      </c>
      <c r="W14" s="17" t="s">
        <v>243</v>
      </c>
      <c r="X14" s="17" t="s">
        <v>227</v>
      </c>
    </row>
    <row r="15" spans="1:24" x14ac:dyDescent="0.3">
      <c r="S15" s="17">
        <v>15</v>
      </c>
      <c r="T15" s="17">
        <v>14.177725867085099</v>
      </c>
      <c r="V15" s="17" t="s">
        <v>225</v>
      </c>
      <c r="W15" s="17" t="s">
        <v>244</v>
      </c>
      <c r="X15" s="17" t="s">
        <v>227</v>
      </c>
    </row>
    <row r="16" spans="1:24" x14ac:dyDescent="0.3">
      <c r="S16" s="17">
        <v>16</v>
      </c>
      <c r="T16" s="17">
        <v>15.1827258670851</v>
      </c>
      <c r="V16" s="17" t="s">
        <v>225</v>
      </c>
      <c r="W16" s="17" t="s">
        <v>245</v>
      </c>
      <c r="X16" s="17" t="s">
        <v>227</v>
      </c>
    </row>
    <row r="17" spans="19:24" x14ac:dyDescent="0.3">
      <c r="S17" s="17">
        <v>17</v>
      </c>
      <c r="T17" s="17">
        <v>16.184725867085099</v>
      </c>
      <c r="V17" s="17" t="s">
        <v>225</v>
      </c>
      <c r="W17" s="17" t="s">
        <v>246</v>
      </c>
      <c r="X17" s="17" t="s">
        <v>227</v>
      </c>
    </row>
    <row r="18" spans="19:24" x14ac:dyDescent="0.3">
      <c r="S18" s="17">
        <v>18</v>
      </c>
      <c r="T18" s="17">
        <v>17.1767258670851</v>
      </c>
      <c r="V18" s="17" t="s">
        <v>225</v>
      </c>
      <c r="W18" s="17" t="s">
        <v>247</v>
      </c>
      <c r="X18" s="17" t="s">
        <v>227</v>
      </c>
    </row>
    <row r="19" spans="19:24" x14ac:dyDescent="0.3">
      <c r="S19" s="17">
        <v>19</v>
      </c>
      <c r="T19" s="17">
        <v>18.174725867085101</v>
      </c>
      <c r="V19" s="17" t="s">
        <v>225</v>
      </c>
      <c r="W19" s="17" t="s">
        <v>248</v>
      </c>
      <c r="X19" s="17" t="s">
        <v>227</v>
      </c>
    </row>
    <row r="20" spans="19:24" x14ac:dyDescent="0.3">
      <c r="S20" s="17">
        <v>20</v>
      </c>
      <c r="T20" s="17">
        <v>19.1767258670851</v>
      </c>
      <c r="V20" s="17" t="s">
        <v>225</v>
      </c>
      <c r="W20" s="17" t="s">
        <v>249</v>
      </c>
      <c r="X20" s="17" t="s">
        <v>227</v>
      </c>
    </row>
    <row r="21" spans="19:24" x14ac:dyDescent="0.3">
      <c r="S21" s="17">
        <v>21</v>
      </c>
      <c r="T21" s="17">
        <v>20.178725867085099</v>
      </c>
      <c r="V21" s="17" t="s">
        <v>225</v>
      </c>
      <c r="W21" s="17" t="s">
        <v>250</v>
      </c>
      <c r="X21" s="17" t="s">
        <v>227</v>
      </c>
    </row>
    <row r="22" spans="19:24" x14ac:dyDescent="0.3">
      <c r="S22" s="17">
        <v>22</v>
      </c>
      <c r="T22" s="17">
        <v>21.1767258670851</v>
      </c>
      <c r="V22" s="17" t="s">
        <v>225</v>
      </c>
      <c r="W22" s="17" t="s">
        <v>252</v>
      </c>
      <c r="X22" s="17" t="s">
        <v>227</v>
      </c>
    </row>
    <row r="23" spans="19:24" x14ac:dyDescent="0.3">
      <c r="S23" s="17">
        <v>23</v>
      </c>
      <c r="T23" s="17">
        <v>22.177725867085101</v>
      </c>
      <c r="V23" s="17" t="s">
        <v>225</v>
      </c>
      <c r="W23" s="17" t="s">
        <v>253</v>
      </c>
      <c r="X23" s="17" t="s">
        <v>227</v>
      </c>
    </row>
    <row r="24" spans="19:24" x14ac:dyDescent="0.3">
      <c r="S24" s="17">
        <v>24</v>
      </c>
      <c r="T24" s="17">
        <v>23.177725867085101</v>
      </c>
      <c r="V24" s="17" t="s">
        <v>225</v>
      </c>
      <c r="W24" s="17" t="s">
        <v>254</v>
      </c>
      <c r="X24" s="17" t="s">
        <v>227</v>
      </c>
    </row>
    <row r="25" spans="19:24" x14ac:dyDescent="0.3">
      <c r="S25" s="17">
        <v>25</v>
      </c>
      <c r="T25" s="17">
        <v>24.184725867085099</v>
      </c>
      <c r="V25" s="17" t="s">
        <v>225</v>
      </c>
      <c r="W25" s="17" t="s">
        <v>255</v>
      </c>
      <c r="X25" s="17" t="s">
        <v>227</v>
      </c>
    </row>
    <row r="26" spans="19:24" x14ac:dyDescent="0.3">
      <c r="S26" s="17">
        <v>26</v>
      </c>
      <c r="T26" s="17">
        <v>25.178725867085099</v>
      </c>
      <c r="V26" s="17" t="s">
        <v>225</v>
      </c>
      <c r="W26" s="17" t="s">
        <v>257</v>
      </c>
      <c r="X26" s="17" t="s">
        <v>227</v>
      </c>
    </row>
    <row r="27" spans="19:24" x14ac:dyDescent="0.3">
      <c r="S27" s="17">
        <v>27</v>
      </c>
      <c r="T27" s="17">
        <v>26.177725867085101</v>
      </c>
      <c r="V27" s="17" t="s">
        <v>225</v>
      </c>
      <c r="W27" s="17" t="s">
        <v>258</v>
      </c>
      <c r="X27" s="17" t="s">
        <v>227</v>
      </c>
    </row>
    <row r="28" spans="19:24" x14ac:dyDescent="0.3">
      <c r="S28" s="17">
        <v>28</v>
      </c>
      <c r="T28" s="17">
        <v>27.177725867085101</v>
      </c>
      <c r="V28" s="17" t="s">
        <v>225</v>
      </c>
      <c r="W28" s="17" t="s">
        <v>259</v>
      </c>
      <c r="X28" s="17" t="s">
        <v>227</v>
      </c>
    </row>
    <row r="29" spans="19:24" x14ac:dyDescent="0.3">
      <c r="S29" s="17">
        <v>29</v>
      </c>
      <c r="T29" s="17">
        <v>28.177725867085101</v>
      </c>
      <c r="V29" s="17" t="s">
        <v>225</v>
      </c>
      <c r="W29" s="17" t="s">
        <v>260</v>
      </c>
      <c r="X29" s="17" t="s">
        <v>227</v>
      </c>
    </row>
    <row r="30" spans="19:24" x14ac:dyDescent="0.3">
      <c r="S30" s="17">
        <v>30</v>
      </c>
      <c r="T30" s="17">
        <v>29.1767258670851</v>
      </c>
      <c r="V30" s="17" t="s">
        <v>225</v>
      </c>
      <c r="W30" s="17" t="s">
        <v>261</v>
      </c>
      <c r="X30" s="17" t="s">
        <v>227</v>
      </c>
    </row>
    <row r="31" spans="19:24" x14ac:dyDescent="0.3">
      <c r="S31" s="17">
        <v>31</v>
      </c>
      <c r="T31" s="17">
        <v>30.178725867085099</v>
      </c>
      <c r="V31" s="17" t="s">
        <v>225</v>
      </c>
      <c r="W31" s="17" t="s">
        <v>262</v>
      </c>
      <c r="X31" s="17" t="s">
        <v>227</v>
      </c>
    </row>
    <row r="32" spans="19:24" x14ac:dyDescent="0.3">
      <c r="S32" s="17">
        <v>32</v>
      </c>
      <c r="T32" s="17">
        <v>31.177725867085101</v>
      </c>
      <c r="V32" s="17" t="s">
        <v>225</v>
      </c>
      <c r="W32" s="17" t="s">
        <v>263</v>
      </c>
      <c r="X32" s="17" t="s">
        <v>227</v>
      </c>
    </row>
    <row r="33" spans="19:24" x14ac:dyDescent="0.3">
      <c r="S33" s="17">
        <v>33</v>
      </c>
      <c r="T33" s="17">
        <v>32.176725867085104</v>
      </c>
      <c r="V33" s="17" t="s">
        <v>225</v>
      </c>
      <c r="W33" s="17" t="s">
        <v>264</v>
      </c>
      <c r="X33" s="17" t="s">
        <v>227</v>
      </c>
    </row>
    <row r="34" spans="19:24" x14ac:dyDescent="0.3">
      <c r="S34" s="17">
        <v>34</v>
      </c>
      <c r="T34" s="17">
        <v>33.177725867085101</v>
      </c>
      <c r="V34" s="17" t="s">
        <v>225</v>
      </c>
      <c r="W34" s="17" t="s">
        <v>265</v>
      </c>
      <c r="X34" s="17" t="s">
        <v>227</v>
      </c>
    </row>
    <row r="35" spans="19:24" x14ac:dyDescent="0.3">
      <c r="S35" s="17">
        <v>35</v>
      </c>
      <c r="T35" s="17">
        <v>34.184725867085099</v>
      </c>
      <c r="V35" s="17" t="s">
        <v>225</v>
      </c>
      <c r="W35" s="17" t="s">
        <v>266</v>
      </c>
      <c r="X35" s="17" t="s">
        <v>227</v>
      </c>
    </row>
    <row r="36" spans="19:24" x14ac:dyDescent="0.3">
      <c r="S36" s="17">
        <v>36</v>
      </c>
      <c r="T36" s="17">
        <v>35.177725867085101</v>
      </c>
      <c r="V36" s="17" t="s">
        <v>225</v>
      </c>
      <c r="W36" s="17" t="s">
        <v>267</v>
      </c>
      <c r="X36" s="17" t="s">
        <v>227</v>
      </c>
    </row>
    <row r="37" spans="19:24" x14ac:dyDescent="0.3">
      <c r="S37" s="17">
        <v>37</v>
      </c>
      <c r="T37" s="17">
        <v>36.178725867085099</v>
      </c>
      <c r="V37" s="17" t="s">
        <v>225</v>
      </c>
      <c r="W37" s="17" t="s">
        <v>268</v>
      </c>
      <c r="X37" s="17" t="s">
        <v>227</v>
      </c>
    </row>
    <row r="38" spans="19:24" x14ac:dyDescent="0.3">
      <c r="S38" s="17">
        <v>38</v>
      </c>
      <c r="T38" s="17">
        <v>37.177725867085101</v>
      </c>
      <c r="V38" s="17" t="s">
        <v>225</v>
      </c>
      <c r="W38" s="17" t="s">
        <v>269</v>
      </c>
      <c r="X38" s="17" t="s">
        <v>227</v>
      </c>
    </row>
    <row r="39" spans="19:24" x14ac:dyDescent="0.3">
      <c r="S39" s="17">
        <v>39</v>
      </c>
      <c r="T39" s="17">
        <v>38.177725867085101</v>
      </c>
      <c r="V39" s="17" t="s">
        <v>225</v>
      </c>
      <c r="W39" s="17" t="s">
        <v>270</v>
      </c>
      <c r="X39" s="17" t="s">
        <v>227</v>
      </c>
    </row>
    <row r="40" spans="19:24" x14ac:dyDescent="0.3">
      <c r="S40" s="17">
        <v>40</v>
      </c>
      <c r="T40" s="17">
        <v>39.185725867085097</v>
      </c>
      <c r="V40" s="17" t="s">
        <v>225</v>
      </c>
      <c r="W40" s="17" t="s">
        <v>271</v>
      </c>
      <c r="X40" s="17" t="s">
        <v>227</v>
      </c>
    </row>
    <row r="41" spans="19:24" x14ac:dyDescent="0.3">
      <c r="S41" s="17">
        <v>41</v>
      </c>
      <c r="T41" s="17">
        <v>40.176725867085104</v>
      </c>
      <c r="V41" s="17" t="s">
        <v>225</v>
      </c>
      <c r="W41" s="17" t="s">
        <v>272</v>
      </c>
      <c r="X41" s="17" t="s">
        <v>227</v>
      </c>
    </row>
    <row r="42" spans="19:24" x14ac:dyDescent="0.3">
      <c r="S42" s="17">
        <v>42</v>
      </c>
      <c r="T42" s="17">
        <v>41.176725867085104</v>
      </c>
      <c r="V42" s="17" t="s">
        <v>225</v>
      </c>
      <c r="W42" s="17" t="s">
        <v>273</v>
      </c>
      <c r="X42" s="17" t="s">
        <v>227</v>
      </c>
    </row>
    <row r="43" spans="19:24" x14ac:dyDescent="0.3">
      <c r="S43" s="17">
        <v>43</v>
      </c>
      <c r="T43" s="17">
        <v>42.177725867085101</v>
      </c>
      <c r="V43" s="17" t="s">
        <v>225</v>
      </c>
      <c r="W43" s="17" t="s">
        <v>274</v>
      </c>
      <c r="X43" s="17" t="s">
        <v>227</v>
      </c>
    </row>
    <row r="44" spans="19:24" x14ac:dyDescent="0.3">
      <c r="S44" s="17">
        <v>44</v>
      </c>
      <c r="T44" s="17">
        <v>43.179725867085097</v>
      </c>
      <c r="V44" s="17" t="s">
        <v>225</v>
      </c>
      <c r="W44" s="17" t="s">
        <v>275</v>
      </c>
      <c r="X44" s="17" t="s">
        <v>227</v>
      </c>
    </row>
    <row r="45" spans="19:24" x14ac:dyDescent="0.3">
      <c r="S45" s="17">
        <v>45</v>
      </c>
      <c r="T45" s="17">
        <v>44.177725867085101</v>
      </c>
      <c r="V45" s="17" t="s">
        <v>225</v>
      </c>
      <c r="W45" s="17" t="s">
        <v>276</v>
      </c>
      <c r="X45" s="17" t="s">
        <v>227</v>
      </c>
    </row>
    <row r="46" spans="19:24" x14ac:dyDescent="0.3">
      <c r="S46" s="17">
        <v>46</v>
      </c>
      <c r="T46" s="17">
        <v>45.184725867085099</v>
      </c>
      <c r="V46" s="17" t="s">
        <v>225</v>
      </c>
      <c r="W46" s="17" t="s">
        <v>277</v>
      </c>
      <c r="X46" s="17" t="s">
        <v>227</v>
      </c>
    </row>
    <row r="47" spans="19:24" x14ac:dyDescent="0.3">
      <c r="S47" s="17">
        <v>47</v>
      </c>
      <c r="T47" s="17">
        <v>46.178725867085099</v>
      </c>
      <c r="V47" s="17" t="s">
        <v>225</v>
      </c>
      <c r="W47" s="17" t="s">
        <v>278</v>
      </c>
      <c r="X47" s="17" t="s">
        <v>227</v>
      </c>
    </row>
    <row r="48" spans="19:24" x14ac:dyDescent="0.3">
      <c r="S48" s="17">
        <v>48</v>
      </c>
      <c r="T48" s="17">
        <v>47.176725867085104</v>
      </c>
      <c r="V48" s="17" t="s">
        <v>225</v>
      </c>
      <c r="W48" s="17" t="s">
        <v>279</v>
      </c>
      <c r="X48" s="17" t="s">
        <v>227</v>
      </c>
    </row>
    <row r="49" spans="19:24" x14ac:dyDescent="0.3">
      <c r="S49" s="17">
        <v>49</v>
      </c>
      <c r="T49" s="17">
        <v>48.175725867085099</v>
      </c>
      <c r="V49" s="17" t="s">
        <v>225</v>
      </c>
      <c r="W49" s="17" t="s">
        <v>280</v>
      </c>
      <c r="X49" s="17" t="s">
        <v>227</v>
      </c>
    </row>
    <row r="50" spans="19:24" x14ac:dyDescent="0.3">
      <c r="S50" s="17">
        <v>50</v>
      </c>
      <c r="T50" s="17">
        <v>49.177725867085101</v>
      </c>
      <c r="V50" s="17" t="s">
        <v>225</v>
      </c>
      <c r="W50" s="17" t="s">
        <v>281</v>
      </c>
      <c r="X50" s="17" t="s">
        <v>227</v>
      </c>
    </row>
    <row r="51" spans="19:24" x14ac:dyDescent="0.3">
      <c r="S51" s="17">
        <v>51</v>
      </c>
      <c r="T51" s="17">
        <v>50.179725867085097</v>
      </c>
      <c r="V51" s="17" t="s">
        <v>225</v>
      </c>
      <c r="W51" s="17" t="s">
        <v>282</v>
      </c>
      <c r="X51" s="17" t="s">
        <v>227</v>
      </c>
    </row>
    <row r="52" spans="19:24" x14ac:dyDescent="0.3">
      <c r="S52" s="17">
        <v>52</v>
      </c>
      <c r="T52" s="17">
        <v>51.178725867085099</v>
      </c>
      <c r="V52" s="17" t="s">
        <v>225</v>
      </c>
      <c r="W52" s="17" t="s">
        <v>283</v>
      </c>
      <c r="X52" s="17" t="s">
        <v>227</v>
      </c>
    </row>
    <row r="53" spans="19:24" x14ac:dyDescent="0.3">
      <c r="S53" s="17">
        <v>53</v>
      </c>
      <c r="T53" s="17">
        <v>52.178725867085099</v>
      </c>
      <c r="V53" s="17" t="s">
        <v>225</v>
      </c>
      <c r="W53" s="17" t="s">
        <v>284</v>
      </c>
      <c r="X53" s="17" t="s">
        <v>227</v>
      </c>
    </row>
    <row r="54" spans="19:24" x14ac:dyDescent="0.3">
      <c r="S54" s="17">
        <v>54</v>
      </c>
      <c r="T54" s="17">
        <v>53.183725867085101</v>
      </c>
      <c r="V54" s="17" t="s">
        <v>225</v>
      </c>
      <c r="W54" s="17" t="s">
        <v>285</v>
      </c>
      <c r="X54" s="17" t="s">
        <v>227</v>
      </c>
    </row>
    <row r="55" spans="19:24" x14ac:dyDescent="0.3">
      <c r="S55" s="17">
        <v>55</v>
      </c>
      <c r="T55" s="17">
        <v>54.176725867085104</v>
      </c>
      <c r="V55" s="17" t="s">
        <v>225</v>
      </c>
      <c r="W55" s="17" t="s">
        <v>286</v>
      </c>
      <c r="X55" s="17" t="s">
        <v>227</v>
      </c>
    </row>
    <row r="56" spans="19:24" x14ac:dyDescent="0.3">
      <c r="S56" s="17">
        <v>56</v>
      </c>
      <c r="T56" s="17">
        <v>55.181725867085099</v>
      </c>
      <c r="V56" s="17" t="s">
        <v>225</v>
      </c>
      <c r="W56" s="17" t="s">
        <v>287</v>
      </c>
      <c r="X56" s="17" t="s">
        <v>227</v>
      </c>
    </row>
    <row r="57" spans="19:24" x14ac:dyDescent="0.3">
      <c r="S57" s="17">
        <v>57</v>
      </c>
      <c r="T57" s="17">
        <v>56.189725867085102</v>
      </c>
      <c r="V57" s="17" t="s">
        <v>225</v>
      </c>
      <c r="W57" s="17" t="s">
        <v>288</v>
      </c>
      <c r="X57" s="17" t="s">
        <v>227</v>
      </c>
    </row>
    <row r="58" spans="19:24" x14ac:dyDescent="0.3">
      <c r="S58" s="17">
        <v>58</v>
      </c>
      <c r="T58" s="17">
        <v>57.185725867085097</v>
      </c>
      <c r="V58" s="17" t="s">
        <v>225</v>
      </c>
      <c r="W58" s="17" t="s">
        <v>289</v>
      </c>
      <c r="X58" s="17" t="s">
        <v>227</v>
      </c>
    </row>
    <row r="59" spans="19:24" x14ac:dyDescent="0.3">
      <c r="S59" s="17">
        <v>59</v>
      </c>
      <c r="T59" s="17">
        <v>58.177725867085101</v>
      </c>
      <c r="V59" s="17" t="s">
        <v>225</v>
      </c>
      <c r="W59" s="17" t="s">
        <v>290</v>
      </c>
      <c r="X59" s="17" t="s">
        <v>227</v>
      </c>
    </row>
    <row r="60" spans="19:24" x14ac:dyDescent="0.3">
      <c r="S60" s="17">
        <v>60</v>
      </c>
      <c r="T60" s="17">
        <v>59.184725867085099</v>
      </c>
      <c r="V60" s="17" t="s">
        <v>225</v>
      </c>
      <c r="W60" s="17" t="s">
        <v>291</v>
      </c>
      <c r="X60" s="17" t="s">
        <v>227</v>
      </c>
    </row>
    <row r="61" spans="19:24" x14ac:dyDescent="0.3">
      <c r="S61" s="17">
        <v>61</v>
      </c>
      <c r="T61" s="17">
        <v>60.184725867085099</v>
      </c>
      <c r="V61" s="17" t="s">
        <v>225</v>
      </c>
      <c r="W61" s="17" t="s">
        <v>292</v>
      </c>
      <c r="X61" s="17" t="s">
        <v>227</v>
      </c>
    </row>
    <row r="62" spans="19:24" x14ac:dyDescent="0.3">
      <c r="S62" s="17">
        <v>62</v>
      </c>
      <c r="T62" s="17">
        <v>61.178725867085099</v>
      </c>
      <c r="V62" s="17" t="s">
        <v>225</v>
      </c>
      <c r="W62" s="17" t="s">
        <v>293</v>
      </c>
      <c r="X62" s="17" t="s">
        <v>227</v>
      </c>
    </row>
    <row r="63" spans="19:24" x14ac:dyDescent="0.3">
      <c r="S63" s="17">
        <v>63</v>
      </c>
      <c r="T63" s="17">
        <v>62.180725867085101</v>
      </c>
      <c r="V63" s="17" t="s">
        <v>225</v>
      </c>
      <c r="W63" s="17" t="s">
        <v>294</v>
      </c>
      <c r="X63" s="17" t="s">
        <v>227</v>
      </c>
    </row>
    <row r="64" spans="19:24" x14ac:dyDescent="0.3">
      <c r="S64" s="17">
        <v>64</v>
      </c>
      <c r="T64" s="17">
        <v>63.177725867085101</v>
      </c>
      <c r="V64" s="17" t="s">
        <v>225</v>
      </c>
      <c r="W64" s="17" t="s">
        <v>295</v>
      </c>
      <c r="X64" s="17" t="s">
        <v>227</v>
      </c>
    </row>
    <row r="65" spans="19:24" x14ac:dyDescent="0.3">
      <c r="S65" s="17">
        <v>65</v>
      </c>
      <c r="T65" s="17">
        <v>64.181725867085106</v>
      </c>
      <c r="V65" s="17" t="s">
        <v>225</v>
      </c>
      <c r="W65" s="17" t="s">
        <v>296</v>
      </c>
      <c r="X65" s="17" t="s">
        <v>227</v>
      </c>
    </row>
    <row r="66" spans="19:24" x14ac:dyDescent="0.3">
      <c r="S66" s="17">
        <v>66</v>
      </c>
      <c r="T66" s="17">
        <v>65.184725867085106</v>
      </c>
      <c r="V66" s="17" t="s">
        <v>225</v>
      </c>
      <c r="W66" s="17" t="s">
        <v>297</v>
      </c>
      <c r="X66" s="17" t="s">
        <v>227</v>
      </c>
    </row>
    <row r="67" spans="19:24" x14ac:dyDescent="0.3">
      <c r="S67" s="17">
        <v>67</v>
      </c>
      <c r="T67" s="17">
        <v>66.184725867085106</v>
      </c>
      <c r="V67" s="17" t="s">
        <v>225</v>
      </c>
      <c r="W67" s="17" t="s">
        <v>298</v>
      </c>
      <c r="X67" s="17" t="s">
        <v>227</v>
      </c>
    </row>
    <row r="68" spans="19:24" x14ac:dyDescent="0.3">
      <c r="S68" s="17">
        <v>68</v>
      </c>
      <c r="T68" s="17">
        <v>67.186725867085102</v>
      </c>
      <c r="V68" s="17" t="s">
        <v>225</v>
      </c>
      <c r="W68" s="17" t="s">
        <v>299</v>
      </c>
      <c r="X68" s="17" t="s">
        <v>227</v>
      </c>
    </row>
    <row r="69" spans="19:24" x14ac:dyDescent="0.3">
      <c r="S69" s="17">
        <v>69</v>
      </c>
      <c r="T69" s="17">
        <v>68.184725867085106</v>
      </c>
      <c r="V69" s="17" t="s">
        <v>225</v>
      </c>
      <c r="W69" s="17" t="s">
        <v>300</v>
      </c>
      <c r="X69" s="17" t="s">
        <v>227</v>
      </c>
    </row>
    <row r="70" spans="19:24" x14ac:dyDescent="0.3">
      <c r="S70" s="17">
        <v>70</v>
      </c>
      <c r="T70" s="17">
        <v>69.185725867085097</v>
      </c>
      <c r="V70" s="17" t="s">
        <v>225</v>
      </c>
      <c r="W70" s="17" t="s">
        <v>301</v>
      </c>
      <c r="X70" s="17" t="s">
        <v>227</v>
      </c>
    </row>
    <row r="71" spans="19:24" x14ac:dyDescent="0.3">
      <c r="S71" s="17">
        <v>71</v>
      </c>
      <c r="T71" s="17">
        <v>70.179725867085097</v>
      </c>
      <c r="V71" s="17" t="s">
        <v>225</v>
      </c>
      <c r="W71" s="17" t="s">
        <v>302</v>
      </c>
      <c r="X71" s="17" t="s">
        <v>227</v>
      </c>
    </row>
    <row r="72" spans="19:24" x14ac:dyDescent="0.3">
      <c r="S72" s="17">
        <v>72</v>
      </c>
      <c r="T72" s="17">
        <v>71.178725867085106</v>
      </c>
      <c r="V72" s="17" t="s">
        <v>225</v>
      </c>
      <c r="W72" s="17" t="s">
        <v>303</v>
      </c>
      <c r="X72" s="17" t="s">
        <v>227</v>
      </c>
    </row>
    <row r="73" spans="19:24" x14ac:dyDescent="0.3">
      <c r="S73" s="17">
        <v>73</v>
      </c>
      <c r="T73" s="17">
        <v>72.184725867085106</v>
      </c>
      <c r="V73" s="17" t="s">
        <v>225</v>
      </c>
      <c r="W73" s="17" t="s">
        <v>304</v>
      </c>
      <c r="X73" s="17" t="s">
        <v>227</v>
      </c>
    </row>
    <row r="74" spans="19:24" x14ac:dyDescent="0.3">
      <c r="S74" s="17">
        <v>74</v>
      </c>
      <c r="T74" s="17">
        <v>73.179725867085097</v>
      </c>
      <c r="V74" s="17" t="s">
        <v>225</v>
      </c>
      <c r="W74" s="17" t="s">
        <v>305</v>
      </c>
      <c r="X74" s="17" t="s">
        <v>227</v>
      </c>
    </row>
    <row r="75" spans="19:24" x14ac:dyDescent="0.3">
      <c r="S75" s="17">
        <v>75</v>
      </c>
      <c r="T75" s="17">
        <v>74.184725867085106</v>
      </c>
      <c r="V75" s="17" t="s">
        <v>225</v>
      </c>
      <c r="W75" s="17" t="s">
        <v>306</v>
      </c>
      <c r="X75" s="17" t="s">
        <v>227</v>
      </c>
    </row>
    <row r="76" spans="19:24" x14ac:dyDescent="0.3">
      <c r="S76" s="17">
        <v>76</v>
      </c>
      <c r="T76" s="17">
        <v>75.179725867085097</v>
      </c>
      <c r="V76" s="17" t="s">
        <v>225</v>
      </c>
      <c r="W76" s="17" t="s">
        <v>307</v>
      </c>
      <c r="X76" s="17" t="s">
        <v>227</v>
      </c>
    </row>
    <row r="77" spans="19:24" x14ac:dyDescent="0.3">
      <c r="S77" s="17">
        <v>77</v>
      </c>
      <c r="T77" s="17">
        <v>76.183725867085101</v>
      </c>
      <c r="V77" s="17" t="s">
        <v>225</v>
      </c>
      <c r="W77" s="17" t="s">
        <v>308</v>
      </c>
      <c r="X77" s="17" t="s">
        <v>227</v>
      </c>
    </row>
    <row r="78" spans="19:24" x14ac:dyDescent="0.3">
      <c r="S78" s="17">
        <v>78</v>
      </c>
      <c r="T78" s="17">
        <v>77.177725867085101</v>
      </c>
      <c r="V78" s="17" t="s">
        <v>225</v>
      </c>
      <c r="W78" s="17" t="s">
        <v>309</v>
      </c>
      <c r="X78" s="17" t="s">
        <v>227</v>
      </c>
    </row>
    <row r="79" spans="19:24" x14ac:dyDescent="0.3">
      <c r="S79" s="17">
        <v>79</v>
      </c>
      <c r="T79" s="17">
        <v>78.178725867085106</v>
      </c>
      <c r="V79" s="17" t="s">
        <v>225</v>
      </c>
      <c r="W79" s="17" t="s">
        <v>310</v>
      </c>
      <c r="X79" s="17" t="s">
        <v>227</v>
      </c>
    </row>
    <row r="80" spans="19:24" x14ac:dyDescent="0.3">
      <c r="S80" s="17">
        <v>80</v>
      </c>
      <c r="T80" s="17">
        <v>79.184725867085106</v>
      </c>
      <c r="V80" s="17" t="s">
        <v>225</v>
      </c>
      <c r="W80" s="17" t="s">
        <v>311</v>
      </c>
      <c r="X80" s="17" t="s">
        <v>227</v>
      </c>
    </row>
    <row r="81" spans="19:24" x14ac:dyDescent="0.3">
      <c r="S81" s="17">
        <v>81</v>
      </c>
      <c r="T81" s="17">
        <v>80.177725867085101</v>
      </c>
      <c r="V81" s="17" t="s">
        <v>225</v>
      </c>
      <c r="W81" s="17" t="s">
        <v>312</v>
      </c>
      <c r="X81" s="17" t="s">
        <v>227</v>
      </c>
    </row>
    <row r="82" spans="19:24" x14ac:dyDescent="0.3">
      <c r="S82" s="17">
        <v>82</v>
      </c>
      <c r="T82" s="17">
        <v>81.177725867085101</v>
      </c>
      <c r="V82" s="17" t="s">
        <v>225</v>
      </c>
      <c r="W82" s="17" t="s">
        <v>313</v>
      </c>
      <c r="X82" s="17" t="s">
        <v>227</v>
      </c>
    </row>
    <row r="83" spans="19:24" x14ac:dyDescent="0.3">
      <c r="S83" s="17">
        <v>83</v>
      </c>
      <c r="T83" s="17">
        <v>82.184725867085106</v>
      </c>
      <c r="V83" s="17" t="s">
        <v>225</v>
      </c>
      <c r="W83" s="17" t="s">
        <v>314</v>
      </c>
      <c r="X83" s="17" t="s">
        <v>227</v>
      </c>
    </row>
    <row r="84" spans="19:24" x14ac:dyDescent="0.3">
      <c r="S84" s="17">
        <v>84</v>
      </c>
      <c r="T84" s="17">
        <v>83.178725867085106</v>
      </c>
      <c r="V84" s="17" t="s">
        <v>225</v>
      </c>
      <c r="W84" s="17" t="s">
        <v>315</v>
      </c>
      <c r="X84" s="17" t="s">
        <v>227</v>
      </c>
    </row>
    <row r="85" spans="19:24" x14ac:dyDescent="0.3">
      <c r="S85" s="17">
        <v>85</v>
      </c>
      <c r="T85" s="17">
        <v>84.177725867085101</v>
      </c>
      <c r="V85" s="17" t="s">
        <v>225</v>
      </c>
      <c r="W85" s="17" t="s">
        <v>316</v>
      </c>
      <c r="X85" s="17" t="s">
        <v>227</v>
      </c>
    </row>
    <row r="86" spans="19:24" x14ac:dyDescent="0.3">
      <c r="S86" s="17">
        <v>86</v>
      </c>
      <c r="T86" s="17">
        <v>85.184725867085106</v>
      </c>
      <c r="V86" s="17" t="s">
        <v>225</v>
      </c>
      <c r="W86" s="17" t="s">
        <v>317</v>
      </c>
      <c r="X86" s="17" t="s">
        <v>227</v>
      </c>
    </row>
    <row r="87" spans="19:24" x14ac:dyDescent="0.3">
      <c r="S87" s="17">
        <v>87</v>
      </c>
      <c r="T87" s="17">
        <v>86.182725867085097</v>
      </c>
      <c r="V87" s="17" t="s">
        <v>225</v>
      </c>
      <c r="W87" s="17" t="s">
        <v>318</v>
      </c>
      <c r="X87" s="17" t="s">
        <v>227</v>
      </c>
    </row>
    <row r="88" spans="19:24" x14ac:dyDescent="0.3">
      <c r="S88" s="17">
        <v>88</v>
      </c>
      <c r="T88" s="17">
        <v>87.185725867085097</v>
      </c>
      <c r="V88" s="17" t="s">
        <v>225</v>
      </c>
      <c r="W88" s="17" t="s">
        <v>319</v>
      </c>
      <c r="X88" s="17" t="s">
        <v>227</v>
      </c>
    </row>
    <row r="89" spans="19:24" x14ac:dyDescent="0.3">
      <c r="S89" s="17">
        <v>89</v>
      </c>
      <c r="T89" s="17">
        <v>88.188725867085097</v>
      </c>
      <c r="V89" s="17" t="s">
        <v>225</v>
      </c>
      <c r="W89" s="17" t="s">
        <v>320</v>
      </c>
      <c r="X89" s="17" t="s">
        <v>227</v>
      </c>
    </row>
    <row r="90" spans="19:24" x14ac:dyDescent="0.3">
      <c r="S90" s="17">
        <v>90</v>
      </c>
      <c r="T90" s="17">
        <v>89.177725867085101</v>
      </c>
      <c r="V90" s="17" t="s">
        <v>225</v>
      </c>
      <c r="W90" s="17" t="s">
        <v>321</v>
      </c>
      <c r="X90" s="17" t="s">
        <v>227</v>
      </c>
    </row>
    <row r="91" spans="19:24" x14ac:dyDescent="0.3">
      <c r="S91" s="17">
        <v>91</v>
      </c>
      <c r="T91" s="17">
        <v>90.185725867085097</v>
      </c>
      <c r="V91" s="17" t="s">
        <v>225</v>
      </c>
      <c r="W91" s="17" t="s">
        <v>322</v>
      </c>
      <c r="X91" s="17" t="s">
        <v>227</v>
      </c>
    </row>
    <row r="92" spans="19:24" x14ac:dyDescent="0.3">
      <c r="S92" s="17">
        <v>92</v>
      </c>
      <c r="T92" s="17">
        <v>91.183725867085101</v>
      </c>
      <c r="V92" s="17" t="s">
        <v>225</v>
      </c>
      <c r="W92" s="17" t="s">
        <v>323</v>
      </c>
      <c r="X92" s="17" t="s">
        <v>227</v>
      </c>
    </row>
    <row r="93" spans="19:24" x14ac:dyDescent="0.3">
      <c r="S93" s="17">
        <v>93</v>
      </c>
      <c r="T93" s="17">
        <v>92.179725867085097</v>
      </c>
      <c r="V93" s="17" t="s">
        <v>225</v>
      </c>
      <c r="W93" s="17" t="s">
        <v>324</v>
      </c>
      <c r="X93" s="17" t="s">
        <v>227</v>
      </c>
    </row>
    <row r="94" spans="19:24" x14ac:dyDescent="0.3">
      <c r="S94" s="17">
        <v>94</v>
      </c>
      <c r="T94" s="17">
        <v>93.185725867085097</v>
      </c>
      <c r="V94" s="17" t="s">
        <v>225</v>
      </c>
      <c r="W94" s="17" t="s">
        <v>325</v>
      </c>
      <c r="X94" s="17" t="s">
        <v>227</v>
      </c>
    </row>
    <row r="95" spans="19:24" x14ac:dyDescent="0.3">
      <c r="S95" s="17">
        <v>95</v>
      </c>
      <c r="T95" s="17">
        <v>94.184725867085106</v>
      </c>
      <c r="V95" s="17" t="s">
        <v>225</v>
      </c>
      <c r="W95" s="17" t="s">
        <v>326</v>
      </c>
      <c r="X95" s="17" t="s">
        <v>227</v>
      </c>
    </row>
    <row r="96" spans="19:24" x14ac:dyDescent="0.3">
      <c r="S96" s="17">
        <v>96</v>
      </c>
      <c r="T96" s="17">
        <v>95.178725867085106</v>
      </c>
      <c r="V96" s="17" t="s">
        <v>225</v>
      </c>
      <c r="W96" s="17" t="s">
        <v>327</v>
      </c>
      <c r="X96" s="17" t="s">
        <v>227</v>
      </c>
    </row>
    <row r="97" spans="19:24" x14ac:dyDescent="0.3">
      <c r="S97" s="17">
        <v>97</v>
      </c>
      <c r="T97" s="17">
        <v>96.180725867085101</v>
      </c>
      <c r="V97" s="17" t="s">
        <v>225</v>
      </c>
      <c r="W97" s="17" t="s">
        <v>328</v>
      </c>
      <c r="X97" s="17" t="s">
        <v>227</v>
      </c>
    </row>
    <row r="98" spans="19:24" x14ac:dyDescent="0.3">
      <c r="S98" s="17">
        <v>98</v>
      </c>
      <c r="T98" s="17">
        <v>97.179725867085097</v>
      </c>
      <c r="V98" s="17" t="s">
        <v>225</v>
      </c>
      <c r="W98" s="17" t="s">
        <v>329</v>
      </c>
      <c r="X98" s="17" t="s">
        <v>227</v>
      </c>
    </row>
    <row r="99" spans="19:24" x14ac:dyDescent="0.3">
      <c r="S99" s="17">
        <v>99</v>
      </c>
      <c r="T99" s="17">
        <v>98.184725867085106</v>
      </c>
      <c r="V99" s="17" t="s">
        <v>225</v>
      </c>
      <c r="W99" s="17" t="s">
        <v>330</v>
      </c>
      <c r="X99" s="17" t="s">
        <v>227</v>
      </c>
    </row>
    <row r="100" spans="19:24" x14ac:dyDescent="0.3">
      <c r="S100" s="17">
        <v>100</v>
      </c>
      <c r="T100" s="17">
        <v>99.180725867085101</v>
      </c>
      <c r="V100" s="17" t="s">
        <v>225</v>
      </c>
      <c r="W100" s="17" t="s">
        <v>331</v>
      </c>
      <c r="X100" s="17" t="s">
        <v>227</v>
      </c>
    </row>
    <row r="101" spans="19:24" x14ac:dyDescent="0.3">
      <c r="S101" s="17">
        <v>101</v>
      </c>
      <c r="T101" s="17">
        <v>100.18472586708501</v>
      </c>
      <c r="V101" s="17" t="s">
        <v>225</v>
      </c>
      <c r="W101" s="17" t="s">
        <v>332</v>
      </c>
      <c r="X101" s="17" t="s">
        <v>227</v>
      </c>
    </row>
    <row r="102" spans="19:24" x14ac:dyDescent="0.3">
      <c r="S102" s="17">
        <v>102</v>
      </c>
      <c r="T102" s="17">
        <v>101.179725867085</v>
      </c>
      <c r="V102" s="17" t="s">
        <v>225</v>
      </c>
      <c r="W102" s="17" t="s">
        <v>333</v>
      </c>
      <c r="X102" s="17" t="s">
        <v>227</v>
      </c>
    </row>
    <row r="103" spans="19:24" x14ac:dyDescent="0.3">
      <c r="S103" s="17">
        <v>103</v>
      </c>
      <c r="T103" s="17">
        <v>102.18472586708501</v>
      </c>
      <c r="V103" s="17" t="s">
        <v>225</v>
      </c>
      <c r="W103" s="17" t="s">
        <v>334</v>
      </c>
      <c r="X103" s="17" t="s">
        <v>227</v>
      </c>
    </row>
    <row r="104" spans="19:24" x14ac:dyDescent="0.3">
      <c r="S104" s="17">
        <v>104</v>
      </c>
      <c r="T104" s="17">
        <v>103.183725867085</v>
      </c>
      <c r="V104" s="17" t="s">
        <v>225</v>
      </c>
      <c r="W104" s="17" t="s">
        <v>335</v>
      </c>
      <c r="X104" s="17" t="s">
        <v>227</v>
      </c>
    </row>
    <row r="105" spans="19:24" x14ac:dyDescent="0.3">
      <c r="S105" s="17">
        <v>105</v>
      </c>
      <c r="T105" s="17">
        <v>104.17872586708501</v>
      </c>
      <c r="V105" s="17" t="s">
        <v>225</v>
      </c>
      <c r="W105" s="17" t="s">
        <v>336</v>
      </c>
      <c r="X105" s="17" t="s">
        <v>227</v>
      </c>
    </row>
    <row r="106" spans="19:24" x14ac:dyDescent="0.3">
      <c r="S106" s="17">
        <v>106</v>
      </c>
      <c r="T106" s="17">
        <v>105.179725867085</v>
      </c>
      <c r="V106" s="17" t="s">
        <v>225</v>
      </c>
      <c r="W106" s="17" t="s">
        <v>337</v>
      </c>
      <c r="X106" s="17" t="s">
        <v>227</v>
      </c>
    </row>
    <row r="107" spans="19:24" x14ac:dyDescent="0.3">
      <c r="S107" s="17">
        <v>107</v>
      </c>
      <c r="T107" s="17">
        <v>106.179725867085</v>
      </c>
      <c r="V107" s="17" t="s">
        <v>225</v>
      </c>
      <c r="W107" s="17" t="s">
        <v>338</v>
      </c>
      <c r="X107" s="17" t="s">
        <v>227</v>
      </c>
    </row>
    <row r="108" spans="19:24" x14ac:dyDescent="0.3">
      <c r="S108" s="17">
        <v>108</v>
      </c>
      <c r="T108" s="17">
        <v>107.182725867085</v>
      </c>
      <c r="V108" s="17" t="s">
        <v>225</v>
      </c>
      <c r="W108" s="17" t="s">
        <v>339</v>
      </c>
      <c r="X108" s="17" t="s">
        <v>227</v>
      </c>
    </row>
    <row r="109" spans="19:24" x14ac:dyDescent="0.3">
      <c r="S109" s="17">
        <v>109</v>
      </c>
      <c r="T109" s="17">
        <v>108.185725867085</v>
      </c>
      <c r="V109" s="17" t="s">
        <v>225</v>
      </c>
      <c r="W109" s="17" t="s">
        <v>340</v>
      </c>
      <c r="X109" s="17" t="s">
        <v>227</v>
      </c>
    </row>
    <row r="110" spans="19:24" x14ac:dyDescent="0.3">
      <c r="S110" s="17">
        <v>110</v>
      </c>
      <c r="T110" s="17">
        <v>109.17872586708501</v>
      </c>
      <c r="V110" s="17" t="s">
        <v>225</v>
      </c>
      <c r="W110" s="17" t="s">
        <v>341</v>
      </c>
      <c r="X110" s="17" t="s">
        <v>227</v>
      </c>
    </row>
    <row r="111" spans="19:24" x14ac:dyDescent="0.3">
      <c r="S111" s="17">
        <v>111</v>
      </c>
      <c r="T111" s="17">
        <v>110.18472586708501</v>
      </c>
      <c r="V111" s="17" t="s">
        <v>225</v>
      </c>
      <c r="W111" s="17" t="s">
        <v>342</v>
      </c>
      <c r="X111" s="17" t="s">
        <v>227</v>
      </c>
    </row>
    <row r="112" spans="19:24" x14ac:dyDescent="0.3">
      <c r="S112" s="17">
        <v>112</v>
      </c>
      <c r="T112" s="17">
        <v>111.19072586708501</v>
      </c>
      <c r="V112" s="17" t="s">
        <v>225</v>
      </c>
      <c r="W112" s="17" t="s">
        <v>343</v>
      </c>
      <c r="X112" s="17" t="s">
        <v>227</v>
      </c>
    </row>
    <row r="113" spans="19:24" x14ac:dyDescent="0.3">
      <c r="S113" s="17">
        <v>113</v>
      </c>
      <c r="T113" s="17">
        <v>112.186725867085</v>
      </c>
      <c r="V113" s="17" t="s">
        <v>225</v>
      </c>
      <c r="W113" s="17" t="s">
        <v>344</v>
      </c>
      <c r="X113" s="17" t="s">
        <v>227</v>
      </c>
    </row>
    <row r="114" spans="19:24" x14ac:dyDescent="0.3">
      <c r="S114" s="17">
        <v>114</v>
      </c>
      <c r="T114" s="17">
        <v>113.179725867085</v>
      </c>
      <c r="V114" s="17" t="s">
        <v>225</v>
      </c>
      <c r="W114" s="17" t="s">
        <v>345</v>
      </c>
      <c r="X114" s="17" t="s">
        <v>227</v>
      </c>
    </row>
    <row r="115" spans="19:24" x14ac:dyDescent="0.3">
      <c r="S115" s="17">
        <v>115</v>
      </c>
      <c r="T115" s="17">
        <v>114.186725867085</v>
      </c>
      <c r="V115" s="17" t="s">
        <v>225</v>
      </c>
      <c r="W115" s="17" t="s">
        <v>346</v>
      </c>
      <c r="X115" s="17" t="s">
        <v>227</v>
      </c>
    </row>
    <row r="116" spans="19:24" x14ac:dyDescent="0.3">
      <c r="S116" s="17">
        <v>116</v>
      </c>
      <c r="T116" s="17">
        <v>115.186725867085</v>
      </c>
      <c r="V116" s="17" t="s">
        <v>225</v>
      </c>
      <c r="W116" s="17" t="s">
        <v>347</v>
      </c>
      <c r="X116" s="17" t="s">
        <v>227</v>
      </c>
    </row>
    <row r="117" spans="19:24" x14ac:dyDescent="0.3">
      <c r="S117" s="17">
        <v>117</v>
      </c>
      <c r="T117" s="17">
        <v>116.179725867085</v>
      </c>
      <c r="V117" s="17" t="s">
        <v>225</v>
      </c>
      <c r="W117" s="17" t="s">
        <v>348</v>
      </c>
      <c r="X117" s="17" t="s">
        <v>227</v>
      </c>
    </row>
    <row r="118" spans="19:24" x14ac:dyDescent="0.3">
      <c r="S118" s="17">
        <v>118</v>
      </c>
      <c r="T118" s="17">
        <v>117.17872586708501</v>
      </c>
      <c r="V118" s="17" t="s">
        <v>225</v>
      </c>
      <c r="W118" s="17" t="s">
        <v>349</v>
      </c>
      <c r="X118" s="17" t="s">
        <v>227</v>
      </c>
    </row>
    <row r="119" spans="19:24" x14ac:dyDescent="0.3">
      <c r="S119" s="17">
        <v>119</v>
      </c>
      <c r="T119" s="17">
        <v>118.188725867085</v>
      </c>
      <c r="V119" s="17" t="s">
        <v>225</v>
      </c>
      <c r="W119" s="17" t="s">
        <v>350</v>
      </c>
      <c r="X119" s="17" t="s">
        <v>227</v>
      </c>
    </row>
    <row r="120" spans="19:24" x14ac:dyDescent="0.3">
      <c r="S120" s="17">
        <v>120</v>
      </c>
      <c r="T120" s="17">
        <v>119.180725867085</v>
      </c>
      <c r="V120" s="17" t="s">
        <v>225</v>
      </c>
      <c r="W120" s="17" t="s">
        <v>351</v>
      </c>
      <c r="X120" s="17" t="s">
        <v>227</v>
      </c>
    </row>
    <row r="121" spans="19:24" x14ac:dyDescent="0.3">
      <c r="S121" s="17">
        <v>121</v>
      </c>
      <c r="T121" s="17">
        <v>120.186725867085</v>
      </c>
      <c r="V121" s="17" t="s">
        <v>225</v>
      </c>
      <c r="W121" s="17" t="s">
        <v>352</v>
      </c>
      <c r="X121" s="17" t="s">
        <v>227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workbookViewId="0">
      <selection activeCell="G7" sqref="G7"/>
    </sheetView>
  </sheetViews>
  <sheetFormatPr defaultColWidth="9.109375" defaultRowHeight="14.4" x14ac:dyDescent="0.3"/>
  <cols>
    <col min="1" max="16384" width="9.109375" style="17"/>
  </cols>
  <sheetData>
    <row r="1" spans="1:20" x14ac:dyDescent="0.3">
      <c r="A1" s="17" t="s">
        <v>221</v>
      </c>
      <c r="B1" s="17" t="s">
        <v>222</v>
      </c>
      <c r="C1" s="17" t="s">
        <v>6</v>
      </c>
      <c r="D1" s="17" t="s">
        <v>223</v>
      </c>
      <c r="E1" s="17" t="s">
        <v>6</v>
      </c>
      <c r="F1" s="17" t="s">
        <v>224</v>
      </c>
      <c r="G1" s="17" t="s">
        <v>115</v>
      </c>
      <c r="J1" s="17" t="s">
        <v>7</v>
      </c>
      <c r="K1" s="17" t="s">
        <v>0</v>
      </c>
      <c r="S1" s="17">
        <v>1</v>
      </c>
      <c r="T1" s="17">
        <v>0.51549999999999996</v>
      </c>
    </row>
    <row r="2" spans="1:20" x14ac:dyDescent="0.3">
      <c r="A2" s="17" t="s">
        <v>228</v>
      </c>
      <c r="B2" s="17">
        <v>107</v>
      </c>
      <c r="C2" s="17">
        <v>16</v>
      </c>
      <c r="D2" s="2">
        <v>55</v>
      </c>
      <c r="E2" s="2">
        <v>25</v>
      </c>
      <c r="F2" s="18">
        <f>(B2-D2)/(VLOOKUP(E2,$S$1:$T$67,2,TRUE)-VLOOKUP(C2,$S$1:$T$67,2,TRUE))</f>
        <v>6.5179242918024567</v>
      </c>
      <c r="G2" s="18">
        <f>F2*$N$3</f>
        <v>14.81346429955104</v>
      </c>
      <c r="J2" s="17">
        <v>10</v>
      </c>
      <c r="K2" s="17" t="s">
        <v>1</v>
      </c>
      <c r="L2" s="17" t="s">
        <v>2</v>
      </c>
      <c r="M2" s="17" t="s">
        <v>3</v>
      </c>
      <c r="N2" s="17" t="s">
        <v>4</v>
      </c>
      <c r="S2" s="17">
        <v>2</v>
      </c>
      <c r="T2" s="17">
        <v>1.4274949447499801</v>
      </c>
    </row>
    <row r="3" spans="1:20" x14ac:dyDescent="0.3">
      <c r="B3" s="17">
        <v>111</v>
      </c>
      <c r="C3" s="17">
        <v>18</v>
      </c>
      <c r="D3" s="2">
        <v>57</v>
      </c>
      <c r="E3" s="2">
        <v>27</v>
      </c>
      <c r="F3" s="18">
        <f t="shared" ref="F3:F4" si="0">(B3-D3)/(VLOOKUP(E3,$S$1:$T$67,2,TRUE)-VLOOKUP(C3,$S$1:$T$67,2,TRUE))</f>
        <v>6.7222706336362492</v>
      </c>
      <c r="G3" s="18">
        <f t="shared" ref="G3:G8" si="1">F3*$N$3</f>
        <v>15.27788780371875</v>
      </c>
      <c r="K3" s="17">
        <v>4</v>
      </c>
      <c r="L3" s="17">
        <v>22</v>
      </c>
      <c r="M3" s="17">
        <v>50</v>
      </c>
      <c r="N3" s="17">
        <f>M3/L3</f>
        <v>2.2727272727272729</v>
      </c>
      <c r="S3" s="17">
        <v>3</v>
      </c>
      <c r="T3" s="17">
        <v>2.32149494474998</v>
      </c>
    </row>
    <row r="4" spans="1:20" x14ac:dyDescent="0.3">
      <c r="B4" s="17">
        <v>97</v>
      </c>
      <c r="C4" s="17">
        <v>24</v>
      </c>
      <c r="D4" s="2">
        <v>57</v>
      </c>
      <c r="E4" s="2">
        <v>30</v>
      </c>
      <c r="F4" s="18">
        <f t="shared" si="0"/>
        <v>7.4142724745134387</v>
      </c>
      <c r="G4" s="18">
        <f t="shared" si="1"/>
        <v>16.850619260257815</v>
      </c>
      <c r="K4" s="17">
        <v>10</v>
      </c>
      <c r="L4" s="17">
        <v>55</v>
      </c>
      <c r="M4" s="17">
        <v>50</v>
      </c>
      <c r="N4" s="17">
        <f>M4/L4</f>
        <v>0.90909090909090906</v>
      </c>
      <c r="S4" s="17">
        <v>4</v>
      </c>
      <c r="T4" s="17">
        <v>3.2134949447499799</v>
      </c>
    </row>
    <row r="5" spans="1:20" x14ac:dyDescent="0.3">
      <c r="A5" s="17" t="s">
        <v>234</v>
      </c>
      <c r="B5" s="17">
        <v>107</v>
      </c>
      <c r="C5" s="17">
        <v>2</v>
      </c>
      <c r="D5" s="2">
        <v>75</v>
      </c>
      <c r="E5" s="2">
        <v>12</v>
      </c>
      <c r="F5" s="18">
        <f>(B5-D5)/(VLOOKUP(E5,$S$1:$T$67,2,TRUE)-VLOOKUP(C5,$S$1:$T$67,2,TRUE))</f>
        <v>3.5018603633180434</v>
      </c>
      <c r="G5" s="18">
        <f>F5*$N$3</f>
        <v>7.9587735529955541</v>
      </c>
      <c r="S5" s="17">
        <v>5</v>
      </c>
      <c r="T5" s="17">
        <v>4.1714949447499796</v>
      </c>
    </row>
    <row r="6" spans="1:20" x14ac:dyDescent="0.3">
      <c r="S6" s="17">
        <v>6</v>
      </c>
      <c r="T6" s="17">
        <v>5.1164949447499799</v>
      </c>
    </row>
    <row r="7" spans="1:20" x14ac:dyDescent="0.3">
      <c r="D7" s="2"/>
      <c r="E7" s="2"/>
      <c r="F7" s="18" t="e">
        <f t="shared" ref="F7:F8" si="2">(B7-D7)/(VLOOKUP(E7,$S$1:$T$67,2,TRUE)-VLOOKUP(C7,$S$1:$T$67,2,TRUE))</f>
        <v>#N/A</v>
      </c>
      <c r="G7" s="18" t="e">
        <f t="shared" si="1"/>
        <v>#N/A</v>
      </c>
      <c r="S7" s="17">
        <v>7</v>
      </c>
      <c r="T7" s="17">
        <v>6.0664949447499801</v>
      </c>
    </row>
    <row r="8" spans="1:20" x14ac:dyDescent="0.3">
      <c r="D8" s="2"/>
      <c r="E8" s="2"/>
      <c r="F8" s="18" t="e">
        <f t="shared" si="2"/>
        <v>#N/A</v>
      </c>
      <c r="G8" s="18" t="e">
        <f t="shared" si="1"/>
        <v>#N/A</v>
      </c>
      <c r="S8" s="17">
        <v>8</v>
      </c>
      <c r="T8" s="17">
        <v>6.9674949447499799</v>
      </c>
    </row>
    <row r="9" spans="1:20" x14ac:dyDescent="0.3">
      <c r="D9" s="2"/>
      <c r="F9" s="18"/>
      <c r="G9" s="18"/>
      <c r="S9" s="17">
        <v>9</v>
      </c>
      <c r="T9" s="17">
        <v>7.8634949447499798</v>
      </c>
    </row>
    <row r="10" spans="1:20" x14ac:dyDescent="0.3">
      <c r="S10" s="17">
        <v>10</v>
      </c>
      <c r="T10" s="17">
        <v>8.7654949447499799</v>
      </c>
    </row>
    <row r="11" spans="1:20" x14ac:dyDescent="0.3">
      <c r="S11" s="17">
        <v>11</v>
      </c>
      <c r="T11" s="17">
        <v>9.6614949447499807</v>
      </c>
    </row>
    <row r="12" spans="1:20" x14ac:dyDescent="0.3">
      <c r="S12" s="17">
        <v>12</v>
      </c>
      <c r="T12" s="17">
        <v>10.565494944749901</v>
      </c>
    </row>
    <row r="13" spans="1:20" x14ac:dyDescent="0.3">
      <c r="S13" s="17">
        <v>13</v>
      </c>
      <c r="T13" s="17">
        <v>11.449494944749899</v>
      </c>
    </row>
    <row r="14" spans="1:20" x14ac:dyDescent="0.3">
      <c r="S14" s="17">
        <v>14</v>
      </c>
      <c r="T14" s="17">
        <v>12.305494944749899</v>
      </c>
    </row>
    <row r="15" spans="1:20" x14ac:dyDescent="0.3">
      <c r="S15" s="17">
        <v>15</v>
      </c>
      <c r="T15" s="17">
        <v>13.199494944749899</v>
      </c>
    </row>
    <row r="16" spans="1:20" x14ac:dyDescent="0.3">
      <c r="S16" s="17">
        <v>16</v>
      </c>
      <c r="T16" s="17">
        <v>14.1044949447499</v>
      </c>
    </row>
    <row r="17" spans="19:20" x14ac:dyDescent="0.3">
      <c r="S17" s="17">
        <v>17</v>
      </c>
      <c r="T17" s="17">
        <v>14.9904949447499</v>
      </c>
    </row>
    <row r="18" spans="19:20" x14ac:dyDescent="0.3">
      <c r="S18" s="17">
        <v>18</v>
      </c>
      <c r="T18" s="17">
        <v>15.8464949447499</v>
      </c>
    </row>
    <row r="19" spans="19:20" x14ac:dyDescent="0.3">
      <c r="S19" s="17">
        <v>19</v>
      </c>
      <c r="T19" s="17">
        <v>16.740494944749901</v>
      </c>
    </row>
    <row r="20" spans="19:20" x14ac:dyDescent="0.3">
      <c r="S20" s="17">
        <v>20</v>
      </c>
      <c r="T20" s="17">
        <v>17.6434949447499</v>
      </c>
    </row>
    <row r="21" spans="19:20" x14ac:dyDescent="0.3">
      <c r="S21" s="17">
        <v>21</v>
      </c>
      <c r="T21" s="17">
        <v>18.5854949447499</v>
      </c>
    </row>
    <row r="22" spans="19:20" x14ac:dyDescent="0.3">
      <c r="S22" s="17">
        <v>22</v>
      </c>
      <c r="T22" s="17">
        <v>19.444494944749898</v>
      </c>
    </row>
    <row r="23" spans="19:20" x14ac:dyDescent="0.3">
      <c r="S23" s="17">
        <v>23</v>
      </c>
      <c r="T23" s="17">
        <v>20.3294949447499</v>
      </c>
    </row>
    <row r="24" spans="19:20" x14ac:dyDescent="0.3">
      <c r="S24" s="17">
        <v>24</v>
      </c>
      <c r="T24" s="17">
        <v>21.186494944749899</v>
      </c>
    </row>
    <row r="25" spans="19:20" x14ac:dyDescent="0.3">
      <c r="S25" s="17">
        <v>25</v>
      </c>
      <c r="T25" s="17">
        <v>22.0824949447499</v>
      </c>
    </row>
    <row r="26" spans="19:20" x14ac:dyDescent="0.3">
      <c r="S26" s="17">
        <v>26</v>
      </c>
      <c r="T26" s="17">
        <v>22.985494944749899</v>
      </c>
    </row>
    <row r="27" spans="19:20" x14ac:dyDescent="0.3">
      <c r="S27" s="17">
        <v>27</v>
      </c>
      <c r="T27" s="17">
        <v>23.879494944749901</v>
      </c>
    </row>
    <row r="28" spans="19:20" x14ac:dyDescent="0.3">
      <c r="S28" s="17">
        <v>28</v>
      </c>
      <c r="T28" s="17">
        <v>24.782494944749899</v>
      </c>
    </row>
    <row r="29" spans="19:20" x14ac:dyDescent="0.3">
      <c r="S29" s="17">
        <v>29</v>
      </c>
      <c r="T29" s="17">
        <v>25.676494944749901</v>
      </c>
    </row>
    <row r="30" spans="19:20" x14ac:dyDescent="0.3">
      <c r="S30" s="17">
        <v>30</v>
      </c>
      <c r="T30" s="17">
        <v>26.581494944749899</v>
      </c>
    </row>
    <row r="31" spans="19:20" x14ac:dyDescent="0.3">
      <c r="S31" s="17">
        <v>31</v>
      </c>
      <c r="T31" s="17">
        <v>27.4664949447499</v>
      </c>
    </row>
    <row r="32" spans="19:20" x14ac:dyDescent="0.3">
      <c r="S32" s="17">
        <v>32</v>
      </c>
      <c r="T32" s="17">
        <v>28.3234949447499</v>
      </c>
    </row>
    <row r="33" spans="19:20" x14ac:dyDescent="0.3">
      <c r="S33" s="17">
        <v>33</v>
      </c>
      <c r="T33" s="17">
        <v>29.219494944749901</v>
      </c>
    </row>
    <row r="34" spans="19:20" x14ac:dyDescent="0.3">
      <c r="S34" s="17">
        <v>34</v>
      </c>
      <c r="T34" s="17">
        <v>30.119494944749899</v>
      </c>
    </row>
    <row r="35" spans="19:20" x14ac:dyDescent="0.3">
      <c r="S35" s="17">
        <v>35</v>
      </c>
      <c r="T35" s="17">
        <v>31.004494944749901</v>
      </c>
    </row>
    <row r="36" spans="19:20" x14ac:dyDescent="0.3">
      <c r="S36" s="17">
        <v>36</v>
      </c>
      <c r="T36" s="17">
        <v>31.862494944749901</v>
      </c>
    </row>
    <row r="37" spans="19:20" x14ac:dyDescent="0.3">
      <c r="S37" s="17">
        <v>37</v>
      </c>
      <c r="T37" s="17">
        <v>32.757494944749901</v>
      </c>
    </row>
    <row r="38" spans="19:20" x14ac:dyDescent="0.3">
      <c r="S38" s="17">
        <v>38</v>
      </c>
      <c r="T38" s="17">
        <v>33.6604949447499</v>
      </c>
    </row>
    <row r="39" spans="19:20" x14ac:dyDescent="0.3">
      <c r="S39" s="17">
        <v>39</v>
      </c>
      <c r="T39" s="17">
        <v>34.604494944749902</v>
      </c>
    </row>
    <row r="40" spans="19:20" x14ac:dyDescent="0.3">
      <c r="S40" s="17">
        <v>40</v>
      </c>
      <c r="T40" s="17">
        <v>35.447494944749899</v>
      </c>
    </row>
    <row r="41" spans="19:20" x14ac:dyDescent="0.3">
      <c r="S41" s="17">
        <v>41</v>
      </c>
      <c r="T41" s="17">
        <v>36.302494944749903</v>
      </c>
    </row>
    <row r="42" spans="19:20" x14ac:dyDescent="0.3">
      <c r="S42" s="17">
        <v>42</v>
      </c>
      <c r="T42" s="17">
        <v>37.203494944749899</v>
      </c>
    </row>
    <row r="43" spans="19:20" x14ac:dyDescent="0.3">
      <c r="S43" s="17">
        <v>43</v>
      </c>
      <c r="T43" s="17">
        <v>38.088494944749897</v>
      </c>
    </row>
    <row r="44" spans="19:20" x14ac:dyDescent="0.3">
      <c r="S44" s="17">
        <v>44</v>
      </c>
      <c r="T44" s="17">
        <v>38.945494944749903</v>
      </c>
    </row>
    <row r="45" spans="19:20" x14ac:dyDescent="0.3">
      <c r="S45" s="17">
        <v>45</v>
      </c>
      <c r="T45" s="17">
        <v>39.840494944749899</v>
      </c>
    </row>
    <row r="46" spans="19:20" x14ac:dyDescent="0.3">
      <c r="S46" s="17">
        <v>46</v>
      </c>
      <c r="T46" s="17">
        <v>40.7424949447499</v>
      </c>
    </row>
    <row r="47" spans="19:20" x14ac:dyDescent="0.3">
      <c r="S47" s="17">
        <v>47</v>
      </c>
      <c r="T47" s="17">
        <v>41.640494944749904</v>
      </c>
    </row>
    <row r="48" spans="19:20" x14ac:dyDescent="0.3">
      <c r="S48" s="17">
        <v>48</v>
      </c>
      <c r="T48" s="17">
        <v>42.540494944749902</v>
      </c>
    </row>
    <row r="49" spans="19:20" x14ac:dyDescent="0.3">
      <c r="S49" s="17">
        <v>49</v>
      </c>
      <c r="T49" s="17">
        <v>43.436494944749903</v>
      </c>
    </row>
    <row r="50" spans="19:20" x14ac:dyDescent="0.3">
      <c r="S50" s="17">
        <v>50</v>
      </c>
      <c r="T50" s="17">
        <v>44.339494944749902</v>
      </c>
    </row>
    <row r="51" spans="19:20" x14ac:dyDescent="0.3">
      <c r="S51" s="17">
        <v>51</v>
      </c>
      <c r="T51" s="17">
        <v>45.2274949447499</v>
      </c>
    </row>
    <row r="52" spans="19:20" x14ac:dyDescent="0.3">
      <c r="S52" s="17">
        <v>52</v>
      </c>
      <c r="T52" s="17">
        <v>46.082494944749897</v>
      </c>
    </row>
    <row r="53" spans="19:20" x14ac:dyDescent="0.3">
      <c r="S53" s="17">
        <v>53</v>
      </c>
      <c r="T53" s="17">
        <v>46.975494944749897</v>
      </c>
    </row>
    <row r="54" spans="19:20" x14ac:dyDescent="0.3">
      <c r="S54" s="17">
        <v>54</v>
      </c>
      <c r="T54" s="17">
        <v>47.868494944749898</v>
      </c>
    </row>
    <row r="55" spans="19:20" x14ac:dyDescent="0.3">
      <c r="S55" s="17">
        <v>55</v>
      </c>
      <c r="T55" s="17">
        <v>48.722494944749897</v>
      </c>
    </row>
    <row r="56" spans="19:20" x14ac:dyDescent="0.3">
      <c r="S56" s="17">
        <v>56</v>
      </c>
      <c r="T56" s="17">
        <v>49.622494944749903</v>
      </c>
    </row>
    <row r="57" spans="19:20" x14ac:dyDescent="0.3">
      <c r="S57" s="17">
        <v>57</v>
      </c>
      <c r="T57" s="17">
        <v>50.518494944749897</v>
      </c>
    </row>
    <row r="58" spans="19:20" x14ac:dyDescent="0.3">
      <c r="S58" s="17">
        <v>58</v>
      </c>
      <c r="T58" s="17">
        <v>51.420494944749898</v>
      </c>
    </row>
    <row r="59" spans="19:20" x14ac:dyDescent="0.3">
      <c r="S59" s="17">
        <v>59</v>
      </c>
      <c r="T59" s="17">
        <v>52.313494944749898</v>
      </c>
    </row>
    <row r="60" spans="19:20" x14ac:dyDescent="0.3">
      <c r="S60" s="17">
        <v>60</v>
      </c>
      <c r="T60" s="17">
        <v>53.2214949447499</v>
      </c>
    </row>
    <row r="61" spans="19:20" x14ac:dyDescent="0.3">
      <c r="S61" s="17">
        <v>61</v>
      </c>
      <c r="T61" s="17">
        <v>54.1604949447499</v>
      </c>
    </row>
    <row r="62" spans="19:20" x14ac:dyDescent="0.3">
      <c r="S62" s="17">
        <v>62</v>
      </c>
      <c r="T62" s="17">
        <v>55.017494944749899</v>
      </c>
    </row>
    <row r="63" spans="19:20" x14ac:dyDescent="0.3">
      <c r="S63" s="17">
        <v>63</v>
      </c>
      <c r="T63" s="17">
        <v>55.905494944749897</v>
      </c>
    </row>
    <row r="64" spans="19:20" x14ac:dyDescent="0.3">
      <c r="S64" s="17">
        <v>64</v>
      </c>
      <c r="T64" s="17">
        <v>56.8064949447499</v>
      </c>
    </row>
    <row r="65" spans="19:20" x14ac:dyDescent="0.3">
      <c r="S65" s="17">
        <v>65</v>
      </c>
      <c r="T65" s="17">
        <v>57.702494944749901</v>
      </c>
    </row>
    <row r="66" spans="19:20" x14ac:dyDescent="0.3">
      <c r="S66" s="17">
        <v>66</v>
      </c>
      <c r="T66" s="17">
        <v>58.5504949447499</v>
      </c>
    </row>
    <row r="67" spans="19:20" x14ac:dyDescent="0.3">
      <c r="S67" s="17">
        <v>67</v>
      </c>
      <c r="T67" s="17">
        <v>59.446494944749901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workbookViewId="0">
      <selection activeCell="G7" sqref="G7"/>
    </sheetView>
  </sheetViews>
  <sheetFormatPr defaultColWidth="9.109375" defaultRowHeight="14.4" x14ac:dyDescent="0.3"/>
  <cols>
    <col min="1" max="16384" width="9.109375" style="17"/>
  </cols>
  <sheetData>
    <row r="1" spans="1:20" x14ac:dyDescent="0.3">
      <c r="A1" s="17" t="s">
        <v>221</v>
      </c>
      <c r="B1" s="17" t="s">
        <v>222</v>
      </c>
      <c r="C1" s="17" t="s">
        <v>6</v>
      </c>
      <c r="D1" s="17" t="s">
        <v>223</v>
      </c>
      <c r="E1" s="17" t="s">
        <v>6</v>
      </c>
      <c r="F1" s="17" t="s">
        <v>224</v>
      </c>
      <c r="G1" s="17" t="s">
        <v>115</v>
      </c>
      <c r="J1" s="17" t="s">
        <v>7</v>
      </c>
      <c r="K1" s="17" t="s">
        <v>0</v>
      </c>
      <c r="S1" s="17">
        <v>1</v>
      </c>
      <c r="T1" s="17">
        <v>0.51151792536990204</v>
      </c>
    </row>
    <row r="2" spans="1:20" x14ac:dyDescent="0.3">
      <c r="A2" s="17" t="s">
        <v>228</v>
      </c>
      <c r="B2" s="17">
        <v>75</v>
      </c>
      <c r="C2" s="17">
        <v>23</v>
      </c>
      <c r="D2" s="2">
        <v>45</v>
      </c>
      <c r="E2" s="2">
        <v>31</v>
      </c>
      <c r="F2" s="18">
        <f>(B2-D2)/(VLOOKUP(E2,$S$1:$T$121,2,TRUE)-VLOOKUP(C2,$S$1:$T$121,2,TRUE))</f>
        <v>3.7523452157598509</v>
      </c>
      <c r="G2" s="18">
        <f t="shared" ref="G2" si="0">F2*$N$3</f>
        <v>8.528057308545117</v>
      </c>
      <c r="J2" s="17">
        <v>10</v>
      </c>
      <c r="K2" s="17" t="s">
        <v>1</v>
      </c>
      <c r="L2" s="17" t="s">
        <v>2</v>
      </c>
      <c r="M2" s="17" t="s">
        <v>3</v>
      </c>
      <c r="N2" s="17" t="s">
        <v>4</v>
      </c>
      <c r="S2" s="17">
        <v>2</v>
      </c>
      <c r="T2" s="17">
        <v>1.3845179253699</v>
      </c>
    </row>
    <row r="3" spans="1:20" x14ac:dyDescent="0.3">
      <c r="B3" s="17">
        <v>80</v>
      </c>
      <c r="C3" s="17">
        <v>80</v>
      </c>
      <c r="D3" s="2">
        <v>38</v>
      </c>
      <c r="E3" s="2">
        <v>91</v>
      </c>
      <c r="F3" s="18">
        <f>(B3-D3)/(VLOOKUP(E3,$S$1:$T$121,2,TRUE)-VLOOKUP(C3,$S$1:$T$121,2,TRUE))</f>
        <v>3.8192234245703376</v>
      </c>
      <c r="G3" s="18">
        <f>F3*$N$3</f>
        <v>8.6800532376598589</v>
      </c>
      <c r="K3" s="17">
        <v>4</v>
      </c>
      <c r="L3" s="17">
        <v>22</v>
      </c>
      <c r="M3" s="17">
        <v>50</v>
      </c>
      <c r="N3" s="17">
        <f>M3/L3</f>
        <v>2.2727272727272729</v>
      </c>
      <c r="S3" s="17">
        <v>3</v>
      </c>
      <c r="T3" s="17">
        <v>2.2685179253698999</v>
      </c>
    </row>
    <row r="4" spans="1:20" x14ac:dyDescent="0.3">
      <c r="B4" s="17">
        <v>91</v>
      </c>
      <c r="C4" s="17">
        <v>34</v>
      </c>
      <c r="D4" s="17">
        <v>51</v>
      </c>
      <c r="E4" s="17">
        <v>45</v>
      </c>
      <c r="F4" s="18">
        <f>(B4-D4)/(VLOOKUP(E4,$S$1:$T$121,2,TRUE)-VLOOKUP(C4,$S$1:$T$121,2,TRUE))</f>
        <v>3.6347114947751038</v>
      </c>
      <c r="G4" s="18">
        <f>F4*$N$3</f>
        <v>8.2607079426706918</v>
      </c>
      <c r="K4" s="17">
        <v>10</v>
      </c>
      <c r="L4" s="17">
        <v>55</v>
      </c>
      <c r="M4" s="17">
        <v>50</v>
      </c>
      <c r="N4" s="17">
        <f>M4/L4</f>
        <v>0.90909090909090906</v>
      </c>
      <c r="S4" s="17">
        <v>4</v>
      </c>
      <c r="T4" s="17">
        <v>3.1705179253699001</v>
      </c>
    </row>
    <row r="5" spans="1:20" x14ac:dyDescent="0.3">
      <c r="D5" s="2"/>
      <c r="F5" s="18"/>
      <c r="G5" s="18"/>
      <c r="S5" s="17">
        <v>5</v>
      </c>
      <c r="T5" s="17">
        <v>4.1705179253699001</v>
      </c>
    </row>
    <row r="6" spans="1:20" x14ac:dyDescent="0.3">
      <c r="D6" s="2"/>
      <c r="E6" s="2"/>
      <c r="F6" s="18"/>
      <c r="G6" s="18"/>
      <c r="S6" s="17">
        <v>6</v>
      </c>
      <c r="T6" s="17">
        <v>5.1705179253699001</v>
      </c>
    </row>
    <row r="7" spans="1:20" x14ac:dyDescent="0.3">
      <c r="D7" s="2"/>
      <c r="E7" s="2"/>
      <c r="F7" s="18"/>
      <c r="G7" s="18"/>
      <c r="S7" s="17">
        <v>7</v>
      </c>
      <c r="T7" s="17">
        <v>6.1845179253699003</v>
      </c>
    </row>
    <row r="8" spans="1:20" x14ac:dyDescent="0.3">
      <c r="D8" s="2"/>
      <c r="E8" s="2"/>
      <c r="F8" s="18"/>
      <c r="G8" s="18"/>
      <c r="S8" s="17">
        <v>8</v>
      </c>
      <c r="T8" s="17">
        <v>7.2035179253699004</v>
      </c>
    </row>
    <row r="9" spans="1:20" x14ac:dyDescent="0.3">
      <c r="D9" s="2"/>
      <c r="F9" s="18"/>
      <c r="G9" s="18"/>
      <c r="S9" s="17">
        <v>9</v>
      </c>
      <c r="T9" s="17">
        <v>8.1735179253699002</v>
      </c>
    </row>
    <row r="10" spans="1:20" x14ac:dyDescent="0.3">
      <c r="S10" s="17">
        <v>10</v>
      </c>
      <c r="T10" s="17">
        <v>9.1735179253699002</v>
      </c>
    </row>
    <row r="11" spans="1:20" x14ac:dyDescent="0.3">
      <c r="S11" s="17">
        <v>11</v>
      </c>
      <c r="T11" s="17">
        <v>10.1735179253699</v>
      </c>
    </row>
    <row r="12" spans="1:20" x14ac:dyDescent="0.3">
      <c r="S12" s="17">
        <v>12</v>
      </c>
      <c r="T12" s="17">
        <v>11.181517925369899</v>
      </c>
    </row>
    <row r="13" spans="1:20" x14ac:dyDescent="0.3">
      <c r="S13" s="17">
        <v>13</v>
      </c>
      <c r="T13" s="17">
        <v>12.178517925369899</v>
      </c>
    </row>
    <row r="14" spans="1:20" x14ac:dyDescent="0.3">
      <c r="S14" s="17">
        <v>14</v>
      </c>
      <c r="T14" s="17">
        <v>13.178517925369899</v>
      </c>
    </row>
    <row r="15" spans="1:20" x14ac:dyDescent="0.3">
      <c r="S15" s="17">
        <v>15</v>
      </c>
      <c r="T15" s="17">
        <v>14.1795179253699</v>
      </c>
    </row>
    <row r="16" spans="1:20" x14ac:dyDescent="0.3">
      <c r="S16" s="17">
        <v>16</v>
      </c>
      <c r="T16" s="17">
        <v>15.1795179253699</v>
      </c>
    </row>
    <row r="17" spans="19:20" x14ac:dyDescent="0.3">
      <c r="S17" s="17">
        <v>17</v>
      </c>
      <c r="T17" s="17">
        <v>16.180517925369902</v>
      </c>
    </row>
    <row r="18" spans="19:20" x14ac:dyDescent="0.3">
      <c r="S18" s="17">
        <v>18</v>
      </c>
      <c r="T18" s="17">
        <v>17.181517925369899</v>
      </c>
    </row>
    <row r="19" spans="19:20" x14ac:dyDescent="0.3">
      <c r="S19" s="17">
        <v>19</v>
      </c>
      <c r="T19" s="17">
        <v>18.172517925369899</v>
      </c>
    </row>
    <row r="20" spans="19:20" x14ac:dyDescent="0.3">
      <c r="S20" s="17">
        <v>20</v>
      </c>
      <c r="T20" s="17">
        <v>19.181517925369899</v>
      </c>
    </row>
    <row r="21" spans="19:20" x14ac:dyDescent="0.3">
      <c r="S21" s="17">
        <v>21</v>
      </c>
      <c r="T21" s="17">
        <v>20.183517925369902</v>
      </c>
    </row>
    <row r="22" spans="19:20" x14ac:dyDescent="0.3">
      <c r="S22" s="17">
        <v>22</v>
      </c>
      <c r="T22" s="17">
        <v>21.180517925369902</v>
      </c>
    </row>
    <row r="23" spans="19:20" x14ac:dyDescent="0.3">
      <c r="S23" s="17">
        <v>23</v>
      </c>
      <c r="T23" s="17">
        <v>22.180517925369902</v>
      </c>
    </row>
    <row r="24" spans="19:20" x14ac:dyDescent="0.3">
      <c r="S24" s="17">
        <v>24</v>
      </c>
      <c r="T24" s="17">
        <v>23.178517925369899</v>
      </c>
    </row>
    <row r="25" spans="19:20" x14ac:dyDescent="0.3">
      <c r="S25" s="17">
        <v>25</v>
      </c>
      <c r="T25" s="17">
        <v>24.1795179253699</v>
      </c>
    </row>
    <row r="26" spans="19:20" x14ac:dyDescent="0.3">
      <c r="S26" s="17">
        <v>26</v>
      </c>
      <c r="T26" s="17">
        <v>25.181517925369899</v>
      </c>
    </row>
    <row r="27" spans="19:20" x14ac:dyDescent="0.3">
      <c r="S27" s="17">
        <v>27</v>
      </c>
      <c r="T27" s="17">
        <v>26.178517925369899</v>
      </c>
    </row>
    <row r="28" spans="19:20" x14ac:dyDescent="0.3">
      <c r="S28" s="17">
        <v>28</v>
      </c>
      <c r="T28" s="17">
        <v>27.181517925369899</v>
      </c>
    </row>
    <row r="29" spans="19:20" x14ac:dyDescent="0.3">
      <c r="S29" s="17">
        <v>29</v>
      </c>
      <c r="T29" s="17">
        <v>28.1795179253699</v>
      </c>
    </row>
    <row r="30" spans="19:20" x14ac:dyDescent="0.3">
      <c r="S30" s="17">
        <v>30</v>
      </c>
      <c r="T30" s="17">
        <v>29.177517925369902</v>
      </c>
    </row>
    <row r="31" spans="19:20" x14ac:dyDescent="0.3">
      <c r="S31" s="17">
        <v>31</v>
      </c>
      <c r="T31" s="17">
        <v>30.175517925369899</v>
      </c>
    </row>
    <row r="32" spans="19:20" x14ac:dyDescent="0.3">
      <c r="S32" s="17">
        <v>32</v>
      </c>
      <c r="T32" s="17">
        <v>31.184517925369899</v>
      </c>
    </row>
    <row r="33" spans="19:20" x14ac:dyDescent="0.3">
      <c r="S33" s="17">
        <v>33</v>
      </c>
      <c r="T33" s="17">
        <v>32.1735179253699</v>
      </c>
    </row>
    <row r="34" spans="19:20" x14ac:dyDescent="0.3">
      <c r="S34" s="17">
        <v>34</v>
      </c>
      <c r="T34" s="17">
        <v>33.175517925369903</v>
      </c>
    </row>
    <row r="35" spans="19:20" x14ac:dyDescent="0.3">
      <c r="S35" s="17">
        <v>35</v>
      </c>
      <c r="T35" s="17">
        <v>34.180517925369898</v>
      </c>
    </row>
    <row r="36" spans="19:20" x14ac:dyDescent="0.3">
      <c r="S36" s="17">
        <v>36</v>
      </c>
      <c r="T36" s="17">
        <v>35.1765179253699</v>
      </c>
    </row>
    <row r="37" spans="19:20" x14ac:dyDescent="0.3">
      <c r="S37" s="17">
        <v>37</v>
      </c>
      <c r="T37" s="17">
        <v>36.175517925369903</v>
      </c>
    </row>
    <row r="38" spans="19:20" x14ac:dyDescent="0.3">
      <c r="S38" s="17">
        <v>38</v>
      </c>
      <c r="T38" s="17">
        <v>37.180517925369898</v>
      </c>
    </row>
    <row r="39" spans="19:20" x14ac:dyDescent="0.3">
      <c r="S39" s="17">
        <v>39</v>
      </c>
      <c r="T39" s="17">
        <v>38.181517925369903</v>
      </c>
    </row>
    <row r="40" spans="19:20" x14ac:dyDescent="0.3">
      <c r="S40" s="17">
        <v>40</v>
      </c>
      <c r="T40" s="17">
        <v>39.181517925369903</v>
      </c>
    </row>
    <row r="41" spans="19:20" x14ac:dyDescent="0.3">
      <c r="S41" s="17">
        <v>41</v>
      </c>
      <c r="T41" s="17">
        <v>40.182517925369901</v>
      </c>
    </row>
    <row r="42" spans="19:20" x14ac:dyDescent="0.3">
      <c r="S42" s="17">
        <v>42</v>
      </c>
      <c r="T42" s="17">
        <v>41.181517925369903</v>
      </c>
    </row>
    <row r="43" spans="19:20" x14ac:dyDescent="0.3">
      <c r="S43" s="17">
        <v>43</v>
      </c>
      <c r="T43" s="17">
        <v>42.182517925369901</v>
      </c>
    </row>
    <row r="44" spans="19:20" x14ac:dyDescent="0.3">
      <c r="S44" s="17">
        <v>44</v>
      </c>
      <c r="T44" s="17">
        <v>43.181517925369903</v>
      </c>
    </row>
    <row r="45" spans="19:20" x14ac:dyDescent="0.3">
      <c r="S45" s="17">
        <v>45</v>
      </c>
      <c r="T45" s="17">
        <v>44.180517925369898</v>
      </c>
    </row>
    <row r="46" spans="19:20" x14ac:dyDescent="0.3">
      <c r="S46" s="17">
        <v>46</v>
      </c>
      <c r="T46" s="17">
        <v>45.182517925369901</v>
      </c>
    </row>
    <row r="47" spans="19:20" x14ac:dyDescent="0.3">
      <c r="S47" s="17">
        <v>47</v>
      </c>
      <c r="T47" s="17">
        <v>46.180517925369898</v>
      </c>
    </row>
    <row r="48" spans="19:20" x14ac:dyDescent="0.3">
      <c r="S48" s="17">
        <v>48</v>
      </c>
      <c r="T48" s="17">
        <v>47.1735179253699</v>
      </c>
    </row>
    <row r="49" spans="19:20" x14ac:dyDescent="0.3">
      <c r="S49" s="17">
        <v>49</v>
      </c>
      <c r="T49" s="17">
        <v>48.174517925369898</v>
      </c>
    </row>
    <row r="50" spans="19:20" x14ac:dyDescent="0.3">
      <c r="S50" s="17">
        <v>50</v>
      </c>
      <c r="T50" s="17">
        <v>49.181517925369903</v>
      </c>
    </row>
    <row r="51" spans="19:20" x14ac:dyDescent="0.3">
      <c r="S51" s="17">
        <v>51</v>
      </c>
      <c r="T51" s="17">
        <v>50.181517925369903</v>
      </c>
    </row>
    <row r="52" spans="19:20" x14ac:dyDescent="0.3">
      <c r="S52" s="17">
        <v>52</v>
      </c>
      <c r="T52" s="17">
        <v>51.181517925369903</v>
      </c>
    </row>
    <row r="53" spans="19:20" x14ac:dyDescent="0.3">
      <c r="S53" s="17">
        <v>53</v>
      </c>
      <c r="T53" s="17">
        <v>52.182517925369901</v>
      </c>
    </row>
    <row r="54" spans="19:20" x14ac:dyDescent="0.3">
      <c r="S54" s="17">
        <v>54</v>
      </c>
      <c r="T54" s="17">
        <v>53.1765179253699</v>
      </c>
    </row>
    <row r="55" spans="19:20" x14ac:dyDescent="0.3">
      <c r="S55" s="17">
        <v>55</v>
      </c>
      <c r="T55" s="17">
        <v>54.1675179253699</v>
      </c>
    </row>
    <row r="56" spans="19:20" x14ac:dyDescent="0.3">
      <c r="S56" s="17">
        <v>56</v>
      </c>
      <c r="T56" s="17">
        <v>55.180517925369898</v>
      </c>
    </row>
    <row r="57" spans="19:20" x14ac:dyDescent="0.3">
      <c r="S57" s="17">
        <v>57</v>
      </c>
      <c r="T57" s="17">
        <v>56.174517925369898</v>
      </c>
    </row>
    <row r="58" spans="19:20" x14ac:dyDescent="0.3">
      <c r="S58" s="17">
        <v>58</v>
      </c>
      <c r="T58" s="17">
        <v>57.182517925369901</v>
      </c>
    </row>
    <row r="59" spans="19:20" x14ac:dyDescent="0.3">
      <c r="S59" s="17">
        <v>59</v>
      </c>
      <c r="T59" s="17">
        <v>58.181517925369903</v>
      </c>
    </row>
    <row r="60" spans="19:20" x14ac:dyDescent="0.3">
      <c r="S60" s="17">
        <v>60</v>
      </c>
      <c r="T60" s="17">
        <v>59.181517925369903</v>
      </c>
    </row>
    <row r="61" spans="19:20" x14ac:dyDescent="0.3">
      <c r="S61" s="17">
        <v>61</v>
      </c>
      <c r="T61" s="17">
        <v>60.182517925369901</v>
      </c>
    </row>
    <row r="62" spans="19:20" x14ac:dyDescent="0.3">
      <c r="S62" s="17">
        <v>62</v>
      </c>
      <c r="T62" s="17">
        <v>61.185517925369901</v>
      </c>
    </row>
    <row r="63" spans="19:20" x14ac:dyDescent="0.3">
      <c r="S63" s="17">
        <v>63</v>
      </c>
      <c r="T63" s="17">
        <v>62.182517925369901</v>
      </c>
    </row>
    <row r="64" spans="19:20" x14ac:dyDescent="0.3">
      <c r="S64" s="17">
        <v>64</v>
      </c>
      <c r="T64" s="17">
        <v>63.175517925369903</v>
      </c>
    </row>
    <row r="65" spans="19:20" x14ac:dyDescent="0.3">
      <c r="S65" s="17">
        <v>65</v>
      </c>
      <c r="T65" s="17">
        <v>64.180517925369898</v>
      </c>
    </row>
    <row r="66" spans="19:20" x14ac:dyDescent="0.3">
      <c r="S66" s="17">
        <v>66</v>
      </c>
      <c r="T66" s="17">
        <v>65.183517925369898</v>
      </c>
    </row>
    <row r="67" spans="19:20" x14ac:dyDescent="0.3">
      <c r="S67" s="17">
        <v>67</v>
      </c>
      <c r="T67" s="17">
        <v>66.177517925369898</v>
      </c>
    </row>
    <row r="68" spans="19:20" x14ac:dyDescent="0.3">
      <c r="S68" s="17">
        <v>68</v>
      </c>
      <c r="T68" s="17">
        <v>67.190517925369903</v>
      </c>
    </row>
    <row r="69" spans="19:20" x14ac:dyDescent="0.3">
      <c r="S69" s="17">
        <v>69</v>
      </c>
      <c r="T69" s="17">
        <v>68.177517925369898</v>
      </c>
    </row>
    <row r="70" spans="19:20" x14ac:dyDescent="0.3">
      <c r="S70" s="17">
        <v>70</v>
      </c>
      <c r="T70" s="17">
        <v>69.178517925369903</v>
      </c>
    </row>
    <row r="71" spans="19:20" x14ac:dyDescent="0.3">
      <c r="S71" s="17">
        <v>71</v>
      </c>
      <c r="T71" s="17">
        <v>70.172517925369903</v>
      </c>
    </row>
    <row r="72" spans="19:20" x14ac:dyDescent="0.3">
      <c r="S72" s="17">
        <v>72</v>
      </c>
      <c r="T72" s="17">
        <v>71.178517925369903</v>
      </c>
    </row>
    <row r="73" spans="19:20" x14ac:dyDescent="0.3">
      <c r="S73" s="17">
        <v>73</v>
      </c>
      <c r="T73" s="17">
        <v>72.178517925369903</v>
      </c>
    </row>
    <row r="74" spans="19:20" x14ac:dyDescent="0.3">
      <c r="S74" s="17">
        <v>74</v>
      </c>
      <c r="T74" s="17">
        <v>73.180517925369898</v>
      </c>
    </row>
    <row r="75" spans="19:20" x14ac:dyDescent="0.3">
      <c r="S75" s="17">
        <v>75</v>
      </c>
      <c r="T75" s="17">
        <v>74.183517925369898</v>
      </c>
    </row>
    <row r="76" spans="19:20" x14ac:dyDescent="0.3">
      <c r="S76" s="17">
        <v>76</v>
      </c>
      <c r="T76" s="17">
        <v>75.174517925369898</v>
      </c>
    </row>
    <row r="77" spans="19:20" x14ac:dyDescent="0.3">
      <c r="S77" s="17">
        <v>77</v>
      </c>
      <c r="T77" s="17">
        <v>76.173517925369893</v>
      </c>
    </row>
    <row r="78" spans="19:20" x14ac:dyDescent="0.3">
      <c r="S78" s="17">
        <v>78</v>
      </c>
      <c r="T78" s="17">
        <v>77.174517925369898</v>
      </c>
    </row>
    <row r="79" spans="19:20" x14ac:dyDescent="0.3">
      <c r="S79" s="17">
        <v>79</v>
      </c>
      <c r="T79" s="17">
        <v>78.173517925369893</v>
      </c>
    </row>
    <row r="80" spans="19:20" x14ac:dyDescent="0.3">
      <c r="S80" s="17">
        <v>80</v>
      </c>
      <c r="T80" s="17">
        <v>79.182517925369893</v>
      </c>
    </row>
    <row r="81" spans="19:20" x14ac:dyDescent="0.3">
      <c r="S81" s="17">
        <v>81</v>
      </c>
      <c r="T81" s="17">
        <v>80.180517925369898</v>
      </c>
    </row>
    <row r="82" spans="19:20" x14ac:dyDescent="0.3">
      <c r="S82" s="17">
        <v>82</v>
      </c>
      <c r="T82" s="17">
        <v>81.180517925369898</v>
      </c>
    </row>
    <row r="83" spans="19:20" x14ac:dyDescent="0.3">
      <c r="S83" s="17">
        <v>83</v>
      </c>
      <c r="T83" s="17">
        <v>82.175517925369903</v>
      </c>
    </row>
    <row r="84" spans="19:20" x14ac:dyDescent="0.3">
      <c r="S84" s="17">
        <v>84</v>
      </c>
      <c r="T84" s="17">
        <v>83.180517925369898</v>
      </c>
    </row>
    <row r="85" spans="19:20" x14ac:dyDescent="0.3">
      <c r="S85" s="17">
        <v>85</v>
      </c>
      <c r="T85" s="17">
        <v>84.180517925369898</v>
      </c>
    </row>
    <row r="86" spans="19:20" x14ac:dyDescent="0.3">
      <c r="S86" s="17">
        <v>86</v>
      </c>
      <c r="T86" s="17">
        <v>85.174517925369898</v>
      </c>
    </row>
    <row r="87" spans="19:20" x14ac:dyDescent="0.3">
      <c r="S87" s="17">
        <v>87</v>
      </c>
      <c r="T87" s="17">
        <v>86.180517925369898</v>
      </c>
    </row>
    <row r="88" spans="19:20" x14ac:dyDescent="0.3">
      <c r="S88" s="17">
        <v>88</v>
      </c>
      <c r="T88" s="17">
        <v>87.180517925369898</v>
      </c>
    </row>
    <row r="89" spans="19:20" x14ac:dyDescent="0.3">
      <c r="S89" s="17">
        <v>89</v>
      </c>
      <c r="T89" s="17">
        <v>88.180517925369898</v>
      </c>
    </row>
    <row r="90" spans="19:20" x14ac:dyDescent="0.3">
      <c r="S90" s="17">
        <v>90</v>
      </c>
      <c r="T90" s="17">
        <v>89.180517925369898</v>
      </c>
    </row>
    <row r="91" spans="19:20" x14ac:dyDescent="0.3">
      <c r="S91" s="17">
        <v>91</v>
      </c>
      <c r="T91" s="17">
        <v>90.179517925369893</v>
      </c>
    </row>
    <row r="92" spans="19:20" x14ac:dyDescent="0.3">
      <c r="S92" s="17">
        <v>92</v>
      </c>
      <c r="T92" s="17">
        <v>91.173517925369893</v>
      </c>
    </row>
    <row r="93" spans="19:20" x14ac:dyDescent="0.3">
      <c r="S93" s="17">
        <v>93</v>
      </c>
      <c r="T93" s="17">
        <v>92.179517925369893</v>
      </c>
    </row>
    <row r="94" spans="19:20" x14ac:dyDescent="0.3">
      <c r="S94" s="17">
        <v>94</v>
      </c>
      <c r="T94" s="17">
        <v>93.180517925369898</v>
      </c>
    </row>
    <row r="95" spans="19:20" x14ac:dyDescent="0.3">
      <c r="S95" s="17">
        <v>95</v>
      </c>
      <c r="T95" s="17">
        <v>94.180517925369898</v>
      </c>
    </row>
    <row r="96" spans="19:20" x14ac:dyDescent="0.3">
      <c r="S96" s="17">
        <v>96</v>
      </c>
      <c r="T96" s="17">
        <v>95.183517925369898</v>
      </c>
    </row>
    <row r="97" spans="19:20" x14ac:dyDescent="0.3">
      <c r="S97" s="17">
        <v>97</v>
      </c>
      <c r="T97" s="17">
        <v>96.180517925369898</v>
      </c>
    </row>
    <row r="98" spans="19:20" x14ac:dyDescent="0.3">
      <c r="S98" s="17">
        <v>98</v>
      </c>
      <c r="T98" s="17">
        <v>97.174517925369898</v>
      </c>
    </row>
    <row r="99" spans="19:20" x14ac:dyDescent="0.3">
      <c r="S99" s="17">
        <v>99</v>
      </c>
      <c r="T99" s="17">
        <v>98.180517925369898</v>
      </c>
    </row>
    <row r="100" spans="19:20" x14ac:dyDescent="0.3">
      <c r="S100" s="17">
        <v>100</v>
      </c>
      <c r="T100" s="17">
        <v>99.177517925369898</v>
      </c>
    </row>
    <row r="101" spans="19:20" x14ac:dyDescent="0.3">
      <c r="S101" s="17">
        <v>101</v>
      </c>
      <c r="T101" s="17">
        <v>100.18151792536899</v>
      </c>
    </row>
    <row r="102" spans="19:20" x14ac:dyDescent="0.3">
      <c r="S102" s="17">
        <v>102</v>
      </c>
      <c r="T102" s="17">
        <v>101.180517925369</v>
      </c>
    </row>
    <row r="103" spans="19:20" x14ac:dyDescent="0.3">
      <c r="S103" s="17">
        <v>103</v>
      </c>
      <c r="T103" s="17">
        <v>102.18151792536899</v>
      </c>
    </row>
    <row r="104" spans="19:20" x14ac:dyDescent="0.3">
      <c r="S104" s="17">
        <v>104</v>
      </c>
      <c r="T104" s="17">
        <v>103.18151792536899</v>
      </c>
    </row>
    <row r="105" spans="19:20" x14ac:dyDescent="0.3">
      <c r="S105" s="17">
        <v>105</v>
      </c>
      <c r="T105" s="17">
        <v>104.173517925369</v>
      </c>
    </row>
    <row r="106" spans="19:20" x14ac:dyDescent="0.3">
      <c r="S106" s="17">
        <v>106</v>
      </c>
      <c r="T106" s="17">
        <v>105.185517925369</v>
      </c>
    </row>
    <row r="107" spans="19:20" x14ac:dyDescent="0.3">
      <c r="S107" s="17">
        <v>107</v>
      </c>
      <c r="T107" s="17">
        <v>106.180517925369</v>
      </c>
    </row>
    <row r="108" spans="19:20" x14ac:dyDescent="0.3">
      <c r="S108" s="17">
        <v>108</v>
      </c>
      <c r="T108" s="17">
        <v>107.179517925369</v>
      </c>
    </row>
    <row r="109" spans="19:20" x14ac:dyDescent="0.3">
      <c r="S109" s="17">
        <v>109</v>
      </c>
      <c r="T109" s="17">
        <v>108.180517925369</v>
      </c>
    </row>
    <row r="110" spans="19:20" x14ac:dyDescent="0.3">
      <c r="S110" s="17">
        <v>110</v>
      </c>
      <c r="T110" s="17">
        <v>109.180517925369</v>
      </c>
    </row>
    <row r="111" spans="19:20" x14ac:dyDescent="0.3">
      <c r="S111" s="17">
        <v>111</v>
      </c>
      <c r="T111" s="17">
        <v>110.180517925369</v>
      </c>
    </row>
    <row r="112" spans="19:20" x14ac:dyDescent="0.3">
      <c r="S112" s="17">
        <v>112</v>
      </c>
      <c r="T112" s="17">
        <v>111.180517925369</v>
      </c>
    </row>
    <row r="113" spans="19:20" x14ac:dyDescent="0.3">
      <c r="S113" s="17">
        <v>113</v>
      </c>
      <c r="T113" s="17">
        <v>112.18151792536899</v>
      </c>
    </row>
    <row r="114" spans="19:20" x14ac:dyDescent="0.3">
      <c r="S114" s="17">
        <v>114</v>
      </c>
      <c r="T114" s="17">
        <v>113.18151792536899</v>
      </c>
    </row>
    <row r="115" spans="19:20" x14ac:dyDescent="0.3">
      <c r="S115" s="17">
        <v>115</v>
      </c>
      <c r="T115" s="17">
        <v>114.18151792536899</v>
      </c>
    </row>
    <row r="116" spans="19:20" x14ac:dyDescent="0.3">
      <c r="S116" s="17">
        <v>116</v>
      </c>
      <c r="T116" s="17">
        <v>115.18151792536899</v>
      </c>
    </row>
    <row r="117" spans="19:20" x14ac:dyDescent="0.3">
      <c r="S117" s="17">
        <v>117</v>
      </c>
      <c r="T117" s="17">
        <v>116.180517925369</v>
      </c>
    </row>
    <row r="118" spans="19:20" x14ac:dyDescent="0.3">
      <c r="S118" s="17">
        <v>118</v>
      </c>
      <c r="T118" s="17">
        <v>117.18151792536899</v>
      </c>
    </row>
    <row r="119" spans="19:20" x14ac:dyDescent="0.3">
      <c r="S119" s="17">
        <v>119</v>
      </c>
      <c r="T119" s="17">
        <v>118.18151792536899</v>
      </c>
    </row>
    <row r="120" spans="19:20" x14ac:dyDescent="0.3">
      <c r="S120" s="17">
        <v>120</v>
      </c>
      <c r="T120" s="17">
        <v>119.179517925369</v>
      </c>
    </row>
    <row r="121" spans="19:20" x14ac:dyDescent="0.3">
      <c r="S121" s="17">
        <v>121</v>
      </c>
      <c r="T121" s="17">
        <v>120.180517925369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selection activeCell="P33" sqref="P33"/>
    </sheetView>
  </sheetViews>
  <sheetFormatPr defaultRowHeight="14.4" x14ac:dyDescent="0.3"/>
  <sheetData>
    <row r="1" spans="1:6" x14ac:dyDescent="0.3">
      <c r="A1" t="s">
        <v>99</v>
      </c>
      <c r="B1" t="s">
        <v>98</v>
      </c>
      <c r="C1" t="s">
        <v>113</v>
      </c>
    </row>
    <row r="2" spans="1:6" x14ac:dyDescent="0.3">
      <c r="A2">
        <v>2798.9304812834212</v>
      </c>
      <c r="B2">
        <v>0</v>
      </c>
      <c r="C2">
        <f>2*PI()*B2</f>
        <v>0</v>
      </c>
    </row>
    <row r="3" spans="1:6" x14ac:dyDescent="0.3">
      <c r="A3">
        <v>1064.8453530221202</v>
      </c>
      <c r="B3">
        <v>1.25</v>
      </c>
      <c r="C3">
        <f t="shared" ref="C3:C9" si="0">2*PI()*B3</f>
        <v>7.8539816339744828</v>
      </c>
      <c r="D3" t="s">
        <v>110</v>
      </c>
      <c r="E3" t="s">
        <v>111</v>
      </c>
      <c r="F3">
        <v>10</v>
      </c>
    </row>
    <row r="4" spans="1:6" x14ac:dyDescent="0.3">
      <c r="A4">
        <v>878.94077811970908</v>
      </c>
      <c r="B4">
        <v>2.5</v>
      </c>
      <c r="C4">
        <f t="shared" si="0"/>
        <v>15.707963267948966</v>
      </c>
      <c r="E4" t="s">
        <v>112</v>
      </c>
      <c r="F4">
        <f>2*PI()*F3</f>
        <v>62.831853071795862</v>
      </c>
    </row>
    <row r="5" spans="1:6" x14ac:dyDescent="0.3">
      <c r="A5">
        <v>556.55664609449434</v>
      </c>
      <c r="B5">
        <v>3.75</v>
      </c>
      <c r="C5">
        <f t="shared" si="0"/>
        <v>23.561944901923447</v>
      </c>
    </row>
    <row r="6" spans="1:6" x14ac:dyDescent="0.3">
      <c r="A6">
        <v>463.06818181818193</v>
      </c>
      <c r="B6">
        <v>5</v>
      </c>
      <c r="C6">
        <f t="shared" si="0"/>
        <v>31.415926535897931</v>
      </c>
    </row>
    <row r="7" spans="1:6" x14ac:dyDescent="0.3">
      <c r="A7">
        <v>541.08062393859916</v>
      </c>
      <c r="B7">
        <v>6.25</v>
      </c>
      <c r="C7">
        <f t="shared" si="0"/>
        <v>39.269908169872416</v>
      </c>
    </row>
    <row r="8" spans="1:6" x14ac:dyDescent="0.3">
      <c r="A8">
        <v>832.1700312976468</v>
      </c>
      <c r="B8">
        <v>7.5</v>
      </c>
      <c r="C8">
        <f t="shared" si="0"/>
        <v>47.123889803846893</v>
      </c>
    </row>
    <row r="9" spans="1:6" x14ac:dyDescent="0.3">
      <c r="A9">
        <v>1139.4661925596772</v>
      </c>
      <c r="B9">
        <v>8.75</v>
      </c>
      <c r="C9">
        <f t="shared" si="0"/>
        <v>54.977871437821378</v>
      </c>
    </row>
    <row r="11" spans="1:6" x14ac:dyDescent="0.3">
      <c r="A11" t="s">
        <v>108</v>
      </c>
      <c r="B11" t="s">
        <v>109</v>
      </c>
    </row>
    <row r="12" spans="1:6" x14ac:dyDescent="0.3">
      <c r="A12">
        <v>0</v>
      </c>
      <c r="B12">
        <f>$A$2*SIN($C$2*A12)+$A$3*SIN($C$3*A12)+$A$4*SIN($C$4*A12)+$A$5*SIN($C$5*A12)+$A$6*SIN($C$6*A12)+$A$7*SIN($C$7*A12)+$A$8*SIN($C$8*A12)+$A$9*SIN($C$9*A12)</f>
        <v>0</v>
      </c>
      <c r="C12">
        <f>$A$2*COS($C$2*A12)+$A$3*SIN($C$3*A12)+$A$4*COS($C$4*A12)+$A$5*SIN($C$5*A12)+$A$6*COS($C$6*A12)+$A$7*SIN($C$7*A12)+$A$8*COS($C$8*A12)+$A$9*SIN($C$9*A12)</f>
        <v>4973.1094725189596</v>
      </c>
    </row>
    <row r="13" spans="1:6" x14ac:dyDescent="0.3">
      <c r="A13">
        <v>2.5000000000000001E-2</v>
      </c>
      <c r="B13">
        <f>$A$2*SIN($C$2*A13)+$A$3*SIN($C$3*A13)+$A$4*SIN($C$4*A13)+$A$5*SIN($C$5*A13)+$A$6*SIN($C$6*A13)+$A$7*SIN($C$7*A13)+$A$8*SIN($C$8*A13)+$A$9*SIN($C$9*A13)</f>
        <v>3517.0306789851074</v>
      </c>
      <c r="C13">
        <f t="shared" ref="C13:C60" si="1">$A$2*COS($C$2*A13)+$A$3*SIN($C$3*A13)+$A$4*COS($C$4*A13)+$A$5*SIN($C$5*A13)+$A$6*COS($C$6*A13)+$A$7*SIN($C$7*A13)+$A$8*COS($C$8*A13)+$A$9*SIN($C$9*A13)</f>
        <v>6341.2733060495539</v>
      </c>
    </row>
    <row r="14" spans="1:6" x14ac:dyDescent="0.3">
      <c r="A14">
        <v>0.05</v>
      </c>
      <c r="B14">
        <f t="shared" ref="B14:B60" si="2">$A$2*SIN($C$2*A14)+$A$3*SIN($C$3*A14)+$A$4*SIN($C$4*A14)+$A$5*SIN($C$5*A14)+$A$6*SIN($C$6*A14)+$A$7*SIN($C$7*A14)+$A$8*SIN($C$8*A14)+$A$9*SIN($C$9*A14)</f>
        <v>3530.6443546891746</v>
      </c>
      <c r="C14">
        <f t="shared" si="1"/>
        <v>4689.6405096928374</v>
      </c>
    </row>
    <row r="15" spans="1:6" x14ac:dyDescent="0.3">
      <c r="A15">
        <v>7.4999999999999997E-2</v>
      </c>
      <c r="B15">
        <f t="shared" si="2"/>
        <v>1116.6033897311847</v>
      </c>
      <c r="C15">
        <f t="shared" si="1"/>
        <v>2334.6100710092078</v>
      </c>
    </row>
    <row r="16" spans="1:6" x14ac:dyDescent="0.3">
      <c r="A16">
        <v>0.1</v>
      </c>
      <c r="B16">
        <f t="shared" si="2"/>
        <v>4.9490453794488758</v>
      </c>
      <c r="C16">
        <f t="shared" si="1"/>
        <v>2294.0405980226255</v>
      </c>
    </row>
    <row r="17" spans="1:3" x14ac:dyDescent="0.3">
      <c r="A17">
        <v>0.125</v>
      </c>
      <c r="B17">
        <f t="shared" si="2"/>
        <v>1262.4740145848591</v>
      </c>
      <c r="C17">
        <f t="shared" si="1"/>
        <v>4000.2955702309646</v>
      </c>
    </row>
    <row r="18" spans="1:3" x14ac:dyDescent="0.3">
      <c r="A18">
        <v>0.15</v>
      </c>
      <c r="B18">
        <f t="shared" si="2"/>
        <v>2363.3405971356651</v>
      </c>
      <c r="C18">
        <f t="shared" si="1"/>
        <v>4382.3292912976158</v>
      </c>
    </row>
    <row r="19" spans="1:3" x14ac:dyDescent="0.3">
      <c r="A19">
        <v>0.17499999999999999</v>
      </c>
      <c r="B19">
        <f t="shared" si="2"/>
        <v>1437.6764530745891</v>
      </c>
      <c r="C19">
        <f t="shared" si="1"/>
        <v>2655.8102250043776</v>
      </c>
    </row>
    <row r="20" spans="1:3" x14ac:dyDescent="0.3">
      <c r="A20">
        <v>0.2</v>
      </c>
      <c r="B20">
        <f t="shared" si="2"/>
        <v>-90.096861693451956</v>
      </c>
      <c r="C20">
        <f t="shared" si="1"/>
        <v>1460.790991990795</v>
      </c>
    </row>
    <row r="21" spans="1:3" x14ac:dyDescent="0.3">
      <c r="A21">
        <v>0.22500000000000001</v>
      </c>
      <c r="B21">
        <f t="shared" si="2"/>
        <v>-117.80811049802065</v>
      </c>
      <c r="C21">
        <f t="shared" si="1"/>
        <v>2655.8102250043744</v>
      </c>
    </row>
    <row r="22" spans="1:3" x14ac:dyDescent="0.3">
      <c r="A22">
        <v>0.25</v>
      </c>
      <c r="B22">
        <f t="shared" si="2"/>
        <v>869.60084737079785</v>
      </c>
      <c r="C22">
        <f t="shared" si="1"/>
        <v>4382.3292912976121</v>
      </c>
    </row>
    <row r="23" spans="1:3" x14ac:dyDescent="0.3">
      <c r="A23">
        <v>0.27500000000000002</v>
      </c>
      <c r="B23">
        <f t="shared" si="2"/>
        <v>930.19589500359098</v>
      </c>
      <c r="C23">
        <f t="shared" si="1"/>
        <v>4000.2955702309646</v>
      </c>
    </row>
    <row r="24" spans="1:3" x14ac:dyDescent="0.3">
      <c r="A24">
        <v>0.3</v>
      </c>
      <c r="B24">
        <f t="shared" si="2"/>
        <v>-88.592448264672726</v>
      </c>
      <c r="C24">
        <f t="shared" si="1"/>
        <v>2294.040598022631</v>
      </c>
    </row>
    <row r="25" spans="1:3" x14ac:dyDescent="0.3">
      <c r="A25">
        <v>0.32500000000000001</v>
      </c>
      <c r="B25">
        <f t="shared" si="2"/>
        <v>-525.42933591153019</v>
      </c>
      <c r="C25">
        <f t="shared" si="1"/>
        <v>2334.6100710092073</v>
      </c>
    </row>
    <row r="26" spans="1:3" x14ac:dyDescent="0.3">
      <c r="A26">
        <v>0.35</v>
      </c>
      <c r="B26">
        <f t="shared" si="2"/>
        <v>184.63187765158131</v>
      </c>
      <c r="C26">
        <f t="shared" si="1"/>
        <v>4689.6405096928347</v>
      </c>
    </row>
    <row r="27" spans="1:3" x14ac:dyDescent="0.3">
      <c r="A27">
        <v>0.375</v>
      </c>
      <c r="B27">
        <f t="shared" si="2"/>
        <v>651.79150935105235</v>
      </c>
      <c r="C27">
        <f t="shared" si="1"/>
        <v>6341.2733060495511</v>
      </c>
    </row>
    <row r="28" spans="1:3" x14ac:dyDescent="0.3">
      <c r="A28">
        <v>0.4</v>
      </c>
      <c r="B28">
        <f t="shared" si="2"/>
        <v>-3.7148742281133502E-13</v>
      </c>
      <c r="C28">
        <f t="shared" si="1"/>
        <v>4973.1094725189587</v>
      </c>
    </row>
    <row r="29" spans="1:3" x14ac:dyDescent="0.3">
      <c r="A29">
        <v>0.42499999999999999</v>
      </c>
      <c r="B29">
        <f t="shared" si="2"/>
        <v>-651.79150935105326</v>
      </c>
      <c r="C29">
        <f t="shared" si="1"/>
        <v>2172.4511177133963</v>
      </c>
    </row>
    <row r="30" spans="1:3" x14ac:dyDescent="0.3">
      <c r="A30">
        <v>0.45</v>
      </c>
      <c r="B30">
        <f t="shared" si="2"/>
        <v>-184.63187765157988</v>
      </c>
      <c r="C30">
        <f t="shared" si="1"/>
        <v>974.36427735208463</v>
      </c>
    </row>
    <row r="31" spans="1:3" x14ac:dyDescent="0.3">
      <c r="A31">
        <v>0.47499999999999998</v>
      </c>
      <c r="B31">
        <f t="shared" si="2"/>
        <v>525.42933591152996</v>
      </c>
      <c r="C31">
        <f t="shared" si="1"/>
        <v>1743.436017189551</v>
      </c>
    </row>
    <row r="32" spans="1:3" x14ac:dyDescent="0.3">
      <c r="A32">
        <v>0.5</v>
      </c>
      <c r="B32">
        <f t="shared" si="2"/>
        <v>88.592448264676818</v>
      </c>
      <c r="C32">
        <f t="shared" si="1"/>
        <v>2377.6840009078514</v>
      </c>
    </row>
    <row r="33" spans="1:3" x14ac:dyDescent="0.3">
      <c r="A33">
        <v>0.52500000000000002</v>
      </c>
      <c r="B33">
        <f t="shared" si="2"/>
        <v>-930.19589500359507</v>
      </c>
      <c r="C33">
        <f t="shared" si="1"/>
        <v>1807.6256606425113</v>
      </c>
    </row>
    <row r="34" spans="1:3" x14ac:dyDescent="0.3">
      <c r="A34">
        <v>0.55000000000000004</v>
      </c>
      <c r="B34">
        <f t="shared" si="2"/>
        <v>-869.60084737080047</v>
      </c>
      <c r="C34">
        <f t="shared" si="1"/>
        <v>1149.3878467911493</v>
      </c>
    </row>
    <row r="35" spans="1:3" x14ac:dyDescent="0.3">
      <c r="A35">
        <v>0.57499999999999996</v>
      </c>
      <c r="B35">
        <f t="shared" si="2"/>
        <v>117.80811049801738</v>
      </c>
      <c r="C35">
        <f t="shared" si="1"/>
        <v>1335.9418824278059</v>
      </c>
    </row>
    <row r="36" spans="1:3" x14ac:dyDescent="0.3">
      <c r="A36">
        <v>0.6</v>
      </c>
      <c r="B36">
        <f t="shared" si="2"/>
        <v>90.096861693456049</v>
      </c>
      <c r="C36">
        <f t="shared" si="1"/>
        <v>1640.9847153776993</v>
      </c>
    </row>
    <row r="37" spans="1:3" x14ac:dyDescent="0.3">
      <c r="A37">
        <v>0.625</v>
      </c>
      <c r="B37">
        <f t="shared" si="2"/>
        <v>-1437.6764530745816</v>
      </c>
      <c r="C37">
        <f t="shared" si="1"/>
        <v>1335.9418824278125</v>
      </c>
    </row>
    <row r="38" spans="1:3" x14ac:dyDescent="0.3">
      <c r="A38">
        <v>0.65</v>
      </c>
      <c r="B38">
        <f t="shared" si="2"/>
        <v>-2363.3405971356638</v>
      </c>
      <c r="C38">
        <f t="shared" si="1"/>
        <v>1149.3878467911504</v>
      </c>
    </row>
    <row r="39" spans="1:3" x14ac:dyDescent="0.3">
      <c r="A39">
        <v>0.67500000000000004</v>
      </c>
      <c r="B39">
        <f t="shared" si="2"/>
        <v>-1262.4740145848609</v>
      </c>
      <c r="C39">
        <f t="shared" si="1"/>
        <v>1807.6256606425168</v>
      </c>
    </row>
    <row r="40" spans="1:3" x14ac:dyDescent="0.3">
      <c r="A40">
        <v>0.7</v>
      </c>
      <c r="B40">
        <f t="shared" si="2"/>
        <v>-4.94904537945024</v>
      </c>
      <c r="C40">
        <f t="shared" si="1"/>
        <v>2377.6840009078555</v>
      </c>
    </row>
    <row r="41" spans="1:3" x14ac:dyDescent="0.3">
      <c r="A41">
        <v>0.72499999999999998</v>
      </c>
      <c r="B41">
        <f t="shared" si="2"/>
        <v>-1116.6033897311795</v>
      </c>
      <c r="C41">
        <f t="shared" si="1"/>
        <v>1743.4360171895562</v>
      </c>
    </row>
    <row r="42" spans="1:3" x14ac:dyDescent="0.3">
      <c r="A42">
        <v>0.75</v>
      </c>
      <c r="B42">
        <f t="shared" si="2"/>
        <v>-3530.6443546891724</v>
      </c>
      <c r="C42">
        <f t="shared" si="1"/>
        <v>974.36427735207451</v>
      </c>
    </row>
    <row r="43" spans="1:3" x14ac:dyDescent="0.3">
      <c r="A43">
        <v>0.77500000000000002</v>
      </c>
      <c r="B43">
        <f t="shared" si="2"/>
        <v>-3517.0306789851129</v>
      </c>
      <c r="C43">
        <f t="shared" si="1"/>
        <v>2172.4511177133872</v>
      </c>
    </row>
    <row r="44" spans="1:3" x14ac:dyDescent="0.3">
      <c r="A44">
        <v>0.8</v>
      </c>
      <c r="B44">
        <f t="shared" si="2"/>
        <v>-3.4730915187053548E-12</v>
      </c>
      <c r="C44">
        <f t="shared" si="1"/>
        <v>4973.1094725189578</v>
      </c>
    </row>
    <row r="45" spans="1:3" x14ac:dyDescent="0.3">
      <c r="A45">
        <v>0.82499999999999996</v>
      </c>
      <c r="B45">
        <f t="shared" si="2"/>
        <v>3517.0306789850983</v>
      </c>
      <c r="C45">
        <f t="shared" si="1"/>
        <v>6341.2733060495557</v>
      </c>
    </row>
    <row r="46" spans="1:3" x14ac:dyDescent="0.3">
      <c r="A46">
        <v>0.85</v>
      </c>
      <c r="B46">
        <f t="shared" si="2"/>
        <v>3530.6443546891783</v>
      </c>
      <c r="C46">
        <f t="shared" si="1"/>
        <v>4689.6405096928456</v>
      </c>
    </row>
    <row r="47" spans="1:3" x14ac:dyDescent="0.3">
      <c r="A47">
        <v>0.875</v>
      </c>
      <c r="B47">
        <f t="shared" si="2"/>
        <v>1116.6033897311888</v>
      </c>
      <c r="C47">
        <f t="shared" si="1"/>
        <v>2334.6100710092051</v>
      </c>
    </row>
    <row r="48" spans="1:3" x14ac:dyDescent="0.3">
      <c r="A48">
        <v>0.9</v>
      </c>
      <c r="B48">
        <f t="shared" si="2"/>
        <v>4.9490453794510358</v>
      </c>
      <c r="C48">
        <f t="shared" si="1"/>
        <v>2294.0405980226251</v>
      </c>
    </row>
    <row r="49" spans="1:3" x14ac:dyDescent="0.3">
      <c r="A49">
        <v>0.92500000000000004</v>
      </c>
      <c r="B49">
        <f t="shared" si="2"/>
        <v>1262.4740145848564</v>
      </c>
      <c r="C49">
        <f t="shared" si="1"/>
        <v>4000.2955702309623</v>
      </c>
    </row>
    <row r="50" spans="1:3" x14ac:dyDescent="0.3">
      <c r="A50">
        <v>0.95</v>
      </c>
      <c r="B50">
        <f t="shared" si="2"/>
        <v>2363.3405971356669</v>
      </c>
      <c r="C50">
        <f t="shared" si="1"/>
        <v>4382.3292912976194</v>
      </c>
    </row>
    <row r="51" spans="1:3" x14ac:dyDescent="0.3">
      <c r="A51">
        <v>0.97499999999999998</v>
      </c>
      <c r="B51">
        <f t="shared" si="2"/>
        <v>1437.6764530745972</v>
      </c>
      <c r="C51">
        <f t="shared" si="1"/>
        <v>2655.810225004388</v>
      </c>
    </row>
    <row r="52" spans="1:3" x14ac:dyDescent="0.3">
      <c r="A52">
        <v>1</v>
      </c>
      <c r="B52">
        <f t="shared" si="2"/>
        <v>-90.096861693447636</v>
      </c>
      <c r="C52">
        <f t="shared" si="1"/>
        <v>1460.790991990795</v>
      </c>
    </row>
    <row r="53" spans="1:3" x14ac:dyDescent="0.3">
      <c r="A53">
        <v>1.0249999999999999</v>
      </c>
      <c r="B53">
        <f t="shared" si="2"/>
        <v>-117.80811049802733</v>
      </c>
      <c r="C53">
        <f t="shared" si="1"/>
        <v>2655.810225004358</v>
      </c>
    </row>
    <row r="54" spans="1:3" x14ac:dyDescent="0.3">
      <c r="A54">
        <v>1.05</v>
      </c>
      <c r="B54">
        <f t="shared" si="2"/>
        <v>869.60084737079387</v>
      </c>
      <c r="C54">
        <f t="shared" si="1"/>
        <v>4382.3292912976085</v>
      </c>
    </row>
    <row r="55" spans="1:3" x14ac:dyDescent="0.3">
      <c r="A55">
        <v>1.075</v>
      </c>
      <c r="B55">
        <f t="shared" si="2"/>
        <v>930.19589500358575</v>
      </c>
      <c r="C55">
        <f t="shared" si="1"/>
        <v>4000.2955702309691</v>
      </c>
    </row>
    <row r="56" spans="1:3" x14ac:dyDescent="0.3">
      <c r="A56">
        <v>1.1000000000000001</v>
      </c>
      <c r="B56">
        <f t="shared" si="2"/>
        <v>-88.592448264675113</v>
      </c>
      <c r="C56">
        <f t="shared" si="1"/>
        <v>2294.0405980226278</v>
      </c>
    </row>
    <row r="57" spans="1:3" x14ac:dyDescent="0.3">
      <c r="A57">
        <v>1.125</v>
      </c>
      <c r="B57">
        <f t="shared" si="2"/>
        <v>-525.42933591153269</v>
      </c>
      <c r="C57">
        <f t="shared" si="1"/>
        <v>2334.6100710092028</v>
      </c>
    </row>
    <row r="58" spans="1:3" x14ac:dyDescent="0.3">
      <c r="A58">
        <v>1.1499999999999999</v>
      </c>
      <c r="B58">
        <f t="shared" si="2"/>
        <v>184.63187765157414</v>
      </c>
      <c r="C58">
        <f t="shared" si="1"/>
        <v>4689.6405096928202</v>
      </c>
    </row>
    <row r="59" spans="1:3" x14ac:dyDescent="0.3">
      <c r="A59">
        <v>1.175</v>
      </c>
      <c r="B59">
        <f t="shared" si="2"/>
        <v>651.7915093510519</v>
      </c>
      <c r="C59">
        <f t="shared" si="1"/>
        <v>6341.2733060495502</v>
      </c>
    </row>
    <row r="60" spans="1:3" x14ac:dyDescent="0.3">
      <c r="A60">
        <v>1.2</v>
      </c>
      <c r="B60">
        <f t="shared" si="2"/>
        <v>8.0556440881280116E-12</v>
      </c>
      <c r="C60">
        <f t="shared" si="1"/>
        <v>4973.1094725189769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opLeftCell="A2" workbookViewId="0">
      <selection activeCell="P33" sqref="P33"/>
    </sheetView>
  </sheetViews>
  <sheetFormatPr defaultRowHeight="14.4" x14ac:dyDescent="0.3"/>
  <sheetData>
    <row r="1" spans="1:15" x14ac:dyDescent="0.3">
      <c r="C1" t="s">
        <v>113</v>
      </c>
      <c r="G1">
        <v>0</v>
      </c>
    </row>
    <row r="2" spans="1:15" x14ac:dyDescent="0.3">
      <c r="A2">
        <f t="shared" ref="A2:A17" si="0">IMABS(I2)</f>
        <v>8</v>
      </c>
      <c r="B2">
        <f>E2</f>
        <v>0</v>
      </c>
      <c r="C2">
        <f>2*PI()*B2</f>
        <v>0</v>
      </c>
      <c r="E2">
        <f t="shared" ref="E2:E18" si="1">(10/2)/(16/2)*G1*10</f>
        <v>0</v>
      </c>
      <c r="G2">
        <v>0.1</v>
      </c>
      <c r="H2">
        <v>1</v>
      </c>
      <c r="I2" t="s">
        <v>166</v>
      </c>
    </row>
    <row r="3" spans="1:15" x14ac:dyDescent="0.3">
      <c r="A3">
        <f t="shared" si="0"/>
        <v>0</v>
      </c>
      <c r="B3">
        <f t="shared" ref="B3:B17" si="2">E3</f>
        <v>0.625</v>
      </c>
      <c r="C3">
        <f t="shared" ref="C3:C9" si="3">2*PI()*B3</f>
        <v>3.9269908169872414</v>
      </c>
      <c r="E3">
        <f t="shared" si="1"/>
        <v>0.625</v>
      </c>
      <c r="G3">
        <v>0.2</v>
      </c>
      <c r="H3">
        <v>1</v>
      </c>
      <c r="I3" t="s">
        <v>167</v>
      </c>
      <c r="M3" t="s">
        <v>110</v>
      </c>
      <c r="N3" t="s">
        <v>111</v>
      </c>
      <c r="O3">
        <v>10</v>
      </c>
    </row>
    <row r="4" spans="1:15" x14ac:dyDescent="0.3">
      <c r="A4">
        <f t="shared" si="0"/>
        <v>482842712474619</v>
      </c>
      <c r="B4">
        <f t="shared" si="2"/>
        <v>1.25</v>
      </c>
      <c r="C4">
        <f t="shared" si="3"/>
        <v>7.8539816339744828</v>
      </c>
      <c r="E4">
        <f t="shared" si="1"/>
        <v>1.25</v>
      </c>
      <c r="G4">
        <v>0.3</v>
      </c>
      <c r="H4">
        <v>1</v>
      </c>
      <c r="I4" t="s">
        <v>168</v>
      </c>
      <c r="N4" t="s">
        <v>112</v>
      </c>
      <c r="O4">
        <f>2*PI()*O3</f>
        <v>62.831853071795862</v>
      </c>
    </row>
    <row r="5" spans="1:15" x14ac:dyDescent="0.3">
      <c r="A5">
        <f t="shared" si="0"/>
        <v>0</v>
      </c>
      <c r="B5">
        <f t="shared" si="2"/>
        <v>1.875</v>
      </c>
      <c r="C5">
        <f t="shared" si="3"/>
        <v>11.780972450961723</v>
      </c>
      <c r="E5">
        <f t="shared" si="1"/>
        <v>1.875</v>
      </c>
      <c r="G5">
        <v>0.4</v>
      </c>
      <c r="H5">
        <v>1</v>
      </c>
      <c r="I5" t="s">
        <v>167</v>
      </c>
    </row>
    <row r="6" spans="1:15" x14ac:dyDescent="0.3">
      <c r="A6">
        <f t="shared" si="0"/>
        <v>0</v>
      </c>
      <c r="B6">
        <f t="shared" si="2"/>
        <v>2.5</v>
      </c>
      <c r="C6">
        <f t="shared" si="3"/>
        <v>15.707963267948966</v>
      </c>
      <c r="E6">
        <f t="shared" si="1"/>
        <v>2.5</v>
      </c>
      <c r="G6">
        <v>0.5</v>
      </c>
      <c r="H6">
        <v>0</v>
      </c>
      <c r="I6" t="s">
        <v>167</v>
      </c>
    </row>
    <row r="7" spans="1:15" x14ac:dyDescent="0.3">
      <c r="A7">
        <f t="shared" si="0"/>
        <v>0</v>
      </c>
      <c r="B7">
        <f t="shared" si="2"/>
        <v>3.125</v>
      </c>
      <c r="C7">
        <f t="shared" si="3"/>
        <v>19.634954084936208</v>
      </c>
      <c r="E7">
        <f t="shared" si="1"/>
        <v>3.125</v>
      </c>
      <c r="G7">
        <v>0.6</v>
      </c>
      <c r="H7">
        <v>0</v>
      </c>
      <c r="I7" t="s">
        <v>167</v>
      </c>
    </row>
    <row r="8" spans="1:15" x14ac:dyDescent="0.3">
      <c r="A8" t="e">
        <f t="shared" si="0"/>
        <v>#NUM!</v>
      </c>
      <c r="B8">
        <f t="shared" si="2"/>
        <v>3.75</v>
      </c>
      <c r="C8">
        <f t="shared" si="3"/>
        <v>23.561944901923447</v>
      </c>
      <c r="E8">
        <f t="shared" si="1"/>
        <v>3.75</v>
      </c>
      <c r="G8">
        <v>0.7</v>
      </c>
      <c r="H8">
        <v>0</v>
      </c>
      <c r="I8" t="s">
        <v>169</v>
      </c>
    </row>
    <row r="9" spans="1:15" x14ac:dyDescent="0.3">
      <c r="A9">
        <f t="shared" si="0"/>
        <v>0</v>
      </c>
      <c r="B9">
        <f t="shared" si="2"/>
        <v>4.375</v>
      </c>
      <c r="C9">
        <f t="shared" si="3"/>
        <v>27.488935718910689</v>
      </c>
      <c r="E9">
        <f t="shared" si="1"/>
        <v>4.375</v>
      </c>
      <c r="G9">
        <v>0.8</v>
      </c>
      <c r="H9">
        <v>0</v>
      </c>
      <c r="I9" t="s">
        <v>167</v>
      </c>
    </row>
    <row r="10" spans="1:15" x14ac:dyDescent="0.3">
      <c r="A10">
        <f t="shared" si="0"/>
        <v>0</v>
      </c>
      <c r="B10">
        <f t="shared" si="2"/>
        <v>5</v>
      </c>
      <c r="C10">
        <f t="shared" ref="C10:C17" si="4">2*PI()*B10</f>
        <v>31.415926535897931</v>
      </c>
      <c r="E10">
        <f t="shared" si="1"/>
        <v>5</v>
      </c>
      <c r="G10">
        <v>0.9</v>
      </c>
      <c r="H10">
        <v>1</v>
      </c>
      <c r="I10" t="s">
        <v>167</v>
      </c>
    </row>
    <row r="11" spans="1:15" x14ac:dyDescent="0.3">
      <c r="A11">
        <f t="shared" si="0"/>
        <v>0</v>
      </c>
      <c r="B11">
        <f t="shared" si="2"/>
        <v>5.625</v>
      </c>
      <c r="C11">
        <f t="shared" si="4"/>
        <v>35.342917352885173</v>
      </c>
      <c r="E11">
        <f t="shared" si="1"/>
        <v>5.625</v>
      </c>
      <c r="G11">
        <v>1</v>
      </c>
      <c r="H11">
        <v>1</v>
      </c>
      <c r="I11" t="s">
        <v>167</v>
      </c>
    </row>
    <row r="12" spans="1:15" x14ac:dyDescent="0.3">
      <c r="A12" t="e">
        <f t="shared" si="0"/>
        <v>#NUM!</v>
      </c>
      <c r="B12">
        <f t="shared" si="2"/>
        <v>6.25</v>
      </c>
      <c r="C12">
        <f t="shared" si="4"/>
        <v>39.269908169872416</v>
      </c>
      <c r="E12">
        <f t="shared" si="1"/>
        <v>6.25</v>
      </c>
      <c r="G12">
        <v>1.1000000000000001</v>
      </c>
      <c r="H12">
        <v>1</v>
      </c>
      <c r="I12" t="s">
        <v>170</v>
      </c>
    </row>
    <row r="13" spans="1:15" x14ac:dyDescent="0.3">
      <c r="A13">
        <f t="shared" si="0"/>
        <v>0</v>
      </c>
      <c r="B13">
        <f t="shared" si="2"/>
        <v>6.875</v>
      </c>
      <c r="C13">
        <f t="shared" si="4"/>
        <v>43.196898986859658</v>
      </c>
      <c r="E13">
        <f t="shared" si="1"/>
        <v>6.875</v>
      </c>
      <c r="G13">
        <v>1.2</v>
      </c>
      <c r="H13">
        <v>1</v>
      </c>
      <c r="I13" t="s">
        <v>167</v>
      </c>
    </row>
    <row r="14" spans="1:15" x14ac:dyDescent="0.3">
      <c r="A14">
        <f t="shared" si="0"/>
        <v>0</v>
      </c>
      <c r="B14">
        <f t="shared" si="2"/>
        <v>7.5</v>
      </c>
      <c r="C14">
        <f t="shared" si="4"/>
        <v>47.123889803846893</v>
      </c>
      <c r="E14">
        <f t="shared" si="1"/>
        <v>7.5</v>
      </c>
      <c r="G14">
        <v>1.3</v>
      </c>
      <c r="H14">
        <v>0</v>
      </c>
      <c r="I14" t="s">
        <v>167</v>
      </c>
    </row>
    <row r="15" spans="1:15" x14ac:dyDescent="0.3">
      <c r="A15">
        <f t="shared" si="0"/>
        <v>0</v>
      </c>
      <c r="B15">
        <f t="shared" si="2"/>
        <v>8.125</v>
      </c>
      <c r="C15">
        <f t="shared" si="4"/>
        <v>51.050880620834135</v>
      </c>
      <c r="E15">
        <f t="shared" si="1"/>
        <v>8.125</v>
      </c>
      <c r="G15">
        <v>1.4</v>
      </c>
      <c r="H15">
        <v>0</v>
      </c>
      <c r="I15" t="s">
        <v>167</v>
      </c>
    </row>
    <row r="16" spans="1:15" x14ac:dyDescent="0.3">
      <c r="A16">
        <f t="shared" si="0"/>
        <v>522625185950551.06</v>
      </c>
      <c r="B16">
        <f t="shared" si="2"/>
        <v>8.75</v>
      </c>
      <c r="C16">
        <f t="shared" si="4"/>
        <v>54.977871437821378</v>
      </c>
      <c r="E16">
        <f t="shared" si="1"/>
        <v>8.75</v>
      </c>
      <c r="G16">
        <v>1.5</v>
      </c>
      <c r="H16">
        <v>0</v>
      </c>
      <c r="I16" t="s">
        <v>171</v>
      </c>
    </row>
    <row r="17" spans="1:9" x14ac:dyDescent="0.3">
      <c r="A17">
        <f t="shared" si="0"/>
        <v>0</v>
      </c>
      <c r="B17">
        <f t="shared" si="2"/>
        <v>9.375</v>
      </c>
      <c r="C17">
        <f t="shared" si="4"/>
        <v>58.90486225480862</v>
      </c>
      <c r="E17">
        <f t="shared" si="1"/>
        <v>9.375</v>
      </c>
      <c r="G17">
        <v>1.6</v>
      </c>
      <c r="H17">
        <v>0</v>
      </c>
      <c r="I17" t="s">
        <v>167</v>
      </c>
    </row>
    <row r="18" spans="1:9" x14ac:dyDescent="0.3">
      <c r="E18">
        <f t="shared" si="1"/>
        <v>10</v>
      </c>
    </row>
    <row r="25" spans="1:9" x14ac:dyDescent="0.3">
      <c r="A25">
        <v>0</v>
      </c>
      <c r="B25" t="e">
        <f>$A$2*COS($C$2*A25)+$A$3*SIN($C$3*A25)+$A$4*SIN($C$4*A25)+$A$5*SIN($C$5*A25)+$A$6*SIN($C$6*A25)+$A$7*SIN($C$7*A25)+$A$8*SIN($C$8*A25)+$A$9*SIN($C$9*A25)+$A$10*SIN($C$10*A25)+$A$11*SIN($C$11*A25)+$A$12*SIN($C$12*A25)+$A$13*SIN($C$13*A25)</f>
        <v>#NUM!</v>
      </c>
    </row>
    <row r="26" spans="1:9" x14ac:dyDescent="0.3">
      <c r="A26">
        <v>2.5000000000000001E-2</v>
      </c>
      <c r="B26" t="e">
        <f>$A$2*SIN($C$2*A26)+$A$3*SIN($C$3*A26)+$A$4*SIN($C$4*A26)+$A$5*SIN($C$5*A26)+$A$6*SIN($C$6*A26)+$A$7*SIN($C$7*A26)+$A$8*SIN($C$8*A26)+$A$9*SIN($C$9*A26)+$A$10*SIN($C$10*A26)+$A$11*SIN($C$11*A26)+$A$12*SIN($C$12*A26)+$A$13*SIN($C$13*A26)+$A$14*SIN($C$14*A26)+$A$15*SIN($C$15*A26)+$A$16*SIN($C$16*A26)+$A$17*SIN($C$17*A26)</f>
        <v>#NUM!</v>
      </c>
    </row>
    <row r="27" spans="1:9" x14ac:dyDescent="0.3">
      <c r="A27">
        <v>0.05</v>
      </c>
      <c r="B27" t="e">
        <f t="shared" ref="B27:B63" si="5">$A$2*SIN($C$2*A27)+$A$3*SIN($C$3*A27)+$A$4*SIN($C$4*A27)+$A$5*SIN($C$5*A27)+$A$6*SIN($C$6*A27)+$A$7*SIN($C$7*A27)+$A$8*SIN($C$8*A27)+$A$9*SIN($C$9*A27)+$A$10*SIN($C$10*A27)+$A$11*SIN($C$11*A27)+$A$12*SIN($C$12*A27)+$A$13*SIN($C$13*A27)+$A$14*SIN($C$14*A27)+$A$15*SIN($C$15*A27)+$A$16*SIN($C$16*A27)+$A$17*SIN($C$17*A27)</f>
        <v>#NUM!</v>
      </c>
    </row>
    <row r="28" spans="1:9" x14ac:dyDescent="0.3">
      <c r="A28">
        <v>7.4999999999999997E-2</v>
      </c>
      <c r="B28" t="e">
        <f t="shared" si="5"/>
        <v>#NUM!</v>
      </c>
    </row>
    <row r="29" spans="1:9" x14ac:dyDescent="0.3">
      <c r="A29">
        <v>0.1</v>
      </c>
      <c r="B29" t="e">
        <f t="shared" si="5"/>
        <v>#NUM!</v>
      </c>
    </row>
    <row r="30" spans="1:9" x14ac:dyDescent="0.3">
      <c r="A30">
        <v>0.125</v>
      </c>
      <c r="B30" t="e">
        <f t="shared" si="5"/>
        <v>#NUM!</v>
      </c>
    </row>
    <row r="31" spans="1:9" x14ac:dyDescent="0.3">
      <c r="A31">
        <v>0.15</v>
      </c>
      <c r="B31" t="e">
        <f t="shared" si="5"/>
        <v>#NUM!</v>
      </c>
    </row>
    <row r="32" spans="1:9" x14ac:dyDescent="0.3">
      <c r="A32">
        <v>0.17499999999999999</v>
      </c>
      <c r="B32" t="e">
        <f t="shared" si="5"/>
        <v>#NUM!</v>
      </c>
    </row>
    <row r="33" spans="1:2" x14ac:dyDescent="0.3">
      <c r="A33">
        <v>0.2</v>
      </c>
      <c r="B33" t="e">
        <f t="shared" si="5"/>
        <v>#NUM!</v>
      </c>
    </row>
    <row r="34" spans="1:2" x14ac:dyDescent="0.3">
      <c r="A34">
        <v>0.22500000000000001</v>
      </c>
      <c r="B34" t="e">
        <f t="shared" si="5"/>
        <v>#NUM!</v>
      </c>
    </row>
    <row r="35" spans="1:2" x14ac:dyDescent="0.3">
      <c r="A35">
        <v>0.25</v>
      </c>
      <c r="B35" t="e">
        <f t="shared" si="5"/>
        <v>#NUM!</v>
      </c>
    </row>
    <row r="36" spans="1:2" x14ac:dyDescent="0.3">
      <c r="A36">
        <v>0.27500000000000002</v>
      </c>
      <c r="B36" t="e">
        <f t="shared" si="5"/>
        <v>#NUM!</v>
      </c>
    </row>
    <row r="37" spans="1:2" x14ac:dyDescent="0.3">
      <c r="A37">
        <v>0.3</v>
      </c>
      <c r="B37" t="e">
        <f t="shared" si="5"/>
        <v>#NUM!</v>
      </c>
    </row>
    <row r="38" spans="1:2" x14ac:dyDescent="0.3">
      <c r="A38">
        <v>0.32500000000000001</v>
      </c>
      <c r="B38" t="e">
        <f t="shared" si="5"/>
        <v>#NUM!</v>
      </c>
    </row>
    <row r="39" spans="1:2" x14ac:dyDescent="0.3">
      <c r="A39">
        <v>0.35</v>
      </c>
      <c r="B39" t="e">
        <f t="shared" si="5"/>
        <v>#NUM!</v>
      </c>
    </row>
    <row r="40" spans="1:2" x14ac:dyDescent="0.3">
      <c r="A40">
        <v>0.375</v>
      </c>
      <c r="B40" t="e">
        <f t="shared" si="5"/>
        <v>#NUM!</v>
      </c>
    </row>
    <row r="41" spans="1:2" x14ac:dyDescent="0.3">
      <c r="A41">
        <v>0.4</v>
      </c>
      <c r="B41" t="e">
        <f t="shared" si="5"/>
        <v>#NUM!</v>
      </c>
    </row>
    <row r="42" spans="1:2" x14ac:dyDescent="0.3">
      <c r="A42">
        <v>0.42499999999999999</v>
      </c>
      <c r="B42" t="e">
        <f t="shared" si="5"/>
        <v>#NUM!</v>
      </c>
    </row>
    <row r="43" spans="1:2" x14ac:dyDescent="0.3">
      <c r="A43">
        <v>0.45</v>
      </c>
      <c r="B43" t="e">
        <f t="shared" si="5"/>
        <v>#NUM!</v>
      </c>
    </row>
    <row r="44" spans="1:2" x14ac:dyDescent="0.3">
      <c r="A44">
        <v>0.47499999999999998</v>
      </c>
      <c r="B44" t="e">
        <f t="shared" si="5"/>
        <v>#NUM!</v>
      </c>
    </row>
    <row r="45" spans="1:2" x14ac:dyDescent="0.3">
      <c r="A45">
        <v>0.5</v>
      </c>
      <c r="B45" t="e">
        <f t="shared" si="5"/>
        <v>#NUM!</v>
      </c>
    </row>
    <row r="46" spans="1:2" x14ac:dyDescent="0.3">
      <c r="A46">
        <v>0.52500000000000002</v>
      </c>
      <c r="B46" t="e">
        <f t="shared" si="5"/>
        <v>#NUM!</v>
      </c>
    </row>
    <row r="47" spans="1:2" x14ac:dyDescent="0.3">
      <c r="A47">
        <v>0.55000000000000004</v>
      </c>
      <c r="B47" t="e">
        <f t="shared" si="5"/>
        <v>#NUM!</v>
      </c>
    </row>
    <row r="48" spans="1:2" x14ac:dyDescent="0.3">
      <c r="A48">
        <v>0.57499999999999996</v>
      </c>
      <c r="B48" t="e">
        <f t="shared" si="5"/>
        <v>#NUM!</v>
      </c>
    </row>
    <row r="49" spans="1:2" x14ac:dyDescent="0.3">
      <c r="A49">
        <v>0.6</v>
      </c>
      <c r="B49" t="e">
        <f t="shared" si="5"/>
        <v>#NUM!</v>
      </c>
    </row>
    <row r="50" spans="1:2" x14ac:dyDescent="0.3">
      <c r="A50">
        <v>0.625</v>
      </c>
      <c r="B50" t="e">
        <f t="shared" si="5"/>
        <v>#NUM!</v>
      </c>
    </row>
    <row r="51" spans="1:2" x14ac:dyDescent="0.3">
      <c r="A51">
        <v>0.65</v>
      </c>
      <c r="B51" t="e">
        <f t="shared" si="5"/>
        <v>#NUM!</v>
      </c>
    </row>
    <row r="52" spans="1:2" x14ac:dyDescent="0.3">
      <c r="A52">
        <v>0.67500000000000004</v>
      </c>
      <c r="B52" t="e">
        <f t="shared" si="5"/>
        <v>#NUM!</v>
      </c>
    </row>
    <row r="53" spans="1:2" x14ac:dyDescent="0.3">
      <c r="A53">
        <v>0.7</v>
      </c>
      <c r="B53" t="e">
        <f t="shared" si="5"/>
        <v>#NUM!</v>
      </c>
    </row>
    <row r="54" spans="1:2" x14ac:dyDescent="0.3">
      <c r="A54">
        <v>0.72499999999999998</v>
      </c>
      <c r="B54" t="e">
        <f t="shared" si="5"/>
        <v>#NUM!</v>
      </c>
    </row>
    <row r="55" spans="1:2" x14ac:dyDescent="0.3">
      <c r="A55">
        <v>0.75</v>
      </c>
      <c r="B55" t="e">
        <f t="shared" si="5"/>
        <v>#NUM!</v>
      </c>
    </row>
    <row r="56" spans="1:2" x14ac:dyDescent="0.3">
      <c r="A56">
        <v>0.77500000000000002</v>
      </c>
      <c r="B56" t="e">
        <f t="shared" si="5"/>
        <v>#NUM!</v>
      </c>
    </row>
    <row r="57" spans="1:2" x14ac:dyDescent="0.3">
      <c r="A57">
        <v>0.8</v>
      </c>
      <c r="B57" t="e">
        <f t="shared" si="5"/>
        <v>#NUM!</v>
      </c>
    </row>
    <row r="58" spans="1:2" x14ac:dyDescent="0.3">
      <c r="A58">
        <v>0.82499999999999996</v>
      </c>
      <c r="B58" t="e">
        <f t="shared" si="5"/>
        <v>#NUM!</v>
      </c>
    </row>
    <row r="59" spans="1:2" x14ac:dyDescent="0.3">
      <c r="A59">
        <v>0.85</v>
      </c>
      <c r="B59" t="e">
        <f t="shared" si="5"/>
        <v>#NUM!</v>
      </c>
    </row>
    <row r="60" spans="1:2" x14ac:dyDescent="0.3">
      <c r="A60">
        <v>0.875</v>
      </c>
      <c r="B60" t="e">
        <f t="shared" si="5"/>
        <v>#NUM!</v>
      </c>
    </row>
    <row r="61" spans="1:2" x14ac:dyDescent="0.3">
      <c r="A61">
        <v>0.9</v>
      </c>
      <c r="B61" t="e">
        <f t="shared" si="5"/>
        <v>#NUM!</v>
      </c>
    </row>
    <row r="62" spans="1:2" x14ac:dyDescent="0.3">
      <c r="A62">
        <v>0.92500000000000004</v>
      </c>
      <c r="B62" t="e">
        <f t="shared" si="5"/>
        <v>#NUM!</v>
      </c>
    </row>
    <row r="63" spans="1:2" x14ac:dyDescent="0.3">
      <c r="A63">
        <v>0.95</v>
      </c>
      <c r="B63" t="e">
        <f t="shared" si="5"/>
        <v>#NUM!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workbookViewId="0">
      <selection activeCell="P25" sqref="P25"/>
    </sheetView>
  </sheetViews>
  <sheetFormatPr defaultRowHeight="14.4" x14ac:dyDescent="0.3"/>
  <cols>
    <col min="8" max="8" width="12.6640625" bestFit="1" customWidth="1"/>
  </cols>
  <sheetData>
    <row r="1" spans="1:15" x14ac:dyDescent="0.3">
      <c r="C1" t="s">
        <v>113</v>
      </c>
      <c r="G1" t="s">
        <v>172</v>
      </c>
      <c r="H1">
        <v>1</v>
      </c>
      <c r="I1" t="s">
        <v>173</v>
      </c>
    </row>
    <row r="2" spans="1:15" x14ac:dyDescent="0.3">
      <c r="A2">
        <f t="shared" ref="A2:A33" si="0">IMABS(I3)</f>
        <v>647589105693418.25</v>
      </c>
      <c r="B2">
        <f>E2</f>
        <v>0</v>
      </c>
      <c r="C2">
        <f>2*PI()*B2</f>
        <v>0</v>
      </c>
      <c r="E2">
        <f>($O$3/2)/(32/2)*G2*$O$3</f>
        <v>0</v>
      </c>
      <c r="G2">
        <v>0</v>
      </c>
      <c r="H2">
        <f>3*SIN(2*PI()*$H$1*G2)</f>
        <v>0</v>
      </c>
      <c r="I2" t="s">
        <v>174</v>
      </c>
    </row>
    <row r="3" spans="1:15" x14ac:dyDescent="0.3">
      <c r="A3">
        <f t="shared" si="0"/>
        <v>324420798662029.31</v>
      </c>
      <c r="B3">
        <f t="shared" ref="B3:B32" si="1">E3</f>
        <v>0.625</v>
      </c>
      <c r="C3">
        <f t="shared" ref="C3:C33" si="2">2*PI()*B3</f>
        <v>3.9269908169872414</v>
      </c>
      <c r="E3">
        <f t="shared" ref="E3:E32" si="3">($O$3/2)/(32/2)*G3*$O$3</f>
        <v>0.625</v>
      </c>
      <c r="G3">
        <v>0.05</v>
      </c>
      <c r="H3">
        <f>3*SIN(2*PI()*$H$1*G3)</f>
        <v>0.92705098312484213</v>
      </c>
      <c r="I3" t="s">
        <v>175</v>
      </c>
      <c r="M3" t="s">
        <v>110</v>
      </c>
      <c r="N3" t="s">
        <v>111</v>
      </c>
      <c r="O3">
        <v>20</v>
      </c>
    </row>
    <row r="4" spans="1:15" x14ac:dyDescent="0.3">
      <c r="A4">
        <f t="shared" si="0"/>
        <v>737269591403758</v>
      </c>
      <c r="B4">
        <f t="shared" si="1"/>
        <v>1.25</v>
      </c>
      <c r="C4">
        <f t="shared" si="2"/>
        <v>7.8539816339744828</v>
      </c>
      <c r="E4">
        <f t="shared" si="3"/>
        <v>1.25</v>
      </c>
      <c r="G4">
        <v>0.1</v>
      </c>
      <c r="H4">
        <f t="shared" ref="H4:H33" si="4">3*SIN(2*PI()*$H$1*G4)</f>
        <v>1.7633557568774194</v>
      </c>
      <c r="I4" t="s">
        <v>176</v>
      </c>
    </row>
    <row r="5" spans="1:15" x14ac:dyDescent="0.3">
      <c r="A5">
        <f t="shared" si="0"/>
        <v>361417846199418.5</v>
      </c>
      <c r="B5">
        <f t="shared" si="1"/>
        <v>1.875</v>
      </c>
      <c r="C5">
        <f t="shared" si="2"/>
        <v>11.780972450961723</v>
      </c>
      <c r="E5">
        <f t="shared" si="3"/>
        <v>1.875</v>
      </c>
      <c r="G5">
        <v>0.15</v>
      </c>
      <c r="H5">
        <f t="shared" si="4"/>
        <v>2.4270509831248424</v>
      </c>
      <c r="I5" t="s">
        <v>177</v>
      </c>
    </row>
    <row r="6" spans="1:15" x14ac:dyDescent="0.3">
      <c r="A6">
        <f t="shared" si="0"/>
        <v>185777119295506.66</v>
      </c>
      <c r="B6">
        <f t="shared" si="1"/>
        <v>2.5</v>
      </c>
      <c r="C6">
        <f t="shared" si="2"/>
        <v>15.707963267948966</v>
      </c>
      <c r="E6">
        <f t="shared" si="3"/>
        <v>2.5</v>
      </c>
      <c r="G6">
        <v>0.2</v>
      </c>
      <c r="H6">
        <f t="shared" si="4"/>
        <v>2.8531695488854605</v>
      </c>
      <c r="I6" t="s">
        <v>178</v>
      </c>
    </row>
    <row r="7" spans="1:15" x14ac:dyDescent="0.3">
      <c r="A7" t="e">
        <f t="shared" si="0"/>
        <v>#NUM!</v>
      </c>
      <c r="B7">
        <f t="shared" si="1"/>
        <v>3.125</v>
      </c>
      <c r="C7">
        <f t="shared" si="2"/>
        <v>19.634954084936208</v>
      </c>
      <c r="E7">
        <f t="shared" si="3"/>
        <v>3.125</v>
      </c>
      <c r="G7">
        <v>0.25</v>
      </c>
      <c r="H7">
        <f t="shared" si="4"/>
        <v>3</v>
      </c>
      <c r="I7" t="s">
        <v>179</v>
      </c>
    </row>
    <row r="8" spans="1:15" x14ac:dyDescent="0.3">
      <c r="A8" t="e">
        <f t="shared" si="0"/>
        <v>#NUM!</v>
      </c>
      <c r="B8">
        <f t="shared" si="1"/>
        <v>3.75</v>
      </c>
      <c r="C8">
        <f t="shared" si="2"/>
        <v>23.561944901923447</v>
      </c>
      <c r="E8">
        <f t="shared" si="3"/>
        <v>3.75</v>
      </c>
      <c r="G8">
        <v>0.3</v>
      </c>
      <c r="H8">
        <f t="shared" si="4"/>
        <v>2.8531695488854609</v>
      </c>
      <c r="I8" t="s">
        <v>180</v>
      </c>
    </row>
    <row r="9" spans="1:15" x14ac:dyDescent="0.3">
      <c r="A9" t="e">
        <f t="shared" si="0"/>
        <v>#NUM!</v>
      </c>
      <c r="B9">
        <f t="shared" si="1"/>
        <v>4.375</v>
      </c>
      <c r="C9">
        <f t="shared" si="2"/>
        <v>27.488935718910689</v>
      </c>
      <c r="E9">
        <f t="shared" si="3"/>
        <v>4.375</v>
      </c>
      <c r="G9">
        <v>0.35</v>
      </c>
      <c r="H9">
        <f t="shared" si="4"/>
        <v>2.4270509831248424</v>
      </c>
      <c r="I9" t="s">
        <v>181</v>
      </c>
    </row>
    <row r="10" spans="1:15" x14ac:dyDescent="0.3">
      <c r="A10" t="e">
        <f t="shared" si="0"/>
        <v>#NUM!</v>
      </c>
      <c r="B10">
        <f t="shared" si="1"/>
        <v>5</v>
      </c>
      <c r="C10">
        <f t="shared" si="2"/>
        <v>31.415926535897931</v>
      </c>
      <c r="E10">
        <f t="shared" si="3"/>
        <v>5</v>
      </c>
      <c r="G10">
        <v>0.4</v>
      </c>
      <c r="H10">
        <f t="shared" si="4"/>
        <v>1.7633557568774196</v>
      </c>
      <c r="I10" t="s">
        <v>182</v>
      </c>
    </row>
    <row r="11" spans="1:15" x14ac:dyDescent="0.3">
      <c r="A11" t="e">
        <f t="shared" si="0"/>
        <v>#NUM!</v>
      </c>
      <c r="B11">
        <f t="shared" si="1"/>
        <v>5.625</v>
      </c>
      <c r="C11">
        <f t="shared" si="2"/>
        <v>35.342917352885173</v>
      </c>
      <c r="E11">
        <f t="shared" si="3"/>
        <v>5.625</v>
      </c>
      <c r="G11">
        <v>0.45</v>
      </c>
      <c r="H11">
        <f t="shared" si="4"/>
        <v>0.92705098312484258</v>
      </c>
      <c r="I11" t="s">
        <v>183</v>
      </c>
    </row>
    <row r="12" spans="1:15" x14ac:dyDescent="0.3">
      <c r="A12" t="e">
        <f t="shared" si="0"/>
        <v>#NUM!</v>
      </c>
      <c r="B12">
        <f t="shared" si="1"/>
        <v>6.25</v>
      </c>
      <c r="C12">
        <f t="shared" si="2"/>
        <v>39.269908169872416</v>
      </c>
      <c r="E12">
        <f t="shared" si="3"/>
        <v>6.25</v>
      </c>
      <c r="G12">
        <v>0.5</v>
      </c>
      <c r="H12">
        <f t="shared" si="4"/>
        <v>3.67544536472586E-16</v>
      </c>
      <c r="I12" t="s">
        <v>184</v>
      </c>
    </row>
    <row r="13" spans="1:15" x14ac:dyDescent="0.3">
      <c r="A13" t="e">
        <f t="shared" si="0"/>
        <v>#NUM!</v>
      </c>
      <c r="B13">
        <f t="shared" si="1"/>
        <v>6.875</v>
      </c>
      <c r="C13">
        <f t="shared" si="2"/>
        <v>43.196898986859658</v>
      </c>
      <c r="E13">
        <f t="shared" si="3"/>
        <v>6.875</v>
      </c>
      <c r="G13">
        <v>0.55000000000000004</v>
      </c>
      <c r="H13">
        <f t="shared" si="4"/>
        <v>-0.92705098312484324</v>
      </c>
      <c r="I13" t="s">
        <v>185</v>
      </c>
    </row>
    <row r="14" spans="1:15" x14ac:dyDescent="0.3">
      <c r="A14" t="e">
        <f t="shared" si="0"/>
        <v>#NUM!</v>
      </c>
      <c r="B14">
        <f t="shared" si="1"/>
        <v>7.5</v>
      </c>
      <c r="C14">
        <f t="shared" si="2"/>
        <v>47.123889803846893</v>
      </c>
      <c r="E14">
        <f t="shared" si="3"/>
        <v>7.5</v>
      </c>
      <c r="G14">
        <v>0.6</v>
      </c>
      <c r="H14">
        <f t="shared" si="4"/>
        <v>-1.7633557568774192</v>
      </c>
      <c r="I14" t="s">
        <v>186</v>
      </c>
    </row>
    <row r="15" spans="1:15" x14ac:dyDescent="0.3">
      <c r="A15" t="e">
        <f t="shared" si="0"/>
        <v>#NUM!</v>
      </c>
      <c r="B15">
        <f t="shared" si="1"/>
        <v>8.125</v>
      </c>
      <c r="C15">
        <f t="shared" si="2"/>
        <v>51.050880620834135</v>
      </c>
      <c r="E15">
        <f t="shared" si="3"/>
        <v>8.125</v>
      </c>
      <c r="G15">
        <v>0.65</v>
      </c>
      <c r="H15">
        <f t="shared" si="4"/>
        <v>-2.4270509831248419</v>
      </c>
      <c r="I15" t="s">
        <v>187</v>
      </c>
    </row>
    <row r="16" spans="1:15" x14ac:dyDescent="0.3">
      <c r="A16" t="e">
        <f t="shared" si="0"/>
        <v>#NUM!</v>
      </c>
      <c r="B16">
        <f t="shared" si="1"/>
        <v>8.75</v>
      </c>
      <c r="C16">
        <f t="shared" si="2"/>
        <v>54.977871437821378</v>
      </c>
      <c r="E16">
        <f t="shared" si="3"/>
        <v>8.75</v>
      </c>
      <c r="G16">
        <v>0.7</v>
      </c>
      <c r="H16">
        <f t="shared" si="4"/>
        <v>-2.8531695488854605</v>
      </c>
      <c r="I16" t="s">
        <v>188</v>
      </c>
    </row>
    <row r="17" spans="1:9" x14ac:dyDescent="0.3">
      <c r="A17" t="e">
        <f t="shared" si="0"/>
        <v>#NUM!</v>
      </c>
      <c r="B17">
        <f t="shared" si="1"/>
        <v>9.375</v>
      </c>
      <c r="C17">
        <f t="shared" si="2"/>
        <v>58.90486225480862</v>
      </c>
      <c r="E17">
        <f t="shared" si="3"/>
        <v>9.375</v>
      </c>
      <c r="G17">
        <v>0.75</v>
      </c>
      <c r="H17">
        <f t="shared" si="4"/>
        <v>-3</v>
      </c>
      <c r="I17" t="s">
        <v>189</v>
      </c>
    </row>
    <row r="18" spans="1:9" x14ac:dyDescent="0.3">
      <c r="A18" t="e">
        <f t="shared" si="0"/>
        <v>#NUM!</v>
      </c>
      <c r="B18">
        <f t="shared" si="1"/>
        <v>10</v>
      </c>
      <c r="C18">
        <f t="shared" si="2"/>
        <v>62.831853071795862</v>
      </c>
      <c r="E18">
        <f t="shared" si="3"/>
        <v>10</v>
      </c>
      <c r="G18">
        <v>0.8</v>
      </c>
      <c r="H18">
        <f t="shared" si="4"/>
        <v>-2.8531695488854609</v>
      </c>
      <c r="I18" t="s">
        <v>190</v>
      </c>
    </row>
    <row r="19" spans="1:9" x14ac:dyDescent="0.3">
      <c r="A19" t="e">
        <f t="shared" si="0"/>
        <v>#NUM!</v>
      </c>
      <c r="B19">
        <f t="shared" si="1"/>
        <v>10.625</v>
      </c>
      <c r="C19">
        <f t="shared" si="2"/>
        <v>66.758843888783105</v>
      </c>
      <c r="E19">
        <f t="shared" si="3"/>
        <v>10.625</v>
      </c>
      <c r="G19">
        <v>0.85</v>
      </c>
      <c r="H19">
        <f t="shared" si="4"/>
        <v>-2.4270509831248428</v>
      </c>
      <c r="I19" t="s">
        <v>191</v>
      </c>
    </row>
    <row r="20" spans="1:9" x14ac:dyDescent="0.3">
      <c r="A20" t="e">
        <f t="shared" si="0"/>
        <v>#NUM!</v>
      </c>
      <c r="B20">
        <f t="shared" si="1"/>
        <v>11.25</v>
      </c>
      <c r="C20">
        <f t="shared" si="2"/>
        <v>70.685834705770347</v>
      </c>
      <c r="E20">
        <f t="shared" si="3"/>
        <v>11.25</v>
      </c>
      <c r="G20">
        <v>0.9</v>
      </c>
      <c r="H20">
        <f t="shared" si="4"/>
        <v>-1.7633557568774201</v>
      </c>
      <c r="I20" t="s">
        <v>192</v>
      </c>
    </row>
    <row r="21" spans="1:9" x14ac:dyDescent="0.3">
      <c r="A21" t="e">
        <f t="shared" si="0"/>
        <v>#NUM!</v>
      </c>
      <c r="B21">
        <f t="shared" si="1"/>
        <v>11.875</v>
      </c>
      <c r="C21">
        <f t="shared" si="2"/>
        <v>74.612825522757589</v>
      </c>
      <c r="E21">
        <f t="shared" si="3"/>
        <v>11.875</v>
      </c>
      <c r="G21">
        <v>0.95</v>
      </c>
      <c r="H21">
        <f t="shared" si="4"/>
        <v>-0.9270509831248428</v>
      </c>
      <c r="I21" t="s">
        <v>193</v>
      </c>
    </row>
    <row r="22" spans="1:9" x14ac:dyDescent="0.3">
      <c r="A22" t="e">
        <f t="shared" si="0"/>
        <v>#NUM!</v>
      </c>
      <c r="B22">
        <f t="shared" si="1"/>
        <v>12.5</v>
      </c>
      <c r="C22">
        <f t="shared" si="2"/>
        <v>78.539816339744831</v>
      </c>
      <c r="E22">
        <f t="shared" si="3"/>
        <v>12.5</v>
      </c>
      <c r="G22">
        <v>1</v>
      </c>
      <c r="H22">
        <f t="shared" si="4"/>
        <v>-7.3508907294517201E-16</v>
      </c>
      <c r="I22" t="s">
        <v>194</v>
      </c>
    </row>
    <row r="23" spans="1:9" x14ac:dyDescent="0.3">
      <c r="A23" t="e">
        <f t="shared" si="0"/>
        <v>#NUM!</v>
      </c>
      <c r="B23">
        <f t="shared" si="1"/>
        <v>13.125</v>
      </c>
      <c r="C23">
        <f t="shared" si="2"/>
        <v>82.466807156732074</v>
      </c>
      <c r="E23">
        <f t="shared" si="3"/>
        <v>13.125</v>
      </c>
      <c r="G23">
        <v>1.05</v>
      </c>
      <c r="H23">
        <f t="shared" si="4"/>
        <v>0.92705098312484147</v>
      </c>
      <c r="I23" t="s">
        <v>195</v>
      </c>
    </row>
    <row r="24" spans="1:9" x14ac:dyDescent="0.3">
      <c r="A24" t="e">
        <f t="shared" si="0"/>
        <v>#NUM!</v>
      </c>
      <c r="B24">
        <f t="shared" si="1"/>
        <v>13.75</v>
      </c>
      <c r="C24">
        <f t="shared" si="2"/>
        <v>86.393797973719316</v>
      </c>
      <c r="E24">
        <f t="shared" si="3"/>
        <v>13.75</v>
      </c>
      <c r="G24">
        <v>1.1000000000000001</v>
      </c>
      <c r="H24">
        <f t="shared" si="4"/>
        <v>1.7633557568774207</v>
      </c>
      <c r="I24" t="s">
        <v>196</v>
      </c>
    </row>
    <row r="25" spans="1:9" x14ac:dyDescent="0.3">
      <c r="A25" t="e">
        <f t="shared" si="0"/>
        <v>#NUM!</v>
      </c>
      <c r="B25">
        <f t="shared" si="1"/>
        <v>14.375</v>
      </c>
      <c r="C25">
        <f t="shared" si="2"/>
        <v>90.320788790706558</v>
      </c>
      <c r="E25">
        <f t="shared" si="3"/>
        <v>14.375</v>
      </c>
      <c r="G25">
        <v>1.1499999999999999</v>
      </c>
      <c r="H25">
        <f t="shared" si="4"/>
        <v>2.4270509831248406</v>
      </c>
      <c r="I25" t="s">
        <v>197</v>
      </c>
    </row>
    <row r="26" spans="1:9" x14ac:dyDescent="0.3">
      <c r="A26" t="e">
        <f t="shared" si="0"/>
        <v>#NUM!</v>
      </c>
      <c r="B26">
        <f t="shared" si="1"/>
        <v>15</v>
      </c>
      <c r="C26">
        <f t="shared" si="2"/>
        <v>94.247779607693786</v>
      </c>
      <c r="E26">
        <f t="shared" si="3"/>
        <v>15</v>
      </c>
      <c r="G26">
        <v>1.2</v>
      </c>
      <c r="H26">
        <f t="shared" si="4"/>
        <v>2.8531695488854605</v>
      </c>
      <c r="I26" t="s">
        <v>198</v>
      </c>
    </row>
    <row r="27" spans="1:9" x14ac:dyDescent="0.3">
      <c r="A27" t="e">
        <f t="shared" si="0"/>
        <v>#NUM!</v>
      </c>
      <c r="B27">
        <f t="shared" si="1"/>
        <v>15.625</v>
      </c>
      <c r="C27">
        <f t="shared" si="2"/>
        <v>98.174770424681029</v>
      </c>
      <c r="E27">
        <f t="shared" si="3"/>
        <v>15.625</v>
      </c>
      <c r="G27">
        <v>1.25</v>
      </c>
      <c r="H27">
        <f t="shared" si="4"/>
        <v>3</v>
      </c>
      <c r="I27" t="s">
        <v>199</v>
      </c>
    </row>
    <row r="28" spans="1:9" x14ac:dyDescent="0.3">
      <c r="A28">
        <f t="shared" si="0"/>
        <v>12523552604594.572</v>
      </c>
      <c r="B28">
        <f t="shared" si="1"/>
        <v>16.25</v>
      </c>
      <c r="C28">
        <f t="shared" si="2"/>
        <v>102.10176124166827</v>
      </c>
      <c r="E28">
        <f t="shared" si="3"/>
        <v>16.25</v>
      </c>
      <c r="G28">
        <v>1.3</v>
      </c>
      <c r="H28">
        <f t="shared" si="4"/>
        <v>2.8531695488854609</v>
      </c>
      <c r="I28" t="s">
        <v>200</v>
      </c>
    </row>
    <row r="29" spans="1:9" x14ac:dyDescent="0.3">
      <c r="A29">
        <f t="shared" si="0"/>
        <v>361417846199417.81</v>
      </c>
      <c r="B29">
        <f t="shared" si="1"/>
        <v>16.875</v>
      </c>
      <c r="C29">
        <f t="shared" si="2"/>
        <v>106.02875205865551</v>
      </c>
      <c r="E29">
        <f t="shared" si="3"/>
        <v>16.875</v>
      </c>
      <c r="G29">
        <v>1.35</v>
      </c>
      <c r="H29">
        <f t="shared" si="4"/>
        <v>2.4270509831248432</v>
      </c>
      <c r="I29" t="s">
        <v>201</v>
      </c>
    </row>
    <row r="30" spans="1:9" x14ac:dyDescent="0.3">
      <c r="A30">
        <f t="shared" si="0"/>
        <v>414166861724515.31</v>
      </c>
      <c r="B30">
        <f t="shared" si="1"/>
        <v>17.5</v>
      </c>
      <c r="C30">
        <f t="shared" si="2"/>
        <v>109.95574287564276</v>
      </c>
      <c r="E30">
        <f t="shared" si="3"/>
        <v>17.5</v>
      </c>
      <c r="G30">
        <v>1.4</v>
      </c>
      <c r="H30">
        <f t="shared" si="4"/>
        <v>1.7633557568774201</v>
      </c>
      <c r="I30" t="s">
        <v>202</v>
      </c>
    </row>
    <row r="31" spans="1:9" x14ac:dyDescent="0.3">
      <c r="A31">
        <f t="shared" si="0"/>
        <v>299982749641950.06</v>
      </c>
      <c r="B31">
        <f t="shared" si="1"/>
        <v>18.125</v>
      </c>
      <c r="C31">
        <f t="shared" si="2"/>
        <v>113.88273369263</v>
      </c>
      <c r="E31">
        <f t="shared" si="3"/>
        <v>18.125</v>
      </c>
      <c r="G31">
        <v>1.45</v>
      </c>
      <c r="H31">
        <f t="shared" si="4"/>
        <v>0.92705098312484335</v>
      </c>
      <c r="I31" t="s">
        <v>203</v>
      </c>
    </row>
    <row r="32" spans="1:9" x14ac:dyDescent="0.3">
      <c r="A32">
        <f t="shared" si="0"/>
        <v>647589105693425.38</v>
      </c>
      <c r="B32">
        <f t="shared" si="1"/>
        <v>18.75</v>
      </c>
      <c r="C32">
        <f t="shared" si="2"/>
        <v>117.80972450961724</v>
      </c>
      <c r="E32">
        <f t="shared" si="3"/>
        <v>18.75</v>
      </c>
      <c r="G32">
        <v>1.5</v>
      </c>
      <c r="H32">
        <f t="shared" si="4"/>
        <v>1.102633609417758E-15</v>
      </c>
      <c r="I32" t="s">
        <v>204</v>
      </c>
    </row>
    <row r="33" spans="1:9" x14ac:dyDescent="0.3">
      <c r="A33">
        <f t="shared" si="0"/>
        <v>0</v>
      </c>
      <c r="B33">
        <f t="shared" ref="B33" si="5">E33</f>
        <v>4.84375</v>
      </c>
      <c r="C33">
        <f t="shared" si="2"/>
        <v>30.434178831651121</v>
      </c>
      <c r="E33">
        <f t="shared" ref="E33" si="6">(10/2)/(32/2)*G33*10</f>
        <v>4.84375</v>
      </c>
      <c r="G33">
        <v>1.55</v>
      </c>
      <c r="H33">
        <f t="shared" si="4"/>
        <v>-0.92705098312484124</v>
      </c>
      <c r="I33" t="s">
        <v>205</v>
      </c>
    </row>
    <row r="40" spans="1:9" x14ac:dyDescent="0.3">
      <c r="A40">
        <v>0</v>
      </c>
      <c r="B40" t="e">
        <f>$A$2*SIN($C$2*A40)+$A$3*SIN($C$3*A40)+$A$4*SIN($C$4*A40)+$A$5*SIN($C$5*A40)+$A$6*SIN($C$6*A40)+$A$7*SIN($C$7*A40)+$A$8*SIN($C$8*A40)+$A$9*SIN($C$9*A40)+$A$10*SIN($C$10*A40)+$A$11*SIN($C$11*A40)+$A$12*SIN($C$12*A40)+$A$13*SIN($C$13*A40)</f>
        <v>#NUM!</v>
      </c>
    </row>
    <row r="41" spans="1:9" x14ac:dyDescent="0.3">
      <c r="A41">
        <v>2.5000000000000001E-2</v>
      </c>
      <c r="B41" t="e">
        <f t="shared" ref="B41:B78" si="7">$A$2*SIN($C$2*A41)+$A$3*SIN($C$3*A41)+$A$4*SIN($C$4*A41)+$A$5*SIN($C$5*A41)+$A$6*SIN($C$6*A41)+$A$7*SIN($C$7*A41)+$A$8*SIN($C$8*A41)+$A$9*SIN($C$9*A41)+$A$10*SIN($C$10*A41)+$A$11*SIN($C$11*A41)+$A$12*SIN($C$12*A41)+$A$13*SIN($C$13*A41)</f>
        <v>#NUM!</v>
      </c>
    </row>
    <row r="42" spans="1:9" x14ac:dyDescent="0.3">
      <c r="A42">
        <v>0.05</v>
      </c>
      <c r="B42" t="e">
        <f t="shared" si="7"/>
        <v>#NUM!</v>
      </c>
    </row>
    <row r="43" spans="1:9" x14ac:dyDescent="0.3">
      <c r="A43">
        <v>7.4999999999999997E-2</v>
      </c>
      <c r="B43" t="e">
        <f t="shared" si="7"/>
        <v>#NUM!</v>
      </c>
    </row>
    <row r="44" spans="1:9" x14ac:dyDescent="0.3">
      <c r="A44">
        <v>0.1</v>
      </c>
      <c r="B44" t="e">
        <f t="shared" si="7"/>
        <v>#NUM!</v>
      </c>
    </row>
    <row r="45" spans="1:9" x14ac:dyDescent="0.3">
      <c r="A45">
        <v>0.125</v>
      </c>
      <c r="B45" t="e">
        <f t="shared" si="7"/>
        <v>#NUM!</v>
      </c>
    </row>
    <row r="46" spans="1:9" x14ac:dyDescent="0.3">
      <c r="A46">
        <v>0.15</v>
      </c>
      <c r="B46" t="e">
        <f t="shared" si="7"/>
        <v>#NUM!</v>
      </c>
    </row>
    <row r="47" spans="1:9" x14ac:dyDescent="0.3">
      <c r="A47">
        <v>0.17499999999999999</v>
      </c>
      <c r="B47" t="e">
        <f t="shared" si="7"/>
        <v>#NUM!</v>
      </c>
    </row>
    <row r="48" spans="1:9" x14ac:dyDescent="0.3">
      <c r="A48">
        <v>0.2</v>
      </c>
      <c r="B48" t="e">
        <f t="shared" si="7"/>
        <v>#NUM!</v>
      </c>
    </row>
    <row r="49" spans="1:2" x14ac:dyDescent="0.3">
      <c r="A49">
        <v>0.22500000000000001</v>
      </c>
      <c r="B49" t="e">
        <f t="shared" si="7"/>
        <v>#NUM!</v>
      </c>
    </row>
    <row r="50" spans="1:2" x14ac:dyDescent="0.3">
      <c r="A50">
        <v>0.25</v>
      </c>
      <c r="B50" t="e">
        <f t="shared" si="7"/>
        <v>#NUM!</v>
      </c>
    </row>
    <row r="51" spans="1:2" x14ac:dyDescent="0.3">
      <c r="A51">
        <v>0.27500000000000002</v>
      </c>
      <c r="B51" t="e">
        <f t="shared" si="7"/>
        <v>#NUM!</v>
      </c>
    </row>
    <row r="52" spans="1:2" x14ac:dyDescent="0.3">
      <c r="A52">
        <v>0.3</v>
      </c>
      <c r="B52" t="e">
        <f t="shared" si="7"/>
        <v>#NUM!</v>
      </c>
    </row>
    <row r="53" spans="1:2" x14ac:dyDescent="0.3">
      <c r="A53">
        <v>0.32500000000000001</v>
      </c>
      <c r="B53" t="e">
        <f t="shared" si="7"/>
        <v>#NUM!</v>
      </c>
    </row>
    <row r="54" spans="1:2" x14ac:dyDescent="0.3">
      <c r="A54">
        <v>0.35</v>
      </c>
      <c r="B54" t="e">
        <f t="shared" si="7"/>
        <v>#NUM!</v>
      </c>
    </row>
    <row r="55" spans="1:2" x14ac:dyDescent="0.3">
      <c r="A55">
        <v>0.375</v>
      </c>
      <c r="B55" t="e">
        <f t="shared" si="7"/>
        <v>#NUM!</v>
      </c>
    </row>
    <row r="56" spans="1:2" x14ac:dyDescent="0.3">
      <c r="A56">
        <v>0.4</v>
      </c>
      <c r="B56" t="e">
        <f t="shared" si="7"/>
        <v>#NUM!</v>
      </c>
    </row>
    <row r="57" spans="1:2" x14ac:dyDescent="0.3">
      <c r="A57">
        <v>0.42499999999999999</v>
      </c>
      <c r="B57" t="e">
        <f t="shared" si="7"/>
        <v>#NUM!</v>
      </c>
    </row>
    <row r="58" spans="1:2" x14ac:dyDescent="0.3">
      <c r="A58">
        <v>0.45</v>
      </c>
      <c r="B58" t="e">
        <f t="shared" si="7"/>
        <v>#NUM!</v>
      </c>
    </row>
    <row r="59" spans="1:2" x14ac:dyDescent="0.3">
      <c r="A59">
        <v>0.47499999999999998</v>
      </c>
      <c r="B59" t="e">
        <f t="shared" si="7"/>
        <v>#NUM!</v>
      </c>
    </row>
    <row r="60" spans="1:2" x14ac:dyDescent="0.3">
      <c r="A60">
        <v>0.5</v>
      </c>
      <c r="B60" t="e">
        <f t="shared" si="7"/>
        <v>#NUM!</v>
      </c>
    </row>
    <row r="61" spans="1:2" x14ac:dyDescent="0.3">
      <c r="A61">
        <v>0.52500000000000002</v>
      </c>
      <c r="B61" t="e">
        <f t="shared" si="7"/>
        <v>#NUM!</v>
      </c>
    </row>
    <row r="62" spans="1:2" x14ac:dyDescent="0.3">
      <c r="A62">
        <v>0.55000000000000004</v>
      </c>
      <c r="B62" t="e">
        <f t="shared" si="7"/>
        <v>#NUM!</v>
      </c>
    </row>
    <row r="63" spans="1:2" x14ac:dyDescent="0.3">
      <c r="A63">
        <v>0.57499999999999996</v>
      </c>
      <c r="B63" t="e">
        <f t="shared" si="7"/>
        <v>#NUM!</v>
      </c>
    </row>
    <row r="64" spans="1:2" x14ac:dyDescent="0.3">
      <c r="A64">
        <v>0.6</v>
      </c>
      <c r="B64" t="e">
        <f t="shared" si="7"/>
        <v>#NUM!</v>
      </c>
    </row>
    <row r="65" spans="1:2" x14ac:dyDescent="0.3">
      <c r="A65">
        <v>0.625</v>
      </c>
      <c r="B65" t="e">
        <f t="shared" si="7"/>
        <v>#NUM!</v>
      </c>
    </row>
    <row r="66" spans="1:2" x14ac:dyDescent="0.3">
      <c r="A66">
        <v>0.65</v>
      </c>
      <c r="B66" t="e">
        <f t="shared" si="7"/>
        <v>#NUM!</v>
      </c>
    </row>
    <row r="67" spans="1:2" x14ac:dyDescent="0.3">
      <c r="A67">
        <v>0.67500000000000004</v>
      </c>
      <c r="B67" t="e">
        <f t="shared" si="7"/>
        <v>#NUM!</v>
      </c>
    </row>
    <row r="68" spans="1:2" x14ac:dyDescent="0.3">
      <c r="A68">
        <v>0.7</v>
      </c>
      <c r="B68" t="e">
        <f t="shared" si="7"/>
        <v>#NUM!</v>
      </c>
    </row>
    <row r="69" spans="1:2" x14ac:dyDescent="0.3">
      <c r="A69">
        <v>0.72499999999999998</v>
      </c>
      <c r="B69" t="e">
        <f t="shared" si="7"/>
        <v>#NUM!</v>
      </c>
    </row>
    <row r="70" spans="1:2" x14ac:dyDescent="0.3">
      <c r="A70">
        <v>0.75</v>
      </c>
      <c r="B70" t="e">
        <f t="shared" si="7"/>
        <v>#NUM!</v>
      </c>
    </row>
    <row r="71" spans="1:2" x14ac:dyDescent="0.3">
      <c r="A71">
        <v>0.77500000000000002</v>
      </c>
      <c r="B71" t="e">
        <f t="shared" si="7"/>
        <v>#NUM!</v>
      </c>
    </row>
    <row r="72" spans="1:2" x14ac:dyDescent="0.3">
      <c r="A72">
        <v>0.8</v>
      </c>
      <c r="B72" t="e">
        <f t="shared" si="7"/>
        <v>#NUM!</v>
      </c>
    </row>
    <row r="73" spans="1:2" x14ac:dyDescent="0.3">
      <c r="A73">
        <v>0.82499999999999996</v>
      </c>
      <c r="B73" t="e">
        <f t="shared" si="7"/>
        <v>#NUM!</v>
      </c>
    </row>
    <row r="74" spans="1:2" x14ac:dyDescent="0.3">
      <c r="A74">
        <v>0.85</v>
      </c>
      <c r="B74" t="e">
        <f t="shared" si="7"/>
        <v>#NUM!</v>
      </c>
    </row>
    <row r="75" spans="1:2" x14ac:dyDescent="0.3">
      <c r="A75">
        <v>0.875</v>
      </c>
      <c r="B75" t="e">
        <f t="shared" si="7"/>
        <v>#NUM!</v>
      </c>
    </row>
    <row r="76" spans="1:2" x14ac:dyDescent="0.3">
      <c r="A76">
        <v>0.9</v>
      </c>
      <c r="B76" t="e">
        <f t="shared" si="7"/>
        <v>#NUM!</v>
      </c>
    </row>
    <row r="77" spans="1:2" x14ac:dyDescent="0.3">
      <c r="A77">
        <v>0.92500000000000004</v>
      </c>
      <c r="B77" t="e">
        <f t="shared" si="7"/>
        <v>#NUM!</v>
      </c>
    </row>
    <row r="78" spans="1:2" x14ac:dyDescent="0.3">
      <c r="A78">
        <v>0.95</v>
      </c>
      <c r="B78" t="e">
        <f t="shared" si="7"/>
        <v>#NUM!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ImportR</vt:lpstr>
      <vt:lpstr>ttest</vt:lpstr>
      <vt:lpstr>Evaluation</vt:lpstr>
      <vt:lpstr>MHCQuick</vt:lpstr>
      <vt:lpstr>Tentacle</vt:lpstr>
      <vt:lpstr>mhc_lapse_1007</vt:lpstr>
      <vt:lpstr>mhc_lapse_1006</vt:lpstr>
      <vt:lpstr>mhc_lapse_1005</vt:lpstr>
      <vt:lpstr>mhc_lapse_1003</vt:lpstr>
      <vt:lpstr>mhc_lapse_1002</vt:lpstr>
      <vt:lpstr>mhc_lapse_1</vt:lpstr>
      <vt:lpstr>mhc_lapse_1001</vt:lpstr>
      <vt:lpstr>FFT</vt:lpstr>
      <vt:lpstr>FFT_example1</vt:lpstr>
      <vt:lpstr>FFT_example2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2023-01-02T16:11:13Z</dcterms:modified>
</cp:coreProperties>
</file>