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ulrichtechnau/AG_Uli/Publications/1Nematostella/muscle_transcriptome/A_paper/submissions/A_Nature/NatureSubmission2021/Nature Communications/revision/NComm_MuscleRevision2022/accepted_final/"/>
    </mc:Choice>
  </mc:AlternateContent>
  <xr:revisionPtr revIDLastSave="0" documentId="8_{10F74078-5A2F-FD4B-BAC2-0D1AA1AC9C63}" xr6:coauthVersionLast="45" xr6:coauthVersionMax="45" xr10:uidLastSave="{00000000-0000-0000-0000-000000000000}"/>
  <bookViews>
    <workbookView xWindow="1400" yWindow="1420" windowWidth="27840" windowHeight="16740"/>
  </bookViews>
  <sheets>
    <sheet name="SupplementaryData3" sheetId="1" r:id="rId1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A4" i="1" l="1"/>
  <c r="A11" i="1"/>
  <c r="A18" i="1"/>
  <c r="A25" i="1"/>
  <c r="A33" i="1"/>
  <c r="A39" i="1"/>
  <c r="A46" i="1"/>
  <c r="A53" i="1"/>
  <c r="A60" i="1"/>
  <c r="A67" i="1"/>
  <c r="A75" i="1"/>
  <c r="A83" i="1"/>
  <c r="A92" i="1"/>
  <c r="A100" i="1"/>
  <c r="A107" i="1"/>
  <c r="A116" i="1"/>
  <c r="A124" i="1"/>
  <c r="A131" i="1"/>
  <c r="A138" i="1"/>
  <c r="A153" i="1"/>
  <c r="A162" i="1"/>
  <c r="A169" i="1"/>
  <c r="A176" i="1"/>
  <c r="A183" i="1"/>
  <c r="A190" i="1"/>
  <c r="A197" i="1"/>
  <c r="A204" i="1"/>
  <c r="A211" i="1"/>
  <c r="A218" i="1"/>
  <c r="A225" i="1"/>
  <c r="A232" i="1"/>
  <c r="A240" i="1"/>
  <c r="A247" i="1"/>
  <c r="A255" i="1"/>
  <c r="A261" i="1"/>
  <c r="A269" i="1"/>
  <c r="A277" i="1"/>
  <c r="A283" i="1"/>
  <c r="A290" i="1"/>
  <c r="A304" i="1"/>
  <c r="A312" i="1"/>
  <c r="A319" i="1"/>
  <c r="A327" i="1"/>
  <c r="A335" i="1"/>
  <c r="A343" i="1"/>
  <c r="A350" i="1"/>
  <c r="A357" i="1"/>
  <c r="A364" i="1"/>
  <c r="A371" i="1"/>
  <c r="A381" i="1"/>
  <c r="A387" i="1"/>
  <c r="A389" i="1"/>
  <c r="A400" i="1"/>
  <c r="A407" i="1"/>
  <c r="A411" i="1"/>
  <c r="A421" i="1"/>
  <c r="A425" i="1"/>
  <c r="A432" i="1"/>
  <c r="A436" i="1"/>
  <c r="A442" i="1"/>
  <c r="A447" i="1"/>
  <c r="A453" i="1"/>
  <c r="A458" i="1"/>
  <c r="A464" i="1"/>
  <c r="A468" i="1"/>
  <c r="A474" i="1"/>
  <c r="A480" i="1"/>
  <c r="A484" i="1"/>
  <c r="A488" i="1"/>
  <c r="A494" i="1"/>
  <c r="A498" i="1"/>
  <c r="A504" i="1"/>
  <c r="A508" i="1"/>
  <c r="A514" i="1"/>
  <c r="A524" i="1"/>
  <c r="A535" i="1"/>
  <c r="A545" i="1"/>
  <c r="A549" i="1"/>
  <c r="A555" i="1"/>
  <c r="A559" i="1"/>
  <c r="A565" i="1"/>
  <c r="A569" i="1"/>
  <c r="A575" i="1"/>
  <c r="A579" i="1"/>
  <c r="A585" i="1"/>
  <c r="A589" i="1"/>
  <c r="A595" i="1"/>
  <c r="A599" i="1"/>
  <c r="A605" i="1"/>
  <c r="A609" i="1"/>
  <c r="A615" i="1"/>
  <c r="A620" i="1"/>
  <c r="A626" i="1"/>
  <c r="A631" i="1"/>
  <c r="A637" i="1"/>
  <c r="A642" i="1"/>
  <c r="A648" i="1"/>
  <c r="A653" i="1"/>
  <c r="A659" i="1"/>
  <c r="A664" i="1"/>
  <c r="A670" i="1"/>
  <c r="A675" i="1"/>
  <c r="A681" i="1"/>
  <c r="A687" i="1"/>
  <c r="A693" i="1"/>
  <c r="A698" i="1"/>
  <c r="A704" i="1"/>
  <c r="A709" i="1"/>
  <c r="A715" i="1"/>
  <c r="A720" i="1"/>
  <c r="A726" i="1"/>
  <c r="A731" i="1"/>
  <c r="A737" i="1"/>
  <c r="A742" i="1"/>
  <c r="A748" i="1"/>
  <c r="A753" i="1"/>
  <c r="A759" i="1"/>
  <c r="A770" i="1"/>
  <c r="A777" i="1"/>
  <c r="A783" i="1"/>
  <c r="A788" i="1"/>
  <c r="A794" i="1"/>
  <c r="A799" i="1"/>
  <c r="A805" i="1"/>
  <c r="A810" i="1"/>
  <c r="A816" i="1"/>
  <c r="A820" i="1"/>
  <c r="A826" i="1"/>
  <c r="A837" i="1"/>
  <c r="A848" i="1"/>
  <c r="A853" i="1"/>
  <c r="A859" i="1"/>
  <c r="A863" i="1"/>
  <c r="A869" i="1"/>
  <c r="A873" i="1"/>
  <c r="A879" i="1"/>
  <c r="A883" i="1"/>
  <c r="A889" i="1"/>
  <c r="A894" i="1"/>
  <c r="A900" i="1"/>
  <c r="A905" i="1"/>
  <c r="A911" i="1"/>
  <c r="A915" i="1"/>
  <c r="A921" i="1"/>
  <c r="A926" i="1"/>
  <c r="A932" i="1"/>
  <c r="A942" i="1"/>
  <c r="A953" i="1"/>
  <c r="A964" i="1"/>
  <c r="A969" i="1"/>
  <c r="A986" i="1"/>
  <c r="A990" i="1"/>
  <c r="A996" i="1"/>
  <c r="A1001" i="1"/>
  <c r="A1007" i="1"/>
  <c r="A1018" i="1"/>
  <c r="A1022" i="1"/>
  <c r="A1028" i="1"/>
  <c r="A1036" i="1"/>
  <c r="A1040" i="1"/>
  <c r="A1051" i="1"/>
  <c r="A1058" i="1"/>
  <c r="A1065" i="1"/>
  <c r="A1071" i="1"/>
  <c r="A1076" i="1"/>
  <c r="A1082" i="1"/>
  <c r="A1087" i="1"/>
  <c r="A1093" i="1"/>
  <c r="A1098" i="1"/>
  <c r="A1104" i="1"/>
  <c r="A1108" i="1"/>
  <c r="A1114" i="1"/>
  <c r="A1124" i="1"/>
  <c r="A1129" i="1"/>
  <c r="A1135" i="1"/>
  <c r="A1141" i="1"/>
  <c r="A1146" i="1"/>
  <c r="A1156" i="1"/>
  <c r="A1167" i="1"/>
  <c r="A1177" i="1"/>
  <c r="A1187" i="1"/>
  <c r="A1197" i="1"/>
  <c r="A1207" i="1"/>
  <c r="A1211" i="1"/>
  <c r="A1217" i="1"/>
  <c r="A1226" i="1"/>
  <c r="A1235" i="1"/>
  <c r="A1244" i="1"/>
  <c r="A1253" i="1"/>
  <c r="A1262" i="1"/>
  <c r="A1271" i="1"/>
  <c r="A1280" i="1"/>
  <c r="A1285" i="1"/>
  <c r="A1289" i="1"/>
  <c r="A1295" i="1"/>
  <c r="A1298" i="1"/>
  <c r="A1304" i="1"/>
  <c r="A1307" i="1"/>
  <c r="A1316" i="1"/>
  <c r="A1321" i="1"/>
  <c r="A1325" i="1"/>
  <c r="A1334" i="1"/>
  <c r="A1344" i="1"/>
  <c r="A1353" i="1"/>
  <c r="A1362" i="1"/>
  <c r="A1371" i="1"/>
  <c r="A1380" i="1"/>
  <c r="A1389" i="1"/>
  <c r="A1395" i="1"/>
  <c r="A1398" i="1"/>
  <c r="A1404" i="1"/>
  <c r="A1407" i="1"/>
  <c r="A1413" i="1"/>
  <c r="A1416" i="1"/>
  <c r="A1425" i="1"/>
  <c r="A1434" i="1"/>
  <c r="A1446" i="1"/>
  <c r="A1455" i="1"/>
  <c r="A1465" i="1"/>
  <c r="A1474" i="1"/>
  <c r="A1483" i="1"/>
  <c r="A1493" i="1"/>
  <c r="A1502" i="1"/>
  <c r="A1512" i="1"/>
  <c r="A1521" i="1"/>
  <c r="A1530" i="1"/>
  <c r="A1536" i="1"/>
  <c r="A1540" i="1"/>
  <c r="A1549" i="1"/>
  <c r="A1559" i="1"/>
  <c r="A1562" i="1"/>
  <c r="A1565" i="1"/>
  <c r="A1569" i="1"/>
  <c r="A1575" i="1"/>
  <c r="A1579" i="1"/>
  <c r="A1588" i="1"/>
  <c r="A1597" i="1"/>
  <c r="A1603" i="1"/>
  <c r="A1606" i="1"/>
  <c r="A1616" i="1"/>
  <c r="A1625" i="1"/>
  <c r="A1631" i="1"/>
  <c r="A1634" i="1"/>
  <c r="A1640" i="1"/>
  <c r="A1643" i="1"/>
  <c r="A1649" i="1"/>
  <c r="A1652" i="1"/>
  <c r="A1658" i="1"/>
  <c r="A1661" i="1"/>
  <c r="A1667" i="1"/>
  <c r="A1670" i="1"/>
  <c r="A1677" i="1"/>
  <c r="A1680" i="1"/>
  <c r="A1687" i="1"/>
  <c r="A1690" i="1"/>
  <c r="A1695" i="1"/>
  <c r="A1699" i="1"/>
  <c r="A1705" i="1"/>
  <c r="A1708" i="1"/>
  <c r="A1714" i="1"/>
  <c r="A1718" i="1"/>
  <c r="A1723" i="1"/>
  <c r="A1727" i="1"/>
  <c r="A1737" i="1"/>
  <c r="A1749" i="1"/>
  <c r="A1759" i="1"/>
  <c r="A1768" i="1"/>
  <c r="A1778" i="1"/>
  <c r="A1784" i="1"/>
  <c r="A1788" i="1"/>
  <c r="A1798" i="1"/>
  <c r="A1804" i="1"/>
  <c r="A1807" i="1"/>
  <c r="A1816" i="1"/>
  <c r="A1822" i="1"/>
  <c r="A1825" i="1"/>
  <c r="A1831" i="1"/>
  <c r="A1834" i="1"/>
  <c r="A1843" i="1"/>
  <c r="A1853" i="1"/>
  <c r="A1862" i="1"/>
  <c r="A1871" i="1"/>
  <c r="A1878" i="1"/>
  <c r="A1881" i="1"/>
  <c r="A1886" i="1"/>
  <c r="A1890" i="1"/>
  <c r="A1899" i="1"/>
  <c r="A1909" i="1"/>
  <c r="A1918" i="1"/>
  <c r="A1928" i="1"/>
  <c r="A1937" i="1"/>
  <c r="A1947" i="1"/>
  <c r="A1957" i="1"/>
  <c r="A1967" i="1"/>
  <c r="A1977" i="1"/>
  <c r="A1986" i="1"/>
  <c r="A1996" i="1"/>
  <c r="A2006" i="1"/>
  <c r="A2015" i="1"/>
  <c r="A2024" i="1"/>
  <c r="A2033" i="1"/>
  <c r="A2042" i="1"/>
  <c r="A2048" i="1"/>
  <c r="A2051" i="1"/>
  <c r="A2060" i="1"/>
  <c r="A2069" i="1"/>
  <c r="A2075" i="1"/>
  <c r="A2078" i="1"/>
  <c r="A2088" i="1"/>
  <c r="A2097" i="1"/>
  <c r="A2103" i="1"/>
  <c r="A2106" i="1"/>
  <c r="A2112" i="1"/>
  <c r="A2114" i="1"/>
  <c r="A2124" i="1"/>
  <c r="A2134" i="1"/>
  <c r="A2140" i="1"/>
  <c r="A2142" i="1"/>
  <c r="A2153" i="1"/>
  <c r="A2163" i="1"/>
  <c r="A2173" i="1"/>
  <c r="A2183" i="1"/>
  <c r="A2194" i="1"/>
  <c r="A2206" i="1"/>
  <c r="A2211" i="1"/>
  <c r="A2218" i="1"/>
  <c r="A2230" i="1"/>
  <c r="A2242" i="1"/>
  <c r="A2247" i="1"/>
  <c r="A2254" i="1"/>
  <c r="A2266" i="1"/>
  <c r="A2278" i="1"/>
  <c r="A2290" i="1"/>
  <c r="A2302" i="1"/>
  <c r="A2314" i="1"/>
  <c r="A2326" i="1"/>
  <c r="A2338" i="1"/>
  <c r="A2350" i="1"/>
  <c r="A2362" i="1"/>
  <c r="A2367" i="1"/>
  <c r="A2374" i="1"/>
  <c r="A2386" i="1"/>
  <c r="A2397" i="1"/>
  <c r="A2408" i="1"/>
  <c r="A2419" i="1"/>
  <c r="A2430" i="1"/>
  <c r="A2441" i="1"/>
  <c r="A2453" i="1"/>
  <c r="A2465" i="1"/>
  <c r="A2476" i="1"/>
  <c r="A2488" i="1"/>
  <c r="A2499" i="1"/>
  <c r="A2510" i="1"/>
  <c r="A2521" i="1"/>
  <c r="A2532" i="1"/>
  <c r="A2543" i="1"/>
  <c r="A2554" i="1"/>
  <c r="A2565" i="1"/>
  <c r="A2577" i="1"/>
  <c r="A2588" i="1"/>
  <c r="A2599" i="1"/>
  <c r="A2610" i="1"/>
  <c r="A2623" i="1"/>
  <c r="A2632" i="1"/>
  <c r="A2643" i="1"/>
  <c r="A2654" i="1"/>
  <c r="A2661" i="1"/>
  <c r="A2676" i="1"/>
  <c r="A2687" i="1"/>
  <c r="A2699" i="1"/>
  <c r="A2711" i="1"/>
  <c r="A2723" i="1"/>
  <c r="A2734" i="1"/>
  <c r="A2736" i="1"/>
  <c r="A2748" i="1"/>
  <c r="A2750" i="1"/>
  <c r="A2762" i="1"/>
  <c r="A2764" i="1"/>
  <c r="A2773" i="1"/>
  <c r="A2775" i="1"/>
  <c r="A2777" i="1"/>
  <c r="A2788" i="1"/>
  <c r="A2790" i="1"/>
  <c r="A2801" i="1"/>
  <c r="A2803" i="1"/>
  <c r="A2814" i="1"/>
  <c r="A2816" i="1"/>
  <c r="A2827" i="1"/>
  <c r="A2829" i="1"/>
  <c r="A2840" i="1"/>
  <c r="A2842" i="1"/>
  <c r="A2853" i="1"/>
  <c r="A2855" i="1"/>
  <c r="A2866" i="1"/>
  <c r="A2868" i="1"/>
  <c r="A2879" i="1"/>
  <c r="A2881" i="1"/>
  <c r="A2890" i="1"/>
  <c r="A2892" i="1"/>
  <c r="A2905" i="1"/>
  <c r="A2907" i="1"/>
  <c r="A2918" i="1"/>
  <c r="A2920" i="1"/>
  <c r="A2933" i="1"/>
  <c r="A2944" i="1"/>
  <c r="A2946" i="1"/>
  <c r="A2957" i="1"/>
  <c r="A2959" i="1"/>
  <c r="A2970" i="1"/>
  <c r="A2972" i="1"/>
  <c r="A2984" i="1"/>
  <c r="A2986" i="1"/>
  <c r="A2998" i="1"/>
  <c r="A3000" i="1"/>
  <c r="A3012" i="1"/>
  <c r="A3014" i="1"/>
  <c r="A3026" i="1"/>
  <c r="A3028" i="1"/>
  <c r="A3040" i="1"/>
  <c r="A3042" i="1"/>
  <c r="A3054" i="1"/>
  <c r="A3056" i="1"/>
  <c r="A3068" i="1"/>
  <c r="A3070" i="1"/>
  <c r="A3082" i="1"/>
  <c r="A3084" i="1"/>
  <c r="A3096" i="1"/>
  <c r="A3098" i="1"/>
  <c r="A3109" i="1"/>
  <c r="A3111" i="1"/>
  <c r="A3122" i="1"/>
  <c r="A3124" i="1"/>
  <c r="A3135" i="1"/>
  <c r="A3137" i="1"/>
  <c r="A3150" i="1"/>
  <c r="A3161" i="1"/>
  <c r="A3163" i="1"/>
  <c r="A3174" i="1"/>
  <c r="A3176" i="1"/>
  <c r="A3189" i="1"/>
  <c r="A3202" i="1"/>
  <c r="A3213" i="1"/>
  <c r="A3215" i="1"/>
  <c r="A3225" i="1"/>
  <c r="A3228" i="1"/>
  <c r="A3251" i="1"/>
  <c r="A3272" i="1"/>
  <c r="A3293" i="1"/>
  <c r="A3314" i="1"/>
  <c r="A3335" i="1"/>
  <c r="A3356" i="1"/>
  <c r="A3377" i="1"/>
  <c r="A3398" i="1"/>
  <c r="A3419" i="1"/>
  <c r="A3440" i="1"/>
  <c r="A3461" i="1"/>
  <c r="A3482" i="1"/>
  <c r="A3504" i="1"/>
  <c r="A3526" i="1"/>
  <c r="A3548" i="1"/>
  <c r="A3569" i="1"/>
  <c r="A3590" i="1"/>
  <c r="A3611" i="1"/>
  <c r="A3632" i="1"/>
  <c r="A3654" i="1"/>
  <c r="A3676" i="1"/>
  <c r="A3698" i="1"/>
  <c r="A3720" i="1"/>
  <c r="A3742" i="1"/>
  <c r="A3764" i="1"/>
  <c r="A3785" i="1"/>
  <c r="A3806" i="1"/>
  <c r="A3827" i="1"/>
  <c r="A3848" i="1"/>
  <c r="A3869" i="1"/>
  <c r="A3890" i="1"/>
  <c r="A3911" i="1"/>
  <c r="A3932" i="1"/>
  <c r="A3953" i="1"/>
  <c r="A3975" i="1"/>
  <c r="A3997" i="1"/>
  <c r="A4019" i="1"/>
  <c r="A4041" i="1"/>
  <c r="A4063" i="1"/>
  <c r="A4085" i="1"/>
  <c r="A4107" i="1"/>
  <c r="A4128" i="1"/>
  <c r="A4149" i="1"/>
  <c r="A4171" i="1"/>
  <c r="A4193" i="1"/>
  <c r="A4216" i="1"/>
  <c r="A4239" i="1"/>
  <c r="A4262" i="1"/>
  <c r="A4285" i="1"/>
  <c r="A4306" i="1"/>
  <c r="A4327" i="1"/>
  <c r="A4369" i="1"/>
  <c r="A4390" i="1"/>
  <c r="A4411" i="1"/>
  <c r="A4432" i="1"/>
  <c r="A4453" i="1"/>
  <c r="A4474" i="1"/>
  <c r="A4495" i="1"/>
  <c r="A4516" i="1"/>
  <c r="A4538" i="1"/>
  <c r="A4898" i="1"/>
  <c r="A5036" i="1"/>
  <c r="A5042" i="1"/>
</calcChain>
</file>

<file path=xl/sharedStrings.xml><?xml version="1.0" encoding="utf-8"?>
<sst xmlns="http://purl.oclc.org/ooxml/spreadsheetml/main" count="4584" uniqueCount="2060">
  <si>
    <t>#TROPOMYOSINS</t>
  </si>
  <si>
    <t>&gt;Nve_TPM1_NVE4315</t>
  </si>
  <si>
    <t>----------METIKKKMATL--------------RQTLEDAEARAAKAEDEL-------</t>
  </si>
  <si>
    <t>GQLTEAEKQADESER-----ARKVLENRGASDEERLASLERQYNDALERTEEAEKQYEEI</t>
  </si>
  <si>
    <t>SERLQELENELEEAEQKADAAEARVKELEEEVTLVGNNLRSLEISEGKASEREDTYENQI</t>
  </si>
  <si>
    <t>RELETKLQDAEERAEKAEQKVQELEAQAEAMEAELEKAKEQYEKVKEEL-----DSTLAE</t>
  </si>
  <si>
    <t>LSEM-------------------------------------------------</t>
  </si>
  <si>
    <t>&gt;Nve_TPM2_NVE1725</t>
  </si>
  <si>
    <t>MASAEH----LTKVKAKLQAI--------------KEKIDETEDRELAAMEKL-------</t>
  </si>
  <si>
    <t>HELEEMHKRSKEEEN-----LCKTLEVTDRESDEKMRELEDALEEAIELDKSTADKLAEV</t>
  </si>
  <si>
    <t>ELKIKVVQGELEKAVERGDRAEMMCEHLMNDFTGTSEVLRDLEVKDAAASEREIDNEDKI</t>
  </si>
  <si>
    <t>EFIQENLKQMVYRYEEAERKAPPLEMLLDQLVEDLELYRLKRKQVDEEM-----K-AMGE</t>
  </si>
  <si>
    <t>L--VEQVTIE--------AKPKPAAIF-----EQMAQQEQAGEEKAAEEEEEE</t>
  </si>
  <si>
    <t>&gt;Nve_TPM3_NVE266</t>
  </si>
  <si>
    <t>----------MEKLRAKKDEM--------------LKKIEEFEEREKAAMKKI-------</t>
  </si>
  <si>
    <t>ERLVMLHKKTEQDIQ-----MLKVLEDRELEVDNSLDRLEPSAKAAIQRQHDAEMRCMEV</t>
  </si>
  <si>
    <t>QRRLTLTTSELHKIRARQREKEEEVRELENRLKVGGRSIQQLVISEEKYCDKEDEFRHRI</t>
  </si>
  <si>
    <t>RLLKANLAATILRAEESERRCMRLERENDMVEEETRAYKKNYDMMQKEL-----HDTLND</t>
  </si>
  <si>
    <t>IECV-------------------------------------------------</t>
  </si>
  <si>
    <t>&gt;Nve_TPM4_NVE3068</t>
  </si>
  <si>
    <t>-----------------MNAV--------------KNAIDDAEDREAEAKYHL-------</t>
  </si>
  <si>
    <t>QQLFEKRNKTEEEQA-----TEKELGHMELEIDEVLNERECQCKEALAIAEEKHQNYIDA</t>
  </si>
  <si>
    <t>CRKHTKAQLDCDRAKERLEKAQERIESLEYDLHRAGETMVELEAKDEVASEREMEREEKI</t>
  </si>
  <si>
    <t>AFLQAELKKLVEREDIAEREVQKLQRIIDEECIEMEQIIEKKESVSKEI-----Q-SLDE</t>
  </si>
  <si>
    <t>VIYSDED----------------------------------------------</t>
  </si>
  <si>
    <t>&gt;Nve_TPM5_NVE16295</t>
  </si>
  <si>
    <t>------------------------------------------------------------</t>
  </si>
  <si>
    <t>KFRRNEARAGLVEALKRGNAGEQKIAELEQEIERLCFEQYKLEKKGELLYKRKDYFESKI</t>
  </si>
  <si>
    <t>EDLQERYRNAIIRGDNDLGESKLLEKQKDRLYNELVRQKKRVAFLSREL-----EDALAD</t>
  </si>
  <si>
    <t>LNQKYSG----------------------------------------------</t>
  </si>
  <si>
    <t>&gt;Nve_TPM6_NVE16296</t>
  </si>
  <si>
    <t>----------MDVLKKKVVQT--------------RQEIEKAENKERYIRKLL-------</t>
  </si>
  <si>
    <t>QGLTAKESEADDSEK-----DRKAMEGKEYDHSDQIALLETRCADMMRLVDEKEIRLEEA</t>
  </si>
  <si>
    <t>EDLQERYRNAIIRGDNDLGESKLLEKQKDRLYNELVRQKKRVAFLSREQRKVHPQTSKAH</t>
  </si>
  <si>
    <t>LRKSNFG----------------------------------------------</t>
  </si>
  <si>
    <t>&gt;Nve_TPM7_NVE19935</t>
  </si>
  <si>
    <t>-----------------MQQI--------------KDQTDDAEERELGAKSLL-------</t>
  </si>
  <si>
    <t>KLLQNLVHNSEMNEE-----ARKGLEESEMKGDEKIMDLEAKLKEMERVEKETLETLTEA</t>
  </si>
  <si>
    <t>ERKEVVVTRDLERAIEKGRTLENRIQSLESTMGNALTNIQKLEASGDEAYEREELKEEKL</t>
  </si>
  <si>
    <t>KFFQEQLKQYEQRYEDAEREALKLERINDTIIIEIDSYKKKKEEILREM-----DLELVD</t>
  </si>
  <si>
    <t>L---NRNLDM-------------------------------------------</t>
  </si>
  <si>
    <t>&gt;Nve_TPM8_NVE19936</t>
  </si>
  <si>
    <t>MS--------LTAVKEKMQMI--------------KDSIDEAEERESNAKLEL-------</t>
  </si>
  <si>
    <t>DKLADLKDRTDTHEE-----VRKELEDYEMEGDEKLLDLEAKLKEVERQEKETLDKLHEA</t>
  </si>
  <si>
    <t>QRREVVLTKDYERAVEKGDNFYAKIDELQEKVDDTTQKIKLLEENEESNFEREEESEDKI</t>
  </si>
  <si>
    <t>KFLDEQVKMYLQRADDAEREIAKLERMNDQVQVEIDNKRRARDEVMKEM-----E-EMTD</t>
  </si>
  <si>
    <t>I---DF-----------------------------------------------</t>
  </si>
  <si>
    <t>&gt;Nve_TPM9_NVE26034</t>
  </si>
  <si>
    <t>-----M----MDKVREKMQGI--------------KNKIEEAEEREAMAKMEL-------</t>
  </si>
  <si>
    <t>ARLDSLEEKQESDGT-----VVRELESVELEGDERLAELEEKTKEAVATVNQKEHDNTEI</t>
  </si>
  <si>
    <t>NQKIVVTETELSKVNERLERALETIERLEATIEEESTNMASLEQKDTDASQWEIEVEEKI</t>
  </si>
  <si>
    <t>GFLNEQLKEVLVRAEDAERRCGPLERLLDEQSTQIDDFRNKKRDVEKEM-----E-DMVG</t>
  </si>
  <si>
    <t>L--VDESID--------------------------------------------</t>
  </si>
  <si>
    <t>&gt;Hsa_sp|P09493|TPM1_HUMAN Tropomyosin alpha-1 chain OS=Homo sapiens</t>
  </si>
  <si>
    <t>GN=TPM1 PE=1 SV=2</t>
  </si>
  <si>
    <t>KGTEDELDKYSEALKDAQEKLELAEKKATDAEADVASLNRRIQLVEEELDRAQERLATAL</t>
  </si>
  <si>
    <t>QKLEEAEKAADESER-----GMKVIESRAQKDEEKMEIQEIQLKEAKHIAEDADRKYEEV</t>
  </si>
  <si>
    <t>ARKLVIIESDLERAEERAELSEGKCAELEEELKTVTNNLKSLEAQAEKYSQKEDRYEEEI</t>
  </si>
  <si>
    <t>KVLSDKLKEAETRAEFAERSVTKLEKSIDDLEDELYAQKLKYKAISEEL-----DHALND</t>
  </si>
  <si>
    <t>MTSI-------------------------------------------------</t>
  </si>
  <si>
    <t>&gt;Hsa_sp|P07951|TPM2_HUMAN Tropomyosin beta chain OS=Homo sapiens GN=TPM2</t>
  </si>
  <si>
    <t>PE=1 SV=1</t>
  </si>
  <si>
    <t>KGTEDEVEKYSESVKEAQEKLEQAEKKATDAEADVASLNRRIQLVEEELDRAQERLATAL</t>
  </si>
  <si>
    <t>QKLEEAEKAADESER-----GMKVIENRAMKDEEKMELQEMQLKEAKHIAEDSDRKYEEV</t>
  </si>
  <si>
    <t>ARKLVILEGELERSEERAEVAESKCGDLEEELKIVTNNLKSLEAQADKYSTKEDKYEEEI</t>
  </si>
  <si>
    <t>KLLEEKLKEAETRAEFAERSVAKLEKTIDDLEDEVYAQKMKYKAISEEL-----DNALND</t>
  </si>
  <si>
    <t>ITSL-------------------------------------------------</t>
  </si>
  <si>
    <t>&gt;Hsa_sp|P06753|TPM3_HUMAN Tropomyosin alpha-3 chain OS=Homo sapiens</t>
  </si>
  <si>
    <t>GN=TPM3 PE=1 SV=2</t>
  </si>
  <si>
    <t>KGTEDELDKYSEALKDAQEKLELAEKKAADAEAEVASLNRRIQLVEEELDRAQERLATAL</t>
  </si>
  <si>
    <t>QKLEEAEKAADESER-----GMKVIENRALKDEEKMELQEIQLKEAKHIAEEADRKYEEV</t>
  </si>
  <si>
    <t>ARKLVIIEGDLERTEERAELAESKCSELEEELKNVTNNLKSLEAQAEKYSQKEDKYEEEI</t>
  </si>
  <si>
    <t>KILTDKLKEAETRAEFAERSVAKLEKTIDDLEDELYAQKLKYKAISEEL-----DHALND</t>
  </si>
  <si>
    <t>&gt;Hsa_sp|P67936|TPM4_HUMAN Tropomyosin alpha-4 chain OS=Homo sapiens</t>
  </si>
  <si>
    <t>GN=TPM4 PE=1 SV=3</t>
  </si>
  <si>
    <t>MAGLNS----LEAVKRKIQAL------------QQQAD--EAEDRAQGLQREL-------</t>
  </si>
  <si>
    <t>QKLEEAEKAADESER-----GMKVIENRAMKDEEKMEIQEMQLKEAKHIAEEADRKYEEV</t>
  </si>
  <si>
    <t>ARKLVILEGELERAEERAEVSELKCGDLEEELKNVTNNLKSLEAASEKYSEKEDKYEEEI</t>
  </si>
  <si>
    <t>KLLSDKLKEAETRAEFAERTVAKLEKTIDDLEEKLAQAKEENVGLHQTL-----DQTLNE</t>
  </si>
  <si>
    <t>LNCI-------------------------------------------------</t>
  </si>
  <si>
    <t>&gt;Hsa_sp|P09493-2|TPM1_HUMAN Isoform 2 of Tropomyosin alpha-1 chain</t>
  </si>
  <si>
    <t>OS=Homo sapiens GN=TPM1</t>
  </si>
  <si>
    <t>---MCR----LRIFLRTASS-------------------------------EH-------</t>
  </si>
  <si>
    <t>ARKLVIIESDLERAEERAELSEGQVRQLEEQLRIMDSDLESINAAEDKYSQKEDRYEEEI</t>
  </si>
  <si>
    <t>KVLSDKLKEAETRAEFAERSVTKLEKSIDDLEEKVAHAKEENLSMHQML-----DQTLLE</t>
  </si>
  <si>
    <t>LNNM-------------------------------------------------</t>
  </si>
  <si>
    <t>&gt;Hsa_sp|P07951-2|TPM2_HUMAN Isoform 2 of Tropomyosin beta chain OS=Homo</t>
  </si>
  <si>
    <t>sapiens GN=TPM2</t>
  </si>
  <si>
    <t>ARKLVILEGELERSEERAEVAESRARQLEEELRTMDQALKSLMASEEEYSTKEDKYEEEI</t>
  </si>
  <si>
    <t>KLLEEKLKEAETRAEFAERSVAKLEKTIDDLEETLASAKEENVEIHQTL-----DQTLLE</t>
  </si>
  <si>
    <t>LNNL-------------------------------------------------</t>
  </si>
  <si>
    <t>&gt;Hsa_sp|P07951-3|TPM2_HUMAN Isoform 3 of Tropomyosin beta chain OS=Homo</t>
  </si>
  <si>
    <t>MAGISS----IDAVKKKIQSL------------QQVAD--EAEERAEHLQREA-------</t>
  </si>
  <si>
    <t>&gt;Hsa_sp|P06753-2|TPM3_HUMAN Isoform 2 of Tropomyosin alpha-3 chain</t>
  </si>
  <si>
    <t>OS=Homo sapiens GN=TPM3</t>
  </si>
  <si>
    <t>MAGITT----IEAVKRKIQVL------------QQQAD--DAEERAERLQREV-------</t>
  </si>
  <si>
    <t>ARKLVIIEGDLERTEERAELAESRCREMDEQIRLMDQNLKCLSAAEEKYSQKEDKYEEEI</t>
  </si>
  <si>
    <t>KILTDKLKEAETRAEFAERSVAKLEKTIDDLEDKLKCTKEEHLCTQRML-----DQTLLD</t>
  </si>
  <si>
    <t>LNEM-------------------------------------------------</t>
  </si>
  <si>
    <t>&gt;Pca_Tpm1 sp|P41114.1|TPM1_PODCA RecName: Full=Tropomyosin-1</t>
  </si>
  <si>
    <t>----------MDAIKKKMSAM--------------KTKLEEADKQAQDAEDEL-------</t>
  </si>
  <si>
    <t>EKYNEEEKKAEEGRR-----AHKELENRGQTDYSRLNRLETELAEITEQNEVVVEKLSEL</t>
  </si>
  <si>
    <t>SSQLEENERILDEEEERCATADAQVKELEVDVVQVGNQLRSMEINEEKASKSNDQSANKL</t>
  </si>
  <si>
    <t>EDTIEKYNTIKDRADDAEARSRDLEAELNECDDELAAAKEAYGQSKADM-----DELLLE</t>
  </si>
  <si>
    <t>LASM-------------------------------------------------</t>
  </si>
  <si>
    <t>&gt;Pca_Tpm2 sp|Q9U5M4.1|TPM2_PODCA RecName: Full=Tropomyosin-2</t>
  </si>
  <si>
    <t>MSGEEK----LGKLRAKLKEI--------------TEQIDDADQKKVEAKHAL-------</t>
  </si>
  <si>
    <t>EKLIKVEAEEKKIEE-----ARNLLEEAESADDEKMYNIEEEFKESKRTLESNETKYIEA</t>
  </si>
  <si>
    <t>QRKGVVISRDVEKTRDKADTLEKRVAVLEQTIASAGESLVELEEREGESSEREEINEEKL</t>
  </si>
  <si>
    <t>IFLAGQFKESEVRAEAAERSCNVLERNIFETENEINTWIQKRKEIEDEM-----I-EMDT</t>
  </si>
  <si>
    <t>V--ADE------------------------------PDDE-------------</t>
  </si>
  <si>
    <t>&gt;Dme_Tpm-A sp|P06754-2|TPM1_DROME non-muscle Isoform A of Tropomyosin-1,</t>
  </si>
  <si>
    <t>isoforms 9A/A/B OS=Drosophila melanogaster GN=Tm1</t>
  </si>
  <si>
    <t>MTTSIPQGTLLDVLKKKM---------------------RQTKEEMEKYKDECEEFHKRL</t>
  </si>
  <si>
    <t>Q--------------LEVVRREE-------AESEVAALNRRIQLLEEDLERSEERLGSAT</t>
  </si>
  <si>
    <t>AKLSEASQAADESER-----IRKALENRTNMEDDKVALLENQLAQAKLIAEEADKKYEEV</t>
  </si>
  <si>
    <t>ARKLVLMEQDLERSEEKVELSESKIVELEEELRVVGNNLKSLEVSEEKATQKEETFETQI</t>
  </si>
  <si>
    <t>KVLDHSLKEAEARAEFAERSVQKLQKEVDRLEDDLLNVRGKNKLLQEEM-----EATLHD</t>
  </si>
  <si>
    <t>IQNM-------------------------------------------------</t>
  </si>
  <si>
    <t>&gt;Dme_Tpm-D sp|P06754-1|TPM1_DROME Muscle Isoform D of Tropomyosin-1,</t>
  </si>
  <si>
    <t>QTVENELDQTQEALTLVTGKLEEKNKALQNAESEVAALNRRIQLLEEDLERSEERLGSAT</t>
  </si>
  <si>
    <t>AKLSEASQAADESER-----ARKILENRALADEERMDALENQLKEARFLAEEADKKYDEV</t>
  </si>
  <si>
    <t>ARKLAMVEADLERAEERAEQGENKIVELEEELRVVGNNLKSLEVSEEKANQREEEYKNQI</t>
  </si>
  <si>
    <t>KTLNTRLKEAEARAEFAERSVQKLQKEVDRLEDDLVLEKERYKDIGDDL-----DTAFVE</t>
  </si>
  <si>
    <t>LILKE------------------------------------------------</t>
  </si>
  <si>
    <t>&gt;Aqu_Tpm1 XP_003386430.1 PREDICTED: tropomyosin alpha-3 chain-like</t>
  </si>
  <si>
    <t>[Amphimedon queenslandica]</t>
  </si>
  <si>
    <t>M---------AENIKKKIEKF--------------KKEADDAKQKAEEAEAEK-------</t>
  </si>
  <si>
    <t>EKADMFEKQLDDTQR------------------------ETNQQAFREKYDKATEELDKL</t>
  </si>
  <si>
    <t>HEQRSAMEHEKNETESKCKDAERRIKLLEDDLAMA---------------------EEQV</t>
  </si>
  <si>
    <t>DKLKDQLSESDRANDELSREKDSLKSQLDTAEKDLEKLEEKYEKAKQEL-----DETMAT</t>
  </si>
  <si>
    <t>LEELG------------------------------------------------</t>
  </si>
  <si>
    <t>&gt;Gga_XP_015132753.1 tropomyosin beta chain isoform X7 [Gallus gallus]</t>
  </si>
  <si>
    <t>QKLEEAEKAADESER-----GMKVIENRAMKDEEKMELQEMQLKEAKHIAEEADRKYEEV</t>
  </si>
  <si>
    <t>ARKLVVLEGELERSEERAEVAESRVRQLEEELRTMDQSLKSLIASEEEYSTKEDKYEEEI</t>
  </si>
  <si>
    <t>KLLGEKLKEAETRAEFAERSVAKLEKTIDDLEESLASAKEENVGIHQVL-----DQTLLE</t>
  </si>
  <si>
    <t>&gt;Gga_XP_015132754.1 tropomyosin beta chain isoform X8 [Gallus gallus]</t>
  </si>
  <si>
    <t>ARKLVVLEGELERSEERAEVAESKCGDLEEELKIVTNNLKSLEAQADKYSTKEDKYEEEI</t>
  </si>
  <si>
    <t>&gt;Gga_XP_015134277.1 tropomyosin alpha-1 chain isoform X16 [Gallus gallus]</t>
  </si>
  <si>
    <t>MAAMSS----LEAVRRKIRSL------------QEQAD--AAEERAGRLQREV-------</t>
  </si>
  <si>
    <t>QKLEEAEKAADESER-----GMKVIENRAQKDEEKMEIQEIQLKEAKHIAEEADRKYEEV</t>
  </si>
  <si>
    <t>ARKLVIIEGDLERAEERAELSESQVRQLEEQLRIMDQTLKALMAAEDKYSQKEDKYEEEI</t>
  </si>
  <si>
    <t>KVLTDKLKEAETRAEFAERSVTKLEKSIDDLEEKVAHAKEENLNMHQML-----DQTLLE</t>
  </si>
  <si>
    <t>&gt;Gga_XP_015134274.1 tropomyosin alpha-1 chain isoform X13 [Gallus gallus]</t>
  </si>
  <si>
    <t>ARKLVIIEGDLERAEERAELSESKCAELEEELKTVTNNLKSLEAQAEKYSQKEDKYEEEI</t>
  </si>
  <si>
    <t>&gt;Gga_NP_001338969.1 tropomyosin alpha-3 chain isoform c [Gallus gallus]</t>
  </si>
  <si>
    <t>MAGATT----IEAVKRKIQVL------------QQQAD--DAEERADRLQREV-------</t>
  </si>
  <si>
    <t>KILTDKLKEAETRAEFAERSVAKLEKTIDDLEDKLKSTKEEHLCTQRML-----DQTLLD</t>
  </si>
  <si>
    <t>&gt;Gga_XP_015155678.1 tropomyosin alpha-4 chain isoform X3 [Gallus gallus]</t>
  </si>
  <si>
    <t>MAAPSS----LEAVKRKIQCL------------QQQAD--EAEDRAQVLQREL-------</t>
  </si>
  <si>
    <t>ARKLVILEGELERAEERAEVSEVKCSDLEEELKNVTNNLKSLEAQSEKYSEKEDKYEEEI</t>
  </si>
  <si>
    <t>KILSDKLKEAETRAEFAERTVAKLEKSIDDLEDELYAQKLKYKAISEEL-----DHALND</t>
  </si>
  <si>
    <t>MTSL-------------------------------------------------</t>
  </si>
  <si>
    <t>&gt;Dre_XP_017213443.1 tropomyosin beta chain isoform X7 [Danio rerio]</t>
  </si>
  <si>
    <t>MASITS----IEAVKRKIQTL------------QQQAD--DAEDRAEMLQREV-------</t>
  </si>
  <si>
    <t>QKLEEAEKAADESER-----GMKVIENRATKDEEKMEIQEMQLKEAKHIAEEADRKYEEV</t>
  </si>
  <si>
    <t>ARKLVILEGELERSEERAEVAEARVRQLEEELRLMDQNLKSMMAGEEEYSTKEDKYEEEI</t>
  </si>
  <si>
    <t>RVLTDKLKEAETRAEFAERSVAKLEKTIDDLEEKVAQAKEENLNMHQVL-----DQTLLE</t>
  </si>
  <si>
    <t>&gt;Dre_NP_958900.1 tropomyosin alpha-3 chain isoform 2 [Danio rerio]</t>
  </si>
  <si>
    <t>MAGSNS----IDAVKRKIKVL------------QQQAD--EAEERAEILQRQV-------</t>
  </si>
  <si>
    <t>ARKLVIVEGELERTEERAELAESHVKQMEEELRALDQTLKTLQASEEKYSQKEDKYEEEI</t>
  </si>
  <si>
    <t>KILTDKLKEAETRAEFAERSVAKLEKTIDDLEEKLRDAKEENIKIHATL-----DQTLSE</t>
  </si>
  <si>
    <t>LNSF-------------------------------------------------</t>
  </si>
  <si>
    <t>&gt;Dre_NP_001096099.1 tropomyosin alpha-1 chain isoform 3 [Danio rerio]</t>
  </si>
  <si>
    <t>MA-ATS----LEAVKRKIKLL------------QEQAD--GAEDKAEKLQKEL-------</t>
  </si>
  <si>
    <t>QKLEEAEKAADESER-----GMKVIENRALKDEEKMEIQEIQLKEAKHIAEEADRKYEEV</t>
  </si>
  <si>
    <t>ARKLVIVEGELERTEERAELNERCNRRLQDELRVLDQTYKSLKASEEQYSQKEDKYEEEI</t>
  </si>
  <si>
    <t>KVLTDKLKEAETRAEFAERSVAKLEKTIDDLEEKLSHAKEENLDMNQML-----EQTLLE</t>
  </si>
  <si>
    <t>&gt;Dre_XP_017208600.1 tropomyosin alpha-4 chain isoform X2 [Danio rerio]</t>
  </si>
  <si>
    <t>MTGVTS----LDAVKRKIQCL------------QQQAD--DAEDRALGLQREL-------</t>
  </si>
  <si>
    <t>ARKLVILEGELERAEERAEVAECKASDLEEELKNVTNNLKSLEAQAEKYSEKEDKYEEEI</t>
  </si>
  <si>
    <t>KVLSDKLKEAETRAEFAERTVAKLEKSIDDLEDELYAQKLKYKAISEEL-----DHALND</t>
  </si>
  <si>
    <t>&gt;Mmu_NP_001157725.1 tropomyosin alpha-1 chain isoform Tpm1.9cy [Mus</t>
  </si>
  <si>
    <t>musculus]</t>
  </si>
  <si>
    <t>MAGSSS----LEAVRRKIRSL------------QEQAD--AAEERAGSLQREL-------</t>
  </si>
  <si>
    <t>ARKLVIIESDLERAEERAELSEGQVRQLEEQLRIMDQTLKALMAAEDKYSQKEDKYEEEI</t>
  </si>
  <si>
    <t>&gt;Mmu_NP_001001491.1 tropomyosin alpha-4 chain [Mus musculus]</t>
  </si>
  <si>
    <t>MAGLNS----LEAVKRKIQAL------------QQQAD--DAEDRAQGLQREL-------</t>
  </si>
  <si>
    <t>QNLEEAEKAADESER-----GMKVIENRAMKDEEKMEILEMQLKEAKHITDEADRKYEEV</t>
  </si>
  <si>
    <t>ARKLVILEGELKRAEERAEVSELKCGDLEEELKNVTNNLKSLEAASEKYSEKEDKYEEEI</t>
  </si>
  <si>
    <t>KLLSDKLKEAETRAEFAERTVSKLEKTIDDLEEKLAQAKEENVGLHQTL-----DQTLNE</t>
  </si>
  <si>
    <t>&gt;Mmu_NP_001240669.1 tropomyosin alpha-3 chain isoform Tpm3.2cy [Mus</t>
  </si>
  <si>
    <t>MAGTTT----IEAVKRKIQVL------------QQQAD--DAEERAERLQREV-------</t>
  </si>
  <si>
    <t>&gt;Mmu_NP_001264804.1 tropomyosin beta chain isoform Tpm2.3 [Mus musculus]</t>
  </si>
  <si>
    <t>KGTEDEVEKYSESVKDAQEKLEQAEKKATDAEADVASLNRRIQLVEEELDRAQERLATAL</t>
  </si>
  <si>
    <t>&gt;Xtr_NP_001005028.1 tropomyosin alpha-1 chain [Xenopus tropicalis]</t>
  </si>
  <si>
    <t>MAGITS----LEAVKRKIKCL------------QDQAD--AAEERAEKLQRER-------</t>
  </si>
  <si>
    <t>ARKLVIIEGDLERAEERAELSESRYRQLDDQLRIMDQTLKTLMAAEEKYSQKEDKYEEEI</t>
  </si>
  <si>
    <t>KVLTDKLKEAETRAEFAERTVAKLEKTIDDLEEKVTHAKEENLNMHQML-----DQTLLE</t>
  </si>
  <si>
    <t>&gt;Xtr_XP_012818723.1 tropomyosin alpha-4 chain isoform X4 [Xenopus</t>
  </si>
  <si>
    <t>tropicalis]</t>
  </si>
  <si>
    <t>MAGVNS----LEAVKKKIQAL------------QQQAD--DAEERAQLLQREL-------</t>
  </si>
  <si>
    <t>QKLEEAEKAADESER-----GMKVIENRAMKDEEKMEIQELQLKEAKHIAEEADRKYEEV</t>
  </si>
  <si>
    <t>ARKLVILEGELERAEERAEVSELKCSDLEEELKNVTNNLKSLEAQSEKYSEKEDKYEEEI</t>
  </si>
  <si>
    <t>&gt;Xtr_XP_031756740.1 tropomyosin 2 isoform X3 [Xenopus tropicalis]</t>
  </si>
  <si>
    <t>KSTEDEVEKYSESVKEAQEKLEMAEKKATDAEAEVASLNRRIQLVEEELDRAQERLATAL</t>
  </si>
  <si>
    <t>QKLEETEKAVDESER-----GMKVIENRATKDEEKMVDQEQQLREAKNIAEESDRKYEEV</t>
  </si>
  <si>
    <t>ARKLVVLEGDLERSEERAEVAESRLRQLEEELRTMDQNLKSLIAAEEEYASKEDKYEDEI</t>
  </si>
  <si>
    <t>KLLSEKLKETDGRVEFAEKSVVKLEKTIDDLEDEVYSQKMRYKAISEEL-----DNALND</t>
  </si>
  <si>
    <t>&gt;Dme_NP_732001.3 tropomyosin 1, isoform O [Drosophila melanogaster]</t>
  </si>
  <si>
    <t>&gt;Cte_ELT90173.1 hypothetical protein CAPTEDRAFT_156731 [Capitella teleta]</t>
  </si>
  <si>
    <t>MAANT-----MDAIKKKMQAMKLEKESALDKADQLEQKLTDQKETNEKQEEEIQNLQKRI</t>
  </si>
  <si>
    <t>SALEGDLDQAQTQLEEATQKLENTEKQLGNAEGEVQALTRRIRLLEEDYEQTENRLQNAS</t>
  </si>
  <si>
    <t>EKLEEASKAADESER-----NRKALESRSLADDERLTFLEAQLKEAKFIAEDADRKYDEA</t>
  </si>
  <si>
    <t>ARKLAITEVDLERAEARLEAAEAQVRQLEEELHIVSNNLKSFEINEDKASQREDSYEESI</t>
  </si>
  <si>
    <t>RDLTARLKDAENRASEAERTVSKLQKEVDRLEDELLSEKEKYKTISEEL-----DTTFAE</t>
  </si>
  <si>
    <t>LAGF-------------------------------------------------</t>
  </si>
  <si>
    <t>&gt;Dme_NP_732013.2 tropomyosin 2, isoform C [Drosophila melanogaster]</t>
  </si>
  <si>
    <t>VQVEIDLVTAKEQLEKANTELEEKEKLLTATESEVATQNRKVQQIEEDLEKSEERSTTAQ</t>
  </si>
  <si>
    <t>QKLLEATQSADENNR-----MCKVLENRSQQDEERMDQLTNQLKEARMLAEDADTKSDEV</t>
  </si>
  <si>
    <t>SRKLAFVEDELEVAEDRVRSGESKIMELEEELKVVGNSLKSLEVSEEKANQRVEEFKREM</t>
  </si>
  <si>
    <t>KTLSIKLKEAEQRAEHAEKQVKRLQKEVDRLEDRLFNEKEKYKAICDDL-----DQTFAE</t>
  </si>
  <si>
    <t>LTGY-------------------------------------------------</t>
  </si>
  <si>
    <t>&gt;Epa_XP_020916149.1 tropomyosin [Exaiptasia pallida]</t>
  </si>
  <si>
    <t>----------METIKKKMNTL--------------KETLNDAEKRANEAEDEL-------</t>
  </si>
  <si>
    <t>VALAEAEKQADESER-----ARKVLENRGQTDEERLASLERQYNDANTRADEAQQHYDEI</t>
  </si>
  <si>
    <t>NNKLQELENELEEAEARADAAEERVKQLEEEVTLVGNNLRSLEISEGKATEREGSYENQI</t>
  </si>
  <si>
    <t>RSLESQLEEAEERAEKAESKVRELEAQVDAMEAELEKAKEEYQKVKEEL-----DQTLNE</t>
  </si>
  <si>
    <t>&gt;Adi_XP_015753944.1 PREDICTED: tropomyosin-like [Acropora digitifera]</t>
  </si>
  <si>
    <t>----------MEAIKKKMALL--------------RDQLASAEERAEKAEQEL-------</t>
  </si>
  <si>
    <t>EKLKEAECNADESERFVHFHSFFIFQS---------SQFERRLQEECDRAKNAEKQYDEM</t>
  </si>
  <si>
    <t>AAKIAQLETELEETEARAESAEEQVKSLEEEVNMVGINLRSLENSETQASKREQDYDEKI</t>
  </si>
  <si>
    <t>KSLENEYGEAEARATAAEGKVLDLEKEIDNLEEELGNAKDEYEKVKQEL-----ENTMNE</t>
  </si>
  <si>
    <t>&gt;Hvu_XP_002166788.1 PREDICTED: tropomyosin-1-like isoform X2 [Hydra</t>
  </si>
  <si>
    <t>vulgaris]</t>
  </si>
  <si>
    <t>----------MDSIKKKMSVL--------------KEKLEAAEERSRKSEEEL-------</t>
  </si>
  <si>
    <t>KRLHEAEKQAEESER-----ARRVLESRGQTDDEKLSKLQSELDDVMSKNSDVENRYEQI</t>
  </si>
  <si>
    <t>AKEIKELEKKMDEEDNRCTAAEKKVKELEREVIDVGNTLRTMEVNETQASEREDKFSTRL</t>
  </si>
  <si>
    <t>NDLTYKYNDAELKAQKYEAQVKTLETTLAKLEDQLKVEKDMYNRVKNDL-----DRLLAE</t>
  </si>
  <si>
    <t>IQQMNV-----------------------------------------------</t>
  </si>
  <si>
    <t>&gt;Hvu_XP_012567029.1 PREDICTED: tropomyosin-1-like isoform X1 [Hydra</t>
  </si>
  <si>
    <t>MEKSNKTGQINSAVQNKISDL--------------ENRLKISVQEAEKHEKLL-------</t>
  </si>
  <si>
    <t>&gt;Adi_XP_015768983.1 PREDICTED: tropomyosin alpha-4 chain-like [Acropora</t>
  </si>
  <si>
    <t>digitifera]</t>
  </si>
  <si>
    <t>----------MEEFKAKTNRL--------------RFEIDQAEVREKAAIKNL-------</t>
  </si>
  <si>
    <t>KLYHEELARLEREDR-----QIKILNEFEEEDERKMEKLESMIKECKERADYNENKCAEC</t>
  </si>
  <si>
    <t>RRRLQIITREIEKFGQRKKTANHKIRELEEQNKYVGRNLRKLEISEEKRCDREDAYDKRM</t>
  </si>
  <si>
    <t>RDLEEMRRDEEIRYEAAERKIAKLQHEASDVRNQLQEEEKKIYNVKNMF-----NETMNG</t>
  </si>
  <si>
    <t>LDRV-------------------------------------------------</t>
  </si>
  <si>
    <t>&gt;Adi_XP_015766628.1 PREDICTED: tropomyosin-2-like [Acropora digitifera]</t>
  </si>
  <si>
    <t>MSS-DV----LMKVREKMQKI--------------KDKIEEAEEREHTAKEDL-------</t>
  </si>
  <si>
    <t>LINERMEKKFEQESD-----MVRELESVEIDEDERMHELETELAETTQKAESIENQTTEA</t>
  </si>
  <si>
    <t>RQKMGQLENEFVKATERLENAQEKVEMLTEHFTKAGESLRNLEAKDEDASEREQVNEEKV</t>
  </si>
  <si>
    <t>SFLLSQVKEILALAEDHERKIPPLQRTIDQMSEEIRDWQSKTKEVTKEM-----E-DMEA</t>
  </si>
  <si>
    <t>L--VGESVSDDENDFESKSEPKTSSTKETSQEEKEAPQDDEKDEEDDDEEEED</t>
  </si>
  <si>
    <t>&gt;Hvu_XP_012560521.1 PREDICTED: tropomyosin-1-like [Hydra vulgaris]</t>
  </si>
  <si>
    <t>----------MQAVRNKMATL--------------KAKLEEAEKAAFDAEEEL-------</t>
  </si>
  <si>
    <t>EKLAEAEKLHEEHDQ-----ARRILENRGRSDGGRISRLQDELDELTNLNNKVVETFNEL</t>
  </si>
  <si>
    <t>TQILAEADEKLDQEEERRDIADAKVKLLEVEVTQVGNTLRSMEINEGQASVRTECGDTKI</t>
  </si>
  <si>
    <t>SEMEAKYQEMEARAAEFEEKAKRLERRQEELDEELQLEKDKFNQTKTEF-----DALCAH</t>
  </si>
  <si>
    <t>INEM-------------------------------------------------</t>
  </si>
  <si>
    <t>&gt;Epa_XP_020900757.1 tropomyosin-1 [Exaiptasia pallida]</t>
  </si>
  <si>
    <t>MTSAEH----LAKVKAKLNAI--------------KEKIDQTEDRELEAKEKL-------</t>
  </si>
  <si>
    <t>QELDGMERRSKSEEE-----QCKSLEITDRESDEKMHEMEDLVEETDIRDKDVQTKVAEV</t>
  </si>
  <si>
    <t>ELKFKVTQNELEKALQRAEKFENISSMMEDQLTGNVETMASLEEKDAEACEREIEGEEKV</t>
  </si>
  <si>
    <t>AFMQDELKAMVYRYEEAERKAPPLENLIFAMMEDMDNLKIKRKEVEDEM-----K-AMGD</t>
  </si>
  <si>
    <t>L--VEEVTVE-------KSAPKPSPFA-----E---PKDEAAEEE--EEEEEE</t>
  </si>
  <si>
    <t>&gt;Epa_XP_020909628.1 tropomyosin-2 [Exaiptasia pallida]</t>
  </si>
  <si>
    <t>----------MIKIKEKLNAM--------------KDAIEQAEDREADAKYNL-------</t>
  </si>
  <si>
    <t>DSLGSLGNKIKVEQE-----AEKELGENELDTDEQLTEWETKAKDAIALRDEKLRDLNDV</t>
  </si>
  <si>
    <t>SRKLTKTEYDLHRAQERLEKAEAKIQESEENLQSAGENMIRLQQKDGEAADRETEQEEKI</t>
  </si>
  <si>
    <t>AFMQDELKPLEERFDNAQERCGKMERYLDELTTEYDDIKGKKKSIEDEM-----G-EISQ</t>
  </si>
  <si>
    <t>I--ADSDLF-----------------------EKE------------------</t>
  </si>
  <si>
    <t>&gt;Sce_sp|P40414|TPM2_YEAST Tropomyosin-2 OS=Saccharomyces cerevisiae</t>
  </si>
  <si>
    <t>(strain ATCC 204508 / S288c) OX=559292 GN=TPM2 PE=1 SV=1</t>
  </si>
  <si>
    <t>----------MEKIKEKLNSL--------------KLESESWQEKYEELREQL-------</t>
  </si>
  <si>
    <t>--------------KELEQSNTE-------KENEIKSLSAKNEQLDSEVEKLESQLSD--</t>
  </si>
  <si>
    <t>---------------------------------------------TKQLAEDS-------</t>
  </si>
  <si>
    <t>KEAMDKLKEADLNSEQMGRRIVALEEERDEWEKKCEEFQSKYEEAQKEL-----DEIANS</t>
  </si>
  <si>
    <t>LENL-------------------------------------------------</t>
  </si>
  <si>
    <t>&gt;Sce_sp|P17536|TPM1_YEAST Tropomyosin-1 OS=Saccharomyces cerevisiae</t>
  </si>
  <si>
    <t>(strain ATCC 204508 / S288c) OX=559292 GN=TPM1 PE=1 SV=1</t>
  </si>
  <si>
    <t>----------MDKIREKLSNL--------------KLEAESWQEKYEELKEKN-------</t>
  </si>
  <si>
    <t>Q----TEQDNVEKEN-----QIKSLTVKNHQLEEEIEKLEAELAESKQLSEDS-------</t>
  </si>
  <si>
    <t>KETTEKLRESDLKADQLERRVAALEEQREEWERKNEELTVKYEDAKKEL-----DEIAAS</t>
  </si>
  <si>
    <t>#MRLC</t>
  </si>
  <si>
    <t>&gt;NVE14945_MRLC1 ML12B_BOVIN Myosin regulatory light chain 12B</t>
  </si>
  <si>
    <t>-------------------------------------------------MA-SR-KTKK-</t>
  </si>
  <si>
    <t>----------------------------------TTKKRAHR-AT----------SN---</t>
  </si>
  <si>
    <t>-------VFAMFDQSQI--------------QEFKE------------------------</t>
  </si>
  <si>
    <t>----------AFNMIDQNHDGFIDKEDLHDMLASLGK-DPTDGYLEEMVKE----SPGPINFT--------------------------------------------------------</t>
  </si>
  <si>
    <t>GDRFSDEQVDDILRDAPI-DKEGFLDYSKFTRILK-HGKKDDND----------------</t>
  </si>
  <si>
    <t>---------</t>
  </si>
  <si>
    <t>&gt;NVE14934_MRLC2 MYL9_BOVIN Myosin regulatory light polypeptide 9</t>
  </si>
  <si>
    <t>----------------------------------TTKKRAQR-AT----------SN---</t>
  </si>
  <si>
    <t>-------VFAMFDQTQI--------------QEFKE------------------------</t>
  </si>
  <si>
    <t>INFT--------------------------------------------------------</t>
  </si>
  <si>
    <t>GDRFSEDEIDEMLHDCPV-DKKGYIDYITYTQMLK-RGKKEDDE----------------</t>
  </si>
  <si>
    <t>&gt;NVE20160_MRLC3 MYL9_MOUSE Myosin regulatory light polypeptide 9</t>
  </si>
  <si>
    <t>-------------------------------------------------MA-SKGKK---</t>
  </si>
  <si>
    <t>----------------------------------GSKKKAQR-AT----------SN---</t>
  </si>
  <si>
    <t>-------VFAMFEQSQI--------------QEFKE------------------------</t>
  </si>
  <si>
    <t>----------AFNMIDQNRDGFIDKNDLKAVFDSLGK-LVNDEYVEDMLNE----ASGPINFT--------------------------------------------------------</t>
  </si>
  <si>
    <t>SDRMTAEEWEDMMDECPT-TKQGEILYKEFTDIIK-NGPKED------------------</t>
  </si>
  <si>
    <t>&gt;NVE6701_MRLC4 MYL9_BOVIN Myosin regulatory light polypeptide 9</t>
  </si>
  <si>
    <t>QL-------------------------------ASQASRVNR-VP----------SN---</t>
  </si>
  <si>
    <t>-------FFTALDQSQI--------------RLFKE------------------------</t>
  </si>
  <si>
    <t>----------AFNIIDQDRNGIITRDDLRGTLSSLGQ-KPTFEEIDDMMEG----KPS--</t>
  </si>
  <si>
    <t>FNFT--------------------------------------------------------</t>
  </si>
  <si>
    <t>GQRMKYSDVTQLFDDVGA-DQDGNLDYVKLVRLLK-NGANDQSASHIAGSILALSDTGSA</t>
  </si>
  <si>
    <t>SIVISRDLD</t>
  </si>
  <si>
    <t>&gt;Hsa_MYL2_CAG33243.1 MYL2 [Homo sapiens]</t>
  </si>
  <si>
    <t>---------------------------------------AGG-AN----------SN---</t>
  </si>
  <si>
    <t>-------VFSMFEQTQI--------------QEFKE------------------------</t>
  </si>
  <si>
    <t>----------AFTIMDQNRDGFIDKNDLRDTFAALGRVNVKNEEIDEMIKE----APGPINFT--------------------------------------------------------</t>
  </si>
  <si>
    <t>AERFSKEEVDQMFAAFPP-DVTGNLDYKNLVHIIT-HGEEKD------------------</t>
  </si>
  <si>
    <t>&gt;Hsa_MYL5_sp|Q02045| Myosin light chain 5 OS=Homo sapiens GN=MYL5 PE=2</t>
  </si>
  <si>
    <t>SV=1</t>
  </si>
  <si>
    <t>EG---------------------------------GALRAQR-AS----------SN---</t>
  </si>
  <si>
    <t>-------VFSNFEQTQI--------------QEFKE------------------------</t>
  </si>
  <si>
    <t>----------AFTLMDQNRDGFIDKEDLKDTYASLGKTNVKDDELDAMLKE----ASGPINFT--------------------------------------------------------</t>
  </si>
  <si>
    <t>ADKMTAEEVDQMFQFASI-DVAGNLDYKALSYVIT-HGEEKEE-----------------</t>
  </si>
  <si>
    <t>&gt;Hsa_NP_myosin_regulatory_light_chain2,atrial_isoform_MYL7_Q01449.1 [Homo</t>
  </si>
  <si>
    <t>sapiens]</t>
  </si>
  <si>
    <t>GK-------------------------------VAATKQAQR-GS----------SN---</t>
  </si>
  <si>
    <t>-------VFSMFEQAQI--------------QEFKE------------------------</t>
  </si>
  <si>
    <t>----------AFSCIDQNRDGIICKADLRETYSQLGKVSVPEEELDAMLQE----GKGPINFT--------------------------------------------------------</t>
  </si>
  <si>
    <t>ADKFSPAEVEQMFALTPM-DLAGNIDYKSLCYIIT-HGDEKEE-----------------</t>
  </si>
  <si>
    <t>&gt;Hsa_MYL9_CAG33124.1 [Homo sapiens]</t>
  </si>
  <si>
    <t>----------------------------------TTKKRPQR-AT----------SN---</t>
  </si>
  <si>
    <t>----------AFNMIDQNRDGFIDKEDLHDMLASLGK-NPTDEYLEGMMSE----APGPINFT--------------------------------------------------------</t>
  </si>
  <si>
    <t>GDRFTDEEVDEMYREAPI-DKKGNFNYVEFTRILK-HGAKDKHD----------------</t>
  </si>
  <si>
    <t>&gt;Hsa_MYL10_Q9BUA6.2</t>
  </si>
  <si>
    <t>MLLRLVSNSWPQVILPP----------RPPKVLGL--------------QA-PR-RARKR</t>
  </si>
  <si>
    <t>---------------------------------------AEGTAS----------SN---</t>
  </si>
  <si>
    <t>SSNSPASASQAFTIMDQNRDGFIDKEDLRDTFAALGRINVKNEELEAMVKE----APGPINFT--------------------------------------------------------</t>
  </si>
  <si>
    <t>ADRFSEEEVKQMFAAFPP-DVCGNLDYRNLCYVIT-HGEEKD------------------</t>
  </si>
  <si>
    <t>&gt;Hsa_MYL11_NP_001311388.1 MRLC2 skeletal muscle</t>
  </si>
  <si>
    <t>T--------------------------------------VEG-GS----------SS---</t>
  </si>
  <si>
    <t>-------VFSMFDQTQI--------------QEFKE------------------------</t>
  </si>
  <si>
    <t>----------AFTVIDQNRDGIIDKEDLRDTFAAMGRLNVKNEELDAMMKE----ASGPINFT--------------------------------------------------------</t>
  </si>
  <si>
    <t>CDRFSQEEIKNMWAAFPP-DVGGNVDYKNICYVIT-HGDAKDQE----------------</t>
  </si>
  <si>
    <t>&gt;Hsa_MYL12A_AAH16372.1</t>
  </si>
  <si>
    <t>-----------------------------------TKKRPQR-AT----------SN---</t>
  </si>
  <si>
    <t>----------AFNMIDQNRDGFIDKEDLHDMLASLGK-NPTDEYLDAMMNE----APGPINFT--------------------------------------------------------</t>
  </si>
  <si>
    <t>GDRFTDEEVDELYREAPI-DKKGNFNYIEFTRILK-HGAKDKDD----------------</t>
  </si>
  <si>
    <t>&gt;Hsa_MYL12B_NP_001138416.1</t>
  </si>
  <si>
    <t>----------AFNMIDQNRDGFIDKEDLHDMLASLGK-NPTDAYLDAMMNE----APGPINFT--------------------------------------------------------</t>
  </si>
  <si>
    <t>&gt;Dme_Cam_P62152.2</t>
  </si>
  <si>
    <t>------------------------------------------------------MAD---</t>
  </si>
  <si>
    <t>----------QLTEEQI--------------AEFKE------------------------</t>
  </si>
  <si>
    <t>----------AFSLFDKDGDGTITTKELGTVMRSLGQ-NPTEAELQDMINEVDADGNGTIDFP--------------------------------------------------------</t>
  </si>
  <si>
    <t>GEKLTDEEVDEMIREADI-DGDGQVNYEEFVTMMT-SK----------------------</t>
  </si>
  <si>
    <t>&gt;Hsa_Cam1 sp|P0DP23|CALM1_HUMAN Calmodulin-1 OS=Homo sapiens GN=CALM1</t>
  </si>
  <si>
    <t>GEKLTDEEVDEMIREADI-DGDGQVNYEEFVQMMT-AK----------------------</t>
  </si>
  <si>
    <t>&gt;NVE8270 CALM_METSE Calmodulin</t>
  </si>
  <si>
    <t>GEKLTDEEVDEMIREADI-DGDGQVNYEEFVKMMT-SK----------------------</t>
  </si>
  <si>
    <t>&gt;Dme_Mlc2_muscle NP_524586.1</t>
  </si>
  <si>
    <t>KTKEEGGTSETASEAASEAATPAPAATPAPAASATGSKRASG-GSRGSRKSKRAGSS---</t>
  </si>
  <si>
    <t>-------VFSVFSQKQI--------------AEFKE------------------------</t>
  </si>
  <si>
    <t>----------AFQLMDADKDGIIGKNDLRAAFDSVGK-IANDKELDAMLGE----ASGPINFT--------------------------------------------------------</t>
  </si>
  <si>
    <t>GDKFTMKEVDDAYDQMVI-DDKNQIDTAALIEMLTGKGEEEEEEAA--------------</t>
  </si>
  <si>
    <t>&gt;Dme_Sqh_non-muscle P40423.1</t>
  </si>
  <si>
    <t>R--------------------------------ATTKKRAQR-AT----------SN---</t>
  </si>
  <si>
    <t>-------VFAMFDQAQI--------------AEFKE------------------------</t>
  </si>
  <si>
    <t>----------AFNMIDQNRDGFVEKEDLHDMLASLGK-NPTDDYLDGMMNE----APGPINFT--------------------------------------------------------</t>
  </si>
  <si>
    <t>GDRFTDEDVDEMYREAPI--KNGLFDYLEFTRILK-HGAKDKDEQ---------------</t>
  </si>
  <si>
    <t>&gt;Xtr_myl2_NP_001107717.1</t>
  </si>
  <si>
    <t>---------------------------------------AEG-AN----------SN---</t>
  </si>
  <si>
    <t>----------AFTIMDQNRDGFIDKEDLRDTFAALGRLNVKNEELEEMLKE----APGPINFT--------------------------------------------------------</t>
  </si>
  <si>
    <t>AERFTSEEVDQMFTAFPP-DVTGNLNYKNLVHIIT-HGEEKEE-----------------</t>
  </si>
  <si>
    <t>&gt;Xtr_myl7_CAA83966.1</t>
  </si>
  <si>
    <t>----------------------------------AAAKRAQR-GS----------SN---</t>
  </si>
  <si>
    <t>-------VFSMFEQSQI--------------QEFKE------------------------</t>
  </si>
  <si>
    <t>----------AFSCIDQNRDGIISKPDLKETYMQLGKMNVNEDELDEMLKE----GKGPINFT--------------------------------------------------------</t>
  </si>
  <si>
    <t>ADKFSDEEVDQMFAVTPI-DVAGNIDYKSLCYIIT-HGDEKEDS----------------</t>
  </si>
  <si>
    <t>&gt;Xtr_myl9_NP_001087016.1</t>
  </si>
  <si>
    <t>----------AFNMIDQNRDGFIDKEDLHDMLASMGK-NPTDEYLDGMMSE----APGPINFT--------------------------------------------------------</t>
  </si>
  <si>
    <t>GDRFTDEEVDEMFREAPI-DKKGNFNYVEFTRILK-HGAKDKDD----------------</t>
  </si>
  <si>
    <t>&gt;Xtr_myl10_NP_001123682.1</t>
  </si>
  <si>
    <t>---------------------------------------AEG-AS----------SN---</t>
  </si>
  <si>
    <t>-------VFSMFDQSQI--------------QEFKE------------------------</t>
  </si>
  <si>
    <t>----------AFTIMDQNRDGFIDKGDLRDTFAALGRINVKSEELDDMVQE----APGPINFT--------------------------------------------------------</t>
  </si>
  <si>
    <t>ADRFTQEEITQMFTAFPP-DVAGNLDYKNLCYIIT-HGEEKDQE----------------</t>
  </si>
  <si>
    <t>&gt;Xtr_myl12B_NP_001004813.1</t>
  </si>
  <si>
    <t>----------AFNMIDQNRDGFIDKEDLHDMLASLEK-NPTDEYLDAMMNE----APGPINFT--------------------------------------------------------</t>
  </si>
  <si>
    <t>GDRFTDEEVDELFREAPI-DKKGNFNYNEFTRILK-HGAKDKDD----------------</t>
  </si>
  <si>
    <t>&gt;Mmu_sp|P97457|MLRS_MOUSE Myosin regulatory light chain 2, skeletal</t>
  </si>
  <si>
    <t>muscle isoform OS=Mus musculus OX=10090 GN=Mylpf PE=1 SV=3</t>
  </si>
  <si>
    <t>A--------------------------------------GAE-GS----------SN---</t>
  </si>
  <si>
    <t>&gt;Mmu_sp|Q9QVP4|MLRA_MOUSE Myosin regulatory light chain 2, atrial isoform</t>
  </si>
  <si>
    <t>OS=Mus musculus OX=10090 GN=Myl7 PE=1 SV=1</t>
  </si>
  <si>
    <t>GK-------------------------------AAATKQAQR-GS----------SN---</t>
  </si>
  <si>
    <t>----------AFSCIDQNRDGIICKSDLKETYSQLGRVSVPEEELDAMLQE----GKGPINFT--------------------------------------------------------</t>
  </si>
  <si>
    <t>ADKFSPAEVEQLFALTPM-DLAGNIDYKSLCYIIT-HGDEKEE-----------------</t>
  </si>
  <si>
    <t>&gt;Mmu_sp|Q3THE2|ML12B_MOUSE Myosin regulatory light chain 12B OS=Mus</t>
  </si>
  <si>
    <t>musculus OX=10090 GN=Myl12b PE=1 SV=2</t>
  </si>
  <si>
    <t>&gt;Mmu_sp|Q62082|MYL10_MOUSE Myosin regulatory light chain 10 OS=Mus</t>
  </si>
  <si>
    <t>musculus OX=10090 GN=Myl10 PE=2 SV=1</t>
  </si>
  <si>
    <t>---------------------------------------VEGTAS----------SN---</t>
  </si>
  <si>
    <t>----------AFTIMDQNRDGFIDKEDLRDTFAALGRINVKNEELEAMVKE----APGPINFT--------------------------------------------------------</t>
  </si>
  <si>
    <t>&gt;Mmu_tr|Q6ZWQ9|Q6ZWQ9_MOUSE Myosin, light chain 12A, regulatory, nonsarcomeric</t>
  </si>
  <si>
    <t>OS=Mus musculus OX=10090 GN=Myl12a PE=1 SV=1</t>
  </si>
  <si>
    <t>----------AFNMIDQNRDGFIDKEDLHDMLASMGK-NPTDEYLDAMMNE----APGPINFT--------------------------------------------------------</t>
  </si>
  <si>
    <t>&gt;Mmu_sp|Q9CQ19|MYL9_MOUSE Myosin regulatory light polypeptide 9 OS=Mus</t>
  </si>
  <si>
    <t>musculus OX=10090 GN=Myl9 PE=1 SV=3</t>
  </si>
  <si>
    <t>----------AFNMIDQNRDGFIDKEDLHDMLASLGK-NPTDEYLEGMMNE----APGPINFT--------------------------------------------------------</t>
  </si>
  <si>
    <t>GDRFTDEEVDEMYREAPI-DKKGNFNYVEFTRILK-HGAKDKDD----------------</t>
  </si>
  <si>
    <t>&gt;Mmu_sp|P51667|MLRV_MOUSE Myosin regulatory light chain 2,</t>
  </si>
  <si>
    <t>ventricular/cardiac muscle isoform OS=Mus musculus OX=10090 GN=Myl2 PE=1</t>
  </si>
  <si>
    <t>SV=3</t>
  </si>
  <si>
    <t>---------------------------------------IEG-GS----------SN---</t>
  </si>
  <si>
    <t>AERFSKEEIDQMFAAFPP-DVTGNLDYKNLVHIIT-HGEEKD------------------</t>
  </si>
  <si>
    <t>&gt;Gga_NP_001258858.1 myosin regulatory light chain 2A, cardiac muscle</t>
  </si>
  <si>
    <t>isoform [Gallus gallus]</t>
  </si>
  <si>
    <t>---------------------------------------IEG-AN----------SN---</t>
  </si>
  <si>
    <t>----------AFTIMDQNRDGFIDKADLRDTFAALGRLNVKNEEIDEMIKE----APGPINFT--------------------------------------------------------</t>
  </si>
  <si>
    <t>GERFSQEEIDQMFAAFPP-DVSGNLDYKNLVHVIT-HGEEKD------------------</t>
  </si>
  <si>
    <t>&gt;Gga_P02610.2 RecName: Full=Myosin regulatory light chain 2A, cardiac</t>
  </si>
  <si>
    <t>muscle isoform; Short=G2; Short=MLC-2A [Gallus gallus]</t>
  </si>
  <si>
    <t>EGRFSQEEIDQMFAAFPP-DVSGNLDYKNLVHVIT-HGEEKD------------------</t>
  </si>
  <si>
    <t>&gt;Gga_NP_001090995.1 myosin regulatory light chain 2B, cardiac muscle</t>
  </si>
  <si>
    <t>---------------------------------------VEG-G-----------SN---</t>
  </si>
  <si>
    <t>----------AFTIMDQNRDGFIDKADLRDTFAALGRLNVKNEELEDMVKE----APGPINFT--------------------------------------------------------</t>
  </si>
  <si>
    <t>ADRFSQEEINQMFAAFPP-DVSGNLDYKNLCYVIT-HGEEKD------------------</t>
  </si>
  <si>
    <t>&gt;Gga_P02611.2 RecName: Full=Myosin regulatory light chain 2B, cardiac</t>
  </si>
  <si>
    <t>muscle isoform; Short=G2; Short=MLC-2B [Gallus gallus]</t>
  </si>
  <si>
    <t>EGRFSQEEINQMFAAFPP-DVSGNLDYKNLCYVIT-HGEEKD------------------</t>
  </si>
  <si>
    <t>&gt;Dre_NP_001035134.1 myosin, light chain 2b, regulatory, cardiac, slow</t>
  </si>
  <si>
    <t>[Danio rerio]</t>
  </si>
  <si>
    <t>----------AFTIMDQNRDGFIDKNDLRDTFAALGRLNVKQEELDEMLKE----APGPINFT--------------------------------------------------------</t>
  </si>
  <si>
    <t>ADRFSPEEMEQMFSAFPP-DAAGNLDYKNLVYIIT-HGEEKDQE----------------</t>
  </si>
  <si>
    <t>&gt;Dre_XP_003198611.2 myosin regulatory light chain 2, ventricular/cardiac</t>
  </si>
  <si>
    <t>muscle isoform [Danio rerio]</t>
  </si>
  <si>
    <t>A--------------------------------------AEG-AN----------SN---</t>
  </si>
  <si>
    <t>----------AFTIMDQNRDGFIDKNDLRDTFAALGRLNVKQEEIDEMLKE----ASGPINFT--------------------------------------------------------</t>
  </si>
  <si>
    <t>ADRFSPEEMEQMFSAFPP-DAAGNLDYKNLVHIIT-HGEEKDQE----------------</t>
  </si>
  <si>
    <t>&gt;Gga_XP_015151192.1 myosin regulatory light chain 2B, cardiac muscle</t>
  </si>
  <si>
    <t>isoform isoform X1 [Gallus gallus]</t>
  </si>
  <si>
    <t>----------MFEQTQI--------------QEFKE------------------------</t>
  </si>
  <si>
    <t>&gt;P02609.2 RecName: Full=Myosin regulatory light chain 2, skeletal muscle</t>
  </si>
  <si>
    <t>isoform; AltName: Full=DTNB; AltName: Full=Fast skeletal myosin light</t>
  </si>
  <si>
    <t>chain 2; Short=MLC-2; AltName: Full=G2; AltName: Full=LC2f [Gallus</t>
  </si>
  <si>
    <t>gallus]</t>
  </si>
  <si>
    <t>A---------------------------------------AE-GS----------SN---</t>
  </si>
  <si>
    <t>----------AFTVIDQNRDGIIDKDDLRETFAAMGRLNVKNEELDAMIKE----ASGPINFT--------------------------------------------------------</t>
  </si>
  <si>
    <t>CDRFTPEEIKNMWAAFPP-DVAGNVDYKNICYVIT-HGEDKEGE----------------</t>
  </si>
  <si>
    <t>&gt;Gga_NP_001185673.1 myosin regulatory light chain 2, skeletal muscle</t>
  </si>
  <si>
    <t>----------AFTVIDQNRDGIIDKDDLRETFAAMGRLNLKNEELDAMIKE----ASGPINFT--------------------------------------------------------</t>
  </si>
  <si>
    <t>&gt;Dre_NP_571263.1 myosin light chain, phosphorylatable, fast skeletal</t>
  </si>
  <si>
    <t>muscle a [Danio rerio]</t>
  </si>
  <si>
    <t>A-------------------------------------AGGE-GS----------SN---</t>
  </si>
  <si>
    <t>-------VFSMFEQSQI--------------QEYKE------------------------</t>
  </si>
  <si>
    <t>----------AFTIIDQNRDGIISKDDLRDVLASMGQLNVKNEELEAMIKE----ASGPINFT--------------------------------------------------------</t>
  </si>
  <si>
    <t>CDRFTAEEMKNLWAAFPP-DVAGNVDYKNICYVIT-HGEEKEE-----------------</t>
  </si>
  <si>
    <t>&gt;Dre_NP_001004668.1 myosin light chain, phosphorylatable, fast skeletal</t>
  </si>
  <si>
    <t>muscle b [Danio rerio]</t>
  </si>
  <si>
    <t>Q-------------------------------------QAEG-GS----------SN---</t>
  </si>
  <si>
    <t>----------AFTIIDQNRDGIISKDDLRDVLATMGQLNVKNEELEAMVKE----ASGPINFT--------------------------------------------------------</t>
  </si>
  <si>
    <t>CDRFTAEEMKNLWAAFPP-DVAGNVDYKNICYVIT-HGEEKEEE----------------</t>
  </si>
  <si>
    <t>&gt;Dre_NP_001017871.1 myosin regulatory light chain 10 [Danio rerio]</t>
  </si>
  <si>
    <t>----------------------------------------EA-AS----------SN---</t>
  </si>
  <si>
    <t>----------AFTIMDQNRDGFIDKNDLRDTFAALGRLNVGNDELDEMLKE----ASGPINFT--------------------------------------------------------</t>
  </si>
  <si>
    <t>VDKFTEAEVNQMFTNFPL-DVAGNLDYKNLCYVIT-HGEDKEQE----------------</t>
  </si>
  <si>
    <t>&gt;Gga_2W4A_B Chain B, MYOSIN REGULATORY LIGHT CHAIN 2, SKELETAL MUSCLE</t>
  </si>
  <si>
    <t>ISOFORM [Gallus gallus]</t>
  </si>
  <si>
    <t>--------------------------------------------------------N---</t>
  </si>
  <si>
    <t>-------VFSMFDQTQI--------------QDFKE------------------------</t>
  </si>
  <si>
    <t>CDRFTPEEIKNMWAAFPP-DVAGNVDYKNICYVIT-HGEDK-------------------</t>
  </si>
  <si>
    <t>&gt;Gga_1M8Q_B Chain B, Skeletal muscle Myosin II Regulatory Light Chain</t>
  </si>
  <si>
    <t>[Gallus gallus]</t>
  </si>
  <si>
    <t>-----------FDETEI--------------EDFKE------------------------</t>
  </si>
  <si>
    <t>----------AFTVIDQNADGIIDKDDLRETFAAMGRLNVKNEELDAMIKE----ASGPINFT--------------------------------------------------------</t>
  </si>
  <si>
    <t>GGRFTPEEIKNMWAAFPP-DVAGNVDYKNICYVIT-HGEDA-------------------</t>
  </si>
  <si>
    <t>&gt;Dre_NP_571404.1 myosin regulatory light chain 2, atrial isoform [Danio</t>
  </si>
  <si>
    <t>rerio]</t>
  </si>
  <si>
    <t>-----------------------------------RGKTAQR-GS----------SN---</t>
  </si>
  <si>
    <t>----------AFGCIDQNRDGVINKSDLKETYAQLGKLNVSDEELESMLTE----GKGPINFT--------------------------------------------------------</t>
  </si>
  <si>
    <t>ADKFTAEEVDQAFAVAPI-DVAGNIDYKSLCYIIT-HGDEKEES----------------</t>
  </si>
  <si>
    <t>&gt;Dre_AAP57296.1 cardiac myosin light chain 2 [Danio rerio]</t>
  </si>
  <si>
    <t>----------AFGCIDQNRDGVINKSDPKETYAQLGKLNVSDEELESMLTE----GKGPINFT--------------------------------------------------------</t>
  </si>
  <si>
    <t>&gt;Dre_NP_999864.1 myosin, light chain 12, genome duplicate 1 [Danio rerio]</t>
  </si>
  <si>
    <t>----------------------------------ITKKRPQR-AT----------SN---</t>
  </si>
  <si>
    <t>----------AFNMIDQNRDGFIDKEDLHDMLASLGK-NPADDYLEAMMTE----APGPINFT--------------------------------------------------------</t>
  </si>
  <si>
    <t>GDRFTDEEVDELFREAPI-DKKSNFNYVEFTRILK-HGAKDKDD----------------</t>
  </si>
  <si>
    <t>&gt;Dre_NP_998377.1 myosin regulatory light polypeptide 9b [Danio rerio]</t>
  </si>
  <si>
    <t>----------AFNMIDQNRDGFIDKEDLHDMLASLGK-NPSDDYLEGMMSE----APGPINFT--------------------------------------------------------</t>
  </si>
  <si>
    <t>GDRFTDEDVDELFREAPI-DKKGNFNYGEFTRILK-HGAKDKDDM---------------</t>
  </si>
  <si>
    <t>&gt;Gga_NP_990672.1 myosin regulatory light chain 2, smooth muscle minor</t>
  </si>
  <si>
    <t>&gt;Dre_XP_021325464.1 uncharacterized protein LOC450006 isoform X1 [Danio</t>
  </si>
  <si>
    <t>----------AFNMIDQNRDGFIDKEDLHDMLASLGK-NPSDEYLEGMMSE----APGPINFT--------------------------------------------------------</t>
  </si>
  <si>
    <t>GDRFTDEEVDELFREAPI-DKKGNFNYVEFTRILK-HGAKDKDDM---------------</t>
  </si>
  <si>
    <t>&gt;Dre_NP_001006027.1 uncharacterized protein LOC450006 [Danio rerio]</t>
  </si>
  <si>
    <t>----------------------------------TTRKRPQR-AT----------SN---</t>
  </si>
  <si>
    <t>&gt;Gga_NP_990609.1 myosin regulatory light chain 2, smooth muscle major</t>
  </si>
  <si>
    <t>----------AFNMIDQNRDGFIDKEDLHDMLASMGK-NPTDEYLEGMMSE----APGPINFT--------------------------------------------------------</t>
  </si>
  <si>
    <t>&gt;Dre_AAF00097.1 cardiac myosin light chain 2, partial [Danio rerio]</t>
  </si>
  <si>
    <t>-----------FGCIDQNRDGVINKSDLKETYAQLGKLNVSDEELESMLTE----GKGPINFT--------------------------------------------------------</t>
  </si>
  <si>
    <t>&gt;Epa_XP_020902473.1 myosin regulatory light chain 12B-like [Exaiptasia</t>
  </si>
  <si>
    <t>pallida]</t>
  </si>
  <si>
    <t>-------------------------------------------------MA-SR-KTRK-</t>
  </si>
  <si>
    <t>-----------------------------------TQKRAQR-AT----------SN---</t>
  </si>
  <si>
    <t>-------VFAMFDQNQI--------------QEFKE------------------------</t>
  </si>
  <si>
    <t>----------AFNMIDQNHDGFVDKEDLHDMLASLGK-NPTDSYLEEMINE----SPGPINFT--------------------------------------------------------</t>
  </si>
  <si>
    <t>GDRFSDEQVDDILRDAPI-DKDGFLDYNTFTRILK-HGKKDDND----------------</t>
  </si>
  <si>
    <t>&gt;Adi_XP_015778472.1 PREDICTED: myosin regulatory light chain 12B-like</t>
  </si>
  <si>
    <t>[Acropora digitifera]</t>
  </si>
  <si>
    <t>-------------------------------------------------MA-SR-KAKK-</t>
  </si>
  <si>
    <t>----------AFNMIDQNSDGFVDKEDLHDMLASLGK-DPKDDYLEEMIKM----SPGPINFT--------------------------------------------------------</t>
  </si>
  <si>
    <t>GDRFTEDQVDDVLRDAPI-DKDGYLDYNQFTHILK-HGKKDDND----------------</t>
  </si>
  <si>
    <t>&gt;Dre_XP_021333989.1 myosin, light chain 2b, regulatory, cardiac, slow</t>
  </si>
  <si>
    <t>isoform X1 [Danio rerio]</t>
  </si>
  <si>
    <t>-----------VFLTMFGEKLK--------------------------------------</t>
  </si>
  <si>
    <t>---------------------------------VC-HGC---------------------</t>
  </si>
  <si>
    <t>&gt;Adi_XP_015778471.1 PREDICTED: myosin regulatory light chain RLC-A-like</t>
  </si>
  <si>
    <t>-------------------------------------------------MA-ARAKTKK-</t>
  </si>
  <si>
    <t>----------------------------------TAKKRAQR-AT----------SN---</t>
  </si>
  <si>
    <t>----------AFNMIDQNHDGFVDKEDLHDMLASLGK-DPSDDYLEEMMRQ----SPGPINFT--------------------------------------------------------</t>
  </si>
  <si>
    <t>GDRFSEDQVDDVLRDAPI-DKDGFLDYNQFTHILK-HGKKDDND----------------</t>
  </si>
  <si>
    <t>&gt;Cte_ELT88589.1 hypothetical protein CAPTEDRAFT_166360 [Capitella teleta]</t>
  </si>
  <si>
    <t>------------------------------------RQRTHR-YT----------SN---</t>
  </si>
  <si>
    <t>-------VFSMFSQAQI--------------QEFKE------------------------</t>
  </si>
  <si>
    <t>----------SFNMIDQNHDGFIDKEDLFDMLTSLGK-NPKDNDLEEMINE----APGPLNFT--------------------------------------------------------</t>
  </si>
  <si>
    <t>GDRWSDDMVDELFHGAPI--HNGNFNYLDFIRTLK-HGAKEKDEGP----------TERP</t>
  </si>
  <si>
    <t>RSLVMRQ--</t>
  </si>
  <si>
    <t>&gt;Hvu_XP_002156446.1 PREDICTED: myosin regulatory light chain 12B-like</t>
  </si>
  <si>
    <t>[Hydra vulgaris]</t>
  </si>
  <si>
    <t>----------------------------------TSKKRAQR-AT----------SN---</t>
  </si>
  <si>
    <t>----------AFNMIDQNRDGFIDKEDLHDMLASLGK-DPPDSYLEEMMKE----APGPINFT--------------------------------------------------------</t>
  </si>
  <si>
    <t>GDRFTELECDEMFNGAPI--KDGKFNYIEFTRIIK-HGSKEE------------------</t>
  </si>
  <si>
    <t>&gt;Gga_3J04_B Chain B, Myosin Regulatory Light Chain 2, Smooth Muscle Major</t>
  </si>
  <si>
    <t>Isoform [Gallus gallus]</t>
  </si>
  <si>
    <t>-----------FDQSQI--------------QEFKE------------------------</t>
  </si>
  <si>
    <t>GDRFTDEEVDEMYREAPI-DKKGNFNYVEFTRILK-HGAK--------------------</t>
  </si>
  <si>
    <t>&gt;Dme_NP_001284928.1 spaghetti squash, isoform B [Drosophila melanogaster]</t>
  </si>
  <si>
    <t>&gt;Epa_XP_020906921.1 myosin regulatory light chain 12B [Exaiptasia</t>
  </si>
  <si>
    <t>------------------------------------------------MSS-SK-KAKK-</t>
  </si>
  <si>
    <t>----------------------------------GTKKRAQR-AT----------SN---</t>
  </si>
  <si>
    <t>-------VFAMFDQAQI--------------QEFKE------------------------</t>
  </si>
  <si>
    <t>GDRFSEDEIDEMLEDCPV-DKKGNIDYITYTQILK-RGKKDDDEDQ-----------QPP</t>
  </si>
  <si>
    <t>K--------</t>
  </si>
  <si>
    <t>&gt;Epa_XP_020902472.1 myosin regulatory light chain 12A [Exaiptasia</t>
  </si>
  <si>
    <t>----------------------------------PTKKRAHR-AT----------SN---</t>
  </si>
  <si>
    <t>----------AFNMIDQNHDGFVDKEDLHDMLASLGK-DPTDDYLEKMINE----SPGPINFT--------------------------------------------------------</t>
  </si>
  <si>
    <t>GDRFSDEQVDDILRDAPI-DKDGYLDYNVFTRILK-HGKKDDND----------------</t>
  </si>
  <si>
    <t>&gt;Epa_KXJ29716.1 Myosin regulatory light chain 12B [Exaiptasia pallida]</t>
  </si>
  <si>
    <t>DILRDAPIDKDGFLDYNTFTPYFSSKSWLSTVXFMASYVVMVKISLSLEFJLRSYPMRYA</t>
  </si>
  <si>
    <t>DHICGNVDHLICRVTGQIQEFKEAFNMIDQNHDGFVDKEDLHDMLASLGKDPTDDYLEKM</t>
  </si>
  <si>
    <t>INESPGPINFTMFLTLFGEKLNGT---DPEDVIRNAFTCFDEDGAGKIHEEVLKEAMMTM</t>
  </si>
  <si>
    <t>&gt;Cte_ELT94298.1 hypothetical protein CAPTEDRAFT_226144 [Capitella teleta]</t>
  </si>
  <si>
    <t>KKKEKK-TEEVAEEA---------PASGGEEETKAEPKRAQR-AT----------SN---</t>
  </si>
  <si>
    <t>-------VFALFNQSQI--------------QEFKE------------------------</t>
  </si>
  <si>
    <t>----------AFTMMDQNRDGIICEEDLKGIYGSLGR-DPDPKTLKAMVDE----APGPLNFT--------------------------------------------------------</t>
  </si>
  <si>
    <t>GDQFSKDELKQTWKEAPI--EGGELDYLKFVQIIK-RGKEED------------------</t>
  </si>
  <si>
    <t>&gt;Adi_XP_015775291.1 PREDICTED: myosin regulatory light chain 12A-like</t>
  </si>
  <si>
    <t>-------VFAMFDQQQI--------------QEFKE------------------------</t>
  </si>
  <si>
    <t>----------AFSMIDQDRDGFIKDTDLKDMFASLGT-EKSGGYIDEMLGE----ASGPLNFT--------------------------------------------------------</t>
  </si>
  <si>
    <t>GERFTEDECEEMFRLANA-DDEGNFNYLEFVKTIK-HGSKED------------------</t>
  </si>
  <si>
    <t>&gt;Adi_XP_015775292.1 PREDICTED: myosin regulatory light chain 12B-like</t>
  </si>
  <si>
    <t>-------VFAMFDQTQI--------------HEFKE------------------------</t>
  </si>
  <si>
    <t>----------AFNVIDQDRDGIIGAKDLHEMFNSLGR-PQTDEYIEEMLGE----ATGAVNFT--------------------------------------------------------</t>
  </si>
  <si>
    <t>GERFTEDECDDMFFSAKA-DDDGNFNYGEFTKIIK-HGEKDD------------------</t>
  </si>
  <si>
    <t>&gt;Epa_XP_020892193.1 myosin regulatory light polypeptide 9 [Exaiptasia</t>
  </si>
  <si>
    <t>---------------------------------GGTKKKAQR-AT----------SN---</t>
  </si>
  <si>
    <t>----------AFNMIDQNRDGFISKDDLAATFDSLGK-LVKDDYLEEMLNE----ASGPINFT--------------------------------------------------------</t>
  </si>
  <si>
    <t>GDRFTDDEWDMMMDDCPV-DSNG-ILYNDFVHLIK-YGPKDD------------------</t>
  </si>
  <si>
    <t>&gt;Dme_NP_524586.1 myosin light chain 2 [Drosophila melanogaster]</t>
  </si>
  <si>
    <t>&gt;Cte_ELU08051.1 hypothetical protein CAPTEDRAFT_227727 [Capitella teleta]</t>
  </si>
  <si>
    <t>-------------------------------------------------------MD---</t>
  </si>
  <si>
    <t>-------FFAFSEVVAI--------------LKEK-------------------------</t>
  </si>
  <si>
    <t>--------------VPQNSTGF-------------GK-DPSDEYLEDMMKC----SPGPINFT--------------------------------------------------------</t>
  </si>
  <si>
    <t>GDRFTDEEVDEMYLGAPI--DHGNFDYGAFTRILK-HGKKDKDDE---------------</t>
  </si>
  <si>
    <t>&gt;Epa_XP_028515935.1 myosin regulatory light polypeptide 9 [Exaiptasia</t>
  </si>
  <si>
    <t>DKRNR-----------------------ADDLEKIQTRRKAR-HT----------SN-TL</t>
  </si>
  <si>
    <t>PLNRKHGGFSRFDTQQI--------------DELQE------------------------</t>
  </si>
  <si>
    <t>----------VFNLIDQDRDGHISSKDLKDCLVSLGQ-NPTDSEIRSMLSE----ITGPSDLA--------------------------------------------------------</t>
  </si>
  <si>
    <t>GTRLTPQQVDEIFLNENITDENGKFRCDDVIKLFK-YGGDD-------------------</t>
  </si>
  <si>
    <t>&gt;Adi_XP_015768572.1 PREDICTED: myosin regulatory light polypeptide 9-like</t>
  </si>
  <si>
    <t>----M---------------------LPQQKALALIRLA----------MYHA-------</t>
  </si>
  <si>
    <t>HLNK----------EQL--------------NQLQE------------------------</t>
  </si>
  <si>
    <t>----------AFNLIDQDRDGVISKDDLETILVSLGQ-KPTEKQIREMLSE----VPGNVDFA--------------------------------------------------------</t>
  </si>
  <si>
    <t>GSRLTEQQVDEVFMHGTLTDDESRFKCDDIVKLLK-YGE---------------------</t>
  </si>
  <si>
    <t>&gt;Gga_2BCX_A Chain A, Calmodulin [Gallus gallus]</t>
  </si>
  <si>
    <t>-------------------------------------------------------AD---</t>
  </si>
  <si>
    <t>&gt;Dre_NP_892012.1 calmodulin 3a (phosphorylase kinase, delta) [Danio</t>
  </si>
  <si>
    <t>&gt;Cte_ELU15623.1 hypothetical protein CAPTEDRAFT_154562 [Capitella teleta]</t>
  </si>
  <si>
    <t>----------VLTEEQI--------------QEFKE------------------------</t>
  </si>
  <si>
    <t>GEKLTDEEVDEMIREADI-DGDGQVNYEEFVSMMC-SK----------------------</t>
  </si>
  <si>
    <t>&gt;Dme_NP_001246276.1 calmodulin, isoform C [Drosophila melanogaster]</t>
  </si>
  <si>
    <t>&gt;Adi_XP_015764671.1 PREDICTED: calmodulin [Acropora digitifera]</t>
  </si>
  <si>
    <t>&gt;Hvu_XP_002154349.2 PREDICTED: calmodulin-A [Hydra vulgaris]</t>
  </si>
  <si>
    <t>----------TLTEEQI--------------AEFKE------------------------</t>
  </si>
  <si>
    <t>----------AFSLFDKDGDGTITTKELGTVMRSLGQ-NPTEAELQDMINDVDADGNGTIDFP--------------------------------------------------------</t>
  </si>
  <si>
    <t>GEKLTTEEVDEMIKEADL-DGDGQVNYEEFVKMMV-SK----------------------</t>
  </si>
  <si>
    <t>&gt;Epa_XP_020916589.1 calmodulin-beta [Exaiptasia pallida]</t>
  </si>
  <si>
    <t>HL------------------------------------NAQE------------TAD---</t>
  </si>
  <si>
    <t>------------DEEKPSEPSEPRPIPSVLEAEFKE------------------------</t>
  </si>
  <si>
    <t>#MELC</t>
  </si>
  <si>
    <t>&gt;NVE15204_MELC1 MLC2_DROME Myosin-2 essential light chain</t>
  </si>
  <si>
    <t>--------------------------MQN-------------------------------</t>
  </si>
  <si>
    <t>-------------------------D------KNLE------------------------</t>
  </si>
  <si>
    <t>FEEFYPMYQNLRERHRKERSEVDVDYFMECFKVFDRNGNGLIGAAELRHLLASLGDKLSD</t>
  </si>
  <si>
    <t>EEVDNLMV---GFEDN-QGQVFYED---------------FVRAV---------------</t>
  </si>
  <si>
    <t>--MNG-----------------</t>
  </si>
  <si>
    <t>&gt;NVE24188_MELC2 MLC2_DROME Myosin-2 essential light chain</t>
  </si>
  <si>
    <t>--------------------------MATKNMIE--------------------------</t>
  </si>
  <si>
    <t>-------------------------------------------------RDEQL------</t>
  </si>
  <si>
    <t>-----------------------LKD-----I----------------------------</t>
  </si>
  <si>
    <t>FDEFLPIYHSVTQHCLTTEKKVSSESVIDCFKHFDRSDSGYISSSMLRHVLTSLGERLSD</t>
  </si>
  <si>
    <t>EEFDALSS---GYVNA-RGEIDYEN---------------MVKEV---------------</t>
  </si>
  <si>
    <t>--LTPES---------------</t>
  </si>
  <si>
    <t>&gt;NVE3911_MELC3 MLC2_DROME Myosin-2 essential light chain</t>
  </si>
  <si>
    <t>--------------------------MVD-------------------------------</t>
  </si>
  <si>
    <t>-----------------------LND------EQIG------------------------</t>
  </si>
  <si>
    <t>FDSFLSLYVSYSKK-----PQGGMEEFIEGLRAFDNNSDGTMSSAQLRNLLTSLGDTLTP</t>
  </si>
  <si>
    <t>DQADAIV----ALQDN-HGTIEYEK---------------LVDKV---------------</t>
  </si>
  <si>
    <t>--MAN-----------------</t>
  </si>
  <si>
    <t>&gt;NVE3912_MELC4 MLC2_DROME Myosin-2 essential light chain</t>
  </si>
  <si>
    <t>--------------------------MS--------------------------------</t>
  </si>
  <si>
    <t>-----------------------YKE------EQLT------------------------</t>
  </si>
  <si>
    <t>FEEWLPIYTEFSKK-----KPPAKEDFLEGLKVFDREANGKIDSGTFRGLLCNRGDKITE</t>
  </si>
  <si>
    <t>EEADAILA---GHEDTVKGEVDYNE---------------LIDFV---------------</t>
  </si>
  <si>
    <t>--MAE-----------------</t>
  </si>
  <si>
    <t>&gt;NVE12983_MELC5 MLC2_DROME Myosin-2 essential light chain</t>
  </si>
  <si>
    <t>--------------------------MAG-------------------------------</t>
  </si>
  <si>
    <t>-----------------------LTE------EQIG------------------------</t>
  </si>
  <si>
    <t>FEEFLPIYTSAYQK-KQ---TGSADEFVEGLRVFDRDGTGTVLAAELRSVLMSLGEKLSD</t>
  </si>
  <si>
    <t>EEVTTLFA---PVDDS-SGHINYEE---------------LVKVV---------------</t>
  </si>
  <si>
    <t>--LSN-----------------</t>
  </si>
  <si>
    <t>&gt;NVE4206_MELC6 MLC2_DROME Myosin-2 essential light chain</t>
  </si>
  <si>
    <t>--------------------------MAKN------------------------------</t>
  </si>
  <si>
    <t>-----------------------LTD------KDIR------------------------</t>
  </si>
  <si>
    <t>FEEFLPVYQSYMGK-KP--KFST-EDFVDSLRVFDNDGSGMINEGELRHILTTLGEKLTD</t>
  </si>
  <si>
    <t>SEVDSLIQ---GLEDK-QGQIDCEE---------------FILSV---------------</t>
  </si>
  <si>
    <t>--LQG-----------------</t>
  </si>
  <si>
    <t>&gt;NVE15854_MELC8 MLC2_DROME Myosin-2 essential light chain</t>
  </si>
  <si>
    <t>--------------------------MAAQ------------------------------</t>
  </si>
  <si>
    <t>-----------------------LTE------RQIA------------------------</t>
  </si>
  <si>
    <t>FDEFFPVYQSFKGKVAR--NKAKSDDFVDSLKVFDSDGSGFISAGELRHVLTSIGEKLSD</t>
  </si>
  <si>
    <t>EEADSLFQ---AVEYN-QGQVNYEE---------------FI-NI---------------</t>
  </si>
  <si>
    <t>--YNSG----TQITPSSGD---</t>
  </si>
  <si>
    <t>&gt;Hsa_MYL1_CAG33150.1 MYL1 [Homo sapiens]</t>
  </si>
  <si>
    <t>AAAAPAPAP------APAPA----PAP-------------A------KPKEEKI-DLSAI</t>
  </si>
  <si>
    <t>KIE---------------------------------------------------------</t>
  </si>
  <si>
    <t>-----------------------FSK------EQQD------------------------</t>
  </si>
  <si>
    <t>FEQFLPMMQ-AISN-NK--DQATYEDFVEGLRVFDKEGNGTVMGAELRHVLATLGEKMKE</t>
  </si>
  <si>
    <t>EEVEALMA---GQEDS-NGCINYEA---------------FVKHI---------------</t>
  </si>
  <si>
    <t>--MSI-----------------</t>
  </si>
  <si>
    <t>&gt;Hsa_MYL3_NP_000249.1 myosin light chain 3 [Homo sapiens]</t>
  </si>
  <si>
    <t>--------------------------MAPKKPE---------PKK-DDAK----------</t>
  </si>
  <si>
    <t>-----------------------FTP------EQIE------------------------</t>
  </si>
  <si>
    <t>FETFLPMLQ-HISK-NK--DTGTYEDFVEGLRVFDKEGNGTVMGAELRHVLATLGERLTE</t>
  </si>
  <si>
    <t>DEVEKLMA---GQEDS-NGCINYEA---------------FVKHI---------------</t>
  </si>
  <si>
    <t>--MSS-----------------</t>
  </si>
  <si>
    <t>&gt;Hsa_MYL4_NP_001002841.1 myosin light chain 4 [Homo sapiens]</t>
  </si>
  <si>
    <t>--------------------------MAPKKPE---------PKK-EAAK----------</t>
  </si>
  <si>
    <t>KID---------------------------------------------------------</t>
  </si>
  <si>
    <t>-----------------------FTA------DQIE------------------------</t>
  </si>
  <si>
    <t>FETFLPILQ-HISR-NK--EQGTYEDFVEGLRVFDKESNGTVMGAELRHVLATLGEKMTE</t>
  </si>
  <si>
    <t>AEVEQLLA---GQEDA-NGCINYEA---------------FVKHI---------------</t>
  </si>
  <si>
    <t>--MSG-----------------</t>
  </si>
  <si>
    <t>&gt;Hsa_MYL6_CAG33295.1 [Homo sapiens]</t>
  </si>
  <si>
    <t>------------------------------------------------MCD---------</t>
  </si>
  <si>
    <t>-----------------------FTE------DQTA------------------------</t>
  </si>
  <si>
    <t>FEHFLPMLQ-TVAK-NK--DQGTYEDYVEGLRVFDKEGNGTVMGAEIRHVLVTLGEKMTE</t>
  </si>
  <si>
    <t>EEVEMLVA---GHEDS-NGCINYEA---------------FVRHI---------------</t>
  </si>
  <si>
    <t>--LSG-----------------</t>
  </si>
  <si>
    <t>&gt;Hsa_MYL6B_AAH14400.1 [Homo sapiens]</t>
  </si>
  <si>
    <t>AAGAPPAKT------KAEPAV--PQAP-------------Q------KTQEPPV-DLSKV</t>
  </si>
  <si>
    <t>VIE---------------------------------------------------------</t>
  </si>
  <si>
    <t>-----------------------FNK------DQLE------------------------</t>
  </si>
  <si>
    <t>FETFLPMLQ-AVAK-NR--GQGTYEDYLEGFRVFDKEGNGKVMGAELRHVLTTLGEKMTE</t>
  </si>
  <si>
    <t>EEVETVLA---GHEDS-NGCINYEA---------------FLKHI---------------</t>
  </si>
  <si>
    <t>--LSV-----------------</t>
  </si>
  <si>
    <t>-MADQ-------------------------------------------------------</t>
  </si>
  <si>
    <t>-----------------------LTE------EQI-------------------------</t>
  </si>
  <si>
    <t>FPEFLTMMA------RKMKDTDSEEEIREAFRVFDKDGNGFISAAELRHVMTNLGEKLTD</t>
  </si>
  <si>
    <t>EEVDEMIR---EADIDGDGQVNYEE---------------FVTM----------------</t>
  </si>
  <si>
    <t>--MTSK----------------</t>
  </si>
  <si>
    <t>FPEFLTMMA------RKMKDTDSEEEIREAFRVFDKDGNGYISAAELRHVMTNLGEKLTD</t>
  </si>
  <si>
    <t>EEVDEMIR---EADIDGDGQVNYEE---------------FVQM----------------</t>
  </si>
  <si>
    <t>--MTAK----------------</t>
  </si>
  <si>
    <t>EEVDEMIR---EADIDGDGQVNYEE---------------FVKM----------------</t>
  </si>
  <si>
    <t>&gt;TR18902|c0_g1_i1 CALM_METSE Calmodulin</t>
  </si>
  <si>
    <t>FPEFLTMMA------RKMKDSDTEEEIREAFRVFDKDGNGFISAAELRHVMTNLGEKLTD</t>
  </si>
  <si>
    <t>&gt;Dme_Mlc1-ind-FM isoformA_NP_476639.1</t>
  </si>
  <si>
    <t>--------------------------MAD-------------------------------</t>
  </si>
  <si>
    <t>-----------------------VPK------REVE------------------------</t>
  </si>
  <si>
    <t>LDEFLPIYS-QVKK-EK--EQGCYEDFIECLKLYDKEENGTMLLAELQHALLALGESLDD</t>
  </si>
  <si>
    <t>EQVETLFADCMDPEDD-EGFIPYSP---------------FLARM---------------</t>
  </si>
  <si>
    <t>--CDRPDQLK------------</t>
  </si>
  <si>
    <t>&gt;Dme_Mlc1-larval-adult isoformB_NP_476640.1</t>
  </si>
  <si>
    <t>EQVETLFADCMDPEDD-EGFIPYSQ---------------FVQRL---------------</t>
  </si>
  <si>
    <t>--MSDPVVFD------------</t>
  </si>
  <si>
    <t>&gt;Dme_Mlc-c_nonmuscle isoformA_NP_511049.1</t>
  </si>
  <si>
    <t>--------------------------MA----------A---------------------</t>
  </si>
  <si>
    <t>-----------------------YTE------DQLA------------------------</t>
  </si>
  <si>
    <t>FEVFLPIYQ-AISK-AR--SGDTADDFIEGLRHFDKDASGYISSAELRHLLTTLGEKLTD</t>
  </si>
  <si>
    <t>EEVEQLLA---NMEDQ-QGNINYEE---------------FVRMV---------------</t>
  </si>
  <si>
    <t>&gt;Xtr_myl1_AAH61302.1</t>
  </si>
  <si>
    <t>--------------------------MAPKKD----------VKK-P-------------</t>
  </si>
  <si>
    <t>-----------------------FSQ------DQQD------------------------</t>
  </si>
  <si>
    <t>FEQFLPMMQ-AVAN-NK--DQGSFEDFVEGLRVFDKEGNGTVMGAELRHVLATLGEKMRE</t>
  </si>
  <si>
    <t>EEVEALLA---GQEDS-NGCINYEA---------------FVKHI---------------</t>
  </si>
  <si>
    <t>--MSV-----------------</t>
  </si>
  <si>
    <t>&gt;Xtr_myl3_AAH61446.1</t>
  </si>
  <si>
    <t>--------------------------MPPKKPE---------PKK-EEPK----------</t>
  </si>
  <si>
    <t>TIE---------------------------------------------------------</t>
  </si>
  <si>
    <t>-----------------------FSA------DQIE------------------------</t>
  </si>
  <si>
    <t>FDTFLPMLQ-HISK-SK--EKGTYEDFVEGLRVFDKEGNGTVMGAEIRHVLATLGERMTE</t>
  </si>
  <si>
    <t>EEVDRLLQ---GQEDP-NGHINYEA---------------FAKYI---------------</t>
  </si>
  <si>
    <t>--LAN-----------------</t>
  </si>
  <si>
    <t>&gt;Xtr_myl4_NP_001096232.1</t>
  </si>
  <si>
    <t>--------------------------MPPKKPE---------PKK-EAPK----------</t>
  </si>
  <si>
    <t>TVE---------------------------------------------------------</t>
  </si>
  <si>
    <t>FETFLPMLQ-HISK-NK--DQGSFEDFVEGLRVFDKESNGTVMGAELRHVLATLGEKLQE</t>
  </si>
  <si>
    <t>NEVEQLLA---GQEDA-NGCINYEA---------------FIKHI---------------</t>
  </si>
  <si>
    <t>&gt;Xtr_myl6_NP_989137.1</t>
  </si>
  <si>
    <t>-----------------------YSD------DQIA------------------------</t>
  </si>
  <si>
    <t>FEQFLPMMQ-TVAK-NR--DVPGLEDIIEGLRVFDKEGNGTVMGSELRHVLVSLGEKMTD</t>
  </si>
  <si>
    <t>DEVETLLS---NHEDA-NGCINYEE---------------LIRAI---------------</t>
  </si>
  <si>
    <t>--LNG-----------------</t>
  </si>
  <si>
    <t>&gt;Gga_XP_015155791.1 myosin light polypeptide 6 isoform X2 [Gallus gallus]</t>
  </si>
  <si>
    <t>-----------------------FSE------EQTA------------------------</t>
  </si>
  <si>
    <t>FEQFLPMMQ-TIAK-NK--DQGCFEDYVEGLRVFDKEGNGTVMGAEIRHVLVTLGEKMTE</t>
  </si>
  <si>
    <t>EEVEQLVA---GHEDS-NGCINYEE---------------LVRMV---------------</t>
  </si>
  <si>
    <t>&gt;Gga_P02607.3 RecName: Full=Myosin light polypeptide 6; AltName: Full=G2</t>
  </si>
  <si>
    <t>catalytic; AltName: Full=LC17-GI; AltName: Full=LC17-NM; AltName:</t>
  </si>
  <si>
    <t>Full=Myosin light chain alkali smooth-muscle/non-muscle isoforms [Gallus</t>
  </si>
  <si>
    <t>&gt;Mmu_NP_034990.1 myosin light polypeptide 6 isoform MLC3sm [Mus musculus]</t>
  </si>
  <si>
    <t>EEVEMLVA---GHEDS-NGCINYEE---------------LVRMV---------------</t>
  </si>
  <si>
    <t>&gt;Gga_1BR1_B Chain B, Smooth Muscle Myosin Motor Domain-Essential Light</t>
  </si>
  <si>
    <t>Chain Complex With Mgadp.Alf4 Bound At The Active Site [Gallus gallus]</t>
  </si>
  <si>
    <t>-------------------------------------------------CD---------</t>
  </si>
  <si>
    <t>&gt;Gga_XP_015155790.1 myosin light polypeptide 6 isoform X1 [Gallus gallus]</t>
  </si>
  <si>
    <t>EEVEQLVA---GHEDS-NGCINYEA---------------FVRHI---------------</t>
  </si>
  <si>
    <t>&gt;Gga_AAA48979.1 myosin alkali light chain [Gallus gallus]</t>
  </si>
  <si>
    <t>&gt;Mmu_NP_001304147.1 myosin light polypeptide 6 isoform MLC3nm [Mus</t>
  </si>
  <si>
    <t>&gt;Gga_3J04_C Chain C, Myosin Light Polypeptide 6 [Gallus gallus]</t>
  </si>
  <si>
    <t>&gt;Dre_XP_005166135.1 myosin, light chain 6, alkali, smooth muscle and nonmuscle</t>
  </si>
  <si>
    <t>isoform X2 [Danio rerio]</t>
  </si>
  <si>
    <t>------------------------------------------------MSD---------</t>
  </si>
  <si>
    <t>-----------------------FTE------DQIC------------------------</t>
  </si>
  <si>
    <t>FEQFLPMLQ-AIAK-NK--DQGSFEDFVEGLRVFDKEGNGTVMGAELRHVLTTLGEKMTE</t>
  </si>
  <si>
    <t>EEVETLLA---GHEDA-NGCINYEE---------------LVRMV---------------</t>
  </si>
  <si>
    <t>&gt;Dre_AAI16556.1 Zgc:153867 protein, partial [Danio rerio]</t>
  </si>
  <si>
    <t>---TPAATY------THTPG---KQAA-------------A------KMSD---------</t>
  </si>
  <si>
    <t>-----------------------FSE------DQIL------------------------</t>
  </si>
  <si>
    <t>FEQFLPMLQ-AIAK-NK--DQGTFEDFVEGLRVFDKEGNGTVMGAELRHVLTTLGEKMTE</t>
  </si>
  <si>
    <t>&gt;Dre_NP_001005955.1 myosin light polypeptide 6 [Danio rerio]</t>
  </si>
  <si>
    <t>EEVETLLA---GHEDA-NGCINYEA---------------FVRHI---------------</t>
  </si>
  <si>
    <t>--MAG-----------------</t>
  </si>
  <si>
    <t>&gt;Dre_XP_005162288.3 myosin light chain alkali, smooth-muscle isoform</t>
  </si>
  <si>
    <t>isoform X3 [Danio rerio]</t>
  </si>
  <si>
    <t>ISHTPAATY------THTPG---KQAA-------------A------KMSD---------</t>
  </si>
  <si>
    <t>&gt;Mmu_NP_001304146.1 myosin light polypeptide 6 isoform a [Mus musculus]</t>
  </si>
  <si>
    <t>EEVEMLVA---GHEDS-NGCINYEAWRYP--------NPKLTSPP---------------</t>
  </si>
  <si>
    <t>--ASG-----------------</t>
  </si>
  <si>
    <t>&gt;Dre_XP_005166134.1 myosin, light chain 6, alkali, smooth muscle and nonmuscle</t>
  </si>
  <si>
    <t>EEVETLLA---GHEDA-NGCINYEG---------------TITHK---------------</t>
  </si>
  <si>
    <t>&gt;Dre_XP_021325429.1 myosin light chain alkali, smooth-muscle isoform</t>
  </si>
  <si>
    <t>GPPFPCPTT------TPSPP---KSAP-------------ELKPRMLRPSDSPF-DPSTL</t>
  </si>
  <si>
    <t>EIE---------------------------------------------------------</t>
  </si>
  <si>
    <t>-----------------------FNL------EQIH------------------------</t>
  </si>
  <si>
    <t>&gt;Dre_XP_021325430.1 myosin light chain alkali, smooth-muscle isoform</t>
  </si>
  <si>
    <t>&gt;Mmu_AAC52278.1 non-muscle myosin light chain 3, partial [Mus musculus]</t>
  </si>
  <si>
    <t>FEHFLPMLQ-TVAK-NK--AQGTYEDYVEGLRVFDKEGNGTVMGAEIRHVLVTLGEKMTE</t>
  </si>
  <si>
    <t>&gt;Mmu_NP_758463.1 myosin light chain 6B [Mus musculus]</t>
  </si>
  <si>
    <t>--------------------------MPPKKDAP--------VKK-PAGPSISKPAAK-S</t>
  </si>
  <si>
    <t>TPGTPLAKA------KAEPAA--PQAP-------------A------KSQEPPV-DLSKV</t>
  </si>
  <si>
    <t>FETFLPMLQ-AVAK-NR--DQGTYEDYLEGLRVFDKEGNGKVMGAELRHVLTTLGEKMTE</t>
  </si>
  <si>
    <t>--LSL-----------------</t>
  </si>
  <si>
    <t>&gt;Mmu_NP_001342683.1 myosin light chain 4 [Mus musculus]</t>
  </si>
  <si>
    <t>--------------------------MPPKKPE---------PKK-ETAK----------</t>
  </si>
  <si>
    <t>FEMFLPILQ-HISR-NK--EQGTYEDFVEGLRVFDKESNGTVMGAELRHVLATLGEKMSE</t>
  </si>
  <si>
    <t>AEVEQLLS---GQEDA-NGCINYEA---------------FVKHI---------------</t>
  </si>
  <si>
    <t>&gt;Mmu_NP_001106858.1 myosin light chain 1/3, skeletal muscle isoform</t>
  </si>
  <si>
    <t>isoform 3f [Mus musculus]</t>
  </si>
  <si>
    <t>-MS---------------------------------------------------------</t>
  </si>
  <si>
    <t>-----------------------FSA------DQIA------------------------</t>
  </si>
  <si>
    <t>FEQFLPMMQ-AISN-NK--DQGGYEDFVEGLRVFDKEGNGTVMGAELRHVLATLGEKMKE</t>
  </si>
  <si>
    <t>&gt;Mmu_AAH59087.1 Myl1 protein [Mus musculus]</t>
  </si>
  <si>
    <t>EEVEALLA---GQEDS-NGCINYEGTASLTSLRRDSFSTLFSSSL---------------</t>
  </si>
  <si>
    <t>--LTYM----TYYK--------</t>
  </si>
  <si>
    <t>&gt;Dre_NP_956810.1 myosin, light chain 13 [Danio rerio]</t>
  </si>
  <si>
    <t>--------------------------MAPKKKEE--------PK----------------</t>
  </si>
  <si>
    <t>QIE---------------------------------------------------------</t>
  </si>
  <si>
    <t>-----------------------FTA------EQIE------------------------</t>
  </si>
  <si>
    <t>FDQFLPMHQ-HICK-AK--DRGTFEDFVEGLRVFDKEGNGTVMGAELRHVLATLGEKMKE</t>
  </si>
  <si>
    <t>DEVEQLMA---GQEDA-NGCINYEA---------------FVKHI---------------</t>
  </si>
  <si>
    <t>&gt;Mmu_XP_030101494.1 myosin light chain 4 isoform X1 [Mus musculus]</t>
  </si>
  <si>
    <t>-----------------------FSA------DQIEVSHLPIGEAV-A------------</t>
  </si>
  <si>
    <t>&gt;Gga_NP_990810.2 myosin light chain, embryonic [Gallus gallus]</t>
  </si>
  <si>
    <t>--------------------------MPLKKPD---------PKK-DAAK----------</t>
  </si>
  <si>
    <t>-----------------------FAA------EQIE------------------------</t>
  </si>
  <si>
    <t>FETFLPILQ-HFTR-NR--EQGTFEDFVEGLRVFDKEGNGLVMGAELRHVLVTLGEKMTE</t>
  </si>
  <si>
    <t>SEVEQLMA---GLEDA-NGCINYEA---------------FVKHI---------------</t>
  </si>
  <si>
    <t>&gt;Dre_NP_001020354.1 myosin light chain 4 [Danio rerio]</t>
  </si>
  <si>
    <t>--------------------------MAPKKAE---------PKK-EAAK----------</t>
  </si>
  <si>
    <t>KVG---------------------------------------------------------</t>
  </si>
  <si>
    <t>FETFLPMFQ-HVSR-SK--DQGTFEDFVEGLRVFDKEGNGTVMGAELRHVLATLGEKMTE</t>
  </si>
  <si>
    <t>SEVEQLMA---GQEDG-NGCVNYEA---------------FVKHI---------------</t>
  </si>
  <si>
    <t>&gt;Mmu_NP_001351413.1 myosin light chain 3 [Mus musculus]</t>
  </si>
  <si>
    <t>--------------------------MAPKKPE---------PKK-DDAKA---------</t>
  </si>
  <si>
    <t>--MAS-----------------</t>
  </si>
  <si>
    <t>&gt;Mmu_EDL09001.1 myosin, light polypeptide 3, isoform CRA_a, partial [Mus</t>
  </si>
  <si>
    <t>LTL-FSFPSSLLFVI--------TAPMAPKKPE---------PKK-DDAKA---------</t>
  </si>
  <si>
    <t>&gt;Gga_XP_015136535.1 myosin light chain 1, cardiac muscle isoform X1</t>
  </si>
  <si>
    <t>--------------------------MPPKKPE---------PKKAPEPKK---------</t>
  </si>
  <si>
    <t>KVE---------------------------------------------------------</t>
  </si>
  <si>
    <t>-----------------------FTP------DQIE------------------------</t>
  </si>
  <si>
    <t>FETFLPMLQ-HISK-TK--DTGTYEDFVEGLRVFDKEGNGTVMGAELRHVLATLGERLTE</t>
  </si>
  <si>
    <t>EEVDKLMA---GQEDA-NGCINYEA---------------FVKHI---------------</t>
  </si>
  <si>
    <t>&gt;Dre_NP_571767.2 cardiac myosin light chain-1 [Danio rerio]</t>
  </si>
  <si>
    <t>AKKEEAPAP--------------APVP-------------E------TPKEPEV-DLKSV</t>
  </si>
  <si>
    <t>PLD---------------------------------------------------------</t>
  </si>
  <si>
    <t>-----------------------FSP------DQIE------------------------</t>
  </si>
  <si>
    <t>FETFLPMLQ-HISR-AK--DQGTFEDFVEGLRVFDKEGNGTVMGAELRHVLATLGEKMTE</t>
  </si>
  <si>
    <t>DEVDRLMA---GQEDA-NGCINYTS---------------FIKHI---------------</t>
  </si>
  <si>
    <t>&gt;Gga_NP_990490.1 myosin light chain 1, cardiac muscle [Gallus gallus]</t>
  </si>
  <si>
    <t>FETFLPMLQ-HISK-TK--DTGTYEDFVEGLRVFDKEGNGTVMGAELRHVLRTLGERLTE</t>
  </si>
  <si>
    <t>&gt;Gga_XP_015154794.1 myosin light chain, embryonic isoform X1 [Gallus</t>
  </si>
  <si>
    <t>NIHQPIGSP-SLHGDNDSPT---PPNSCSTISELLLSITEE------MDQNLELINAMTI</t>
  </si>
  <si>
    <t>KLSALSVYVDRLEGLITHLAHLAARRQQDETQECAEHLLQEQQCLPAHVGLLGRWAPVTR</t>
  </si>
  <si>
    <t>SGAPGFNQEHKELGGLEEPGSSHFAP------QQQQGSR---DEALSS------------</t>
  </si>
  <si>
    <t>SEVEQLMA---GQEDA-NGCINYEA---------------FVKHI---------------</t>
  </si>
  <si>
    <t>&gt;Dre_AAH83381.1 Cardiac myosin light chain-1 [Danio rerio]</t>
  </si>
  <si>
    <t>FETFLPMLQ-HVSR-AK--DQGTFEDFVEGLRVFDKEGNGTVMGAELRHVLATLGEKMTE</t>
  </si>
  <si>
    <t>DEADRLMA---GQEDA-NGCINYTS---------------FIKHI---------------</t>
  </si>
  <si>
    <t>&gt;Gga_XP_015144628.1 myosin light chain 1, skeletal muscle isoform isoform</t>
  </si>
  <si>
    <t>X2 [Gallus gallus]</t>
  </si>
  <si>
    <t>MIE---------------------------------------------------------</t>
  </si>
  <si>
    <t>FEEFLPMLQ-AAAN-NK--DQGTFEDFVEGLRVFDKEGNGTVMGAELRHVLATLGEKMTE</t>
  </si>
  <si>
    <t>EEVEELMK---GQEDS-NGCINYEA---------------FVKHI---------------</t>
  </si>
  <si>
    <t>&gt;Gga_P02605.3 RecName: Full=Myosin light chain 3, skeletal muscle</t>
  </si>
  <si>
    <t>isoform; AltName: Full=Alkali myosin light chain 3; Short=MLC-3; AltName:</t>
  </si>
  <si>
    <t>Full=Myosin light chain 3f; AltName: Full=Myosin light chain alkali 2;</t>
  </si>
  <si>
    <t>Short=Myosin light chain A2; AltName: Full=S</t>
  </si>
  <si>
    <t>-----------------------FSP------DEIN------------------------</t>
  </si>
  <si>
    <t>&gt;Gga_NP_001038097.1 myosin light chain 1, skeletal muscle isoform [Gallus</t>
  </si>
  <si>
    <t>EEVEELIK---GQEDS-NGCINYEA---------------FVKHI---------------</t>
  </si>
  <si>
    <t>&gt;Mmu_AAA39720.1 myosin light chain, partial [Mus musculus]</t>
  </si>
  <si>
    <t>&gt;Gga_2W4A_C Chain C, MYOSIN LIGHT CHAIN 3, SKELETAL MUSCLE ISOFORM</t>
  </si>
  <si>
    <t>--------------------------------DEIN------------------------</t>
  </si>
  <si>
    <t>&gt;Gga_XP_015144626.1 myosin light chain 1, skeletal muscle isoform isoform</t>
  </si>
  <si>
    <t>X1 [Gallus gallus]</t>
  </si>
  <si>
    <t>AAAAPAPAP------APAPA----PAP-------------A------KPKEPAI-DLKSI</t>
  </si>
  <si>
    <t>&gt;Gga_CAA32075.1 cardiac myosin alkali light chain, partial [Gallus</t>
  </si>
  <si>
    <t>&gt;Dre_AAI24827.1 Zgc:163073 protein, partial [Danio rerio]</t>
  </si>
  <si>
    <t>-----------------------------QKQA---------PKK-EDLK----------</t>
  </si>
  <si>
    <t>QSP----------------------------------------------------NPVNN</t>
  </si>
  <si>
    <t>AAV------------------VHFNA------QQLE------------------------</t>
  </si>
  <si>
    <t>FETFLPMLQ-QVSK-ST--ESGSFEDFVEGLRVFDKEGNGTVMGAELRHVLATLGERLSE</t>
  </si>
  <si>
    <t>GEVDQLLA---GQEDT-NGCINYEA---------------FIKHV---------------</t>
  </si>
  <si>
    <t>&gt;Mmu_NP_001304149.1 myosin light polypeptide 6 isoform c [Mus musculus]</t>
  </si>
  <si>
    <t>&gt;Dre_NP_001082980.1 uncharacterized protein LOC100037358 [Danio rerio]</t>
  </si>
  <si>
    <t>--------------------------MASQKQA---------PKK-EDLK----------</t>
  </si>
  <si>
    <t>&gt;Gga_AAA48960.1 myosin a1 light chain (partial), partial [Gallus gallus]</t>
  </si>
  <si>
    <t>-----------------------FFK------EQQD------------------------</t>
  </si>
  <si>
    <t>&gt;Gga_2MYS_C Chain C, Myosin [Gallus gallus]</t>
  </si>
  <si>
    <t>--E---------------------------------------------------------</t>
  </si>
  <si>
    <t>-----------------------FSK------AAAD------------------------</t>
  </si>
  <si>
    <t>&gt;Gga_1M8Q_C Chain C, Skeletal muscle Myosin II Essential Light Chain</t>
  </si>
  <si>
    <t>------------------------SK------AAAD------------------------</t>
  </si>
  <si>
    <t>&gt;Mmu_NP_001304148.1 myosin light polypeptide 6 isoform b [Mus musculus]</t>
  </si>
  <si>
    <t>&gt;Gga_AAA48956.1 myosin light chain 3f [Gallus gallus]</t>
  </si>
  <si>
    <t>FEEFLPMLQMAAAN-NK--DQGTFEDFVEGLRVFDKEGNGTV-GAELRHVLATLGEKMTE</t>
  </si>
  <si>
    <t>&gt;Dre_NP_956294.1 myosin, light chain 1, alkali; skeletal, fast [Danio</t>
  </si>
  <si>
    <t>--------------------------MAPKKDAKKP----EPPKK---------------</t>
  </si>
  <si>
    <t>KLD---------------------------------------------------------</t>
  </si>
  <si>
    <t>-----------------------FTQ------DQME------------------------</t>
  </si>
  <si>
    <t>FEGFLPMLQ-VVIN-NP--NKATYDDYVEGLRVFDKEGNGTVMGAELRIVLSTLGEKMSE</t>
  </si>
  <si>
    <t>AEIDALMQ---GQEDE-NGCVNYEA---------------FVKHI---------------</t>
  </si>
  <si>
    <t>&gt;Gga_AAA48955.1 myosin light chain 1f [Gallus gallus]</t>
  </si>
  <si>
    <t>&gt;Dre_BAA94860.1 fast skeletal myosin light chain 3, partial [Danio rerio]</t>
  </si>
  <si>
    <t>FEAFLPMLK-TVDA-N---QKGTYDDYVEGLRVFDKEGNGTVMGAELRIVLSTLGEKMSE</t>
  </si>
  <si>
    <t>PEIDALMQ---GQEDE-NGMVHYEA---------------FVKNI---------------</t>
  </si>
  <si>
    <t>&gt;Dre_NP_571694.1 myosin, light polypeptide 3, skeletal muscle [Danio</t>
  </si>
  <si>
    <t>--------------------------MA--------------------------------</t>
  </si>
  <si>
    <t>-GE---------------------------------------------------------</t>
  </si>
  <si>
    <t>&gt;Cte_ELU00430.1 hypothetical protein CAPTEDRAFT_169528 [Capitella teleta]</t>
  </si>
  <si>
    <t>--------------------------MA----------R---------------------</t>
  </si>
  <si>
    <t>-----------------------LSE------DQIA------------------------</t>
  </si>
  <si>
    <t>FEMFLPVYN-AINK-NR--DNSSIEDFVEGFRVFDKEQNGTIHSAELRHLLTSLGERLTD</t>
  </si>
  <si>
    <t>DEVTELLQ---GHEGP-HGDVNYEE---------------FVKGV---------------</t>
  </si>
  <si>
    <t>&gt;Dme_NP_511049.1 myosin light chain cytoplasmic, isoform A [Drosophila</t>
  </si>
  <si>
    <t>melanogaster]</t>
  </si>
  <si>
    <t>&gt;Epa_XP_020917237.1 myosin-2 essential light chain [Exaiptasia pallida]</t>
  </si>
  <si>
    <t>MAISTSITQALIKTIACELSDTRSAKMAS-------------------------------</t>
  </si>
  <si>
    <t>-----------------------LTD------DQIG------------------------</t>
  </si>
  <si>
    <t>FEEFLPIYHSAFQK-KT---NPSLEEFIEGFRVFDRDGTGTVQAAELRNLLTTLGEKLTD</t>
  </si>
  <si>
    <t>DEVNVLFG---TVDDQ-SGYISYED---------------FVKVI---------------</t>
  </si>
  <si>
    <t>&gt;Adi_XP_015760373.1 PREDICTED: myosin-2 essential light chain-like</t>
  </si>
  <si>
    <t>isoform X1 [Acropora digitifera]</t>
  </si>
  <si>
    <t>--------------------------MSS-------------------------------</t>
  </si>
  <si>
    <t>-----------------------LSD------DQIS------------------------</t>
  </si>
  <si>
    <t>FEEFLPIFLSIGQK-KP--INSSNEGFVDGLRVFDREGNGQISAAELRHVLTGLGERMTD</t>
  </si>
  <si>
    <t>EEVDLLVS---GLEDQ-QGQINYEE---------------FVKMV---------------</t>
  </si>
  <si>
    <t>&gt;Dme_NP_001245533.1 myosin light chain cytoplasmic, isoform B [Drosophila</t>
  </si>
  <si>
    <t>--------------------------MY----------Y---------------------</t>
  </si>
  <si>
    <t>-----------------------YTAHVKQTFTTLE------------------------</t>
  </si>
  <si>
    <t>&gt;Hvu_XP_002154165.1 PREDICTED: myosin-2 essential light chain-like [Hydra</t>
  </si>
  <si>
    <t>--------------------------MPA-------------------------------</t>
  </si>
  <si>
    <t>--------------------------------EDLE------------------------</t>
  </si>
  <si>
    <t>FEEFIPIF-TTQRK-KV--MSAGFEHFSEGFRVFDRDNNGTVSVAEIRHLLTSLGEKLTD</t>
  </si>
  <si>
    <t>SEVDTLVQ---GMEDK-NGKINYEE---------------FVRTV---------------</t>
  </si>
  <si>
    <t>&gt;Adi_XP_015760374.1 PREDICTED: myosin-2 essential light chain-like</t>
  </si>
  <si>
    <t>isoform X2 [Acropora digitifera]</t>
  </si>
  <si>
    <t>--------------------------MAH-------------------------------</t>
  </si>
  <si>
    <t>-----------------------------------Q------------------------</t>
  </si>
  <si>
    <t>&gt;Epa_XP_020917731.1 myosin-2 essential light chain [Exaiptasia pallida]</t>
  </si>
  <si>
    <t>--------------------------MAKQ------------------------------</t>
  </si>
  <si>
    <t>-----------------------LTD------REVE------------------------</t>
  </si>
  <si>
    <t>LDVFLPVYQSMRAK-AR--PFGQ-DDFVDSLKVFDSDGSGTISAGELRHVLTSIGEKLSD</t>
  </si>
  <si>
    <t>DEVDALFQ---SIDFA-QGQVNYEE---------------FIKTI---------------</t>
  </si>
  <si>
    <t>--LNS-----------------</t>
  </si>
  <si>
    <t>&gt;Adi_XP_015759992.1 PREDICTED: myosin-2 essential light chain-like</t>
  </si>
  <si>
    <t>M-------------------------ISP-------------------------------</t>
  </si>
  <si>
    <t>-------------------------E------DSTE------------------------</t>
  </si>
  <si>
    <t>FEEFFPIYQNLRDRRKK--SGVDPEYFIECLRVFDRGCNGLVNASELRHVLCNLGDKLTL</t>
  </si>
  <si>
    <t>DEVNQLLA---AFEDN-TGHVMYEE---------------FVKQV---------------</t>
  </si>
  <si>
    <t>--MTG-----------------</t>
  </si>
  <si>
    <t>&gt;Epa_XP_020917397.1 myosin-2 essential light chain-like [Exaiptasia</t>
  </si>
  <si>
    <t>--------------------------MAKP------------------------------</t>
  </si>
  <si>
    <t>-----------------------LTD------KEVR------------------------</t>
  </si>
  <si>
    <t>FEEFLPIYQSFRGK-KP--KFST-DDFVDSLKVFDIDGSGMISEGELRHLLTSLGEKLTD</t>
  </si>
  <si>
    <t>EEVDTLVH---GLEDK-QGQIDCEQ---------------FISNV---------------</t>
  </si>
  <si>
    <t>--VSG-----------------</t>
  </si>
  <si>
    <t>&gt;Dme_4PJJ_B Chain B, Calmodulin [Drosophila melanogaster]</t>
  </si>
  <si>
    <t>EEVDEMIR---ESDIDGDGQVNYEE---------------FVTM----------------</t>
  </si>
  <si>
    <t>&gt;Dme_1MXE_A Chain A, Calmodulin [Drosophila melanogaster]</t>
  </si>
  <si>
    <t>--ADQ-------------------------------------------------------</t>
  </si>
  <si>
    <t>&gt;Cte_ELT88703.1 hypothetical protein CAPTEDRAFT_157141 [Capitella teleta]</t>
  </si>
  <si>
    <t>EEVDEMIR---EADIDGDGQVNYEE---------------FVSM----------------</t>
  </si>
  <si>
    <t>--MTGK----------------</t>
  </si>
  <si>
    <t>&gt;Dme_ACT88125.1 AT15141p, partial [Drosophila melanogaster]</t>
  </si>
  <si>
    <t>-----------------------KVESY--------------------------------</t>
  </si>
  <si>
    <t>IMADQ-------------------------------------------------------</t>
  </si>
  <si>
    <t>-MADT-------------------------------------------------------</t>
  </si>
  <si>
    <t>FPEFLTMMA------KKMKDTDSEEEIKEAFRVFDKDGNGFISATELRHVMTNLGEKLTT</t>
  </si>
  <si>
    <t>EEVDEMIK---EADLDGDGQVNYEE---------------FVKM----------------</t>
  </si>
  <si>
    <t>--MVSK----------------</t>
  </si>
  <si>
    <t>FPEFLTMMA------RKMKETDSEEEIKEAFRVFDKDGNGFISAAELRHVMTNLGEKLTD</t>
  </si>
  <si>
    <t>&gt;Epa_XP_020912624.1 calmodulin-beta isoform X2 [Exaiptasia pallida]</t>
  </si>
  <si>
    <t>HKQGH-------------------------------------------------------</t>
  </si>
  <si>
    <t>-----------------------LNA------QET-------------------------</t>
  </si>
  <si>
    <t>FEEFLNMML------KKMKDTDSEEEIREAFRVFDKDGNGFISAEELRHVMTSLGERLTD</t>
  </si>
  <si>
    <t>EEVDEMIR---EADIDGDGQINYEE---------------FVKM----------------</t>
  </si>
  <si>
    <t>&gt;Adi_XP_015759990.1 PREDICTED: myosin-2 essential light chain-like</t>
  </si>
  <si>
    <t>FEEFFPIYQNLRDRQKK--SGVDPEYFIECLRVFDRGCNGLVNASELRHVLCNLGDKLTL</t>
  </si>
  <si>
    <t>-MADV-------------------------------------------------------</t>
  </si>
  <si>
    <t>--MCSK----------------</t>
  </si>
  <si>
    <t>&gt;Cte_ELU00395.1 hypothetical protein CAPTEDRAFT_170361 [Capitella teleta]</t>
  </si>
  <si>
    <t>--------------------------MSVANGG---------------------------</t>
  </si>
  <si>
    <t>MEADQR------------------------------------------------------</t>
  </si>
  <si>
    <t>-----------------------LSE------EQI-------------------------</t>
  </si>
  <si>
    <t>FDEFLIMMA------KKMKETDSEEELREAFRVFDKDGNGFISAAELRHVMTNLGEKLTD</t>
  </si>
  <si>
    <t>DEVDEMIR---EADLDGDGMVNYED---------------FSNYARPIFNRFASSLPKHP</t>
  </si>
  <si>
    <t>LHFTSLDFIRTTPAPS------</t>
  </si>
  <si>
    <t>&gt;Epa_XP_020912623.1 calmodulin-beta isoform X1 [Exaiptasia pallida]</t>
  </si>
  <si>
    <t>EAEFKEAFSLFDKD--GDGTITTKELGTVMRSLGQNPTEAELQDMINEVDVDGN--GTID</t>
  </si>
  <si>
    <t>&gt;Epa_XP_020900769.1 myosin-2 essential light chain [Exaiptasia pallida]</t>
  </si>
  <si>
    <t>-------------------------D-------DII------------------------</t>
  </si>
  <si>
    <t>FSEFLPMFQSLRDRHKKGRKDVDEEYFLECFRVFDRSCNGFISAAELRHVLTSLGDKLSE</t>
  </si>
  <si>
    <t>EEVDSLLA---GYEDN-QGQVYYED---------------FVRAV---------------</t>
  </si>
  <si>
    <t>--ISG-----------------</t>
  </si>
  <si>
    <t>&gt;Adi_XP_015752799.1 PREDICTED: myosin-2 essential light chain-like</t>
  </si>
  <si>
    <t>--------------------------MAST------------------------------</t>
  </si>
  <si>
    <t>-----------------------LTD------KEMD------------------------</t>
  </si>
  <si>
    <t>FEEFVPVVLSFRSR-AH--KYGQ-DVFIDSLRVFDSDGSGSINSGELRHVLTSLGERLKD</t>
  </si>
  <si>
    <t>EDVDMLIQ---GFEDN-SGLINYED---------------FVKSV---------------</t>
  </si>
  <si>
    <t>EAEFKEAFSLFDKD--GDGTITTKELGTVMRSLGQNPTEAELQDMINEVDADGN--GTID</t>
  </si>
  <si>
    <t>&gt;Hvu_XP_002163401.1 PREDICTED: myosin-2 essential light chain-like [Hydra</t>
  </si>
  <si>
    <t>--------------------------MEL-------------------------------</t>
  </si>
  <si>
    <t>-------------------------------ISQRE--RF--------------------</t>
  </si>
  <si>
    <t>FEEFFPIYQSLANRAEKDSRKKSKSDFTECFRLFDREQNGTIAAGELHHVMTSLGETLTT</t>
  </si>
  <si>
    <t>AQMDVIVQ---GLEDK-NGMINIDE---------------LVTTV---------------</t>
  </si>
  <si>
    <t>--MDG-----------------</t>
  </si>
  <si>
    <t>&gt;Hvu_XP_004206245.1 PREDICTED: myosin light chain 6B-like [Hydra</t>
  </si>
  <si>
    <t>--------------------------MAN-------------------------------</t>
  </si>
  <si>
    <t>-----------------------INE------DEID------------------------</t>
  </si>
  <si>
    <t>LETFCPIYEQIASM----SGQATYEDMVEAFKTFDRDQTGTISAGELRQLLVNLGDTLTE</t>
  </si>
  <si>
    <t>EQADVIVQ---PHEDE-KGAVSYHQ---------------IIKHL---------------</t>
  </si>
  <si>
    <t>&gt;Adi_XP_015770137.1 PREDICTED: myosin-2 essential light chain-like</t>
  </si>
  <si>
    <t>M----------------------PDPTAVDNIISV-------------------------</t>
  </si>
  <si>
    <t>----LIAATG------------------------------E------KIRDPNS------</t>
  </si>
  <si>
    <t>-----------------------VKN-----DQQASIERR-------------R------</t>
  </si>
  <si>
    <t>FEEFLPIYNSVAQHMASVTSKATPEQIVDCFKHFDRDGAGTISSSMLRHVLTSLGERLTD</t>
  </si>
  <si>
    <t>EEFDVLTS---GHVSS-KGEINYEV---------------FVPVI---------------</t>
  </si>
  <si>
    <t>--MSNADF--------------</t>
  </si>
  <si>
    <t>&gt;Adi_XP_015761493.1 PREDICTED: myosin-2 essential light chain-like</t>
  </si>
  <si>
    <t>--------------------------MSD-------------------------------</t>
  </si>
  <si>
    <t>-----------------------LTE------EQII------------------------</t>
  </si>
  <si>
    <t>FEEFLSLYVPLAKK-----QTGSEEEFVQALRHFDRELNGRISAAELRRMLTGLGDKLTE</t>
  </si>
  <si>
    <t>EQADVIV----GLHEK-KGLVDYEK---------------LVQEV---------------</t>
  </si>
  <si>
    <t>#CALPONIN</t>
  </si>
  <si>
    <t>&gt;Hsa_sp|Q15417|CNN3_HUMAN Calponin-3 OS=Homo sapiens OX=9606 GN=CNN3 PE=1</t>
  </si>
  <si>
    <t>----MTHFNK---GPSYGLSAE------------------VKNKIASKYDH---------</t>
  </si>
  <si>
    <t>----------------------------------------------QAEED---------</t>
  </si>
  <si>
    <t>LQPGS---VKK--V----NES--SLNWPQLENIGNFIKAI-Q-AYGMKPHDIFEANDLFE</t>
  </si>
  <si>
    <t>NGNMTQVQTTLVALAGLAK-TKG---FHTTIDIGVKYAE-KQTRRFDEGKLKAGQSVIGL</t>
  </si>
  <si>
    <t>Q---MGTNKC--ASQAGMTAYGTRRHLYDPKMQTDKPFDQTTISLQMGTNKGASQAGMLA</t>
  </si>
  <si>
    <t>PGTRRDIYDQKLTLQPVDNSTISLQMGTNKVASQKGMSVYGLGRQVYDPKYCAAPTEPVI</t>
  </si>
  <si>
    <t>H-NGSQGTGTNGSEISDSDYQAEYPDEYHGEYQDDYPRDY--QY-SDQGIDY</t>
  </si>
  <si>
    <t>&gt;Hsa_sp|Q99439|CNN2_HUMAN Calponin-2 OS=Homo sapiens OX=9606 GN=CNN2 PE=1</t>
  </si>
  <si>
    <t>SV=4</t>
  </si>
  <si>
    <t>--MSSTQFNK---GPSYGLSAE------------------VKNRLLSKYDP---------</t>
  </si>
  <si>
    <t>----------------------------------------------QKEAE---------</t>
  </si>
  <si>
    <t>LQPGS---VPK--I----NRS--MQNWHQLENLSNFIKAM-V-SYGMNPVDLFEANDLFE</t>
  </si>
  <si>
    <t>SGNMTQVQVSLLALAGKAK-TKG---LQSGVDIGVKYSE-KQERNFDDATMKAGQCVIGL</t>
  </si>
  <si>
    <t>Q---MGTNKC--ASQSGMTAYGTRRHLYDPKNHILPPMDHSTISLQMGTNKCASQVGMTA</t>
  </si>
  <si>
    <t>PGTRRHIYDTKLGTDKCDNSSMSLQMGYTQGANQSG-QVFGLGRQIYDPKYCP-------</t>
  </si>
  <si>
    <t>&gt;Hsa_sp|P51911|CNN1_HUMAN Calponin-1 OS=Homo sapiens OX=9606 GN=CNN1 PE=1</t>
  </si>
  <si>
    <t>SV=2</t>
  </si>
  <si>
    <t>--MSSAHFNR---GPAYGLSAE------------------VKNKLAQKYDH---------</t>
  </si>
  <si>
    <t>----------------------------------------------QREQE---------</t>
  </si>
  <si>
    <t>LQPGS---VKK--I----NES--TQNWHQLENIGNFIKAI-T-KYGVKPHDIFEANDLFE</t>
  </si>
  <si>
    <t>NTNHTQVQSTLLALASMAK-TKG-----NKVNVGVKYAE-KQERKFEPGKLREGRNIIGL</t>
  </si>
  <si>
    <t>Q---MGTNKF--ASQQGMTAYGTRRHLYDPKLGTDQPLDQATISLQMGTNKGASQAGMTA</t>
  </si>
  <si>
    <t>PGTKRQIFEPGLGMEHCDTLNVSLQMGSNKGASQRGMTVYGLPRQVYDPKYCLTPEYPEL</t>
  </si>
  <si>
    <t>G-EPAHNHH--AH-----------------------------NY-YNSA---</t>
  </si>
  <si>
    <t>&gt;Mmu_sp|Q9DAW9|CNN3_MOUSE Calponin-3 OS=Mus musculus OX=10090 GN=Cnn3</t>
  </si>
  <si>
    <t>----MTHFNK---GPSYGLSAE------------------VKNKIASKYDQ---------</t>
  </si>
  <si>
    <t>H-NGSQGTGTNGSEISDSDYQAEYPDEYHGEYPDDYPREY--QYGDDQGIDY</t>
  </si>
  <si>
    <t>&gt;Mmu_sp|Q08093|CNN2_MOUSE Calponin-2 OS=Mus musculus OX=10090 GN=Cnn2</t>
  </si>
  <si>
    <t>Q---MGTNKC--ASQSGMTAYGTRRHLYDPKNHILPPMDHCTISLQMGTNKCASQVGMTA</t>
  </si>
  <si>
    <t>&gt;Mmu_sp|Q08091|CNN1_MOUSE Calponin-1 OS=Mus musculus OX=10090 GN=Cnn1</t>
  </si>
  <si>
    <t>LQPGS---VKK--V----NES--TQNWHQLENIGNFIKAI-T-KYGVKPHDIFEANDLFE</t>
  </si>
  <si>
    <t>NTNHTQVQSTLLALASMAK-TKG-----NKVNVGVKYAE-KQERRFEPEKLREGRNIIGL</t>
  </si>
  <si>
    <t>PGTKRQIFEPGLGMEHCDTLNVSLQMGSNKGASQRGMTVYGLPRQVYDPKYCLNPEYPEL</t>
  </si>
  <si>
    <t>S-EPTHNHH--PH-----------------------------NY-YNSA---</t>
  </si>
  <si>
    <t>&gt;Xtr_tr|Q5FVW2|Q5FVW2_XENTR Calponin OS=Xenopus tropicalis OX=8364</t>
  </si>
  <si>
    <t>GN=cnn1 PE=2 SV=1</t>
  </si>
  <si>
    <t>---MYGHFNK---GPAYGLSAE------------------VKNKLAQKYDV---------</t>
  </si>
  <si>
    <t>LQPGT---VRK--I----NEA--TQNWHKLENIGNFIKGI-T-QYGVKPHDIFEANDLFE</t>
  </si>
  <si>
    <t>NTNLTQVQYTLLALASVAK-TKG-----ATVDIGVKYAD-RQERKYDLDKLKEGRNIIGL</t>
  </si>
  <si>
    <t>Q---MGTNKY--ASQKGMTSYGTRRHLYDPKLANDQPLDQATISLQMGTNKGASQSGMTA</t>
  </si>
  <si>
    <t>PGTKRQIFDQKLGMEHCDTQTISLQMGSNKGASQQGMTVYGLPRQVYDSKYCNAPEY-LL</t>
  </si>
  <si>
    <t>A-EDQDGQYNNSH-----------------------------QY-YNSE---</t>
  </si>
  <si>
    <t>&gt;Xtr_tr|Q6P3P3|Q6P3P3_XENTR Calponin OS=Xenopus tropicalis OX=8364</t>
  </si>
  <si>
    <t>GN=cnn3 PE=2 SV=1</t>
  </si>
  <si>
    <t>----MANFNK---GPAYGLSAE------------------VKNKIAQKYDP---------</t>
  </si>
  <si>
    <t>----------------------------------------------QVEEE---------</t>
  </si>
  <si>
    <t>LQPGS---IKK--I----NEA--KLNWHKLENIGNFIKAM-Q-DYGMKPHDIFEANDLFE</t>
  </si>
  <si>
    <t>NGNMTQVQTSLVSLAGLAK-TRG---FHTSVDIGVKYAE-KQKRQFGDEKMKAGQSVIGL</t>
  </si>
  <si>
    <t>Q---MGTNKC--ASQAGMTAYGTRRHLYDPKMQTDKPFDQTTISLQMGTNKGASQAGMPA</t>
  </si>
  <si>
    <t>PGTRRDIYDQKAILQPVDNSTISLQMGTNKVASQKGMSVYGLGRQVYDPKYCAAPTEPII</t>
  </si>
  <si>
    <t>H-NGSQGTGTNGSEISDSDYQAEYPDEYQGEYPDDYPRDYHGQY-SDQGIDY</t>
  </si>
  <si>
    <t>&gt;Xtr_tr|Q6NVQ5|Q6NVQ5_XENTR Calponin OS=Xenopus tropicalis OX=8364</t>
  </si>
  <si>
    <t>GN=cnn2 PE=2 SV=1</t>
  </si>
  <si>
    <t>---MSSQFNK---GPAYGLSAE------------------VRNKLAQKYDP---------</t>
  </si>
  <si>
    <t>----------------------------------------------QKETE---------</t>
  </si>
  <si>
    <t>LRPHS---IPK--V----NVS--RQNWHQLENLSNFIKAM-N-LYGMKSVDLFEANDLFE</t>
  </si>
  <si>
    <t>NGNMTQVQVSLLALAGLAK-SRG---MQSEVDIGVKYSE-KQERNFDDNTKKAGHCVIGL</t>
  </si>
  <si>
    <t>Q---MGTNKC--ASQSGMTAYGTRRHLYDPKNTILPPMDHSTISLQMGSNKGASQVGMTA</t>
  </si>
  <si>
    <t>PGTRRHIYDTKLGTEKCDNSSMSLQMGYTQGANQSG-QIFGLGRQIYDPKYCP-------</t>
  </si>
  <si>
    <t>--TGNRDDL-----------------------P--NDENEQEQY-QQDF---</t>
  </si>
  <si>
    <t>&gt;Gga_sp|P26932|CNN1_CHICK Calponin-1 OS=Gallus gallus OX=9031 GN=CNN1</t>
  </si>
  <si>
    <t>PE=1 SV=2</t>
  </si>
  <si>
    <t>--MSNANFNR---GPAYGLSAE------------------VKNKLAQKYDP---------</t>
  </si>
  <si>
    <t>----------------------------------------------QTERQ---------</t>
  </si>
  <si>
    <t>LQPGS---VQK--V----NDP--VQNWHKLENIGNFLRAI-K-HYGVKPHDIFEANDLFE</t>
  </si>
  <si>
    <t>NTNHTQVQSTLIALASQAK-TKG-----NNVGLGVKYAE-KQQRRFQPEKLREGRNIIGL</t>
  </si>
  <si>
    <t>PGTKRQIFEPSLGMERCDTNIIGLQMGSNKGASQQGMTVYGLPRQVYDPKYCDAPGL--L</t>
  </si>
  <si>
    <t>G-EDGLN-----H-----------------------------SF-YNSQ---</t>
  </si>
  <si>
    <t>&gt;Gga_tr|A0A1L1RWF6|A0A1L1RWF6_CHICK Calponin OS=Gallus gallus OX=9031</t>
  </si>
  <si>
    <t>GN=CNN3 PE=3 SV=2</t>
  </si>
  <si>
    <t>----MTHFNK---GPSYGLSAE------------------VKNKIALKYDP---------</t>
  </si>
  <si>
    <t>----------------------------------------------QIEED---------</t>
  </si>
  <si>
    <t>LQPGS---VKK--I----NQS--KLNWHQLENIGNFIKAI-Q-VYGMKPHDIFEANDLFE</t>
  </si>
  <si>
    <t>NGNMTQVQTTLVALAGLAK-TKG---FHTTIDIGVKYAE-KQARSFDAGKLKAGQSVIGL</t>
  </si>
  <si>
    <t>PGTRRDIYDQKHILQPVDNSTISLQMGTNKVASQKGMSVYGLGRQVYDPKYCAAPTEPVI</t>
  </si>
  <si>
    <t>H-NGSQGTGTNGSEISDSDYQAEYPDDYHGEYQDDYQRDYHGQY-SDQGIDY</t>
  </si>
  <si>
    <t>&gt;Gga_tr|Q5ZKU6|Q5ZKU6_CHICK Calponin OS=Gallus gallus OX=9031 GN=CNN2</t>
  </si>
  <si>
    <t>PE=2 SV=1</t>
  </si>
  <si>
    <t>--MSSSQFNK---GPSYGLSAE------------------VKNRLAQKYDP---------</t>
  </si>
  <si>
    <t>LQPNS---VRK--I----NRS--ALNWHQLENLSNFIKAM-V-SYGMNPVDLFEANDLFE</t>
  </si>
  <si>
    <t>SGNLTQVQVSLLALAGMAK-TKG---LQSGVDIGVKYSE-RQQRNFDEAKMKAGQCVIGL</t>
  </si>
  <si>
    <t>Q---MGTNKC--ASQSGMTAYGTRRHLYDPKNQILPPMDHSTISLQMGTNKCASQVGMTA</t>
  </si>
  <si>
    <t>PGTRRHIYDAKMGLEKCDNSSMSLQMGSNQGANQSG-QVFGLGRQIYDPKYCP-------</t>
  </si>
  <si>
    <t>--QGTPGDAANAA----------------GE-PG-ADPPGYHYY-HQEESC-</t>
  </si>
  <si>
    <t>&gt;Dre_tr|B8A668|B8A668_DANRE Calponin OS=Danio rerio OX=7955 GN=cnn1a PE=3</t>
  </si>
  <si>
    <t>---MSTQFSK---GPTFGLSAD------------------VRNKLAQKYDP---------</t>
  </si>
  <si>
    <t>----------------------------------------------QTEED---------</t>
  </si>
  <si>
    <t>LQPGS---VPK--V----NHS--TLNWHKLENITHFVRAI-G-EYGLKPHDIFEANDLFE</t>
  </si>
  <si>
    <t>DMNHTQVQCTLVALAGLAK-TKG---FYTKSDIGVKYAA-KKQRKFNPDKMKAGKSIISQ</t>
  </si>
  <si>
    <t>Q---MGSNKF--ASQKGMTSYGTRRHLYEPKIGMEKPADRSTINLQMGTNKCASMAGMFA</t>
  </si>
  <si>
    <t>LGTARQVTEKNVNLDPLDTTTVSLQMGTNKVPSQSGLTPMGGARLVYDRKYCVKANE---</t>
  </si>
  <si>
    <t>--QDGIDLII------------------------------------------</t>
  </si>
  <si>
    <t>&gt;Dre_tr|A0A0R4IGU0|A0A0R4IGU0_DANRE Calponin OS=Danio rerio OX=7955</t>
  </si>
  <si>
    <t>GN=cnn1b PE=1 SV=1</t>
  </si>
  <si>
    <t>---MSTQFKS---GPAFGLSAE------------------VKSKLAHKYDP---------</t>
  </si>
  <si>
    <t>----------------------------------------------QKEEE---------</t>
  </si>
  <si>
    <t>LQPGS---VRK--I----NNS--PQNWHQLENIGNFVRAI-Q-EYGLKPHEIFEANDLFE</t>
  </si>
  <si>
    <t>NVNHTQVQSTLIALAGMAK-SKG---FHSKYDIGVKYAE-KQQRRFAPEKLKEGRNIIGL</t>
  </si>
  <si>
    <t>Q---MGTNKF--ASQKGMTSYGTRRHLYDPKTGMENPLDQSTISLQMGTNKGASQAGMTA</t>
  </si>
  <si>
    <t>PGTKRQIFEKKLDMEMCDTSIVSLQMGTNKVASQTGMTVYGLPRQVYDSKYCSSANE-YI</t>
  </si>
  <si>
    <t>N-NGQDSEM-DGY-----------------------------QY-SD-----</t>
  </si>
  <si>
    <t>&gt;Dre_tr|Q6PBA5|Q6PBA5_DANRE Calponin OS=Danio rerio OX=7955 GN=cnn2 PE=2</t>
  </si>
  <si>
    <t>---MSSQFNR---GPAYGFSAE------------------VKSKIAQKYDP---------</t>
  </si>
  <si>
    <t>----------------------------------------------QREEE---------</t>
  </si>
  <si>
    <t>LQPGS---VKK--I----NQS--SQNWHQLENLTNFIKAI-T-TYGLKPHDIFEANDLFE</t>
  </si>
  <si>
    <t>NGNMTQVQTTLLALAGMAK-TKG---IHSSVDIGVKYAE-RQERAFDDEKMKAGQCVIGL</t>
  </si>
  <si>
    <t>Q---MGTNKC--ASQAGMNAYGTRRHLYYPKSHILPPMDHSTISLQMGTNKGASQAGMTA</t>
  </si>
  <si>
    <t>PGTRRAIYDQKTGTDKCDNSTMSLQMGYSQGANQSG-QNFGLGRQIYDAKYCP-------</t>
  </si>
  <si>
    <t>&gt;Dre_tr|Q7T303|Q7T303_DANRE Calponin OS=Danio rerio OX=7955 GN=cnn3a PE=1</t>
  </si>
  <si>
    <t>----MTQFNK---GPAYGLSAE------------------VKNKIAQKYDL---------</t>
  </si>
  <si>
    <t>LQPGS---IKK--I----NHS--QLNWHKLENLGNFIKAI-L-AYGLKPNDIFEANDLFE</t>
  </si>
  <si>
    <t>NGNMTQVQTTLLALASMAK-TKG---METNIDIGVKYAD-KQQRNFDDEKMKAGQCVIGL</t>
  </si>
  <si>
    <t>Q---MGTNKC--ASQAGMTAYGTRRHLYDPKTQTEKPYDQTTISLQMGTNKGASQAGMSA</t>
  </si>
  <si>
    <t>PGTRRDIYDQKAALQPMDNSTISLQMGTNKVASQKGMSVYGLGRQVYDPKYCATPTEPMI</t>
  </si>
  <si>
    <t>HANGSQGTGTNGSEISDSDYQAEYQ---EEEYQGEYHDEYRGHY-NDQGIDY</t>
  </si>
  <si>
    <t>&gt;Dre_tr|Q502K8|Q502K8_DANRE Calponin OS=Danio rerio OX=7955 GN=cnn3b PE=1</t>
  </si>
  <si>
    <t>LQPGS---IKK--I----NHS--KLNWHKLENLGNFIKAI-L-AYGLKPNDIFEANDLFE</t>
  </si>
  <si>
    <t>NGNLTQVQTTLLALASMAK-TKG---MNTKVDIGVKYAD-KQTRSFDDEKMKAGQCVIGL</t>
  </si>
  <si>
    <t>Q---MGTNKC--ASQAGMTAYGTRRHLYDPKTQADKPFDQTTISLQMGTNKGASQAGMSA</t>
  </si>
  <si>
    <t>PGTRRDIFDQKVAVQPLDNSTISLQMGTNKVASQKGMSVYGLGRQVYDPKYCSSPTEPTI</t>
  </si>
  <si>
    <t>HSNGSQGTGTNGSEISDSDYQAEYHGEYQDEYQADYHDEYRGQY--DHGIDY</t>
  </si>
  <si>
    <t>&gt;Hvu_XP_002161981.1 PREDICTED: myophilin-like [Hydra vulgaris]</t>
  </si>
  <si>
    <t>------MAER---PAGYGLTAE------------------VKNKISEKYCL---------</t>
  </si>
  <si>
    <t>----------------------------------------------ELEKE---------</t>
  </si>
  <si>
    <t>LENDS---VKK--I----NDG--KMVFKQMENISNFLEAC-S-RYGLSKTDLFQTVDLFE</t>
  </si>
  <si>
    <t>AANMTQVIQTIHALGRKAK-SKG----APG--IGPKESN-KNVREFTEDQLRAGQGVIGL</t>
  </si>
  <si>
    <t>Q---MGSNKG--ATQAGQ-NFGKTRAILD-------------------------------</t>
  </si>
  <si>
    <t>----------------------------------------------------</t>
  </si>
  <si>
    <t>&gt;Hvu_XP_002161847.1 PREDICTED: myophilin-like [Hydra vulgaris]</t>
  </si>
  <si>
    <t>------MAER---PSGYGFTAE------------------ISNKIQGKYDV---------</t>
  </si>
  <si>
    <t>----------------------------------------------AMEQE---------</t>
  </si>
  <si>
    <t>LQPNS---IKN--I----NTN--KMAFKQMENISNFLAAA-E-KFGVSRTDSFQTVDLYE</t>
  </si>
  <si>
    <t>ATNMAQVIVMLHALGRKAS-TKG----LNG--IGPKEAS-ENKRQFSEEQLRAGDGHIGL</t>
  </si>
  <si>
    <t>Q---MGTNKH--ANQSGL-NFGKTRSIID-------------------------------</t>
  </si>
  <si>
    <t>&gt;Hvu_ELT96781.1 hypothetical protein CAPTEDRAFT_205110 [Capitella teleta]</t>
  </si>
  <si>
    <t>------MANR---GVAYGFSRQ------------------CHMKILQKFDL---------</t>
  </si>
  <si>
    <t>----------------------------------------------VRAKE---------</t>
  </si>
  <si>
    <t>LNPGA---IRK--I----NES--KLAFKEMENIEMFLKAC-R-NFGMKEVDTFQTQDLYE</t>
  </si>
  <si>
    <t>AKAMFSVINCLYSLGSLAK-KNG----FDGPTIGVKIAE-ENRRTFTEDQIAKGKMHINL</t>
  </si>
  <si>
    <t>Q---YGCTSG--ASQKGMRPYGASLKM---------------------------------</t>
  </si>
  <si>
    <t>&gt;Hvu_NP_647860.1 Chd64, isoform B [Drosophila melanogaster]</t>
  </si>
  <si>
    <t>-----MASNR---AAKSGFAAE------------------AQRKINSKYSE---------</t>
  </si>
  <si>
    <t>----------------------------------------------ELAQE---------</t>
  </si>
  <si>
    <t>LQPGS---IKK--I----NES--KMAFKCMENISAFLACA-K-NFGVPTQETFQSVDLWE</t>
  </si>
  <si>
    <t>RQNLNSVVICLQSLGRKAS---N----FNKPSIGPKEAD-KNVRNFSDEQLRAGANVISL</t>
  </si>
  <si>
    <t>Q---YGSNKG--ATQSGI-NFGNTRHM---------------------------------</t>
  </si>
  <si>
    <t>&gt;Hvu_ELU05580.1 hypothetical protein CAPTEDRAFT_172250 [Capitella teleta]</t>
  </si>
  <si>
    <t>------MANR---PRGYGLTAE------------------VKGKMAAKYEI---------</t>
  </si>
  <si>
    <t>----------------------------------------------EKEQE---------</t>
  </si>
  <si>
    <t>VTGKK---V-K--F----NNM--NMAFKQMENISNFLSAC-E-AYGIAKTDLFQTVDLYE</t>
  </si>
  <si>
    <t>NQNLWQVVCTIHALGRKAQ-SKG----FDGPVLGPKESQ-ANRREFTQEQLAAGQNVIGL</t>
  </si>
  <si>
    <t>Q---MGSNEG--ATQAGQ-SFGKSRGIMGTDK----------------------------</t>
  </si>
  <si>
    <t>&gt;Hvu_NP_650867.1 uncharacterized protein Dmel_CG5023 [Drosophila</t>
  </si>
  <si>
    <t>---------------------------------------------MAPRNK---------</t>
  </si>
  <si>
    <t>----------------------------------------------EQEQE---------</t>
  </si>
  <si>
    <t>LAPGS---VKK--I----QER--GTNFQLMENIQRFQAAV-K-KYGVPEEEIFQTADLFE</t>
  </si>
  <si>
    <t>RRNIPQVTLSLYALGRITQKHPE----YTGPTLGPKMAD-KNERSFTEEQLRAHEGELNL</t>
  </si>
  <si>
    <t>Q---MGFNKG--ASQAGHGGMGNTRHM---------------------------------</t>
  </si>
  <si>
    <t>&gt;Hvu_XP_002161765.1 PREDICTED: muscle-specific protein 20-like [Hydra</t>
  </si>
  <si>
    <t>------MAER---PKGYGMTAE------------------IEEQINSKYDY---------</t>
  </si>
  <si>
    <t>----------------------------------------------DCEKE---------</t>
  </si>
  <si>
    <t>LAPNS---VPK--I----NST--NAAFKQMENINFFLTAC-E-NLGCQRTDLFQTVNLYE</t>
  </si>
  <si>
    <t>GTNMAQVLLGIYALGRKAN-KLG----LKG--LGPKESD-KNERQFTEDQLRAGEGTIGL</t>
  </si>
  <si>
    <t>Q---AGWNKG--ASQSGQ-NFGKTRSILD-------------------------------</t>
  </si>
  <si>
    <t>&gt;Dme_NP_476643.1 muscle protein 20, isoform A [Drosophila melanogaster]</t>
  </si>
  <si>
    <t>----------------MSLERA------------------VRAKIASKRNP---------</t>
  </si>
  <si>
    <t>----------------------------------------------EMDKE---------</t>
  </si>
  <si>
    <t>LSPNA---VPK--V----NSS--GGQFKFMENINNFQKAL-K-EYGVPDIDVFQTVDLYE</t>
  </si>
  <si>
    <t>KKDIANVTNTIFALGRATYKHAD----FKGPFLGPKPAD-ECKRDFTEEQLKAGQTIVGL</t>
  </si>
  <si>
    <t>Q---AGSNKG--ATQAGQ-NLGAGRKILLGK-----------------------------</t>
  </si>
  <si>
    <t>&gt;Dme_NP_001014522.2 muscle protein 20, isoform C [Drosophila</t>
  </si>
  <si>
    <t>Q---AGSNKG--ATQAGQ-NLGAGRKILLGKVIIDA------------------------</t>
  </si>
  <si>
    <t>&gt;Hvu_012563661.1 PREDICTED: myophilin-like [Hydra vulgaris]</t>
  </si>
  <si>
    <t>------MANR---PRGYGLSAE------------------LARKKAEKFDP---------</t>
  </si>
  <si>
    <t>----------------------------------------------DVSSD---------</t>
  </si>
  <si>
    <t>IVPGS---VKK--I----NDS--QMVFKQMENINNFLTAC-E-KMGCKKLDLFQSVDLYE</t>
  </si>
  <si>
    <t>AQNIPQVINGILALGRKAQ-TIG----YDGPCLGPTEAT-ENKREFTEQQLRASEGIIGL</t>
  </si>
  <si>
    <t>Q---AGSNQG--ATQSGL-NFGKTRAIID-------------------------------</t>
  </si>
  <si>
    <t>&gt;Epa_XP_028513507.1 myophilin isoform X1 [Exaiptasia pallida]</t>
  </si>
  <si>
    <t>------MASR---PKGFGMTAE------------------LQRKKDAKYDP---------</t>
  </si>
  <si>
    <t>----------------------------------------------ELEAQ---------</t>
  </si>
  <si>
    <t>LGGNI-----K--F----NQS--KMAFKMMENIGKFLEFC-D-SIGVPKTDIFQTVDLYE</t>
  </si>
  <si>
    <t>KQNMSQVVNGIHALGRKAS-STG----KTRHTLGPKEAT-ANKREFTEEQLRDGQNVIGL</t>
  </si>
  <si>
    <t>Q---MGTNKG--ASQSGD-HFGRPRQVAGANVYK--------------------------</t>
  </si>
  <si>
    <t>&gt;Epa_XP_020895619.1 myophilin isoform X2 [Exaiptasia pallida]</t>
  </si>
  <si>
    <t>------MASR---AKGFGMTAE------------------LQRKKDAKYDS---------</t>
  </si>
  <si>
    <t>KQNMPQVVNGIHALGRKAS-STG----KTRHTLGPKEAT-ANKREFTEEQLRDGQNVIGL</t>
  </si>
  <si>
    <t>&gt;Epa_KXJ17072.1 Transgelin [Exaiptasia pallida]</t>
  </si>
  <si>
    <t>------MASR---PKGFGMTAE------------------LQRKKDAKYDS---------</t>
  </si>
  <si>
    <t>KQNMPQVSTASYNI-VMAS-STG----KTRHTLGPKEAT-ANKREFTEEQLRDGQNVIGL</t>
  </si>
  <si>
    <t>&gt;Epa_XP_020907072.1 calponin-3 isoform X2 [Exaiptasia pallida]</t>
  </si>
  <si>
    <t>------MAYR---PSHHNVR--------------------DKDKIHGKWDQ---------</t>
  </si>
  <si>
    <t>----------------------------------------------ELVDD---------</t>
  </si>
  <si>
    <t>------------------VC----------------------------------------</t>
  </si>
  <si>
    <t>IXPGS---IKKPNN----NPG--KMSFKMMENIGWFVNFI-T-EYGVQQEYIFVTVDLYE</t>
  </si>
  <si>
    <t>KQNVWGVVLALRALKDKAA-EKG----FEG------------------------------</t>
  </si>
  <si>
    <t>&gt;Epa_XP_028516700.1 calponin-3 isoform X1 [Exaiptasia pallida]</t>
  </si>
  <si>
    <t>MTDHDHMA------SMTNT----------------------KLKIHGKWDQ---------</t>
  </si>
  <si>
    <t>&gt;Cte_ELT89012.1 hypothetical protein CAPTEDRAFT_168344 [Capitella teleta]</t>
  </si>
  <si>
    <t>LKPKS---VKK--I----HAK--GGNFVLMQNIEAFQNGM-K-AYGVPHDEIFQTVDLFE</t>
  </si>
  <si>
    <t>ARNVHQVVLSLGALARLVSNKPD----YTGPAYGPKMSS-ENKREFTEEQLRAGDAHVSL</t>
  </si>
  <si>
    <t>Q---YGSNKG--ASQAGL-NMGKQRSVHD-------------------------------</t>
  </si>
  <si>
    <t>&gt;Cte_XP_015748644.1 PREDICTED: myophilin-like, partial [Acropora</t>
  </si>
  <si>
    <t>IQPGS---IKK--I----NKM--KTPFMMMENIGWFSDFV-R-AFGVQPEYGFVTVDLFE</t>
  </si>
  <si>
    <t>KQNVIQVLIALKWLKIEAE-KKG----IKL------------------------------</t>
  </si>
  <si>
    <t>&gt;Epa_KXJ05988.1 Myophilin [Exaiptasia pallida]</t>
  </si>
  <si>
    <t>------MQERVHRGTTQGGRKE--------------------SSLGMSYDY---------</t>
  </si>
  <si>
    <t>----------------------------PVVHCWLIFFFWRYKWNNEVARD---------</t>
  </si>
  <si>
    <t>LSPGS---IKN--Y----HKN-AKMPFHKMENIGYFTDFV-T-KYKIPDAYKFVTNDLYT</t>
  </si>
  <si>
    <t>QHNMNQ--------------DSGDH---------------VTPYPYICHQYCADGLLVSL</t>
  </si>
  <si>
    <t>DSMFLGPERC---------HRGDTLE----------------------------------</t>
  </si>
  <si>
    <t>&gt;NVE17049</t>
  </si>
  <si>
    <t>------MASR---PRGYGMSAA------------------ANRKILEKYDP---------</t>
  </si>
  <si>
    <t>----------------------------------------------QQEEE---------</t>
  </si>
  <si>
    <t>LGAKI-----K--V----NEQ--NMPFKQMENIGNFLSHC-G-HLGVASGDQFQTADLYD</t>
  </si>
  <si>
    <t>NANMTSVISCIHAVGRKCQLIKD----LDIPTLGPKEAE-ANVREFTEEQLRAGESILGM</t>
  </si>
  <si>
    <t>Q---AGPTQDQVASQSGD-HYGRGRQITDQHK----------------------------</t>
  </si>
  <si>
    <t>&gt;NVE7493</t>
  </si>
  <si>
    <t>------MANK---PRGYGFSAE------------------AAKKIDSKYDP---------</t>
  </si>
  <si>
    <t>----------------------------------------------TKEEE---------</t>
  </si>
  <si>
    <t>LGGDL-----K--I----NQQ--KMPFKQMENIGNFLSFI-ENNLGVAKNDLFQTVDLYE</t>
  </si>
  <si>
    <t>KSNMWNVICCIHAVGRRAV-AKG----LNVPLLGPKEAE-ANPRDFTEEQLKGGAGI---</t>
  </si>
  <si>
    <t>-------------------HFA--------------------------------------</t>
  </si>
  <si>
    <t>&gt;NVE7494</t>
  </si>
  <si>
    <t>-----------------------------MEHAA--------------------------</t>
  </si>
  <si>
    <t>Q---AGPKADEVATATGT-HAGRPRQIVDSYK----------------------------</t>
  </si>
  <si>
    <t>&gt;NVE7520</t>
  </si>
  <si>
    <t>-------MSK---PRAFGFSAE------------------AIAKVDAKYPK---------</t>
  </si>
  <si>
    <t>----------------------------------------------ELEGN---------</t>
  </si>
  <si>
    <t>IKSNA---IPK--I----GES--NKSFVMQENISKFLDFC-ERVLGLDRLNLFQTVDLFE</t>
  </si>
  <si>
    <t>RQNVGMVITTLQAVSRKAN-ALH----DDLPLFGPKEGSGPNPREFTEEQLK--------</t>
  </si>
  <si>
    <t>-----------AAKAKGALR----------------------------------------</t>
  </si>
  <si>
    <t>&gt;NVE17200</t>
  </si>
  <si>
    <t>IQPGA---IKK--I----NNA--KMNFMMMENIENFCNFV-Q-TKGVASQYQFVTIDLFE</t>
  </si>
  <si>
    <t>GKNMHQVSPEDKDFRLEGT-----------------------------------------</t>
  </si>
  <si>
    <t>&gt;NVE1642</t>
  </si>
  <si>
    <t>------MSRR---PGGNAA----------------------LGKIGAKWDD---------</t>
  </si>
  <si>
    <t>----------------------------------------------EVVSD---------</t>
  </si>
  <si>
    <t>IQPGV---IKKPHL----NPG--KMGFKMMENIGWFVNFI-K-SYGVQEEYIFVTVDLYE</t>
  </si>
  <si>
    <t>KRNVWGVVLALRALKDKVA-EKS----G--------------------------------</t>
  </si>
  <si>
    <t>&gt;NVE1656</t>
  </si>
  <si>
    <t>LVNGLEYTIDWVMCADWKFMACILGINSP---CALYFCIW-CECSKRMIRDFSIPQWPIT</t>
  </si>
  <si>
    <t>RTLNQCRARVGCPNAKGVQCLPLVDIEFTKSPKSPFYRELEGKGSESSLALRMGACHVSI</t>
  </si>
  <si>
    <t>IYSFVTQSQYRHQLELIRLCLWLYVKQSPYKAIISQVSKENLKTSKFIMSKKPWPMDRAK</t>
  </si>
  <si>
    <t>VVRMWIEGKTSCNFGGD----------TADDFQNTLKSGVVL------------CKLANA</t>
  </si>
  <si>
    <t>GKNMHQVLITLNDLKNQTE-KL--------------------------------------</t>
  </si>
  <si>
    <t>&gt;NVE7522</t>
  </si>
  <si>
    <t>VRPGT---IPK--IHGEKGAN--VNVFKMQENIANFLNACQEEPFNCNPQDLFQTVYLFE</t>
  </si>
  <si>
    <t>RQNLGQVISGIQAFARKAH-AFD----QTVPLFGPKEAE-KNPRNFPEQ-----------</t>
  </si>
  <si>
    <t>-----------PKCYRGDI-----------------------------------------</t>
  </si>
  <si>
    <t>&gt;NVE17048</t>
  </si>
  <si>
    <t>------MAAR---PKGYGFSLE------------------AKRKIESKYDH---------</t>
  </si>
  <si>
    <t>----------------------------------------------EQEEE---------</t>
  </si>
  <si>
    <t>LGGNI-----K--I----NDS--KMAFKQMENIGNFLLFC-E-SLGVSKVDLFQTVDLYE</t>
  </si>
  <si>
    <t>KQNMAAVVLGVHALGRKAR-AKG----LNCPQLGPKEAE-ANPRSFDEDKLRAGKGI---</t>
  </si>
  <si>
    <t>&gt;Hsa_sp|P37802|TAGL2_HUMAN Transgelin-2 OS=Homo sapiens OX=9606 GN=TAGLN2</t>
  </si>
  <si>
    <t>PE=1 SV=3</t>
  </si>
  <si>
    <t>------MANR---GPAYGLSRE------------------VQQKIEKQYDA---------</t>
  </si>
  <si>
    <t>----------------------------------------------DLEQI---------</t>
  </si>
  <si>
    <t>LYPEGQAPVKK--I----QAS--TMAFKQMEQISQFLQAA-E-RYGINTTDIFQTVDLWE</t>
  </si>
  <si>
    <t>GKNMACVQRTLMNLGGLAV-ARDDGLFSGDPNWFPKKSK-ENPRNFSDNQLQEGKNVIGL</t>
  </si>
  <si>
    <t>Q---MGTNRG--ASQAGMTGYGMPRQIL--------------------------------</t>
  </si>
  <si>
    <t>&gt;Hsa_sp|Q01995|TAGL_HUMAN Transgelin OS=Homo sapiens OX=9606 GN=TAGLN</t>
  </si>
  <si>
    <t>PE=1 SV=4</t>
  </si>
  <si>
    <t>------MANK---GPSYGMSRE------------------VQSKIEKKYDE---------</t>
  </si>
  <si>
    <t>----------------------------------------------ELEER---------</t>
  </si>
  <si>
    <t>LYPDGSKPV-K--V----PENPPSMVFKQMEQVAQFLKAA-E-DYGVIKTDMFQTVDLFE</t>
  </si>
  <si>
    <t>GKDMAAVQRTLMALGSLAV-TKNDGHYRGDPNWFMKKAQ-EHKREFTESQLQEGKHVIGL</t>
  </si>
  <si>
    <t>Q---MGSNRG--ASQAGMTGYGRPRQIIS-------------------------------</t>
  </si>
  <si>
    <t>&gt;Hsa_sp|Q9UI15|TAGL3_HUMAN Transgelin-3 OS=Homo sapiens OX=9606 GN=TAGLN3</t>
  </si>
  <si>
    <t>------MANR---GPSYGLSRE------------------VQEKIEQKYDA---------</t>
  </si>
  <si>
    <t>----------------------------------------------DLENK---------</t>
  </si>
  <si>
    <t>LYPPGQEPIPK--I----SES--KMAFKQMEQISQFLKAA-E-TYGVRTTDIFQTVDLWE</t>
  </si>
  <si>
    <t>GKDMAAVQRTLMALGSVAV-TKDDGCYRGEPSWFHRKAQ-QNRRGFSEEQLRQGQNVIGL</t>
  </si>
  <si>
    <t>Q---MGSNKG--ASQAGMTGYGMPRQIM--------------------------------</t>
  </si>
  <si>
    <t>#CALMODULIN</t>
  </si>
  <si>
    <t>&gt;Hsa_sp|P0DP25|CALM3_HUMAN Calmodulin-3 OS=Homo sapiens OX=9606 GN=CALM3</t>
  </si>
  <si>
    <t>AFSLFDKDGDGTITTKELGTVMRSLGQN--------------------------------</t>
  </si>
  <si>
    <t>EAELQDMINEVDADGN----GTIDFPEFLTMMA------RKMKDTDSEEEIREAFRVFDK</t>
  </si>
  <si>
    <t>DGNGYISAAELRHVMTNLGEKLTDEEVDEMIREADIDGDGQVNYEEFVQMMTAK------</t>
  </si>
  <si>
    <t>----------------------------------</t>
  </si>
  <si>
    <t>&gt;Hsa_sp|P0DP24|CALM2_HUMAN Calmodulin-2 OS=Homo sapiens OX=9606 GN=CALM2</t>
  </si>
  <si>
    <t>&gt;Hsa_sp|P0DP23|CALM1_HUMAN Calmodulin-1 OS=Homo sapiens OX=9606 GN=CALM1</t>
  </si>
  <si>
    <t>SYTTFI------------------------------------------------------</t>
  </si>
  <si>
    <t>DGNGFISAAELRHVMTNLGEKLTDEEVDEMIREADIDGDGQVNYEEFVTMMTSK------</t>
  </si>
  <si>
    <t>&gt;CteELT88703.1 hypothetical protein CAPTEDRAFT_157141 [Capitella teleta]</t>
  </si>
  <si>
    <t>DGNGFISAAELRHVMTNLGEKLTDEEVDEMIREADIDGDGQVNYEEFVSMMTGK------</t>
  </si>
  <si>
    <t>DGNGFISAAELRHVMTNLGEKLTDEEVDEMIRESDIDGDGQVNYEEFVTMMTSK------</t>
  </si>
  <si>
    <t>EAELQDMINEVDADGN----GTIDFPEFLTMMA------RKMKETDSEEEIKEAFRVFDK</t>
  </si>
  <si>
    <t>DGNGFISAAELRHVMTNLGEKLTDEEVDEMIREADIDGDGQVNYEEFVKMMTSK------</t>
  </si>
  <si>
    <t>DGNGFISAAELRHVMTNLGEKLTDEEVDEMIREADIDGDGQVNYEEFVSMMCSK------</t>
  </si>
  <si>
    <t>EAELQDMINDVDADGN----GTIDFPEFLTMMA------KKMKDTDSEEEIKEAFRVFDK</t>
  </si>
  <si>
    <t>DGNGFISATELRHVMTNLGEKLTTEEVDEMIKEADLDGDGQVNYEEFVKMMVSK------</t>
  </si>
  <si>
    <t>&gt;Epa_KXJ21637.1 Calmodulin [Exaiptasia pallida]</t>
  </si>
  <si>
    <t>LKSSFC--------------REDYREH---------------------FH---FTNMTF-</t>
  </si>
  <si>
    <t>AFSLFDKDGDGTITNTELGTVMRSLGQNPTEAELQDMINEVDIDGNGLIDFPEFLHMMAR</t>
  </si>
  <si>
    <t>KIKESDTEEEIREAFRADQLTEEQIAEFKEAFSLFDKDGDGTITTKELGTVMRSLGQNPT</t>
  </si>
  <si>
    <t>DGNGFISAAELRHVMTNLGEKLTDEEVDEMIREADIDGDGQVNY-EVLALLHNQINT---</t>
  </si>
  <si>
    <t>EAELQDMINEVDVDGN----GTIDFEEFLNMML------KKMKDTDSEEEIREAFRVFDK</t>
  </si>
  <si>
    <t>DGNGFISAEELRHVMTSLGERLTDEEVDEMIREADIDGDGQINYEEFVKMMTSK------</t>
  </si>
  <si>
    <t>&gt;Epa_KXJ07556.1 Calmodulin [Exaiptasia pallida]</t>
  </si>
  <si>
    <t>MRTVGVNPSEEQLQEMINDADLD---------GNGCVDFTEFLHMMSKTKSDMEDNTEKE</t>
  </si>
  <si>
    <t>IYEAFCV-----------FDKDDSVTN---------------------NHRISAPNATVC</t>
  </si>
  <si>
    <t>XICA-AK-------LRKMSTSKLHKQGHLNAQETADDEEKPSEPSEPRPIPSVLEAEFKE</t>
  </si>
  <si>
    <t>&gt;Che_AAY16242.1 calmodulin, partial [Clytia hemisphaerica]</t>
  </si>
  <si>
    <t>EAELQDMINEVDADGN----GTIDFPEFLTMMA------RKMKDTDSEEEIKEAFRVFDK</t>
  </si>
  <si>
    <t>DGNGFISAAELRHVMTNLGEKLTDE-----------------------------------</t>
  </si>
  <si>
    <t>&gt;Cte_ELT93937.1 hypothetical protein CAPTEDRAFT_147994 [Capitella teleta]</t>
  </si>
  <si>
    <t>--------------------MEADEEY---------------------WQ----------</t>
  </si>
  <si>
    <t>AFALFDRDGNGTITTKELGRTMRQLGFH--------------------------------</t>
  </si>
  <si>
    <t>EQDLHDMINEVDADGN----GTMDFPEFLALMA------RKMNSEDIEEEMKEAFRVFDK</t>
  </si>
  <si>
    <t>DGNGFISTAELRHVMVNLGERLADDEVEEMIREADMAGDGQINYEEFVKLMMLR-NM---</t>
  </si>
  <si>
    <t>&gt;Cte_ELU09134.1 hypothetical protein CAPTEDRAFT_228814 [Capitella teleta]</t>
  </si>
  <si>
    <t>MHTIQT--------RTFYTRELDLYSARVFFVGDASAAWISSLWITQTSSASLR---LLW</t>
  </si>
  <si>
    <t>RTCSWCLGISPFPLLCCSHTVQHRNEHHAKQLAHEVVLLLYWVDSGDDWQ---TTHPTCL</t>
  </si>
  <si>
    <t>AFAMFDKDGDGTISTKELGIVMRSLGQN--------------------------------</t>
  </si>
  <si>
    <t>ESELQEIINEVDMDGN----GTIDFEEFVVMMA------KQ--QCLGPEELEQAFRMFDK</t>
  </si>
  <si>
    <t>DGDGFIDARELRHLLTNLGEKLTETEVDEMIREVDIDGDGKVDYNEFVQMLQPMMQLVDA</t>
  </si>
  <si>
    <t>AAHAYKDTAGPDPINPSISHSSSKPGLSTSSSSQPPNGPPRSIGRVTSVTPPQPTSPTGP</t>
  </si>
  <si>
    <t>PMSVPTGLKISPHHQAPLSPNPGSMQRLPPGSPRWASQPAYDRSPSPGGYSSSRSSGRDH</t>
  </si>
  <si>
    <t>PRHSRSYTEPCCCESSSHSSSGSEKGDVQYEHRFYDEAHANHRERRLSHQRSSPGIQRTH</t>
  </si>
  <si>
    <t>REGRPPREHQRSLPHSPHSVQHPVEERNGGGLHRHCSAHAEGRPPSREGTRHSSCSNNGR</t>
  </si>
  <si>
    <t>HDFPTGPGGDMHEQGWQYSRHASEERRSGKPKKR</t>
  </si>
  <si>
    <t>&gt;Dre_sp|Q6PI52|CALM_DANRE Calmodulin OS=Danio rerio OX=7955 GN=calm1a</t>
  </si>
  <si>
    <t>PE=2 SV=3</t>
  </si>
  <si>
    <t>&gt;Xtr_tr|A0A5G3KI75|A0A5G3KI75_XENTR Calmodulin 2 OS=Xenopus tropicalis</t>
  </si>
  <si>
    <t>OX=8364 GN=calm1 PE=3 SV=1</t>
  </si>
  <si>
    <t>&gt;Xtr_tr|Q641J7|Q641J7_XENTR Calmodulin 1 (Phosphorylase kinase, delta)</t>
  </si>
  <si>
    <t>OS=Xenopus tropicalis OX=8364 GN=calm2 PE=2 SV=1</t>
  </si>
  <si>
    <t>&gt;Gga_sp|P02597|CALMS_CHICK Calmodulin, striated muscle OS=Gallus gallus</t>
  </si>
  <si>
    <t>OX=9031 GN=CCM1 PE=3 SV=2</t>
  </si>
  <si>
    <t>AFSLFDRDGDGCITTMELGTVMRSLGQN--------------------------------</t>
  </si>
  <si>
    <t>EAELQDMVGEVDADGS----GTIDFPEFLSLMA------RKMRDSDSEEEIREAFRVFDK</t>
  </si>
  <si>
    <t>DGNGYISAAELRHVMTNLGEKLTDEEVDEMIKEADCNNDGQVNYEEFVRMMTEK------</t>
  </si>
  <si>
    <t>&gt;Gga_sp|P62149|CALM_CHICK Calmodulin OS=Gallus gallus OX=9031 GN=CALM</t>
  </si>
  <si>
    <t>&gt;Mmu_sp|Q9JM83|CALM4_MOUSE Calmodulin-4 OS=Mus musculus OX=10090 GN=Calm4</t>
  </si>
  <si>
    <t>PE=2 SV=2</t>
  </si>
  <si>
    <t>AFNRFDKNKDGHISVEELGDVMKQLGKN--------------------------------</t>
  </si>
  <si>
    <t>EKDLKALISKLDTDGD----GKISFEEFLTAI-------EKYKKGHRAGELRAVFNVLDQ</t>
  </si>
  <si>
    <t>NGDGYITVDELKESLSKLGESLSQEELEDMIRVADVDQDGKVKYEEFVRLHVEN------</t>
  </si>
  <si>
    <t>&gt;Mmu_sp|P0DP28|CALM3_MOUSE Calmodulin-3 OS=Mus musculus OX=10090 GN=Calm3</t>
  </si>
  <si>
    <t>&gt;Mmu_sp|P0DP27|CALM2_MOUSE Calmodulin-2 OS=Mus musculus OX=10090 GN=Calm2</t>
  </si>
  <si>
    <t>&gt;Mmu_sp|P0DP26|CALM1_MOUSE Calmodulin-1 OS=Mus musculus OX=10090 GN=Calm1</t>
  </si>
  <si>
    <t>&gt;NVE11431</t>
  </si>
  <si>
    <t>VFSMFDKDNSGSIDTDELRDVMRELGEN--------------------------------</t>
  </si>
  <si>
    <t>DKEIQDMIADADKDGS----GEIRFAQFMQLMN------NQLRAG-SEAEIMDAFNAWDK</t>
  </si>
  <si>
    <t>EGRGDIQVKELRSMLMRIPERLQRKDVDKMLAIADPNSKGTIKFSAFVKLLV--------</t>
  </si>
  <si>
    <t>&gt;NVE8270</t>
  </si>
  <si>
    <t>&gt;NVE8332</t>
  </si>
  <si>
    <t>EAELQDMINEVDADGN----GTIDFPEFLTMMA------RKMKNTDSEEEIREAFRVFDK</t>
  </si>
  <si>
    <t>DGNGFISAAELRHVMTNLGEKLTDEEVDEMIREADIDGDGQVNYDEFVKMMTSK------</t>
  </si>
  <si>
    <t>&gt;NVE1996</t>
  </si>
  <si>
    <t>-----------------MAELLSEDTI---------------------------------</t>
  </si>
  <si>
    <t>------ADGDGTITTKELGTVMRSLGQN--------------------------------</t>
  </si>
  <si>
    <t>EAELQDMINEVDADGN----GIIDFPEFLTMMA------KKMGEQDSDEEIREAFRVFDK</t>
  </si>
  <si>
    <t>DGNGFISAAELRHVMTNLGEKLTDEEVEEMIMEADIDGDGQVNYEEFVKMMSAK------</t>
  </si>
  <si>
    <t>&gt;NVE18817</t>
  </si>
  <si>
    <t>--------------------MPDKPN----------------------------------</t>
  </si>
  <si>
    <t>AFALFDKDGGGSISSSELAHVMRSLGQN--------------------------------</t>
  </si>
  <si>
    <t>EQELKDMIAEVDQDDN----GEIDFPEFLQMVA------KKIKETDTEEEIQDAFKVFDK</t>
  </si>
  <si>
    <t>NGDGMISSSELKLVMSNLGERLTDDEVDEMIREADIDGDGMIDYNEFRLLMTK-------</t>
  </si>
  <si>
    <t>&gt;NVE11430</t>
  </si>
  <si>
    <t>AFSLFDKDGDGTVTTAELGTVMRNLGQN--------------------------------</t>
  </si>
  <si>
    <t>DEEIREMIKEVDEDGS----GSIGFEEFLQLMS------KKTKGKSYEDELMAAFQIFDK</t>
  </si>
  <si>
    <t>DGNGSITVTELKEVLDSLGEKLSEDEVGEMIKEADSDGDGTVNIEEFIKMMVAI------</t>
  </si>
  <si>
    <t>-----TGGK---------------------------------------------------</t>
  </si>
  <si>
    <t>&gt;NVE11091</t>
  </si>
  <si>
    <t>--MSFDKNGDGRIDAEELGIVMRSIGLH--------------------------------</t>
  </si>
  <si>
    <t>DEELKAMIKQADKDGS----GDIDLPEFIELMA------SKSKNDTTESDLREAFSLFDK</t>
  </si>
  <si>
    <t>DGNGLISAQEMKFVLTCMGFNITEKEAVELVKQADIDGDGHINYEEFIRTMKG-------</t>
  </si>
  <si>
    <t>&gt;NVE15934</t>
  </si>
  <si>
    <t>--MSFDKNVDGRIDAEELEIVTRSIGLH--------------------------------</t>
  </si>
  <si>
    <t>--------------------MQNDKNL---------------------------------</t>
  </si>
  <si>
    <t>CFLLYDKRGDERIECSQVGEVLRALDVN--------------------------------</t>
  </si>
  <si>
    <t>EHEVQKIVNNIDPAGE---MKRVSFEEFYPMYQNLRERHRKERSEVDVDYFMECFKVFDR</t>
  </si>
  <si>
    <t>NGNGLIGAAELRHLLASLGDKLSDEEVDNLMVGFE-DNQGQVFYEDFVRAVMNG------</t>
  </si>
  <si>
    <t>PAPAPAKPKEEKIDLSAIKIEFSKEQQ----------------------------DEFKE</t>
  </si>
  <si>
    <t>AFLLFDRTGDSKITLSQVGDVLRALGTN--------------------------------</t>
  </si>
  <si>
    <t>NAEVRKVLGN--PSNEELNAKKIEFEQFLPMMQAI----SNNKDQATYEDFVEGLRVFDK</t>
  </si>
  <si>
    <t>EGNGTVMGAELRHVLATLGEKMKEEEVEALMAGQE-DSNGCINYEAFVKHIMSI------</t>
  </si>
  <si>
    <t>#ACTIN</t>
  </si>
  <si>
    <t>&gt;Nve_Actin1_NVE2870</t>
  </si>
  <si>
    <t>RHQGVMVGMGQKDSYVGDEAQSKRGILTLKYPIEHGIVTNWDDMEKIWHHTFYNELRVAP</t>
  </si>
  <si>
    <t>EEHPVLLTEAPLNPKANREKMTQIMFETFNSPAMYVAIQAVLSLYASGRTTGIVMDSGDG</t>
  </si>
  <si>
    <t>VSHTVPIYEGYALPHAILRLDLAGRDLTDYLMKILTERGYSFTTTAEREIVRDIKEKLCY</t>
  </si>
  <si>
    <t>VALDFEQEMQTAASSSSIEKSYELPDGQVITIGNERFRCPEALLQPSFLGMESSGIHETT</t>
  </si>
  <si>
    <t>YNSIMKCDVDIRKDLYANTVMSGGTTMYPGLADRMQKEISALAPSTMKIKIIAPPERKYS</t>
  </si>
  <si>
    <t>VWIGGSILASLSTFQQMWISKQEYDESGPAIVHRKCF</t>
  </si>
  <si>
    <t>&gt;Nve_Actin2_NVE2876-transcriptome_model</t>
  </si>
  <si>
    <t>VTHTVPIYEGYALPHAILRLDLAGRDLTDYLMKILTERGYSFTTTAEREIVRDIKEKLAY</t>
  </si>
  <si>
    <t>VALDFEQEMATAAASSSLEKSYELPDGQVITIGNERFRCPEAMFQPSFLGMESAGIHETT</t>
  </si>
  <si>
    <t>YNSIMKCDVDIRKDLYANTVLSGGSTMFPGIADRMQKEISALAPPTMKIKIIAPPERKYS</t>
  </si>
  <si>
    <t>VWIGGSILASLSTFQQMWISKQEYDESGPSIVHRKCF</t>
  </si>
  <si>
    <t>&gt;Nve_Actin3_NVE20304_transcriptome_model</t>
  </si>
  <si>
    <t>VTHTVPIYEGYALPHAIIRLDLAGRDLTDYLMKILTERGYSFTTTAEREIVRDIKEKLCY</t>
  </si>
  <si>
    <t>VALDFEQEMQTAASSSSLEKSYELPDGQVITIGNERFRCPEAMFQPSFLGMESAGIHETT</t>
  </si>
  <si>
    <t>YNSIMKCDVDIRKDLYANTVLSGGTTMYPGIADRMQKEISALAPPTMKIKIIAPPERKYS</t>
  </si>
  <si>
    <t>&gt;Nve_Actin4_NVE1939-transcriptome_model</t>
  </si>
  <si>
    <t>VTHTVPIYEGYALPHAILRLDLAGRDLTDYLMKILTERGYSFTTTAEREIVRDIKEKLCY</t>
  </si>
  <si>
    <t>VALDFEQEMTTAASSSSLEKSYELPDGQVITIGNERFRCPEAMFQPSFLGMESAGIHETT</t>
  </si>
  <si>
    <t>YNSIMKCDVDIRKDLYANTVLSGGSTMYPGIADRMQKEISALAPPTMKIKIIAPPERKYS</t>
  </si>
  <si>
    <t>&gt;Nve_Actin6_NVE14201-transcriptome_model</t>
  </si>
  <si>
    <t>YNSIMKCDVDIRKDLYANTVLSGGSTMYPGIADRMQKEITSLAPPTMKIKIIAPPERKYS</t>
  </si>
  <si>
    <t>&gt;Nve_Actin7_NVE20303-transcriptome_model</t>
  </si>
  <si>
    <t>VALDFEQEMETAASSSSLEKSYELPDGQVITIGNERFRCPEAMFQPSFLGMESAGIHETT</t>
  </si>
  <si>
    <t>&gt;Rno_NP_062085.1_actin,alpha-skeletal muscle [Rattus norvegicus]</t>
  </si>
  <si>
    <t>RHQGVMVGMGQKDSYVGDEAQSKRGILTLKYPIEHGIITNWDDMEKIWHHTFYNELRVAP</t>
  </si>
  <si>
    <t>EEHPTLLTEAPLNPKANREKMTQIMFETFNVPAMYVAIQAVLSLYASGRTTGIVLDSGDG</t>
  </si>
  <si>
    <t>VTHNVPIYEGYALPHAIMRLDLAGRDLTDYLMKILTERGYSFVTTAEREIVRDIKEKLCY</t>
  </si>
  <si>
    <t>VALDFENEMATAASSSSLEKSYELPDGQVITIGNERFRCPETLFQPSFIGMESAGIHETT</t>
  </si>
  <si>
    <t>YNSIMKCDIDIRKDLYANNVMSGGTTMYPGIADRMQKEITALAPSTMKIKIIAPPERKYS</t>
  </si>
  <si>
    <t>VWIGGSILASLSTFQQMWITKQEYDEAGPSIVHRKCF</t>
  </si>
  <si>
    <t>&gt;Rno_NP_037025.1_actin,gamma-entericsmoothmuscle [Rattus norvegicus]</t>
  </si>
  <si>
    <t>RHQGVMVGMGQKDSYVGDEAQSKRGILTLKYPIEHGIITNWDDMEKIWHHSFYNELRVAP</t>
  </si>
  <si>
    <t>YNSIMKCDIDIRKDLYANNVLSGGTTMYPGIADRMQKEITALAPSTMKIKIIAPPERKYS</t>
  </si>
  <si>
    <t>VWIGGSILASLSTFQQMWISKPEYDEAGPSIVHRKCF</t>
  </si>
  <si>
    <t>&gt;Ssc_NP_001158122.1_actin,aortic-smooth muscle [Sus scrofa]</t>
  </si>
  <si>
    <t>VWIGGSILASLSTFQQMWISKQEYDEAGPSIVHRKCF</t>
  </si>
  <si>
    <t>&gt;Rno_NP_062056.1_actin,alpha-cardiac muscle 1 [Rattus norvegicus]</t>
  </si>
  <si>
    <t>&gt;Rno_beta-actin CAA24528.1 [Rattus norvegicus]</t>
  </si>
  <si>
    <t>EEHPVLLTEAPLNPKANREKMTQIMFETFNTPAMYVAIQAVLSLYASGRTTGIVMDSGDG</t>
  </si>
  <si>
    <t>VALDFEQEMATAASSSSLEKSYELPDGQVITIGNERFRCPEALFQPSFLGMESCGIHETT</t>
  </si>
  <si>
    <t>FNSIMKCDVDIRKDLYANTVLSGGTTMYPGIADRMQKEITALAPSTMKIKIIAPPERKYS</t>
  </si>
  <si>
    <t>&gt;Hsa_NP_001605.1_actin,cytoplasmic2 [Homo sapiens]</t>
  </si>
  <si>
    <t>&gt;Dme_tr|A0A0B4LH50|A0A0B4LH50_DROME Actin 87E, isoform C OS=Drosophila</t>
  </si>
  <si>
    <t>melanogaster OX=7227 GN=Act87E PE=3 SV=1</t>
  </si>
  <si>
    <t>EEHPVLLTEAPLNPKANREKMTQIMFETFNAPAMYVAIQAVLSLYASGRTTGIVLDSGDG</t>
  </si>
  <si>
    <t>VALDFEQEMATAAASTSLEKSYELPDGQVITIGNERFRCPESLFQPSFLGMESCGIHETV</t>
  </si>
  <si>
    <t>YNSIMKCDVDIRKDLYANIVMSGGTTMYPGIADRMQKEITALAPSTIKIKIIAPPERKYS</t>
  </si>
  <si>
    <t>VWIGGSILASLSTFQQMWISKQEYDESGPGIVHRKCF</t>
  </si>
  <si>
    <t>&gt;Dme_tr|M9PFZ6|M9PFZ6_DROME Actin 79B, isoform B OS=Drosophila</t>
  </si>
  <si>
    <t>melanogaster OX=7227 GN=Act79B PE=3 SV=1</t>
  </si>
  <si>
    <t>RHQGVMVGMGQKDCYVGDEAQSKRGILSLKYPIEHGIITNWDDMEKVWHHTFYNELRVAP</t>
  </si>
  <si>
    <t>EEHPVLLTEAPLNPKANREKMTQIMFETFNSPAMYVAIQAVLSLYASGRTTGIVLDSGDG</t>
  </si>
  <si>
    <t>VALDFEQEMATAAASTSLEKSYELPDGQVITIGNERFRTPEALFQPSFLGMESCGIHETV</t>
  </si>
  <si>
    <t>YQSIMKCDVDIRKDLYANNVLSGGTTMYPGIADRMQKEITALAPSTIKIKIIAPPERKYS</t>
  </si>
  <si>
    <t>&gt;Dme_tr|X2JCP8|X2JCP8_DROME Actin 5C, isoform E OS=Drosophila</t>
  </si>
  <si>
    <t>melanogaster OX=7227 GN=Act5C PE=3 SV=1</t>
  </si>
  <si>
    <t>EEHPVLLTEAPLNPKANREKMTQIMFETFNTPAMYVAIQAVLSLYASGRTTGIVLDSGDG</t>
  </si>
  <si>
    <t>VALDFEQEMATAASSSSLEKSYELPDGQVITIGNERFRCPEALFQPSFLGMEACGIHETT</t>
  </si>
  <si>
    <t>YNSIMKCDVDIRKDLYANTVLSGGTTMYPGIADRMQKEITALAPSTMKIKIIAPPERKYS</t>
  </si>
  <si>
    <t>&gt;Tad_XP_002112712.1 non-muscle actin 6.2 [Trichoplax adhaerens]</t>
  </si>
  <si>
    <t>EEHPVLLTEAPLNPKANREKMTQIMFETFNSPAMYVNIQAVLSLYASGRTTGIVLDSGDG</t>
  </si>
  <si>
    <t>VSHTVPIYEGYALPHAMIRLDLAGRDLTDYLMKILTERGYTFTTTAEREIVRDIKEKLAY</t>
  </si>
  <si>
    <t>VALDFEQEMQTAASSSSLEKSYELPDGQVITIGNERFRCPETLFQPAFIGMESAGIHETT</t>
  </si>
  <si>
    <t>YNSIMKCDVDIRKDLYSNIVLSGGTTMFPGIADRMQKEIGALAPPTMKIKIVAPPERKYS</t>
  </si>
  <si>
    <t>&gt;Tad_XP_002115540.1 non-muscle actin 6.2 [Trichoplax adhaerens]</t>
  </si>
  <si>
    <t>EEHPVLLTEAPLNPKANREKMTQIMFETFNSPAMYVNIQAVLSLYASGRTTGIVMDSGDG</t>
  </si>
  <si>
    <t>VSHTVPIYEGYSLPHAIIRLDLAGRDLTDYLMKILTERGYSFTTTAEREIVRDMKEKLTY</t>
  </si>
  <si>
    <t>YNSIMKCDVDIRKDLYANIVLSGGTTMFAGIADRMQKEISALAPPTMKIKIVAPPERKYS</t>
  </si>
  <si>
    <t>&gt;Tad_XP_002112714.1 actin [Trichoplax adhaerens]</t>
  </si>
  <si>
    <t>RHQGIMVGMGQKDSYVGDEAQSKRGILTLKYPIEHGIVTNWDDMEKIWHHTFYNELRVAP</t>
  </si>
  <si>
    <t>EEHPVLLTEAPMNPKANREKMTQIMFETFNTPAMYVNIQAVLSLYASGRTTGIVLDSGDG</t>
  </si>
  <si>
    <t>VSHTVPIYEGYALPHAMMRLDLAGRDLTDYMMKILTERGYTFTTTAEREIVRDIKEKLAY</t>
  </si>
  <si>
    <t>VALDFEQEMQTAASSSSLEKSYELPDGQVITIGNERFRCPEALFQPAFLGMESAGIHETT</t>
  </si>
  <si>
    <t>YNSVMKCDVDIRKDLYSNIVLSGGTTMFPGIADRMQKEIVSLAPPTMKIKIVAPPERKYS</t>
  </si>
  <si>
    <t>&gt;Tad_XP_002107828.1 actin [Trichoplax adhaerens]</t>
  </si>
  <si>
    <t>EEHPVLLTEAPLNPKANREKMTQIMFETFNTPAMYINLQAVLSLYASGRTTGIVMDSGDG</t>
  </si>
  <si>
    <t>VSHTVPIYEGYSLPHAIMRLDLAGRDLTDYMMKILTERGYTFTTTAEREIVRDMKEKLAY</t>
  </si>
  <si>
    <t>VALDFEQEMQTASNSSSLEKSYELPDGQVVTIGNERFRCPEALFSPAFLGMESAGIHETI</t>
  </si>
  <si>
    <t>YSSIMKCDVDIRKDLYGNIVLSGGTTMFPGIADRMQKEITALAPPTMKIKIAAPPERKYS</t>
  </si>
  <si>
    <t>VWIGGSIVASLSTFQQMWISRQEYDESGPSIVHRKCF</t>
  </si>
  <si>
    <t>&gt;Mmu_sp|P63260|ACTG_MOUSE Actin, cytoplasmic 2 OS=Mus musculus OX=10090</t>
  </si>
  <si>
    <t>GN=Actg1 PE=1 SV=1</t>
  </si>
  <si>
    <t>&gt;Mmu_sp|P60710|ACTB_MOUSE Actin, cytoplasmic 1 OS=Mus musculus OX=10090</t>
  </si>
  <si>
    <t>GN=Actb PE=1 SV=1</t>
  </si>
  <si>
    <t>&gt;Mmu_sp|P68033|ACTC_MOUSE Actin, alpha cardiac muscle 1 OS=Mus musculus</t>
  </si>
  <si>
    <t>OX=10090 GN=Actc1 PE=1 SV=1</t>
  </si>
  <si>
    <t>&gt;Mmu_sp|P62737|ACTA_MOUSE Actin, aortic smooth muscle OS=Mus musculus</t>
  </si>
  <si>
    <t>OX=10090 GN=Acta2 PE=1 SV=1</t>
  </si>
  <si>
    <t>&gt;Mmu_sp|P63268|ACTH_MOUSE Actin, gamma-enteric smooth muscle OS=Mus</t>
  </si>
  <si>
    <t>musculus OX=10090 GN=Actg2 PE=1 SV=1</t>
  </si>
  <si>
    <t>&gt;Mmu_sp|P68134|ACTS_MOUSE Actin, alpha skeletal muscle OS=Mus musculus</t>
  </si>
  <si>
    <t>OX=10090 GN=Acta1 PE=1 SV=1</t>
  </si>
  <si>
    <t>&gt;Dre_ENSDART00000114549</t>
  </si>
  <si>
    <t>VALDFENEMATAASSSSLEKSYELPDGQVITIGNERFRCPETLFQPSFIGMESAGIHETA</t>
  </si>
  <si>
    <t>&gt;Dre_ENSDART00000062370</t>
  </si>
  <si>
    <t>&gt;Dre_ENSDART00000052838</t>
  </si>
  <si>
    <t>&gt;Dre_ENSDART00000058629</t>
  </si>
  <si>
    <t>VSHNVPIYEGYALPHAIMRLDLAGRDLTDYLMKILTERGYSFVTTAEREIVRDIKEKLCY</t>
  </si>
  <si>
    <t>&gt;Dre_ENSDART00000080664</t>
  </si>
  <si>
    <t>&gt;Dre_ENSDART00000055136</t>
  </si>
  <si>
    <t>EEHPTLLTEAPLNPKANREKMTQIMFETFNVPAMYVAIQAVLSLYASGRTTGIVLDAGDG</t>
  </si>
  <si>
    <t>VTHNVPVYEGYALPHAIMRLDLAGRDLTDYLMKILTERGYSFVTTAEREIVRDIKEKLCY</t>
  </si>
  <si>
    <t>&gt;Dre_ENSDART00000066430</t>
  </si>
  <si>
    <t>&gt;Dre_ENSDART00000055194</t>
  </si>
  <si>
    <t>VALDFEQEMGTAASSSSLEKSYELPDGQVITIGNERFRCPEALFQPSFLGMESCGIHETT</t>
  </si>
  <si>
    <t>FNSIMKCDVDIRKDLYANTVLSGGTTMYPGIADRMQKEITSLAPSTMKIKIIAPPERKYS</t>
  </si>
  <si>
    <t>&gt;Dre_ENSDART00000054987</t>
  </si>
  <si>
    <t>&gt;Gga_sp|P53478|ACT5_CHICK Actin, cytoplasmic type 5 OS=Gallus gallus</t>
  </si>
  <si>
    <t>OX=9031 PE=3 SV=1</t>
  </si>
  <si>
    <t>VALDFEQEMATAASSSSLEKSYELPDGQVITIGNERFRCPEAIFQPSFLGMESCGIHETT</t>
  </si>
  <si>
    <t>&gt;Gga_sp|Q5ZMQ2|ACTG_CHICK Actin, cytoplasmic 2 OS=Gallus gallus OX=9031</t>
  </si>
  <si>
    <t>GN=ACTG1 PE=1 SV=1</t>
  </si>
  <si>
    <t>&gt;Gga_sp|P60706|ACTB_CHICK Actin, cytoplasmic 1 OS=Gallus gallus OX=9031</t>
  </si>
  <si>
    <t>GN=ACTB PE=1 SV=1</t>
  </si>
  <si>
    <t>&gt;Gga_sp|P08023|ACTA_CHICK Actin, aortic smooth muscle OS=Gallus gallus</t>
  </si>
  <si>
    <t>OX=9031 GN=ACTA2 PE=3 SV=2</t>
  </si>
  <si>
    <t>VTHNVPIYEGYALPHAIMRLDLAGRDLTDYLMKILSERGYSFVTTAEREIVRDIKEKLCY</t>
  </si>
  <si>
    <t>&gt;Gga_sp|P68139|ACTS_CHICK Actin, alpha skeletal muscle OS=Gallus gallus</t>
  </si>
  <si>
    <t>OX=9031 GN=ACTA1 PE=1 SV=1</t>
  </si>
  <si>
    <t>&gt;Gga_sp|P68034|ACTC_CHICK Actin, alpha cardiac muscle 1 OS=Gallus gallus</t>
  </si>
  <si>
    <t>OX=9031 GN=ACTC1 PE=3 SV=1</t>
  </si>
  <si>
    <t>&gt;Gga_sp|P63270|ACTH_CHICK Actin, gamma-enteric smooth muscle OS=Gallus</t>
  </si>
  <si>
    <t>gallus OX=9031 GN=ACTG2 PE=1 SV=1</t>
  </si>
  <si>
    <t>&gt;Cte_ELT95053.1 hypothetical protein CAPTEDRAFT_158679 [Capitella teleta]</t>
  </si>
  <si>
    <t>VALDFEQEMGTAASSSSLEKSYELPDGQVITIGNERFRCPEAMFQPSFLGMESSGIHETT</t>
  </si>
  <si>
    <t>FNSIMKCDVDIRKDLYANTVLSGGSTMYPGIADRMQKEITALAPSTMKIKIIAPPERKYS</t>
  </si>
  <si>
    <t>&gt;Cte_ELT95422.1 hypothetical protein CAPTEDRAFT_160805 [Capitella teleta]</t>
  </si>
  <si>
    <t>VALDFEQEMGTAASSSSLEKSYELPDGQVITIGNERFRCPEALFQPSFLGMESSGIHETT</t>
  </si>
  <si>
    <t>FNSIMKCDVDIRKDLYANTVLSGGTTMYPGIADRMQKEITALAPATMKIKIIAPPERKYS</t>
  </si>
  <si>
    <t>&gt;Cte_ELU14151.1 hypothetical protein CAPTEDRAFT_176468 [Capitella teleta]</t>
  </si>
  <si>
    <t>VALDFEQEMATAASSSSLEKSYELPDGQVITIGNERFRCPEALFQPSFLGMESAGIHETT</t>
  </si>
  <si>
    <t>&gt;Che_TCONS_00036822-protein ID=TCONS_00036822-</t>
  </si>
  <si>
    <t>protein|Name=TCONS_00036822-protein|organism=Clytia</t>
  </si>
  <si>
    <t>hemisphaerica|type=polypeptide|length=376bp</t>
  </si>
  <si>
    <t>VSHTVPIYEGYALPHAIIRLDLAGRDLTDYLMKILTERGYSFTTTAEREIVRDIKEKLCY</t>
  </si>
  <si>
    <t>YNSIMKCDVDIRKDLYANTVLSGGTTMFPGIADRMQKEISALAPPTMKIKIIAPPERKYS</t>
  </si>
  <si>
    <t>&gt;Che_TCONS_00020844-protein ID=TCONS_00020844-</t>
  </si>
  <si>
    <t>protein|Name=TCONS_00020844-protein|organism=Clytia</t>
  </si>
  <si>
    <t>&gt;Che_TCONS_00020822-protein ID=TCONS_00020822-</t>
  </si>
  <si>
    <t>protein|Name=TCONS_00020822-protein|organism=Clytia</t>
  </si>
  <si>
    <t>&gt;Che_TCONS_00064553-protein ID=TCONS_00064553-</t>
  </si>
  <si>
    <t>protein|Name=TCONS_00064553-protein|organism=Clytia</t>
  </si>
  <si>
    <t>&gt;Che_TCONS_00052126-protein ID=TCONS_00052126-</t>
  </si>
  <si>
    <t>protein|Name=TCONS_00052126-protein|organism=Clytia</t>
  </si>
  <si>
    <t>&gt;Adi_aug_v2a.11680.t1_Adi-actin2</t>
  </si>
  <si>
    <t>VALDFEQEMSTAASSSSLEKSYELPDGQVITIGNERFRCPEAMFQPAFLGMESAGIHETT</t>
  </si>
  <si>
    <t>YNSIMKCDVDIRKDLYANTVLSGGSTMYPGIADRMQKEIAALAPPTMKIKIIAPPERKYS</t>
  </si>
  <si>
    <t>&gt;Adi_aug_v2a.09988.t1_Adi-actin3</t>
  </si>
  <si>
    <t>EEHPVLLTEAPLNPKANREKMTQIMFETFNAPAMYVAIQAVLSLYASGRTTGIVMDSGDG</t>
  </si>
  <si>
    <t>VALDFEQEMSTAAASSSLEKSYELPDGQVITIGNERFRCPEAMFQPAFLGMESAGIHETT</t>
  </si>
  <si>
    <t>&gt;Adi_aug_v2a.05332.t1_Adi-actin4</t>
  </si>
  <si>
    <t>MTKGLSLLIHVLLGTQILGVLLEGEAAKSSAHKRKTEYNYNDGNHIKRKSNTHGKIKEEH</t>
  </si>
  <si>
    <t>ENGQVSKAYHKKDQKSFDLENVLFDPKELKKYVLGYLQSHGLARDSAMAEGTVSQDREKK</t>
  </si>
  <si>
    <t>PSRRYNEHGGKVLKDELKYNRQRKKEHKNHFEEHYSVSERKSKITNGKHSSRTKNDQAGV</t>
  </si>
  <si>
    <t>KDKATHIRRGDVGHTHSKQSSKGMDLELKKQLGHSSSKRNFAVEKGRRHHEPPYRSGNAF</t>
  </si>
  <si>
    <t>RVKEESASEGRRFKSHISYHSLYNPRRGFKAEGSGRTSKRAKVHTTSRHVIGHRNHERGF</t>
  </si>
  <si>
    <t>SKRKLSRHIFRNKDTASKSNLNKHKSTKRDFVAIRPPQAFHLEGFKVEKVNDNGKRKPTK</t>
  </si>
  <si>
    <t>GKKHHLAKQDKPRSRERGDESKTVRVEKSHDDTKEKSFHRRKTHTKLRKYSHHEEEAPKK</t>
  </si>
  <si>
    <t>KHIEKSSSLNNNSHHRKNNQRKASRRSEGKKNISVVRKSSGTRYRDEENGLKTKRQRKAR</t>
  </si>
  <si>
    <t>RKSSIKALSIKRPSRKENHEKKNSVLHRHETSSERKRRNSLQRKKHKFKLSDSWMSLEKR</t>
  </si>
  <si>
    <t>KIPSWFDDAKFGIFVHWGVFSVPSFDNEWFWYNWKGIRRKKYVEFVKKNYPPGFSYSEFA</t>
  </si>
  <si>
    <t>PLFKAEFFNATQWAELVANSGARYFVFTSKHHEGFTNWNSSVAWNWNSVDTGPHKNIVDE</t>
  </si>
  <si>
    <t>LAKAFRDNAKPQVKFGLYYSLYEWFNPHYLKDKANGFKTDEYVKAVMMPQLYDLVNTYKP</t>
  </si>
  <si>
    <t>EYLWTDGEWEAKDTYWKSKEFLSWLFNESPVKDTVVVNDRWGQGRCLNFGVCTGNDRYNP</t>
  </si>
  <si>
    <t>VTVESTSSKINILQSQSSIKMT-DDETAALVVDNGSGMCKAGFAGDDAPRAVFPSIVGRP</t>
  </si>
  <si>
    <t>RHQGVMVGMGQKDSYVGDEAQSKRGILTLKYPIEHGIVTNWDDMEKIWHHTFYNELRIAP</t>
  </si>
  <si>
    <t>EEHPVLMTEAPLNPKANREKMTQIMFETFNAPAMYVAIQAVLSLYASGRTTGIVFDSGDG</t>
  </si>
  <si>
    <t>VALDFEQEKITAASSSTLEKSYELPDGQVITVGNERMRCPEALFQPSFLGMESAGIHETC</t>
  </si>
  <si>
    <t>YNSIMKCDVDIRKDLYANTVMSGGSTMYPGIADRMQKEITALAPPTMKIKIIAPPERKYS</t>
  </si>
  <si>
    <t>&gt;Adi_aug_v2a.11679.t1_Adi-actin1</t>
  </si>
  <si>
    <t>EEHPVLLTEAPLNPKANREKMTQIMFETFNCPAMYVAIQAVLSLYASGRTTGIVLDSGDG</t>
  </si>
  <si>
    <t>VALDFDQELQTAASSSSLEKSYELPDGQVITIGNERFRCPEAMFQPSFLGMEASGIHETT</t>
  </si>
  <si>
    <t>YNSIMKCDVDIRKDLYANTVLSGGSTMYPGIADRMQKEITALAPSTMKIKIIAPPERKYS</t>
  </si>
  <si>
    <t>&gt;Adi_aug_v2a.11679.t1_Adi-actin5</t>
  </si>
  <si>
    <t>&gt;Eva_XP_020916414.1 actin, cytoplasmic [Exaiptasia pallida]</t>
  </si>
  <si>
    <t>VALDFEQEMQTAAASSSLEKSYELPDGQVITIGNERFRCPEAMFQPSFLGMESAGIHETT</t>
  </si>
  <si>
    <t>YNSIMKCDVDIRKDLYANTVLSGGSTMYPGIADRMQKEIANLAPPTMKIKIIAPPERKYS</t>
  </si>
  <si>
    <t>&gt;Epa_XP_020901517.1 actin, cytoplasmic [Exaiptasia pallida]</t>
  </si>
  <si>
    <t>VALDFEQEMQTAXXSSSLEKSYELPDGQVITIGNERFRCPEAMFQPSFLGMESAGIHETC</t>
  </si>
  <si>
    <t>YNSIMKCDVDIRKDLYANTVLSGGSTMYPGIADRMQKEIXNLAPPTMKIKIIAPPERKYS</t>
  </si>
  <si>
    <t>&gt;Epa_XP_020916498.1 actin, cytoplasmic 1 [Exaiptasia pallida]</t>
  </si>
  <si>
    <t>VALDFEQEMQTAASSSSLEKSYEXPDGQVITIGNERFRCPEALFQPSALGLEACGIHETT</t>
  </si>
  <si>
    <t>YNSIMKCDVDIRKDLYANTVLSGGTTMYPGIADRMQKEIAALAPSTMKIKIIAPPERKYS</t>
  </si>
  <si>
    <t>&gt;Epa_XP_020905102.1 actin, cytoplasmic [Exaiptasia pallida]</t>
  </si>
  <si>
    <t>EEHPVLLTEAPLNPKANREKMTQIMFETFNSPAMYVAIQAVLSLYASGRTTGIVFDSGDG</t>
  </si>
  <si>
    <t>VALDFEEESRQAASSSSLEKSYELPDGQMVSIGNERFRCPEAMFQPSFLGMESAGIHETT</t>
  </si>
  <si>
    <t>YNSIMKCDVDIRKDLYANTVLSGGSTMFPGIADRMQKEITSLAPPTMKIKIIAPPERKYS</t>
  </si>
  <si>
    <t>VWIGGSILASLSTFQQMWISKQEYDESGAAIVHRKCF</t>
  </si>
  <si>
    <t>&gt;Epa_XP_020905101.1 actin, cytoplasmic [Exaiptasia pallida]</t>
  </si>
  <si>
    <t>VALDFEZEXXXAASSSSLEKSYELPDGQXXXIGNERFRCPEAXFQPSFLGMESAGIHETT</t>
  </si>
  <si>
    <t>&gt;Hvu_XP_002154462.1 PREDICTED: actin, non-muscle 6.2 [Hydra vulgaris]</t>
  </si>
  <si>
    <t>VSHTVPIYEGYALPHAIIRLDLAGRDLTDYLMKILTERGYSFTTTAEREIVRDIKEKLSY</t>
  </si>
  <si>
    <t>VALDFEQEMQTAASSSSLEKSYELPDGQVITIGNERFRCPETLFQPSFIGMESAGIHETT</t>
  </si>
  <si>
    <t>&gt;Hva_XP_002154696.1 PREDICTED: actin, non-muscle 6.2-like [Hydra</t>
  </si>
  <si>
    <t>VALDFEQEMGTAASSSALEKSYELPDGQVITIGNERFRCPETLFQPSFIGMESAGIHETT</t>
  </si>
  <si>
    <t>#bHLH</t>
  </si>
  <si>
    <t>&gt;MYOD1_CAEBR/147230</t>
  </si>
  <si>
    <t>LVAGANAPRRTKLDRRKAATMRERRRLRKVNEAFEVVKQRTCPNPNQRLPKVEI</t>
  </si>
  <si>
    <t>LRSAIDYINTLERMLTSVGKTTKIMDQNHH</t>
  </si>
  <si>
    <t>&gt;MYOD1_CAEEL/138225</t>
  </si>
  <si>
    <t>GGAGVGGPRRTKFVLSVDRRKAATMRERRRLRKVNEAFEVVKQRTCPNPNQRLPKVEI</t>
  </si>
  <si>
    <t>LRSAIDYINNLERMLQQAGKMTKIMEQNQH</t>
  </si>
  <si>
    <t>&gt;SmMyoD/272364</t>
  </si>
  <si>
    <t>PGSHGQCLLWACKACKKKTVHVDRRKAATMRERRRLRKVNEAFETLKRRTSGNPNQRMPKVEI</t>
  </si>
  <si>
    <t>LKNAIDYIESLEELLNSVRKLPATVGELKE</t>
  </si>
  <si>
    <t>&gt;CimyoD2/369463</t>
  </si>
  <si>
    <t>TSHPNGHQCLVWACKACKRKTGPHDRRRAATLRERRRLKRVNQAYDALKRCACANPNQRLPKVEI</t>
  </si>
  <si>
    <t>LRNAITYIYNLQHMLYGDQQSDAKSPETKP</t>
  </si>
  <si>
    <t>&gt;CimyoD1/369463</t>
  </si>
  <si>
    <t>&gt;HrMyoD/221312</t>
  </si>
  <si>
    <t>PNGHQCLVWACKACKRKTGPHDRRRAATLRERRRLKRVNEAYENLKRCACSNPNQRLPKVEI</t>
  </si>
  <si>
    <t>LRNAITYIENLQRILYEASENGENEYRSKN</t>
  </si>
  <si>
    <t>&gt;MYOD_DROME/137226</t>
  </si>
  <si>
    <t>SSAQSSRPCLTWACKACKKKSVTVDRRKAATMRERRRLRKVNEAFEILKRRTSSNPNQRLPKVEI</t>
  </si>
  <si>
    <t>LRNAIEYIESLEDLLQESSTTRDGD</t>
  </si>
  <si>
    <t>&gt;MYF6_XENLA/68161</t>
  </si>
  <si>
    <t>QPHCPGQCLIWACKTCKRKSAPTDRRKAATLRERRRLKKINEAFEALKRRTVANPNQRLPKVEI</t>
  </si>
  <si>
    <t>LRSAINYIERLQDLLHSLDQQDKPQKADEE</t>
  </si>
  <si>
    <t>&gt;MYODB_XENLA/75166</t>
  </si>
  <si>
    <t>HQAGRCLLWACKACKRKSSGADRRRAATMRERRRLSKVNDAFETLKRCTSTNPNQRLPKVDI</t>
  </si>
  <si>
    <t>LRNAISYIDSLQTLLRDQEQSLYPNMEHYS</t>
  </si>
  <si>
    <t>&gt;MYODA_XENLA/74165</t>
  </si>
  <si>
    <t>HQAGRCLLWACKACKRKTTNADRRKAATMRERRRLSKVNEAFETLKRYTSTNPNQRLPKVEI</t>
  </si>
  <si>
    <t>LRNAIRYIESLQALLHDQDEAFYPVLEHYS</t>
  </si>
  <si>
    <t>&gt;MYF5_XENLA/62152</t>
  </si>
  <si>
    <t>HQAGNCLMWACKACKRKSSTTDRRKAATMRERRRLKKVNQAFETLKRCTTTNPNQRLPKVEI</t>
  </si>
  <si>
    <t>LRNAIQYIESLQDLLREQVENYYSLPGQS</t>
  </si>
  <si>
    <t>&gt;MYF5_BOVIN/62152</t>
  </si>
  <si>
    <t>HQAGHCLMWACKACKRKSTTMDRRKAATMRERRRLKKVNQAFDTLKRCTTTNPNQRLPKVEI</t>
  </si>
  <si>
    <t>LRNAIRYIESLQELLREQVENYYSLPGQS</t>
  </si>
  <si>
    <t>&gt;Amscute/62161</t>
  </si>
  <si>
    <t>TVLPPYDPSRLKKHGKNGQPPPVAVARRNARERNRVKQVNNGFATLRQHIPSHIAAGYGDRGKKLSKVET</t>
  </si>
  <si>
    <t>LRMAVEYIRGLQRLLAEADGVEYDSAGSVA</t>
  </si>
  <si>
    <t>&gt;NvAshB_NVE24266/75166</t>
  </si>
  <si>
    <t>SVSPRRQRKCSSPNCNKKEHVSVLRRNERERNRVKLVSDGFAALRKHIPTTPVNKKLSKVET</t>
  </si>
  <si>
    <t>LRTAIEYIKHLQRILNDSNRVEREKRLLRQ</t>
  </si>
  <si>
    <t>&gt;NvAshA_NVE15559/44131</t>
  </si>
  <si>
    <t>PVLGQTRRRRAVSTAKQKEPAVVARRNARERKRVKLVNDGFMRLRKHVPTDPKNKKLSKVKT</t>
  </si>
  <si>
    <t>LRSAIEYIRHLQHLLGQANKHQIPSD</t>
  </si>
  <si>
    <t>&gt;Mmasc/98185</t>
  </si>
  <si>
    <t>ELLRCSRRRRSGATEASSSSAAVARRNERERNRVKLVNLGFQALRQHVPHGGANKKLSKVET</t>
  </si>
  <si>
    <t>LRSAVEYIRALQRLLAEHDAVRAALA</t>
  </si>
  <si>
    <t>&gt;NvAshD_NVE2444/48141</t>
  </si>
  <si>
    <t>EGSNTKVVAKKKCTTLAFHMEPSAVARRNERERNRVRLVNDGFSSLRQHIPYFPEKKKLSKVET</t>
  </si>
  <si>
    <t>LRCAVAYIKHLQSLIEEYDAEKIEAYTEHK</t>
  </si>
  <si>
    <t>&gt;NVE20732_AshB/31124</t>
  </si>
  <si>
    <t>YHYAPQVTMPIPHPMYDYNLEPAFIRKRNERERIRVRHVNEGYARLREHLPEEPSDKRMSKVET</t>
  </si>
  <si>
    <t>LRAAIRYIKHLESLLQAEAAGSSEGNKSDS</t>
  </si>
  <si>
    <t>&gt;NVE17618_PTF1Alike/25114</t>
  </si>
  <si>
    <t>DEKNLKRKRRRKSQNQQIVQRHAANLRERKRMQSINEAFEGLRKHIPTLPYEKRLSKVDT</t>
  </si>
  <si>
    <t>LRLAIGYIGFLTEMINSDMSHSQALQPSRT</t>
  </si>
  <si>
    <t>&gt;AmTwi/232323</t>
  </si>
  <si>
    <t>NASSTKTKMRRKSGATFEEIQNQRVMANVRERQRTQSLNEAFAALRKIIPTLPSDKLSKIQT</t>
  </si>
  <si>
    <t>LKLATRYIDFLFQVLHCNMENTEGADDASE</t>
  </si>
  <si>
    <t>&gt;PduTwist/97181</t>
  </si>
  <si>
    <t>DGSGGSRKMRKKSPPSQSFEDLQNQRVLANVRERQRTQSLNDAFSQLRKIIPTLPSDKLSKIQT</t>
  </si>
  <si>
    <t>LKLATRYIDFLYQVLRTDDAS</t>
  </si>
  <si>
    <t>&gt;Mmtwi/89173</t>
  </si>
  <si>
    <t>GGGGGGGGSSSGGGSPQSYEELQTQRVMANVRERQRTQSLNEAFAALRKIIPTLPSDKLSKIQT</t>
  </si>
  <si>
    <t>LKLAARYIDFLYQVLQSDELD</t>
  </si>
  <si>
    <t>&gt;NvTwist_NVE19719/2997</t>
  </si>
  <si>
    <t>RRGGSKNDQRAIANVRERQRTQALNEAFNKLRKIIPTLPSDKLSKIQT</t>
  </si>
  <si>
    <t>LRLASRYIDFLCQVLGNNEKH</t>
  </si>
  <si>
    <t>&gt;Prv7/2999</t>
  </si>
  <si>
    <t>RRKDGSNKSDQRAVANVRERQRTQALNEAFNKLRKIIPTLPSDKLSKIQT</t>
  </si>
  <si>
    <t>&gt;CbBHLH/396</t>
  </si>
  <si>
    <t>KKGRPRKNRRRKRILTSVSKERRLANERERQRLQRVNAAFTLLRSVLPIPTMEGKNHHIPKVEV</t>
  </si>
  <si>
    <t>VRMACRHIALLTDILRQDGWTPGQVQSPHS</t>
  </si>
  <si>
    <t>&gt;Nvptf3_NVE9848/52138</t>
  </si>
  <si>
    <t>GTQQKKRKRRRKRMLTGVSRQRRAANERERRRIQGVNRAFVELKNSLPVSHMDISKIDI</t>
  </si>
  <si>
    <t>LRVAAQWIDHLSELLHQDDQAKSEAGDF</t>
  </si>
  <si>
    <t>&gt;Clh_4/65155</t>
  </si>
  <si>
    <t>GKNSKKKPRRKRRNLTGVSKQRRAANERERKRLQIINMAFKDLKAALPLFPNENNISKIEI</t>
  </si>
  <si>
    <t>VRLASRTIKYLSELANNDSENDTMNNMDNS</t>
  </si>
  <si>
    <t>&gt;Hc1/19109</t>
  </si>
  <si>
    <t>DAKPKPRKRRRRRMLTGISKQRRLANERERKRLQVVNTAFVSLKNVLPLKSVDQKISRIEI</t>
  </si>
  <si>
    <t>VRLASKHIASLMQVLHRNEDLQDVEDQENF</t>
  </si>
  <si>
    <t>&gt;Hsmesp1/65149</t>
  </si>
  <si>
    <t>RAPSVGRRGARSSRLGSGQRQSASEREKLRMRTLARALHELRRFLPPSVAPAGQSLTKIET</t>
  </si>
  <si>
    <t>LRLAIRYIGHLSAVLGLSEESLQR</t>
  </si>
  <si>
    <t>&gt;NvPtf_NVE9978/19104</t>
  </si>
  <si>
    <t>NSRKKRRRRRRPRLTGLSKQRQTANARERNRMRSISDALLHLRYHLPQTVVAKDKKLSKIQT</t>
  </si>
  <si>
    <t>LRLAIRYISDLFEILQSDDGQGIN</t>
  </si>
  <si>
    <t>&gt;BfMesp/59144</t>
  </si>
  <si>
    <t>GGSRRRRRRRKPRLTGLSKQRQAANERERVRMQNLTAALGVLREHIPPPVAPKDKRLSKIET</t>
  </si>
  <si>
    <t>LKLAIGYIDYLRRVLQESTENAAS</t>
  </si>
  <si>
    <t>&gt;NVE6000_Neurogenin1/20110</t>
  </si>
  <si>
    <t>GKEKEDSTRYRKWALLDRSRRLKASARERKRRHVLNNALELLRKKVPCVDQNPQKLSKIEV</t>
  </si>
  <si>
    <t>LRLAIDYIAMLSCYLNNSQSAAVCSQPALS</t>
  </si>
  <si>
    <t>&gt;Prv6/70158</t>
  </si>
  <si>
    <t>RRTRRNSRKGNSWRQSNRTRRLVANARERSRIHIMSEAFEGLRRAVPCYSHDQKLSKLAI</t>
  </si>
  <si>
    <t>LRIATSYIDALANLTETDTSDKSLQRFAE</t>
  </si>
  <si>
    <t>&gt;NVE5999_NvAtonallike/26114</t>
  </si>
  <si>
    <t>KRKKDKSKKTNSWKHSNRSRRLIANARERSRIHTMSEAFESLRKAVPSYSQDQKLSKLAI</t>
  </si>
  <si>
    <t>LRLATSYISALADLTESDTSAKSLKHFAE</t>
  </si>
  <si>
    <t>&gt;NVE8443_NvNscl2like/64149</t>
  </si>
  <si>
    <t>ANAQDENIGIREHSPKRVRKRNAQRDRLRSEAEQNAYKKLREIVPALKEQKKVTKLDT</t>
  </si>
  <si>
    <t>IQQTCEYIEYLNMLKTKKEQAKMQNPPT</t>
  </si>
  <si>
    <t>&gt;Ammesp/118212</t>
  </si>
  <si>
    <t>LHETNIKSVQRESSQTEKGEVNNYKKSACDRERTRMRDMNRAFELLRSKLPICKPPGKKLSKIES</t>
  </si>
  <si>
    <t>LRHAITYIRHLQSLLEPQYNYVPNVTERNY</t>
  </si>
  <si>
    <t>&gt;NVE19143_BHA15RAT/48138</t>
  </si>
  <si>
    <t>KTDEEFHLPPKQKRPRNSLKKRLLVNARERERMRVLNNAFQSLRDALPCYIADGHMAKITT</t>
  </si>
  <si>
    <t>LRLAINYIKALTDVLRDESSTGEHGGPSSC</t>
  </si>
  <si>
    <t>&gt;NvHand2_NVE24170/26111</t>
  </si>
  <si>
    <t>SEDEPSAGNKRKARPIKTTTSKKERRRTENINAAFAELRKHIPNVPSDTKLSKIKT</t>
  </si>
  <si>
    <t>LKLAMSYIHHLELQLSGEESRVVIVKHVTP</t>
  </si>
  <si>
    <t>&gt;AmdHand/144225</t>
  </si>
  <si>
    <t>RQGVRDGGVVVRPKRRNTANKKERRRTQSINNAFADLRDCIPNVPADTKLSKIKT</t>
  </si>
  <si>
    <t>LRLAASYIGYLMAVLESDEGEEPQTFR</t>
  </si>
  <si>
    <t>&gt;NvHand1_NVE24171/19102</t>
  </si>
  <si>
    <t>SELDSPELPDTPKKRYTANRKERKRTQTMNTAFEDLRNHIPNVPPDTKLSKIKT</t>
  </si>
  <si>
    <t>LRLAISYIRYLMDILEESKDGKPRVRRNFV</t>
  </si>
  <si>
    <t>&gt;Drdhand/78159</t>
  </si>
  <si>
    <t>GAGAVGMGPRTVKRRPTANRKERRRTQSINSAFAELRECIPNVPADTKLSKIKT</t>
  </si>
  <si>
    <t>LRLATSYIAYLMDILDKDEQNGETEAFK</t>
  </si>
  <si>
    <t>&gt;Hshand2/85168</t>
  </si>
  <si>
    <t>PGAGPPGLGGPRPVKRRGTANRKERRRTQSINSAFAELRECIPNVPADTKLSKIKT</t>
  </si>
  <si>
    <t>LRLATSYIAYLMDLLAKDDQNGEAEAFK</t>
  </si>
  <si>
    <t>&gt;Mmdhand/85168</t>
  </si>
  <si>
    <t>LRLATRYIAYLMDLLAKDDQNGEAEAFK</t>
  </si>
  <si>
    <t>&gt;NVE18219_ATOH7like/163249</t>
  </si>
  <si>
    <t>PLRHQPEEIFLKPRKRASYDQPSANAIRERIRAQNLKKAYMELQKTLPNVPPDTKLPRLNI</t>
  </si>
  <si>
    <t>LLLAIDYISHLTCVLSRQDAEIPCND</t>
  </si>
  <si>
    <t>&gt;Nvscl1_NVEXXX/40127</t>
  </si>
  <si>
    <t>FVSRKAVSIPLDDRRHAYMKRLYTNSRERWRQQHVNLAFAELRKLIPTYPPERKLSKNEI</t>
  </si>
  <si>
    <t>LRFAMKYIKFLENILSDMDDTPMTDTAN</t>
  </si>
  <si>
    <t>&gt;NvScl2_NVE9897_TAL1like/47134</t>
  </si>
  <si>
    <t>SAKRRVPRVEHCRQDNSSFHKRLFTNSRERWRQYQVNLAFAELRKLLPTYPPDKKLSKHEI</t>
  </si>
  <si>
    <t>LRSTMKYIKFLDGLLQEMQREAENKCV</t>
  </si>
  <si>
    <t>&gt;Nvscl3_NVEXXX/36118</t>
  </si>
  <si>
    <t>SEDCPFASLPTLGFPSRTVTNKKERWRQQSVNLAFAEIRKLLPTYPPDKKLSKVEI</t>
  </si>
  <si>
    <t>LRTAVKYIQFLDGVLEGMGDGEEIRGR</t>
  </si>
  <si>
    <t>&gt;Amscl/193274</t>
  </si>
  <si>
    <t>LLGSPTSRVGTLGVRKLFTNSRERWRQQNVSGAFAELRKLVPTHPPDKKLSKNEI</t>
  </si>
  <si>
    <t>LRMAIKYIQLLSNVLEWQKAQERNEGM</t>
  </si>
  <si>
    <t>&gt;Mmscleraxis/63148</t>
  </si>
  <si>
    <t>AGSGPGPGGRPGREPRQRHTANARERDRTNSVNTAFTALRTLIPTEPADRKLSKIET</t>
  </si>
  <si>
    <t>LRLASSYISHLGNVLLVGEACGDGQPCHS</t>
  </si>
  <si>
    <t>&gt;Mmparaxis/55141</t>
  </si>
  <si>
    <t>SGRRASNGAGPVVVVRQRQAANARERDRTQSVNTAFTALRTLIPTEPVDRKLSKIET</t>
  </si>
  <si>
    <t>LRLASSYIAHLANVLLLGELTADDGQPCFR</t>
  </si>
  <si>
    <t>&gt;Hsnscl/72133</t>
  </si>
  <si>
    <t>ATAKYRTAHATRERIRVEAFNLAFAELRKLLPTLPPDKKLSKIEI</t>
  </si>
  <si>
    <t>LRLAICYISYLNHVLDV</t>
  </si>
  <si>
    <t>&gt;Hsscl/173258</t>
  </si>
  <si>
    <t>PYEMEITDGPHTKVVRRIFTNSRERWRQQNVNGAFAELRKLIPTHPPDKKLSKNEI</t>
  </si>
  <si>
    <t>LRLAMKYINFLAKLLNDQEEEGTQRAKTGK</t>
  </si>
  <si>
    <t>&gt;Mmscl/173258</t>
  </si>
  <si>
    <t>PYEMEISDGPHTKVVRRIFTNSRERWRQQNVNGAFAELRKLIPTHPPDKKLSKNEI</t>
  </si>
  <si>
    <t>LRLAMKYINFLAKLLNDQEEEGTQRAKPGK</t>
  </si>
  <si>
    <t>&gt;Hc2/28121</t>
  </si>
  <si>
    <t>NDSGKQRKKRRRKARLTGLSQQRRWANERERHRTRRVNDAIYALRDRLPDFLNPLHIKLSKMET</t>
  </si>
  <si>
    <t>ICLAIRYIRQLKDMLEEDDRSRSSSDFEGI</t>
  </si>
  <si>
    <t>&gt;Sp7/14105</t>
  </si>
  <si>
    <t>DSLQNCKRKKRRAPRLTGVSKQRRKANARERDRVNILNNYIQILRTLIPQTQNNYRVTKFDV</t>
  </si>
  <si>
    <t>IVGATSYISQLSSILKEQGVLVGKRIVDTK</t>
  </si>
  <si>
    <t>&gt;Of7/14102</t>
  </si>
  <si>
    <t>DSKNCKRKKRRSPRLTGVSKQRKKANARERDRVSVLNNYIQILRTLIPQNCNKTTKFDV</t>
  </si>
  <si>
    <t>IVGATSYISQLSSILQGEDDFTVNKEMKAE</t>
  </si>
  <si>
    <t>&gt;Nem26_NVE19723/10101</t>
  </si>
  <si>
    <t>REFESTRKKRRRTARLTGVSKLRKAANARERARVKTLNERIVQLKDILPMSDKAVKPTKTDI</t>
  </si>
  <si>
    <t>IWMAAEYIADLREMLRSADTRVGQEEYWSI</t>
  </si>
  <si>
    <t>&gt;Sp5/30121</t>
  </si>
  <si>
    <t>SPTQAKKKHKRRGPRLTGVSKQRKSANARERTRVQVINSAFETLRDLIPLLPTEKRPSKIET</t>
  </si>
  <si>
    <t>VRLAALYIHHLTELLKNNRKCESTLTKPQG</t>
  </si>
  <si>
    <t>&gt;Of5/30118</t>
  </si>
  <si>
    <t>SLTQARKKHRRRGPRLTGVSKQRKSANARERSRVRVINSAFESLRELIPLSPTEKRPSKIET</t>
  </si>
  <si>
    <t>VRLAALYIHHLTELLTNIGKRDSDIHG</t>
  </si>
  <si>
    <t>&gt;Ep5/23114</t>
  </si>
  <si>
    <t>DTTERTRKKRRRCAPLTGVSKLRKAANARERERVRVLNEGIERLRKLLPGKELKIKPTKTEI</t>
  </si>
  <si>
    <t>IWMAAQYISELRDILHECDLDQSTSGSEEL</t>
  </si>
  <si>
    <t>&gt;AaBHLH/10101</t>
  </si>
  <si>
    <t>KSKQTRRKPRRRKRMLTGVSKQRRAANERERRRLQIINSAFIGLKDLLPLLPGEENISKIEV</t>
  </si>
  <si>
    <t>VKLASRTILLLKEILNDADRKSSSSESDEL</t>
  </si>
  <si>
    <t>&gt;Adi4/11102</t>
  </si>
  <si>
    <t>TQPQQKKKTKRRGRRLTGLSKQRRIANTRERNRVHVINDCIDRLRDLIPLFPNERKPSKTDT</t>
  </si>
  <si>
    <t>IRLAALYISHLTDLLAVENTDHPKLILAAA</t>
  </si>
  <si>
    <t>&gt;Of6/1299</t>
  </si>
  <si>
    <t>RTTTAKKKTKRRGRRLTGLSKQRRIANTRERNRVHVINESIDRLRDLIPLFPNERRPSKTDT</t>
  </si>
  <si>
    <t>IRLAALYISHMTELLAIENPDHHQMV</t>
  </si>
  <si>
    <t>&gt;Sp6/1299</t>
  </si>
  <si>
    <t>RATTSKKKTKRRGRRLTGLSKQRRIANTRERNRVHVINEGIDRLRDLIPLFPNEKKPSKTDT</t>
  </si>
  <si>
    <t>IRLAALYISHLTELLEMANTEHEDMI</t>
  </si>
  <si>
    <t>&gt;Sp2/13103</t>
  </si>
  <si>
    <t>EDKNAKRKTKRRPPRLTGVSKQRKMANERERRRVHALNSHIENLRELIPLSPFEKRPTKTEV</t>
  </si>
  <si>
    <t>IWMAATYIRFLTDLLEKLKTDKTVENTCN</t>
  </si>
  <si>
    <t>&gt;Of1/13102</t>
  </si>
  <si>
    <t>PDKNVKRKSKRRPPRLTGVSKQRKMANERERRRVHALNSHIENLRDHIPLSPFEKRPTKTEV</t>
  </si>
  <si>
    <t>IWMAATYIKFLTDLLEKSDKTADNTLEL</t>
  </si>
  <si>
    <t>&gt;Adi1/9100</t>
  </si>
  <si>
    <t>SIAQPKKKPRRRGPRLTGVSKQRRVANARERRRVEILNMNIQILRHMIPLPPQDKEPSKTEV</t>
  </si>
  <si>
    <t>IWLAVDYITELNKMLETADQWQVDLDLIDV</t>
  </si>
  <si>
    <t>&gt;Sp1/9100</t>
  </si>
  <si>
    <t>AIPQHKKKPRRRGPRLTGVSKQRRVANARERRRVEILNMNIQILRHMIPLPPQEKEPSKTEV</t>
  </si>
  <si>
    <t>IWLAVDYITELTKMLDSADQWQAELEMFDI</t>
  </si>
  <si>
    <t>&gt;Of3/10101</t>
  </si>
  <si>
    <t>AIQQPKKRPRRRGPRLTGVSKQRRVANARERRRVEILNMNIQILRHMIPLPPQDKEPSKTEV</t>
  </si>
  <si>
    <t>IWLAVDYITELTKMLDSADQWQAELEMVDI</t>
  </si>
  <si>
    <t>&gt;Ep1/28119</t>
  </si>
  <si>
    <t>SPQQKKKKARRRGPRLTGVSKQRRLANARERNRVHILNMNIQVLRELIPLPPQEKEPTKTEI</t>
  </si>
  <si>
    <t>IWMAAKYIALLGDMLDQEPIDFGDCVLNDL</t>
  </si>
  <si>
    <t>&gt;NvNem64_NVE19721/27118</t>
  </si>
  <si>
    <t>SPQQKKKKARRRGPRLTGVSKQRRLANARERNRVHILNTNIQVLRELIPLPPQEKEPTKTEI</t>
  </si>
  <si>
    <t>IWMAAKYIALLSDMVEQAPIEFEDFVLNDL</t>
  </si>
  <si>
    <t>&gt;Ep2/11100</t>
  </si>
  <si>
    <t>ERKKNKKKAKRRGPRLTGVSKQRRLANARERTRVHTLNANIDRLKDIIPLFPDEKPSKTET</t>
  </si>
  <si>
    <t>IRIAALYISHMTELLNTTEKTALDFDCCA</t>
  </si>
  <si>
    <t>&gt;Nem7_NVE18117/15104</t>
  </si>
  <si>
    <t>MDAKPKKKTKRRGPRLTGVSKQRRLANARERSRVHTLNANIDRLKDILPLFPDEKPSKTET</t>
  </si>
  <si>
    <t>IRIAAVYIAHLTELLENTEKPAVEFEPPP</t>
  </si>
  <si>
    <t>&gt;Adi2/50141</t>
  </si>
  <si>
    <t>EKTQGRKKTRRRGPRLTGVSRQRRMANARERSRVQNLNAHIERLRDLIPLFPGEKKPSKTET</t>
  </si>
  <si>
    <t>IRLAAVYISCLTDILEAAPEGLGRISSDDL</t>
  </si>
  <si>
    <t>&gt;Of2/10101</t>
  </si>
  <si>
    <t>CSNQGKKKPRRRGPRLTGVSRQRRMANARERCRVQTLNAHIERLRDLIPLFPGEKKPSKTET</t>
  </si>
  <si>
    <t>IRLAAVYISCLTDILETTPEGLERIATEEL</t>
  </si>
  <si>
    <t>&gt;Sp3/10101</t>
  </si>
  <si>
    <t>DNAPGKKKTRRRGPRLTGVSRQRRMANARERSRVQTLNAHIERLRDLIPLFPGEKKPSKTET</t>
  </si>
  <si>
    <t>IRLAAVYISCLTEILENTPEGLERINPDEL</t>
  </si>
  <si>
    <t>&gt;Adi3/36127</t>
  </si>
  <si>
    <t>KNPSVRKKSKRRSPRLSGVSKRRKMANARERRRVHALNSHIENLRELIPQLQCEKRPSKTEV</t>
  </si>
  <si>
    <t>IWMAATYIEFLTELLQNSKNPADDKNVPKA</t>
  </si>
  <si>
    <t>&gt;Zc4/19108</t>
  </si>
  <si>
    <t>VKKESQNRKKRRGPRLTGVSRQRRLANARERNRVQIINENIDRLRELIPLFPDEKKPTKTET</t>
  </si>
  <si>
    <t>IHLAAVYISCLTELLQSSDEQEDDVFAD</t>
  </si>
  <si>
    <t>&gt;Prv1/13102</t>
  </si>
  <si>
    <t>TKTDSQNRKKRRGPRLTGVSRQRRLANARERNRVQIINENIDKLRDLIPLFPHEKKPTKTET</t>
  </si>
  <si>
    <t>IRLAAVYISCLTELLQSSEKPEEDVFED</t>
  </si>
  <si>
    <t>&gt;Pac1/1099</t>
  </si>
  <si>
    <t>KKTDSQNRKKRRGPRLTGVSRQRRLANARERNRVQIINENIDKLRDLIPLFPHEKKPTKTET</t>
  </si>
  <si>
    <t>&gt;Sp4/999</t>
  </si>
  <si>
    <t>VFIEEKKKRKRRGPRLTGISKQRRMANARERKRVQNLNEEIEVLKSLLPLSPQNKKPTKTEV</t>
  </si>
  <si>
    <t>IWLAAEYIDALTQMLKDAKSMDDFNEHSF</t>
  </si>
  <si>
    <t>&gt;Of4/999</t>
  </si>
  <si>
    <t>IFAVDKKKRKRRGPRLTGVSKQRRLANARERKRVQALNEEIEVLKSLLPLSPHDKKPTKTEV</t>
  </si>
  <si>
    <t>VWLAAAYIDELTQMLHKTPSQDEFNGGPL</t>
  </si>
  <si>
    <t>&gt;NvNem24_NVE18116/42133</t>
  </si>
  <si>
    <t>DQDKPKKKQKRRGPRLTGVSRQRRLANTRERHRVQVLNAYIDRLRHLIPLFPGEKKPSKTET</t>
  </si>
  <si>
    <t>VHLAALYIEHMTEIIQNTEKPPSVSDASSP</t>
  </si>
  <si>
    <t>&gt;Ep3/10101</t>
  </si>
  <si>
    <t>PQDKGKKKMKRRGPRLTGVSRQRRLANTRERNRVQILNANIDRLRDLIPLFPDEKKPSKTDT</t>
  </si>
  <si>
    <t>VRLAAEYIGHLTDILQTTEKPQSTSSESTS</t>
  </si>
  <si>
    <t>&gt;Zc2/1193</t>
  </si>
  <si>
    <t>DCEKEKRRKRRRRPRLTGVSKQRRLANARERKRVQILNEKIDNLRDLLPILPRERKPTKTEV</t>
  </si>
  <si>
    <t>IWLAASYIGELTEMLLNLSTP</t>
  </si>
  <si>
    <t>&gt;Zc6/1263</t>
  </si>
  <si>
    <t>DEKKGKKKIKRRGPRLTGISKQRRVANARERKRVHILNSHIDALRNLLPLLP</t>
  </si>
  <si>
    <t>&gt;prv2/24115</t>
  </si>
  <si>
    <t>DEKKGKKKIKRRGPRLTGISKQRRVANARERKRVHILNSQIDALRNLLPLLPHEKKPTKTET</t>
  </si>
  <si>
    <t>IWRAATYISFLTEVLESSENGSEMAKDEDN</t>
  </si>
  <si>
    <t>&gt;Pac2/24115</t>
  </si>
  <si>
    <t>IWRAATYISFLTEVLESSENGSEMAKDEDC</t>
  </si>
  <si>
    <t>&gt;Zc5/268</t>
  </si>
  <si>
    <t>KRTRSNSRRGNSWRQSSRTRRLVANARERSRIHIMSEAFEGLRRAVPCYSYDQKLSKLAI</t>
  </si>
  <si>
    <t>LRIATSY</t>
  </si>
  <si>
    <t>&gt;Nem16/15106</t>
  </si>
  <si>
    <t>SRINKTRRARRRTRRLTGVSKQRRTANERERNRVQQVNAAFETLRNKIPLRALEKKPSKIDT</t>
  </si>
  <si>
    <t>IRLATRYIQDLTQLLSLAETEGRITSPSSS</t>
  </si>
  <si>
    <t>&gt;Amnscl/1793</t>
  </si>
  <si>
    <t>GAGTLSREERRRRRRATQKYRTAHATRERVRVEAFNLAFAELRKLLPTLPPDKKLSKIEI</t>
  </si>
  <si>
    <t>LRLAICYIAYLNHVLEA</t>
  </si>
  <si>
    <t>&gt;Zc7/355</t>
  </si>
  <si>
    <t>SCSSVGTISKRTFTNSRERWRQYHVNIAFAELRKLLPTYPVDKKMSKREI</t>
  </si>
  <si>
    <t>LRS</t>
  </si>
  <si>
    <t>&gt;Zc3/1963</t>
  </si>
  <si>
    <t>SSNDKSKRRRRRKPRLTGLSKQRQTANARERNRMRSLSTALLHLR</t>
  </si>
  <si>
    <t>&gt;Prv5/21110</t>
  </si>
  <si>
    <t>SANDKNKRRRRRKPRLTGLSKQRQTANARERSRMRSISTAMLHLRGCLPSYMVPTEKKLSKIQT</t>
  </si>
  <si>
    <t>LRLAIRYITMLWQLLQPPTGGGVRTL</t>
  </si>
  <si>
    <t>&gt;Zc1/175</t>
  </si>
  <si>
    <t>KYKRNSNGARSRRKDGSNKSDQRAVANVRERQRTQALNDAFNKLRKIIPTLPSDKLSKIQT</t>
  </si>
  <si>
    <t>LRLASRYIDFLCQV</t>
  </si>
  <si>
    <t>&gt;Prv3/37128</t>
  </si>
  <si>
    <t>MSAPEKNKRRRRRPRLTGLSKQRQAANARERNRTHSVNSAFTNLRVLIPTEPSDRKLSKIET</t>
  </si>
  <si>
    <t>LRLASSYIAHLGQLLVSGTQCPNVSSDHCE</t>
  </si>
  <si>
    <t>&gt;Pac3/37128</t>
  </si>
  <si>
    <t>&gt;Prv4/55146</t>
  </si>
  <si>
    <t>&gt;Pac4/55146</t>
  </si>
  <si>
    <t>&gt;Ep6/44134</t>
  </si>
  <si>
    <t>GIGSLKGKKKRRKPRLTGLSKQRQAANARERNRTHSVNAAFNALRLLIPTEPSDRKLSKIET</t>
  </si>
  <si>
    <t>LRLASSYIAHLGTILISGTQCPNVPMDSS</t>
  </si>
  <si>
    <t>&gt;NvParaxis_NVE19720/30121</t>
  </si>
  <si>
    <t>SENASRLKRKRRKPRLTGLSKQRQAANARERNRTHSVNAAFDALRLLIPTEPSDRKLSKIET</t>
  </si>
  <si>
    <t>LRLASSYIAHLSTILISGTQCPNVPSSMDH</t>
  </si>
  <si>
    <t>&gt;Adi5/45136</t>
  </si>
  <si>
    <t>DINSKNNKRKRRRPRLTGLSKQRQAANARERSRTHSVNSAFSALRVLIPTEPSDRKLSKIET</t>
  </si>
  <si>
    <t>LRLATSYISHLGSMLVSGTQCSNVSKVAQH</t>
  </si>
  <si>
    <t>&gt;Of8/36126</t>
  </si>
  <si>
    <t>ENSKNSKRKRRRPRLTGLSKQRQAANARERSRTHSVNSAFSALRVLIPTEPSDRKLSKIET</t>
  </si>
  <si>
    <t>LRLASSYIAHLGSMLVSGTQCPNVAKAVEH</t>
  </si>
  <si>
    <t>&gt;Sp9/44135</t>
  </si>
  <si>
    <t>TLTSKNNKRKRRRPRLTGLSKQRQAANARERSRTHSVNSAFSALRVLIPTEPSDRKLSKIET</t>
  </si>
  <si>
    <t>LRLASSYIAHLGSMLVSGTQCPNVAKAAEH</t>
  </si>
  <si>
    <t>#NK</t>
  </si>
  <si>
    <t>&gt;XP_017958411.1_musclespecific_</t>
  </si>
  <si>
    <t>homeobox_protein_tinman_[Drosophila_navojoa]/332-395</t>
  </si>
  <si>
    <t>KPRMKRKPRVLFSQAQVLELECRFRLKKYLTGAEREIIAQKLNLSATQVKIWFQNRRYKSKRGD</t>
  </si>
  <si>
    <t>&gt;XP_030562922.1_musclespecific_</t>
  </si>
  <si>
    <t>homeobox_protein_tinman_[Drosophila_novamexicana]/306-369</t>
  </si>
  <si>
    <t>&gt;XP_030374284.1_musclespecific_</t>
  </si>
  <si>
    <t>homeobox_protein_tinman_[Scaptodrosophila_lebanonensis]/297-360</t>
  </si>
  <si>
    <t>&gt;XP_002074171.1_musclespecific_</t>
  </si>
  <si>
    <t>homeobox_protein_tinman_[Drosophila_willistoni]/306-369</t>
  </si>
  <si>
    <t>KQRMKRKPRVLFSQAQVLELECRFRHKKYLTGAEREIIAQKLNLSATQVKIWFQNRRYKSKRGS</t>
  </si>
  <si>
    <t>&gt;XP_022227943.1_musclespecific_</t>
  </si>
  <si>
    <t>homeobox_protein_tinman_[Drosophila_obscura]/308-371</t>
  </si>
  <si>
    <t>KPRMKRKPRVLFSQAQVLELECRFRLKKYLTGSEREIIAQKLNLSATQVKIWFQNRRYKSKRGD</t>
  </si>
  <si>
    <t>&gt;XP_002023928.1_musclespecific_</t>
  </si>
  <si>
    <t>homeobox_protein_tinman_[Drosophila_persimilis]/306-369</t>
  </si>
  <si>
    <t>&gt;XP_020813852.1_musclespecific_</t>
  </si>
  <si>
    <t>homeobox_protein_tinman_[Drosophila_serrata]/314-377</t>
  </si>
  <si>
    <t>&gt;XP_001979284.1_musclespecific_</t>
  </si>
  <si>
    <t>homeobox_protein_tinman_[Drosophila_erecta]/297-360</t>
  </si>
  <si>
    <t>&gt;NP_524433.1_tinman_[Drosophila_melanogaster]/297-360</t>
  </si>
  <si>
    <t>&gt;ACH89436.1_homeodomain_protein_Tlx_[Capitella_teleta]/103-166</t>
  </si>
  <si>
    <t>TPPKRKKPRTSFSRLQIIELEKRFHRQKYLASAERSALAKGLKMTDAQVKTWFQNRRTKWRRQT</t>
  </si>
  <si>
    <t>&gt;NP_004378.1_homeobox_protein_Nkx-2.5_isoform_1_[Homo_sapiens]/134-197</t>
  </si>
  <si>
    <t>RARRRRKPRVLFSQAQVYELERRFKQQRYLSAPERDQLASVLKLTSTQVKIWFQNRRYKCKRQR</t>
  </si>
  <si>
    <t>&gt;NP_032726.1_homeobox_protein_Nkx-2.5_[Mus_musculus]/133-196</t>
  </si>
  <si>
    <t>&gt;XP_006523860.1_homeobox_protein_Nkx-2.5_isoform_X1_[Mus_musculus]/133-</t>
  </si>
  <si>
    <t>&gt;NP_446103.1_homeobox_protein_Nkx-2.5_[Rattus_norvegicus]/133-196</t>
  </si>
  <si>
    <t>RPRRRRKPRVLFSQAQVYELERRFKQQRYLSPAERDQLASVLKLTSTQVKIWFQNRRYKCKRQR</t>
  </si>
  <si>
    <t>&gt;ACH88440.1_NK-like_homeobox_protein_5b,_partial_[Capitella_teleta]/85-</t>
  </si>
  <si>
    <t>NGYRKKKTRTVFSRGQIFTLESTFDSKRYLSSAERAGLAMNLKISEGQVKIWFQNRRNKWKKQM</t>
  </si>
  <si>
    <t>&gt;ACH57158.1_NK-like_protein_1,_partial_[Trichoplax_adhaerens]/1-60</t>
  </si>
  <si>
    <t>&gt;ACI26671.1_NK-like_homeobox_protein_7_[Capitella_teleta]/17-80</t>
  </si>
  <si>
    <t>GRDKKKKARTTFTGRQIFELEKQFELKKYLSSSERAEMATLLNVTETQVKIWFQNRRTKWKKQE</t>
  </si>
  <si>
    <t>&gt;NP_990362.2_homeobox_protein_Nkx-2.3_[Gallus_gallus]/137-200</t>
  </si>
  <si>
    <t>KQRSRRKPRVLFSQAQVFELERRFKQQRYLSAPEREHLASSLKLTSTQVKIWFQNRRYKCKRQR</t>
  </si>
  <si>
    <t>&gt;NP_032725.1_homeobox_protein_Nkx-2.3_[Mus_musculus]/141-204</t>
  </si>
  <si>
    <t>KPRSRRKPRVLFSQAQVFELERRFKQQRYLSAPEREHLASSLKLTSTQVKIWFQNRRYKCKRQR</t>
  </si>
  <si>
    <t>&gt;XP_020716323.2_musclespecific_</t>
  </si>
  <si>
    <t>homeobox_protein_tinman_[Ceratitis_capitata]/412-475</t>
  </si>
  <si>
    <t>KPRCKRKPRVLFSQAQVLELECRFRMQKYLTGAEREVIAHKLNLSPTQVKIWFQNRRYKSKRGE</t>
  </si>
  <si>
    <t>&gt;XP_011181087.1_musclespecific_</t>
  </si>
  <si>
    <t>homeobox_protein_tinman_[Zeugodacus_cucurbitae]/388-451</t>
  </si>
  <si>
    <t>&gt;XP_029404910.1_musclespecific_</t>
  </si>
  <si>
    <t>homeobox_protein_tinman,_partial_[Bactrocera_dorsalis]/390-444</t>
  </si>
  <si>
    <t>KPRCKRKPRVLFSQAQVLELECRFRMQKYLTGAEREVIAHKLNLSPTQAKIWFQN---------</t>
  </si>
  <si>
    <t>&gt;CEF59464.1_Musclespecific_</t>
  </si>
  <si>
    <t>homeobox_protein_tinman_[Strongyloides_ratti]/112-175</t>
  </si>
  <si>
    <t>SQQSKRKPRVLFTHTQVMRLEEKFKQQKYVNSSEREELAIALGLTPTQIKIWFQNRRYKCKRVD</t>
  </si>
  <si>
    <t>&gt;XP_024498675.1_Musclespecific_</t>
  </si>
  <si>
    <t>&gt;NP_001029316.1_homeobox_protein_Nkx-3.1_[Rattus_norvegicus]/122-185</t>
  </si>
  <si>
    <t>TKQPQKRSRAAFSHTQVIELERKFSHQKYLSAPERAHLAKNLKLTETQVKIWFQNRRYKTKRRQ</t>
  </si>
  <si>
    <t>&gt;NP_031550.2_homeobox_protein_Nkx-3.2_[Mus_musculus]/202-265</t>
  </si>
  <si>
    <t>PKPRKKRSRAAFSHAQVFELERRFNHQRYLSGPERADLAASLKLTETQVKIWFQNRRYKTKRRQ</t>
  </si>
  <si>
    <t>&gt;ACI26670.1_NK-like_homeobox_protein_3_[Capitella_teleta]/63-126</t>
  </si>
  <si>
    <t>PKPRKKRSRAAFSHAQVFELERRFSHQRYLSAPERADLAQVLKLTETQVKVWFQNRRYKTKRKQ</t>
  </si>
  <si>
    <t>&gt;ACH89437.1_NK-like_homeobox_protein_5_[Capitella_teleta]/250-313</t>
  </si>
  <si>
    <t>GSARKKKTRTVFSRSQVFQLESTFDMKRYLSSSERAGLAASLHLTETQVKIWFQNRRNKWKRQL</t>
  </si>
  <si>
    <t>&gt;ACH89431.1_NK-like_homeobox_protein_2.1b_[Capitella_teleta]/219-282</t>
  </si>
  <si>
    <t>SLTQRRKRRILFTQAQIYELERRFKQQKYLSAPEREHLASMIGLTPTQVKIWFQNHRYKTKKSQ</t>
  </si>
  <si>
    <t>&gt;NK5_NVE20898/105-168</t>
  </si>
  <si>
    <t>KKRRKKKTRTVFSRSQVYQLESTFDMKRYLSSSERAGLASQLHLTETQVKIWFQNRRNKWKRQI</t>
  </si>
  <si>
    <t>&gt;NK3_NVE24919/126-189</t>
  </si>
  <si>
    <t>SKPRRKRSRAAFSHQQVFELERRFSHQKYLSGPERADLAAALKLTETQVKIWFQNRRYKTKRRQ</t>
  </si>
  <si>
    <t>&gt;NK2-VndB_NVE11289/111-174</t>
  </si>
  <si>
    <t>HRGGKKKKRILFTRSQIYELERRFRVQQYLSAPEREHLARMISLTPVQVKIWFQNHRYKCRQRY</t>
  </si>
  <si>
    <t>&gt;XP_001657902.2_musclespecific_</t>
  </si>
  <si>
    <t>homeobox_protein_tinman_[Aedes_aegypti]/277-340</t>
  </si>
  <si>
    <t>KLRAKRKPRILFSQGQVLELERRFRQQRYLSAPERETLAGILKLTPTQVKIWFQNRRYKSKRIQ</t>
  </si>
  <si>
    <t>&gt;NP_033411.3_homeobox_protein_Nkx-2.1_[Mus_musculus]/157-220</t>
  </si>
  <si>
    <t>PSAPRRKRRVLFSQAQVYELERRFKQQKYLSAPEREHLASMIHLTPTQVKIWFQNHRYKMKRQA</t>
  </si>
  <si>
    <t>&gt;NP_075993.1_homeobox_protein_Nkx-2.4_[Mus_musculus]/184-247</t>
  </si>
  <si>
    <t>AAAPRRKRRVLFSQAQVYELERRFKQQKYLSAPEREHLASMIHLTPTQVKIWFQNHRYKMKRQA</t>
  </si>
  <si>
    <t>&gt;XP_006499364.1_homeobox_protein_Nkx-2.4_isoform_X1_[Mus_musculus]/152-</t>
  </si>
  <si>
    <t>&gt;ACH89434.1_NK-like_homeobox_protein_4a,_partial_[Capitella_teleta]/164-</t>
  </si>
  <si>
    <t>QHKTKRKPRVLFSQAQVYELERRFKQQRYLSAPEREQLAAMLKMSSQQVKIWFQNRRYKMKRQT</t>
  </si>
  <si>
    <t>&gt;NP_001081667.1_NK2_homeobox_3_S_homeolog_[Xenopus_laevis]/152-215</t>
  </si>
  <si>
    <t>KQRSRRKPRVLFSQAQVFELERRFKQQRYLSAPEREHLANSLKLTSTQVKIWFQNRRYKCKRQR</t>
  </si>
  <si>
    <t>&gt;NP_001165709.1_NK2_homeobox_3_L_homeolog_[Xenopus_laevis]/145-208</t>
  </si>
  <si>
    <t>&gt;NP_990468.1_homeobox_protein_Nkx-2.6_[Gallus_gallus]/60-123</t>
  </si>
  <si>
    <t>KQPQRRKPRVLFSQTQVLELERRFKQQKYLSALEREHLANVLQLTSTQVKIWFQNRRYKCKRQR</t>
  </si>
  <si>
    <t>&gt;NP_001129743.2_homeobox_protein_Nkx-2.6_[Homo_sapiens]/128-191</t>
  </si>
  <si>
    <t>KARQRRKPRVLFSQAQVLALERRFKQQRYLSAPEREHLASALQLTSTQVKIWFQNRRYKCKRQR</t>
  </si>
  <si>
    <t>&gt;NP_001121125.1_homeobox_protein_Nkx-2.6_[Rattus_norvegicus]/46-109</t>
  </si>
  <si>
    <t>VTRPRRKPRVLFSQAQVLALERRFKQQRYLSAPEREHLASVLQLTSTQVKIWFQNRRYKCKRQR</t>
  </si>
  <si>
    <t>&gt;NP_035050.2_homeobox_protein_Nkx-2.6_isoform_1_[Mus_musculus]/119-182</t>
  </si>
  <si>
    <t>RTRPQRKSRVLFSQAQVLALERRFKQQRYLTAPEREHLASALQLTSTQVKIWFQNRRYKSKSQR</t>
  </si>
  <si>
    <t>&gt;NP_001347147.1_homeobox_protein_Nkx-2.6_isoform_2_[Mus_musculus]/22-85</t>
  </si>
  <si>
    <t>&gt;NP_571496.2_homeobox_protein_Nkx-2.5_[Danio_rerio]/137-200</t>
  </si>
  <si>
    <t>KQRKRRKPRVLFSQAQVYELERRFKQQKYLSAPERDHLANVLKLTSTQVKIWFQNRRYKCKRQR</t>
  </si>
  <si>
    <t>&gt;NP_990495.1_homeobox_protein_Nkx-2.5_[Gallus_gallus]/115-178</t>
  </si>
  <si>
    <t>RQRKRRKPRVLFSQAQVYELERRFKQQKYLSAPERDHLANVLKLTSTQVKIWFQNRRYKCKRQR</t>
  </si>
  <si>
    <t>&gt;NP_001080190.1_homeobox_protein_Nkx-2.5_[Xenopus_laevis]/120-183</t>
  </si>
  <si>
    <t>&gt;NP_001116891.1_homeobox_protein_Nkx-2.5_[Xenopus_tropicalis]/121-184</t>
  </si>
  <si>
    <t>&gt;AAV85465.1_tinman,_partial_[Euprymna_scolopes]/151-214</t>
  </si>
  <si>
    <t>RQRQRRKPRVLFSQAQVFELERRFKQQRYLSAPEREQLANMLKLTSTQVKIWFQNRRYKCKRQR</t>
  </si>
  <si>
    <t>&gt;ACH89433.1_NK-like_homeobox_protein_2.2b_[Capitella_teleta]/62-125</t>
  </si>
  <si>
    <t>PSAKKKKRRVLFSKAQTYELERRFRQQRYLSAPEREHLASILRLTPTQVKIWFQNHRYKLKKAR</t>
  </si>
  <si>
    <t>&gt;ACH89430.1_NK-like_homeobox_protein_2.1a,_partial_[Capitella_teleta]/21-</t>
  </si>
  <si>
    <t>PLAHRRKRRVLFSQAQVYELERRFKQQKYLSAPEREQLAALIGLSPTQVKIWFQNHRYKTKKGD</t>
  </si>
  <si>
    <t>&gt;XP_023309289.1_musclespecific_</t>
  </si>
  <si>
    <t>homeobox_protein_tinman_[Lucilia_cuprina]/318-381</t>
  </si>
  <si>
    <t>KPRSKRKPRVLFSQAQVLELECRFRLKKYLTGAEREIIAQKLNLSPTQVKIWFQNRRYKSKRGE</t>
  </si>
  <si>
    <t>&gt;NK2-VndE_NVE10555/91-154</t>
  </si>
  <si>
    <t>EPPKKRKRRILFTKAQTFILERRFTQQRYLSAPEREELARIANLTPAQVKIWFQNHRYKYRKQM</t>
  </si>
  <si>
    <t>&gt;NK2-VndA_NVE10560/66-129</t>
  </si>
  <si>
    <t>SHVRKKKRRILFTKSQIFELERRFRQQKYLSANEREQLARIIDLTPTQVKIWFQNHRYKFKKQI</t>
  </si>
  <si>
    <t>&gt;NP_571494.1_NK2_transcription_factor_related_7_[Danio_rerio]/120-183</t>
  </si>
  <si>
    <t>KQRLRRKPRVLFSQTQVFELERRFKQQRYLSAPERDHLALALKLTSTQVKIWFQNRRYKCKRQR</t>
  </si>
  <si>
    <t>&gt;NP_035049.1_homeobox_protein_Nkx-2.2_isoform_1_[Mus_musculus]/124-187</t>
  </si>
  <si>
    <t>DAGKKRKRRVLFSKAQTYELERRFRQQRYLSAPEREHLASLIRLTPTQVKIWFQNHRYKMKRAR</t>
  </si>
  <si>
    <t>&gt;XP_006498961.1_homeobox_protein_Nkx-2.2_isoform_X1_[Mus_musculus]/124-</t>
  </si>
  <si>
    <t>&gt;XP_006498962.1_homeobox_protein_Nkx-2.2_isoform_X1_[Mus_musculus]/124-</t>
  </si>
  <si>
    <t>&gt;XP_006498963.1_homeobox_protein_Nkx-2.2_isoform_X1_[Mus_musculus]/124-</t>
  </si>
  <si>
    <t>&gt;XP_011237651.1_homeobox_protein_Nkx-2.2_isoform_X1_[Mus_musculus]/124-</t>
  </si>
  <si>
    <t>&gt;XP_030104115.1_homeobox_protein_Nkx-2.2_isoform_X1_[Mus_musculus]/124-</t>
  </si>
  <si>
    <t>&gt;NP_001071100.1_homeobox_protein_Nkx-2.2_isoform_2_[Mus_musculus]/124-187</t>
  </si>
  <si>
    <t>&gt;ABQ10640.1_homeodomain_protein_NK4_[Platynereis_dumerilii]/227-290</t>
  </si>
  <si>
    <t>RQRQKRKPRVLFSQAQVYELERRFKQQRYLSAPEREQLASMLKLTSTQVKIWFQNRRYKMKRQR</t>
  </si>
  <si>
    <t>&gt;XP_001966310.1_vnd,_isoform_A_[Drosophila_ananassae]/573-636</t>
  </si>
  <si>
    <t>MPNKKRKRRVLFTKAQTYELERRFRQQRYLSAPEREHLASLIRLTPTQVKIWFQNHRYKTKRAQ</t>
  </si>
  <si>
    <t>&gt;XP_014759813.1_vnd,_isoform_B_[Drosophila_ananassae]/418-481</t>
  </si>
  <si>
    <t>&gt;NP_476786.2_ventral_nervous_system_defective,_isoform_A_[Drosophila_mela</t>
  </si>
  <si>
    <t>nogaster]/541-604</t>
  </si>
  <si>
    <t>LPNKKRKRRVLFTKAQTYELERRFRQQRYLSAPEREHLASLIRLTPTQVKIWFQNHRYKTKRAQ</t>
  </si>
  <si>
    <t>&gt;NP_001036253.1_ventral_nervous_system_defective,_isoform_B_[Drosophila_m</t>
  </si>
  <si>
    <t>elanogaster]/395-458</t>
  </si>
  <si>
    <t>&gt;ACH89435.1_NK-like_homeobox_protein_4b_[Capitella_teleta]/161-224</t>
  </si>
  <si>
    <t>RQRTKRKPRVLFSQAQVYELERRFKQQRYLSAPEREQLASMLKLTSQQVKIWFQNRRYKMKRQT</t>
  </si>
  <si>
    <t>&gt;ACH89432.1_NK-like_homeobox_protein_2.2a,_partial_[Capitella_teleta]/62-</t>
  </si>
  <si>
    <t>APQKKKKRRVLFSKAQTFELEKRFRQQRYLSAPEREHLASILRLTPTQVKIWFQNHRYKLKKAR</t>
  </si>
  <si>
    <t>&gt;NK2-VndC_NVE10559/43-106</t>
  </si>
  <si>
    <t>EPSKKRKRRILFTKSQIYELERRFRYQRYLSAPEREQLGRMINLTPTQVKIWFQNHRYKHKKQA</t>
  </si>
  <si>
    <t>&gt;NK2-Tinman_NVE24920/108-171</t>
  </si>
  <si>
    <t>PKRIRRKPRVLFSQAQVYELERRFKGQKYLSAPERDHLASLLKLTPNQVKIWFQNKRYKCKKQA</t>
  </si>
  <si>
    <t>&gt;NP_032727.2_homeobox_protein_Nkx-2.8_[Mus_musculus]/77-140</t>
  </si>
  <si>
    <t>DPEKRRKRRVLFSKAQTLELERRFRQQRYLSAPEREQLARLLRLTPTQVKIWFQNHRYKLKRGR</t>
  </si>
  <si>
    <t>&gt;XP_006515596.1_homeobox_protein_Nkx-2.8_isoform_X1_[Mus_musculus]/77-140</t>
  </si>
  <si>
    <t>&gt;NP_001079168.1_NK2_homeobox_6_L_homeolog_[Xenopus_laevis]/96-159</t>
  </si>
  <si>
    <t>QHRQRRKPRVLFSQMQVFQLERRFKQQRYLSAPEREQLALALKLTSTQVKIWFQNRRYKCKRQK</t>
  </si>
  <si>
    <t>&gt;NK2-VndD_NVE10557/88-151</t>
  </si>
  <si>
    <t>EPPKKRKRRVLFTKAQTYELERRFRQQRYLSAPEREQLARIINLTPTQVKIWFQNHRYKFKKQN</t>
  </si>
  <si>
    <t>&gt;NK2-RELATED_NVEXXXXXXX/1-60</t>
  </si>
  <si>
    <t>&gt;NK6_NVE18161/154-217</t>
  </si>
  <si>
    <t>DDSKRKHTRPTFSGHQIFALEKTFEQTKYLAGPERARLAYSLGMTESQVKVWFQNRRTKWRKRH</t>
  </si>
  <si>
    <t>&gt;ACI26668.1_NK-like_homeobox_protein_6,_partial_[Capitella_teleta]/9-72</t>
  </si>
  <si>
    <t>KDNKKKHTRPTFSGHQIFALEKTFEQTKYLAGPERARLAYALGMTESQVKVWFQNRRTKWRKRH</t>
  </si>
  <si>
    <t>&gt;ACH57160.1_NK-like_protein_2,_partial_[Trichoplax_adhaerens]/1-60</t>
  </si>
  <si>
    <t>&gt;NK1_NVE20899/141-204</t>
  </si>
  <si>
    <t>KEGKPRRARTAFTYEQLVALENKFKSTRYLSVCERLNLALSLGLTETQVKIWFQNRRTKWKKQN</t>
  </si>
  <si>
    <t>&gt;ACH70609.1_NK-like_homeobox_protein_1a,_partial_[Capitella_teleta]/12-75</t>
  </si>
  <si>
    <t>ASGKPRRVRTAFTYEQLVALENKFRQTRYLSVCERLNLALSLNLTETQVKIWFQNRRTKWKKQN</t>
  </si>
  <si>
    <t>&gt;ACI26669.1_NK-like_homeobox_protein_1b_[Capitella_teleta]/28-91</t>
  </si>
  <si>
    <t>GRGKPRRARTAFTYEQLVALENKFKQTRYLSVCERLNLALSLNLTETQVKIWFQNRRTKWKKQN</t>
  </si>
  <si>
    <t>&gt;NP_001009812.1_transcription_factor_LBX2_isoform_2_[Homo_sapiens]/77-140</t>
  </si>
  <si>
    <t>FGRKRRKSRTAFTAQQVLELERRFVFQKYLAPSERDGLATRLGLANAQVVTWFQNRRAKLKRDV</t>
  </si>
  <si>
    <t>&gt;NP_034822.1_transcription_factor_LBX2_[Mus_musculus]/80-143</t>
  </si>
  <si>
    <t>GVRRRRKSRTAFTAQQVLELERRFVFQKYLAPSERDGLAARLGLANAQVVTWFQNRRAKLKRDV</t>
  </si>
  <si>
    <t>&gt;NP_001102714.1_transcription_factor_LBX2_[Rattus_norvegicus]/79-142</t>
  </si>
  <si>
    <t>GVRRRRKSRTAFTPQQVLELERRFVFQKYLAPSERDGLAARLGLANAQVVTWFQNRRAKLKRDV</t>
  </si>
  <si>
    <t>&gt;NP_001179057.1_transcription_factor_LBX2_[Bos_taurus]/81-144</t>
  </si>
  <si>
    <t>AGRRRRKSRTAFTAQQVLELERRFVFQKYLAPSERDGLASRLGLANAQVVTWFQNRRAKLKRDV</t>
  </si>
  <si>
    <t>&gt;NP_001269359.1_transcription_factor_LBX2_isoform_1_[Homo_sapiens]/81-144</t>
  </si>
  <si>
    <t>&gt;XP_011250917.1_musclespecific_</t>
  </si>
  <si>
    <t>homeobox_protein_tinman_[Camponotus_floridanus]/390-453</t>
  </si>
  <si>
    <t>QPKKKRKSRTAFTNQQIFELEKRFLYQKYLSPADRDEIAAQLGLSNAQVITWFQNRRAKLKRDM</t>
  </si>
  <si>
    <t>&gt;XP_012540234.1_musclespecific_</t>
  </si>
  <si>
    <t>homeobox_protein_tinman_[Monomorium_pharaonis]/388-451</t>
  </si>
  <si>
    <t>&gt;XP_011161558.1_musclespecific_</t>
  </si>
  <si>
    <t>homeobox_protein_tinman_[Solenopsis_invicta]/391-454</t>
  </si>
  <si>
    <t>&gt;ACI26672.1_Lbx_homeodomain_protein_[Capitella_teleta]/195-258</t>
  </si>
  <si>
    <t>PPKKRRKSRTAFTNQQIYELEKRFLYQKYLTPADRDEIAQNLGLSNAQVITWFQNRRAKLKRDL</t>
  </si>
  <si>
    <t>&gt;NP_524435.2_ladybird_early_[Drosophila_melanogaster]/349-412</t>
  </si>
  <si>
    <t>QPKKKRKSRTAFTNHQIFELEKRFLYQKYLSPADRDEIAASLGLSNAQVITWFQNRRAKQKRDI</t>
  </si>
  <si>
    <t>&gt;NP_524434.2_ladybird_late,_isoform_A_[Drosophila_melanogaster]/247-310</t>
  </si>
  <si>
    <t>NPKKKRKSRTAFTNQQIFELEKRFLYQKYLSPADRDEIAGGLGLSNAQVITWFQNRRAKLKRDM</t>
  </si>
  <si>
    <t>&gt;NP_001158500.1_ladybird_homeobox_1_[Saccoglossus_kowalevskii]/163-226</t>
  </si>
  <si>
    <t>SSRKKRKSRTAFTNQQLFELERRFMYQKYLSPGDRDEIASSLGLSSSQVITWFQNRRAKLKRDV</t>
  </si>
  <si>
    <t>&gt;lbx_NVE20146/15-78</t>
  </si>
  <si>
    <t>SQRKRRKPRTCFTNRQIIELERRFMYQKYLSPSDRDDIAMALGLPGAQIITWFQNRRAKMRRDV</t>
  </si>
  <si>
    <t>&gt;NP_001038133.1_transcription_factor_LBX2_[Gallus_gallus]/113-176</t>
  </si>
  <si>
    <t>TSKKRRKSRTAFSNQQLFELERRFVRQKYLSPADRDQLAQRLALSSAQVITWFQNRRAKLKRDL</t>
  </si>
  <si>
    <t>&gt;NP_001007135.1_transcription_factor_LBX2_[Danio_rerio]/122-185</t>
  </si>
  <si>
    <t>ASKKRRKSRTAFTNHQIYELEKRFLYQKYLSPADRDQIAQQLGLTNAQVITWFQNRRAKLKRDL</t>
  </si>
  <si>
    <t>&gt;NP_001020703.1_transcription_factor_LBX1_[Danio_rerio]/121-184</t>
  </si>
  <si>
    <t>TPKKRRKSRTAFTNHQIYELEKRFLYQKYLSPADRDQIAQQLGLTNAQVITWFQNRRAKLKRDL</t>
  </si>
  <si>
    <t>&gt;NP_001089192.1_transcription_factor_LBX1_[Xenopus_laevis]/123-186</t>
  </si>
  <si>
    <t>&gt;NP_001072559.1_transcription_factor_LBX1_[Xenopus_tropicalis]/121-184</t>
  </si>
  <si>
    <t>&gt;NP_001171614.1_transcription_factor_LBX1_[Gallus_gallus]/121-184</t>
  </si>
  <si>
    <t>APKKRRKSRTAFTNHQIYELEKRFLYQKYLSPADRDQIAQQLGLTNAQVITWFQNRRAKLKRDL</t>
  </si>
  <si>
    <t>&gt;NP_034821.2_transcription_factor_LBX1_[Mus_musculus]/121-184</t>
  </si>
  <si>
    <t>&gt;NP_001040573.1_transcription_factor_LBX1_[Rattus_norvegicus]/121-184</t>
  </si>
  <si>
    <t>&gt;NP_001179743.1_transcription_factor_LBX1_[Bos_taurus]/121-184</t>
  </si>
  <si>
    <t>&gt;NP_001193265.1_transcription_factor_LBX1_[Sus_scrofa]/121-184</t>
  </si>
  <si>
    <t>&gt;XP_013839126.1_transcription_factor_LBX1_isoform_X1_[Sus_scrofa]/121-184</t>
  </si>
  <si>
    <t>&gt;NP_006553.2_transcription_factor_LBX1_[Homo_sapiens]/121-184</t>
  </si>
  <si>
    <t>&gt;NP_001181395.2_transcription_factor_LBX1_[Macaca_mulatta]/121-184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</si>
</sst>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5103"/>
  <sheetViews>
    <sheetView tabSelected="1" workbookViewId="0"/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e">
        <f>--------------KNANDRADS-------AETEVAALTKQLQQLEDDLDAAESKLADTQ</f>
        <v>#NAME?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e">
        <f>--------------REAEERFEK-------AEGEAESFKRRIQLIEAESRRVKELSQKKD</f>
        <v>#NAME?</v>
      </c>
    </row>
    <row r="12" spans="1:1" x14ac:dyDescent="0.2">
      <c r="A12" t="s">
        <v>9</v>
      </c>
    </row>
    <row r="13" spans="1:1" x14ac:dyDescent="0.2">
      <c r="A13" t="s">
        <v>10</v>
      </c>
    </row>
    <row r="14" spans="1:1" x14ac:dyDescent="0.2">
      <c r="A14" t="s">
        <v>11</v>
      </c>
    </row>
    <row r="15" spans="1:1" x14ac:dyDescent="0.2">
      <c r="A15" t="s">
        <v>12</v>
      </c>
    </row>
    <row r="16" spans="1:1" x14ac:dyDescent="0.2">
      <c r="A16" t="s">
        <v>13</v>
      </c>
    </row>
    <row r="17" spans="1:1" x14ac:dyDescent="0.2">
      <c r="A17" t="s">
        <v>14</v>
      </c>
    </row>
    <row r="18" spans="1:1" x14ac:dyDescent="0.2">
      <c r="A18" t="e">
        <f>-----------ARLEEVIAK----------DKNESATLRRSCSLTEHQLDKTEDILDQKL</f>
        <v>#NAME?</v>
      </c>
    </row>
    <row r="19" spans="1:1" x14ac:dyDescent="0.2">
      <c r="A19" t="s">
        <v>15</v>
      </c>
    </row>
    <row r="20" spans="1:1" x14ac:dyDescent="0.2">
      <c r="A20" t="s">
        <v>16</v>
      </c>
    </row>
    <row r="21" spans="1:1" x14ac:dyDescent="0.2">
      <c r="A21" t="s">
        <v>17</v>
      </c>
    </row>
    <row r="22" spans="1:1" x14ac:dyDescent="0.2">
      <c r="A22" t="s">
        <v>18</v>
      </c>
    </row>
    <row r="23" spans="1:1" x14ac:dyDescent="0.2">
      <c r="A23" t="s">
        <v>19</v>
      </c>
    </row>
    <row r="24" spans="1:1" x14ac:dyDescent="0.2">
      <c r="A24" t="s">
        <v>20</v>
      </c>
    </row>
    <row r="25" spans="1:1" x14ac:dyDescent="0.2">
      <c r="A25" t="e">
        <f>--------------KEALERGDK-------AEENIEGMIRRRKLLEDELARITASLDQAT</f>
        <v>#NAME?</v>
      </c>
    </row>
    <row r="26" spans="1:1" x14ac:dyDescent="0.2">
      <c r="A26" t="s">
        <v>21</v>
      </c>
    </row>
    <row r="27" spans="1:1" x14ac:dyDescent="0.2">
      <c r="A27" t="s">
        <v>22</v>
      </c>
    </row>
    <row r="28" spans="1:1" x14ac:dyDescent="0.2">
      <c r="A28" t="s">
        <v>23</v>
      </c>
    </row>
    <row r="29" spans="1:1" x14ac:dyDescent="0.2">
      <c r="A29" t="s">
        <v>24</v>
      </c>
    </row>
    <row r="30" spans="1:1" x14ac:dyDescent="0.2">
      <c r="A30" t="s">
        <v>25</v>
      </c>
    </row>
    <row r="31" spans="1:1" x14ac:dyDescent="0.2">
      <c r="A31" t="s">
        <v>26</v>
      </c>
    </row>
    <row r="32" spans="1:1" x14ac:dyDescent="0.2">
      <c r="A32" t="s">
        <v>26</v>
      </c>
    </row>
    <row r="33" spans="1:1" x14ac:dyDescent="0.2">
      <c r="A33" t="e">
        <f>------------------------MEGKEYDHSDQIALLETRCADMMRLVDEKEIRLEEA</f>
        <v>#NAME?</v>
      </c>
    </row>
    <row r="34" spans="1:1" x14ac:dyDescent="0.2">
      <c r="A34" t="s">
        <v>27</v>
      </c>
    </row>
    <row r="35" spans="1:1" x14ac:dyDescent="0.2">
      <c r="A35" t="s">
        <v>28</v>
      </c>
    </row>
    <row r="36" spans="1:1" x14ac:dyDescent="0.2">
      <c r="A36" t="s">
        <v>29</v>
      </c>
    </row>
    <row r="37" spans="1:1" x14ac:dyDescent="0.2">
      <c r="A37" t="s">
        <v>30</v>
      </c>
    </row>
    <row r="38" spans="1:1" x14ac:dyDescent="0.2">
      <c r="A38" t="s">
        <v>31</v>
      </c>
    </row>
    <row r="39" spans="1:1" x14ac:dyDescent="0.2">
      <c r="A39" t="e">
        <f>--------------RLTSERATL-------AEMEADGLKNRIKEMEKQIERVNARTERLG</f>
        <v>#NAME?</v>
      </c>
    </row>
    <row r="40" spans="1:1" x14ac:dyDescent="0.2">
      <c r="A40" t="s">
        <v>32</v>
      </c>
    </row>
    <row r="41" spans="1:1" x14ac:dyDescent="0.2">
      <c r="A41" t="s">
        <v>27</v>
      </c>
    </row>
    <row r="42" spans="1:1" x14ac:dyDescent="0.2">
      <c r="A42" t="s">
        <v>33</v>
      </c>
    </row>
    <row r="43" spans="1:1" x14ac:dyDescent="0.2">
      <c r="A43" t="s">
        <v>34</v>
      </c>
    </row>
    <row r="44" spans="1:1" x14ac:dyDescent="0.2">
      <c r="A44" t="s">
        <v>35</v>
      </c>
    </row>
    <row r="45" spans="1:1" x14ac:dyDescent="0.2">
      <c r="A45" t="s">
        <v>36</v>
      </c>
    </row>
    <row r="46" spans="1:1" x14ac:dyDescent="0.2">
      <c r="A46" t="e">
        <f>--------------KEAEAKEEQ-------LLSEASGIQRRITLLNSELEKTNERVEEQE</f>
        <v>#NAME?</v>
      </c>
    </row>
    <row r="47" spans="1:1" x14ac:dyDescent="0.2">
      <c r="A47" t="s">
        <v>37</v>
      </c>
    </row>
    <row r="48" spans="1:1" x14ac:dyDescent="0.2">
      <c r="A48" t="s">
        <v>38</v>
      </c>
    </row>
    <row r="49" spans="1:1" x14ac:dyDescent="0.2">
      <c r="A49" t="s">
        <v>39</v>
      </c>
    </row>
    <row r="50" spans="1:1" x14ac:dyDescent="0.2">
      <c r="A50" t="s">
        <v>40</v>
      </c>
    </row>
    <row r="51" spans="1:1" x14ac:dyDescent="0.2">
      <c r="A51" t="s">
        <v>41</v>
      </c>
    </row>
    <row r="52" spans="1:1" x14ac:dyDescent="0.2">
      <c r="A52" t="s">
        <v>42</v>
      </c>
    </row>
    <row r="53" spans="1:1" x14ac:dyDescent="0.2">
      <c r="A53" t="e">
        <f>--------------KEARAREEA-------QLAEAESMQRRILLLSEELRKTEERLEEQE</f>
        <v>#NAME?</v>
      </c>
    </row>
    <row r="54" spans="1:1" x14ac:dyDescent="0.2">
      <c r="A54" t="s">
        <v>43</v>
      </c>
    </row>
    <row r="55" spans="1:1" x14ac:dyDescent="0.2">
      <c r="A55" t="s">
        <v>44</v>
      </c>
    </row>
    <row r="56" spans="1:1" x14ac:dyDescent="0.2">
      <c r="A56" t="s">
        <v>45</v>
      </c>
    </row>
    <row r="57" spans="1:1" x14ac:dyDescent="0.2">
      <c r="A57" t="s">
        <v>46</v>
      </c>
    </row>
    <row r="58" spans="1:1" x14ac:dyDescent="0.2">
      <c r="A58" t="s">
        <v>47</v>
      </c>
    </row>
    <row r="59" spans="1:1" x14ac:dyDescent="0.2">
      <c r="A59" t="s">
        <v>48</v>
      </c>
    </row>
    <row r="60" spans="1:1" x14ac:dyDescent="0.2">
      <c r="A60" t="e">
        <f>--------------KDAEERAYQ-------HESDLDSMQKRINLLSEDLDKTLEAYEEKK</f>
        <v>#NAME?</v>
      </c>
    </row>
    <row r="61" spans="1:1" x14ac:dyDescent="0.2">
      <c r="A61" t="s">
        <v>49</v>
      </c>
    </row>
    <row r="62" spans="1:1" x14ac:dyDescent="0.2">
      <c r="A62" t="s">
        <v>50</v>
      </c>
    </row>
    <row r="63" spans="1:1" x14ac:dyDescent="0.2">
      <c r="A63" t="s">
        <v>51</v>
      </c>
    </row>
    <row r="64" spans="1:1" x14ac:dyDescent="0.2">
      <c r="A64" t="s">
        <v>52</v>
      </c>
    </row>
    <row r="65" spans="1:1" x14ac:dyDescent="0.2">
      <c r="A65" t="s">
        <v>53</v>
      </c>
    </row>
    <row r="66" spans="1:1" x14ac:dyDescent="0.2">
      <c r="A66" t="s">
        <v>54</v>
      </c>
    </row>
    <row r="67" spans="1:1" x14ac:dyDescent="0.2">
      <c r="A67" t="e">
        <f>----------MDAIKKKMQMLKLDKENALDRAEQAEADKKAAEDRSKQLEDELVSLQKKL</f>
        <v>#NAME?</v>
      </c>
    </row>
    <row r="68" spans="1:1" x14ac:dyDescent="0.2">
      <c r="A68" t="s">
        <v>55</v>
      </c>
    </row>
    <row r="69" spans="1:1" x14ac:dyDescent="0.2">
      <c r="A69" t="s">
        <v>56</v>
      </c>
    </row>
    <row r="70" spans="1:1" x14ac:dyDescent="0.2">
      <c r="A70" t="s">
        <v>57</v>
      </c>
    </row>
    <row r="71" spans="1:1" x14ac:dyDescent="0.2">
      <c r="A71" t="s">
        <v>58</v>
      </c>
    </row>
    <row r="72" spans="1:1" x14ac:dyDescent="0.2">
      <c r="A72" t="s">
        <v>59</v>
      </c>
    </row>
    <row r="73" spans="1:1" x14ac:dyDescent="0.2">
      <c r="A73" t="s">
        <v>60</v>
      </c>
    </row>
    <row r="74" spans="1:1" x14ac:dyDescent="0.2">
      <c r="A74" t="s">
        <v>61</v>
      </c>
    </row>
    <row r="75" spans="1:1" x14ac:dyDescent="0.2">
      <c r="A75" t="e">
        <f>----------MDAIKKKMQMLKLDKENAIDRAEQAEADKKQAEDRCKQLEEEQQALQKKL</f>
        <v>#NAME?</v>
      </c>
    </row>
    <row r="76" spans="1:1" x14ac:dyDescent="0.2">
      <c r="A76" t="s">
        <v>62</v>
      </c>
    </row>
    <row r="77" spans="1:1" x14ac:dyDescent="0.2">
      <c r="A77" t="s">
        <v>63</v>
      </c>
    </row>
    <row r="78" spans="1:1" x14ac:dyDescent="0.2">
      <c r="A78" t="s">
        <v>64</v>
      </c>
    </row>
    <row r="79" spans="1:1" x14ac:dyDescent="0.2">
      <c r="A79" t="s">
        <v>65</v>
      </c>
    </row>
    <row r="80" spans="1:1" x14ac:dyDescent="0.2">
      <c r="A80" t="s">
        <v>66</v>
      </c>
    </row>
    <row r="81" spans="1:1" x14ac:dyDescent="0.2">
      <c r="A81" t="s">
        <v>67</v>
      </c>
    </row>
    <row r="82" spans="1:1" x14ac:dyDescent="0.2">
      <c r="A82" t="s">
        <v>68</v>
      </c>
    </row>
    <row r="83" spans="1:1" x14ac:dyDescent="0.2">
      <c r="A83" t="e">
        <f>-----M----MEAIKKKMQMLKLDKENALDRAEQAEAEQKQAEERSKQLEDELAAMQKKL</f>
        <v>#NAME?</v>
      </c>
    </row>
    <row r="84" spans="1:1" x14ac:dyDescent="0.2">
      <c r="A84" t="s">
        <v>69</v>
      </c>
    </row>
    <row r="85" spans="1:1" x14ac:dyDescent="0.2">
      <c r="A85" t="s">
        <v>70</v>
      </c>
    </row>
    <row r="86" spans="1:1" x14ac:dyDescent="0.2">
      <c r="A86" t="s">
        <v>71</v>
      </c>
    </row>
    <row r="87" spans="1:1" x14ac:dyDescent="0.2">
      <c r="A87" t="s">
        <v>72</v>
      </c>
    </row>
    <row r="88" spans="1:1" x14ac:dyDescent="0.2">
      <c r="A88" t="s">
        <v>59</v>
      </c>
    </row>
    <row r="89" spans="1:1" x14ac:dyDescent="0.2">
      <c r="A89" t="s">
        <v>73</v>
      </c>
    </row>
    <row r="90" spans="1:1" x14ac:dyDescent="0.2">
      <c r="A90" t="s">
        <v>74</v>
      </c>
    </row>
    <row r="91" spans="1:1" x14ac:dyDescent="0.2">
      <c r="A91" t="s">
        <v>75</v>
      </c>
    </row>
    <row r="92" spans="1:1" x14ac:dyDescent="0.2">
      <c r="A92" t="e">
        <f>-----------DGERERREK----------AEGDVAALNRRIQLVEEELDRAQERLATAL</f>
        <v>#NAME?</v>
      </c>
    </row>
    <row r="93" spans="1:1" x14ac:dyDescent="0.2">
      <c r="A93" t="s">
        <v>76</v>
      </c>
    </row>
    <row r="94" spans="1:1" x14ac:dyDescent="0.2">
      <c r="A94" t="s">
        <v>77</v>
      </c>
    </row>
    <row r="95" spans="1:1" x14ac:dyDescent="0.2">
      <c r="A95" t="s">
        <v>78</v>
      </c>
    </row>
    <row r="96" spans="1:1" x14ac:dyDescent="0.2">
      <c r="A96" t="s">
        <v>79</v>
      </c>
    </row>
    <row r="97" spans="1:1" x14ac:dyDescent="0.2">
      <c r="A97" t="s">
        <v>80</v>
      </c>
    </row>
    <row r="98" spans="1:1" x14ac:dyDescent="0.2">
      <c r="A98" t="s">
        <v>81</v>
      </c>
    </row>
    <row r="99" spans="1:1" x14ac:dyDescent="0.2">
      <c r="A99" t="s">
        <v>82</v>
      </c>
    </row>
    <row r="100" spans="1:1" x14ac:dyDescent="0.2">
      <c r="A100" t="e">
        <f>-----------LHERKLRET----------AEADVASLNRRIQLVEEELDRAQERLATAL</f>
        <v>#NAME?</v>
      </c>
    </row>
    <row r="101" spans="1:1" x14ac:dyDescent="0.2">
      <c r="A101" t="s">
        <v>56</v>
      </c>
    </row>
    <row r="102" spans="1:1" x14ac:dyDescent="0.2">
      <c r="A102" t="s">
        <v>83</v>
      </c>
    </row>
    <row r="103" spans="1:1" x14ac:dyDescent="0.2">
      <c r="A103" t="s">
        <v>84</v>
      </c>
    </row>
    <row r="104" spans="1:1" x14ac:dyDescent="0.2">
      <c r="A104" t="s">
        <v>85</v>
      </c>
    </row>
    <row r="105" spans="1:1" x14ac:dyDescent="0.2">
      <c r="A105" t="s">
        <v>86</v>
      </c>
    </row>
    <row r="106" spans="1:1" x14ac:dyDescent="0.2">
      <c r="A106" t="s">
        <v>87</v>
      </c>
    </row>
    <row r="107" spans="1:1" x14ac:dyDescent="0.2">
      <c r="A107" t="e">
        <f>----------MDAIKKKMQMLKLDKENAIDRAEQAEADKKQAEDRCKQLEEEQQALQKKL</f>
        <v>#NAME?</v>
      </c>
    </row>
    <row r="108" spans="1:1" x14ac:dyDescent="0.2">
      <c r="A108" t="s">
        <v>62</v>
      </c>
    </row>
    <row r="109" spans="1:1" x14ac:dyDescent="0.2">
      <c r="A109" t="s">
        <v>63</v>
      </c>
    </row>
    <row r="110" spans="1:1" x14ac:dyDescent="0.2">
      <c r="A110" t="s">
        <v>88</v>
      </c>
    </row>
    <row r="111" spans="1:1" x14ac:dyDescent="0.2">
      <c r="A111" t="s">
        <v>89</v>
      </c>
    </row>
    <row r="112" spans="1:1" x14ac:dyDescent="0.2">
      <c r="A112" t="s">
        <v>90</v>
      </c>
    </row>
    <row r="113" spans="1:1" x14ac:dyDescent="0.2">
      <c r="A113" t="s">
        <v>91</v>
      </c>
    </row>
    <row r="114" spans="1:1" x14ac:dyDescent="0.2">
      <c r="A114" t="s">
        <v>87</v>
      </c>
    </row>
    <row r="115" spans="1:1" x14ac:dyDescent="0.2">
      <c r="A115" t="s">
        <v>92</v>
      </c>
    </row>
    <row r="116" spans="1:1" x14ac:dyDescent="0.2">
      <c r="A116" t="e">
        <f>-----------DAERQARER----------AEADVASLNRRIQLVEEELDRAQERLATAL</f>
        <v>#NAME?</v>
      </c>
    </row>
    <row r="117" spans="1:1" x14ac:dyDescent="0.2">
      <c r="A117" t="s">
        <v>63</v>
      </c>
    </row>
    <row r="118" spans="1:1" x14ac:dyDescent="0.2">
      <c r="A118" t="s">
        <v>88</v>
      </c>
    </row>
    <row r="119" spans="1:1" x14ac:dyDescent="0.2">
      <c r="A119" t="s">
        <v>89</v>
      </c>
    </row>
    <row r="120" spans="1:1" x14ac:dyDescent="0.2">
      <c r="A120" t="s">
        <v>90</v>
      </c>
    </row>
    <row r="121" spans="1:1" x14ac:dyDescent="0.2">
      <c r="A121" t="s">
        <v>93</v>
      </c>
    </row>
    <row r="122" spans="1:1" x14ac:dyDescent="0.2">
      <c r="A122" t="s">
        <v>94</v>
      </c>
    </row>
    <row r="123" spans="1:1" x14ac:dyDescent="0.2">
      <c r="A123" t="s">
        <v>95</v>
      </c>
    </row>
    <row r="124" spans="1:1" x14ac:dyDescent="0.2">
      <c r="A124" t="e">
        <f>-----------EGERRAREQ----------AEAEVASLNRRIQLVEEELDRAQERLATAL</f>
        <v>#NAME?</v>
      </c>
    </row>
    <row r="125" spans="1:1" x14ac:dyDescent="0.2">
      <c r="A125" t="s">
        <v>70</v>
      </c>
    </row>
    <row r="126" spans="1:1" x14ac:dyDescent="0.2">
      <c r="A126" t="s">
        <v>96</v>
      </c>
    </row>
    <row r="127" spans="1:1" x14ac:dyDescent="0.2">
      <c r="A127" t="s">
        <v>97</v>
      </c>
    </row>
    <row r="128" spans="1:1" x14ac:dyDescent="0.2">
      <c r="A128" t="s">
        <v>98</v>
      </c>
    </row>
    <row r="129" spans="1:1" x14ac:dyDescent="0.2">
      <c r="A129" t="s">
        <v>99</v>
      </c>
    </row>
    <row r="130" spans="1:1" x14ac:dyDescent="0.2">
      <c r="A130" t="s">
        <v>100</v>
      </c>
    </row>
    <row r="131" spans="1:1" x14ac:dyDescent="0.2">
      <c r="A131" t="e">
        <f>--------------TATLEKAAE-------TEQTADELQKTLADLEDELDAAESRLTSLT</f>
        <v>#NAME?</v>
      </c>
    </row>
    <row r="132" spans="1:1" x14ac:dyDescent="0.2">
      <c r="A132" t="s">
        <v>101</v>
      </c>
    </row>
    <row r="133" spans="1:1" x14ac:dyDescent="0.2">
      <c r="A133" t="s">
        <v>102</v>
      </c>
    </row>
    <row r="134" spans="1:1" x14ac:dyDescent="0.2">
      <c r="A134" t="s">
        <v>103</v>
      </c>
    </row>
    <row r="135" spans="1:1" x14ac:dyDescent="0.2">
      <c r="A135" t="s">
        <v>104</v>
      </c>
    </row>
    <row r="136" spans="1:1" x14ac:dyDescent="0.2">
      <c r="A136" t="s">
        <v>105</v>
      </c>
    </row>
    <row r="137" spans="1:1" x14ac:dyDescent="0.2">
      <c r="A137" t="s">
        <v>106</v>
      </c>
    </row>
    <row r="138" spans="1:1" x14ac:dyDescent="0.2">
      <c r="A138" t="e">
        <f>--------------VDSLARLEK-------NEVEVNSAKRRIKLIEKDLEDSSERLKVAE</f>
        <v>#NAME?</v>
      </c>
    </row>
    <row r="139" spans="1:1" x14ac:dyDescent="0.2">
      <c r="A139" t="s">
        <v>107</v>
      </c>
    </row>
    <row r="140" spans="1:1" x14ac:dyDescent="0.2">
      <c r="A140" t="s">
        <v>108</v>
      </c>
    </row>
    <row r="141" spans="1:1" x14ac:dyDescent="0.2">
      <c r="A141" t="s">
        <v>109</v>
      </c>
    </row>
    <row r="142" spans="1:1" x14ac:dyDescent="0.2">
      <c r="A142" t="s">
        <v>110</v>
      </c>
    </row>
    <row r="143" spans="1:1" x14ac:dyDescent="0.2">
      <c r="A143" t="s">
        <v>111</v>
      </c>
    </row>
    <row r="144" spans="1:1" x14ac:dyDescent="0.2">
      <c r="A144" t="s">
        <v>112</v>
      </c>
    </row>
    <row r="145" spans="1:1" x14ac:dyDescent="0.2">
      <c r="A145" t="s">
        <v>113</v>
      </c>
    </row>
    <row r="146" spans="1:1" x14ac:dyDescent="0.2">
      <c r="A146" t="s">
        <v>114</v>
      </c>
    </row>
    <row r="147" spans="1:1" x14ac:dyDescent="0.2">
      <c r="A147" t="s">
        <v>115</v>
      </c>
    </row>
    <row r="148" spans="1:1" x14ac:dyDescent="0.2">
      <c r="A148" t="s">
        <v>116</v>
      </c>
    </row>
    <row r="149" spans="1:1" x14ac:dyDescent="0.2">
      <c r="A149" t="s">
        <v>117</v>
      </c>
    </row>
    <row r="150" spans="1:1" x14ac:dyDescent="0.2">
      <c r="A150" t="s">
        <v>118</v>
      </c>
    </row>
    <row r="151" spans="1:1" x14ac:dyDescent="0.2">
      <c r="A151" t="s">
        <v>119</v>
      </c>
    </row>
    <row r="152" spans="1:1" x14ac:dyDescent="0.2">
      <c r="A152" t="s">
        <v>112</v>
      </c>
    </row>
    <row r="153" spans="1:1" x14ac:dyDescent="0.2">
      <c r="A153" t="e">
        <f>----------MDAIKKKMQAMKVDKDGALERALVCEQEARDANTRAEKAEEEARQLQKKI</f>
        <v>#NAME?</v>
      </c>
    </row>
    <row r="154" spans="1:1" x14ac:dyDescent="0.2">
      <c r="A154" t="s">
        <v>120</v>
      </c>
    </row>
    <row r="155" spans="1:1" x14ac:dyDescent="0.2">
      <c r="A155" t="s">
        <v>121</v>
      </c>
    </row>
    <row r="156" spans="1:1" x14ac:dyDescent="0.2">
      <c r="A156" t="s">
        <v>122</v>
      </c>
    </row>
    <row r="157" spans="1:1" x14ac:dyDescent="0.2">
      <c r="A157" t="s">
        <v>123</v>
      </c>
    </row>
    <row r="158" spans="1:1" x14ac:dyDescent="0.2">
      <c r="A158" t="s">
        <v>124</v>
      </c>
    </row>
    <row r="159" spans="1:1" x14ac:dyDescent="0.2">
      <c r="A159" t="s">
        <v>125</v>
      </c>
    </row>
    <row r="160" spans="1:1" x14ac:dyDescent="0.2">
      <c r="A160" t="s">
        <v>126</v>
      </c>
    </row>
    <row r="161" spans="1:1" x14ac:dyDescent="0.2">
      <c r="A161" t="s">
        <v>127</v>
      </c>
    </row>
    <row r="162" spans="1:1" x14ac:dyDescent="0.2">
      <c r="A162" t="e">
        <f>--------------KELINELDK-------KDQEIDDLKRKLKLMEDDLETTERRLEIAQ</f>
        <v>#NAME?</v>
      </c>
    </row>
    <row r="163" spans="1:1" x14ac:dyDescent="0.2">
      <c r="A163" t="s">
        <v>128</v>
      </c>
    </row>
    <row r="164" spans="1:1" x14ac:dyDescent="0.2">
      <c r="A164" t="s">
        <v>129</v>
      </c>
    </row>
    <row r="165" spans="1:1" x14ac:dyDescent="0.2">
      <c r="A165" t="s">
        <v>130</v>
      </c>
    </row>
    <row r="166" spans="1:1" x14ac:dyDescent="0.2">
      <c r="A166" t="s">
        <v>131</v>
      </c>
    </row>
    <row r="167" spans="1:1" x14ac:dyDescent="0.2">
      <c r="A167" t="s">
        <v>132</v>
      </c>
    </row>
    <row r="168" spans="1:1" x14ac:dyDescent="0.2">
      <c r="A168" t="s">
        <v>92</v>
      </c>
    </row>
    <row r="169" spans="1:1" x14ac:dyDescent="0.2">
      <c r="A169" t="e">
        <f>-----------DAERQARER----------AEAEVASLNRRIQLVEEELDRAQERLATAL</f>
        <v>#NAME?</v>
      </c>
    </row>
    <row r="170" spans="1:1" x14ac:dyDescent="0.2">
      <c r="A170" t="s">
        <v>133</v>
      </c>
    </row>
    <row r="171" spans="1:1" x14ac:dyDescent="0.2">
      <c r="A171" t="s">
        <v>134</v>
      </c>
    </row>
    <row r="172" spans="1:1" x14ac:dyDescent="0.2">
      <c r="A172" t="s">
        <v>135</v>
      </c>
    </row>
    <row r="173" spans="1:1" x14ac:dyDescent="0.2">
      <c r="A173" t="s">
        <v>90</v>
      </c>
    </row>
    <row r="174" spans="1:1" x14ac:dyDescent="0.2">
      <c r="A174" t="s">
        <v>136</v>
      </c>
    </row>
    <row r="175" spans="1:1" x14ac:dyDescent="0.2">
      <c r="A175" t="s">
        <v>92</v>
      </c>
    </row>
    <row r="176" spans="1:1" x14ac:dyDescent="0.2">
      <c r="A176" t="e">
        <f>-----------DAERQARER----------AEAEVASLNRRIQLVEEELDRAQERLATAL</f>
        <v>#NAME?</v>
      </c>
    </row>
    <row r="177" spans="1:1" x14ac:dyDescent="0.2">
      <c r="A177" t="s">
        <v>133</v>
      </c>
    </row>
    <row r="178" spans="1:1" x14ac:dyDescent="0.2">
      <c r="A178" t="s">
        <v>137</v>
      </c>
    </row>
    <row r="179" spans="1:1" x14ac:dyDescent="0.2">
      <c r="A179" t="s">
        <v>135</v>
      </c>
    </row>
    <row r="180" spans="1:1" x14ac:dyDescent="0.2">
      <c r="A180" t="s">
        <v>90</v>
      </c>
    </row>
    <row r="181" spans="1:1" x14ac:dyDescent="0.2">
      <c r="A181" t="s">
        <v>138</v>
      </c>
    </row>
    <row r="182" spans="1:1" x14ac:dyDescent="0.2">
      <c r="A182" t="s">
        <v>139</v>
      </c>
    </row>
    <row r="183" spans="1:1" x14ac:dyDescent="0.2">
      <c r="A183" t="e">
        <f>-----------DQERALREE----------AESEVASLNRRIQLVEEELDRAQERLATAL</f>
        <v>#NAME?</v>
      </c>
    </row>
    <row r="184" spans="1:1" x14ac:dyDescent="0.2">
      <c r="A184" t="s">
        <v>140</v>
      </c>
    </row>
    <row r="185" spans="1:1" x14ac:dyDescent="0.2">
      <c r="A185" t="s">
        <v>141</v>
      </c>
    </row>
    <row r="186" spans="1:1" x14ac:dyDescent="0.2">
      <c r="A186" t="s">
        <v>142</v>
      </c>
    </row>
    <row r="187" spans="1:1" x14ac:dyDescent="0.2">
      <c r="A187" t="s">
        <v>85</v>
      </c>
    </row>
    <row r="188" spans="1:1" x14ac:dyDescent="0.2">
      <c r="A188" t="s">
        <v>143</v>
      </c>
    </row>
    <row r="189" spans="1:1" x14ac:dyDescent="0.2">
      <c r="A189" t="s">
        <v>139</v>
      </c>
    </row>
    <row r="190" spans="1:1" x14ac:dyDescent="0.2">
      <c r="A190" t="e">
        <f>-----------DQERALREE----------AESEVASLNRRIQLVEEELDRAQERLATAL</f>
        <v>#NAME?</v>
      </c>
    </row>
    <row r="191" spans="1:1" x14ac:dyDescent="0.2">
      <c r="A191" t="s">
        <v>140</v>
      </c>
    </row>
    <row r="192" spans="1:1" x14ac:dyDescent="0.2">
      <c r="A192" t="s">
        <v>144</v>
      </c>
    </row>
    <row r="193" spans="1:1" x14ac:dyDescent="0.2">
      <c r="A193" t="s">
        <v>142</v>
      </c>
    </row>
    <row r="194" spans="1:1" x14ac:dyDescent="0.2">
      <c r="A194" t="s">
        <v>85</v>
      </c>
    </row>
    <row r="195" spans="1:1" x14ac:dyDescent="0.2">
      <c r="A195" t="s">
        <v>145</v>
      </c>
    </row>
    <row r="196" spans="1:1" x14ac:dyDescent="0.2">
      <c r="A196" t="s">
        <v>146</v>
      </c>
    </row>
    <row r="197" spans="1:1" x14ac:dyDescent="0.2">
      <c r="A197" t="e">
        <f>-----------EAERRNREQ----------AEAEVASLNRRIQLVEEELDRAQERLATAL</f>
        <v>#NAME?</v>
      </c>
    </row>
    <row r="198" spans="1:1" x14ac:dyDescent="0.2">
      <c r="A198" t="s">
        <v>70</v>
      </c>
    </row>
    <row r="199" spans="1:1" x14ac:dyDescent="0.2">
      <c r="A199" t="s">
        <v>71</v>
      </c>
    </row>
    <row r="200" spans="1:1" x14ac:dyDescent="0.2">
      <c r="A200" t="s">
        <v>147</v>
      </c>
    </row>
    <row r="201" spans="1:1" x14ac:dyDescent="0.2">
      <c r="A201" t="s">
        <v>98</v>
      </c>
    </row>
    <row r="202" spans="1:1" x14ac:dyDescent="0.2">
      <c r="A202" t="s">
        <v>148</v>
      </c>
    </row>
    <row r="203" spans="1:1" x14ac:dyDescent="0.2">
      <c r="A203" t="s">
        <v>149</v>
      </c>
    </row>
    <row r="204" spans="1:1" x14ac:dyDescent="0.2">
      <c r="A204" t="e">
        <f>-----------DLERDLREK----------AEGEVAALNRRIQLVEEELDRAQERLATAL</f>
        <v>#NAME?</v>
      </c>
    </row>
    <row r="205" spans="1:1" x14ac:dyDescent="0.2">
      <c r="A205" t="s">
        <v>76</v>
      </c>
    </row>
    <row r="206" spans="1:1" x14ac:dyDescent="0.2">
      <c r="A206" t="s">
        <v>150</v>
      </c>
    </row>
    <row r="207" spans="1:1" x14ac:dyDescent="0.2">
      <c r="A207" t="s">
        <v>151</v>
      </c>
    </row>
    <row r="208" spans="1:1" x14ac:dyDescent="0.2">
      <c r="A208" t="s">
        <v>152</v>
      </c>
    </row>
    <row r="209" spans="1:1" x14ac:dyDescent="0.2">
      <c r="A209" t="s">
        <v>153</v>
      </c>
    </row>
    <row r="210" spans="1:1" x14ac:dyDescent="0.2">
      <c r="A210" t="s">
        <v>154</v>
      </c>
    </row>
    <row r="211" spans="1:1" x14ac:dyDescent="0.2">
      <c r="A211" t="e">
        <f>-----------DLERQCRER----------AEAEVASLNRRIQLVEEELDRAQERLATAL</f>
        <v>#NAME?</v>
      </c>
    </row>
    <row r="212" spans="1:1" x14ac:dyDescent="0.2">
      <c r="A212" t="s">
        <v>155</v>
      </c>
    </row>
    <row r="213" spans="1:1" x14ac:dyDescent="0.2">
      <c r="A213" t="s">
        <v>156</v>
      </c>
    </row>
    <row r="214" spans="1:1" x14ac:dyDescent="0.2">
      <c r="A214" t="s">
        <v>157</v>
      </c>
    </row>
    <row r="215" spans="1:1" x14ac:dyDescent="0.2">
      <c r="A215" t="s">
        <v>90</v>
      </c>
    </row>
    <row r="216" spans="1:1" x14ac:dyDescent="0.2">
      <c r="A216" t="s">
        <v>158</v>
      </c>
    </row>
    <row r="217" spans="1:1" x14ac:dyDescent="0.2">
      <c r="A217" t="s">
        <v>159</v>
      </c>
    </row>
    <row r="218" spans="1:1" x14ac:dyDescent="0.2">
      <c r="A218" t="e">
        <f>-----------EEEKRAREQ----------AEAEVASLNRRIQLVEEELDRAQERLATAL</f>
        <v>#NAME?</v>
      </c>
    </row>
    <row r="219" spans="1:1" x14ac:dyDescent="0.2">
      <c r="A219" t="s">
        <v>70</v>
      </c>
    </row>
    <row r="220" spans="1:1" x14ac:dyDescent="0.2">
      <c r="A220" t="s">
        <v>160</v>
      </c>
    </row>
    <row r="221" spans="1:1" x14ac:dyDescent="0.2">
      <c r="A221" t="s">
        <v>161</v>
      </c>
    </row>
    <row r="222" spans="1:1" x14ac:dyDescent="0.2">
      <c r="A222" t="s">
        <v>162</v>
      </c>
    </row>
    <row r="223" spans="1:1" x14ac:dyDescent="0.2">
      <c r="A223" t="s">
        <v>163</v>
      </c>
    </row>
    <row r="224" spans="1:1" x14ac:dyDescent="0.2">
      <c r="A224" t="s">
        <v>164</v>
      </c>
    </row>
    <row r="225" spans="1:1" x14ac:dyDescent="0.2">
      <c r="A225" t="e">
        <f>-----------AHERKARET----------AEGDVASLNRRIQLVEEELDRAQERLATAL</f>
        <v>#NAME?</v>
      </c>
    </row>
    <row r="226" spans="1:1" x14ac:dyDescent="0.2">
      <c r="A226" t="s">
        <v>165</v>
      </c>
    </row>
    <row r="227" spans="1:1" x14ac:dyDescent="0.2">
      <c r="A227" t="s">
        <v>166</v>
      </c>
    </row>
    <row r="228" spans="1:1" x14ac:dyDescent="0.2">
      <c r="A228" t="s">
        <v>167</v>
      </c>
    </row>
    <row r="229" spans="1:1" x14ac:dyDescent="0.2">
      <c r="A229" t="s">
        <v>85</v>
      </c>
    </row>
    <row r="230" spans="1:1" x14ac:dyDescent="0.2">
      <c r="A230" t="s">
        <v>168</v>
      </c>
    </row>
    <row r="231" spans="1:1" x14ac:dyDescent="0.2">
      <c r="A231" t="s">
        <v>169</v>
      </c>
    </row>
    <row r="232" spans="1:1" x14ac:dyDescent="0.2">
      <c r="A232" t="e">
        <f>-----------DNERELREK----------AEGDVAALNRRIQLVEEELDRAQERLGTAL</f>
        <v>#NAME?</v>
      </c>
    </row>
    <row r="233" spans="1:1" x14ac:dyDescent="0.2">
      <c r="A233" t="s">
        <v>76</v>
      </c>
    </row>
    <row r="234" spans="1:1" x14ac:dyDescent="0.2">
      <c r="A234" t="s">
        <v>170</v>
      </c>
    </row>
    <row r="235" spans="1:1" x14ac:dyDescent="0.2">
      <c r="A235" t="s">
        <v>171</v>
      </c>
    </row>
    <row r="236" spans="1:1" x14ac:dyDescent="0.2">
      <c r="A236" t="s">
        <v>152</v>
      </c>
    </row>
    <row r="237" spans="1:1" x14ac:dyDescent="0.2">
      <c r="A237" t="s">
        <v>172</v>
      </c>
    </row>
    <row r="238" spans="1:1" x14ac:dyDescent="0.2">
      <c r="A238" t="s">
        <v>173</v>
      </c>
    </row>
    <row r="239" spans="1:1" x14ac:dyDescent="0.2">
      <c r="A239" t="s">
        <v>174</v>
      </c>
    </row>
    <row r="240" spans="1:1" x14ac:dyDescent="0.2">
      <c r="A240" t="e">
        <f>-----------DQERKLRET----------AEADVASLNRRIQLVEEELDRAQERLATAL</f>
        <v>#NAME?</v>
      </c>
    </row>
    <row r="241" spans="1:1" x14ac:dyDescent="0.2">
      <c r="A241" t="s">
        <v>56</v>
      </c>
    </row>
    <row r="242" spans="1:1" x14ac:dyDescent="0.2">
      <c r="A242" t="s">
        <v>175</v>
      </c>
    </row>
    <row r="243" spans="1:1" x14ac:dyDescent="0.2">
      <c r="A243" t="s">
        <v>84</v>
      </c>
    </row>
    <row r="244" spans="1:1" x14ac:dyDescent="0.2">
      <c r="A244" t="s">
        <v>85</v>
      </c>
    </row>
    <row r="245" spans="1:1" x14ac:dyDescent="0.2">
      <c r="A245" t="s">
        <v>176</v>
      </c>
    </row>
    <row r="246" spans="1:1" x14ac:dyDescent="0.2">
      <c r="A246" t="s">
        <v>177</v>
      </c>
    </row>
    <row r="247" spans="1:1" x14ac:dyDescent="0.2">
      <c r="A247" t="e">
        <f>-----------DGERERREK----------AEGDAAALNRRIQLLEEELDRAQEQLATAL</f>
        <v>#NAME?</v>
      </c>
    </row>
    <row r="248" spans="1:1" x14ac:dyDescent="0.2">
      <c r="A248" t="s">
        <v>178</v>
      </c>
    </row>
    <row r="249" spans="1:1" x14ac:dyDescent="0.2">
      <c r="A249" t="s">
        <v>179</v>
      </c>
    </row>
    <row r="250" spans="1:1" x14ac:dyDescent="0.2">
      <c r="A250" t="s">
        <v>180</v>
      </c>
    </row>
    <row r="251" spans="1:1" x14ac:dyDescent="0.2">
      <c r="A251" t="s">
        <v>79</v>
      </c>
    </row>
    <row r="252" spans="1:1" x14ac:dyDescent="0.2">
      <c r="A252" t="s">
        <v>181</v>
      </c>
    </row>
    <row r="253" spans="1:1" x14ac:dyDescent="0.2">
      <c r="A253" t="s">
        <v>173</v>
      </c>
    </row>
    <row r="254" spans="1:1" x14ac:dyDescent="0.2">
      <c r="A254" t="s">
        <v>182</v>
      </c>
    </row>
    <row r="255" spans="1:1" x14ac:dyDescent="0.2">
      <c r="A255" t="e">
        <f>-----------EGERRAREQ----------AEAEVASLNRRIQLVEEELDRAQERLATAL</f>
        <v>#NAME?</v>
      </c>
    </row>
    <row r="256" spans="1:1" x14ac:dyDescent="0.2">
      <c r="A256" t="s">
        <v>70</v>
      </c>
    </row>
    <row r="257" spans="1:1" x14ac:dyDescent="0.2">
      <c r="A257" t="s">
        <v>71</v>
      </c>
    </row>
    <row r="258" spans="1:1" x14ac:dyDescent="0.2">
      <c r="A258" t="s">
        <v>97</v>
      </c>
    </row>
    <row r="259" spans="1:1" x14ac:dyDescent="0.2">
      <c r="A259" t="s">
        <v>98</v>
      </c>
    </row>
    <row r="260" spans="1:1" x14ac:dyDescent="0.2">
      <c r="A260" t="s">
        <v>183</v>
      </c>
    </row>
    <row r="261" spans="1:1" x14ac:dyDescent="0.2">
      <c r="A261" t="e">
        <f>----------MDAIKKKMQMLKLDKENAIDRAEQAEADKKQAEDRCKQLEEEQQALQKKL</f>
        <v>#NAME?</v>
      </c>
    </row>
    <row r="262" spans="1:1" x14ac:dyDescent="0.2">
      <c r="A262" t="s">
        <v>184</v>
      </c>
    </row>
    <row r="263" spans="1:1" x14ac:dyDescent="0.2">
      <c r="A263" t="s">
        <v>63</v>
      </c>
    </row>
    <row r="264" spans="1:1" x14ac:dyDescent="0.2">
      <c r="A264" t="s">
        <v>64</v>
      </c>
    </row>
    <row r="265" spans="1:1" x14ac:dyDescent="0.2">
      <c r="A265" t="s">
        <v>89</v>
      </c>
    </row>
    <row r="266" spans="1:1" x14ac:dyDescent="0.2">
      <c r="A266" t="s">
        <v>90</v>
      </c>
    </row>
    <row r="267" spans="1:1" x14ac:dyDescent="0.2">
      <c r="A267" t="s">
        <v>185</v>
      </c>
    </row>
    <row r="268" spans="1:1" x14ac:dyDescent="0.2">
      <c r="A268" t="s">
        <v>186</v>
      </c>
    </row>
    <row r="269" spans="1:1" x14ac:dyDescent="0.2">
      <c r="A269" t="e">
        <f>-----------DMERKQREA----------AEGDVASLNRRIQLVEEELDRAQERLATAL</f>
        <v>#NAME?</v>
      </c>
    </row>
    <row r="270" spans="1:1" x14ac:dyDescent="0.2">
      <c r="A270" t="s">
        <v>70</v>
      </c>
    </row>
    <row r="271" spans="1:1" x14ac:dyDescent="0.2">
      <c r="A271" t="s">
        <v>187</v>
      </c>
    </row>
    <row r="272" spans="1:1" x14ac:dyDescent="0.2">
      <c r="A272" t="s">
        <v>188</v>
      </c>
    </row>
    <row r="273" spans="1:1" x14ac:dyDescent="0.2">
      <c r="A273" t="s">
        <v>85</v>
      </c>
    </row>
    <row r="274" spans="1:1" x14ac:dyDescent="0.2">
      <c r="A274" t="s">
        <v>189</v>
      </c>
    </row>
    <row r="275" spans="1:1" x14ac:dyDescent="0.2">
      <c r="A275" t="s">
        <v>190</v>
      </c>
    </row>
    <row r="276" spans="1:1" x14ac:dyDescent="0.2">
      <c r="A276" t="s">
        <v>191</v>
      </c>
    </row>
    <row r="277" spans="1:1" x14ac:dyDescent="0.2">
      <c r="A277" t="e">
        <f>-----------DSEREMRDK----------AEGEVAALNRRIQLVEEELDRAQERLATAL</f>
        <v>#NAME?</v>
      </c>
    </row>
    <row r="278" spans="1:1" x14ac:dyDescent="0.2">
      <c r="A278" t="s">
        <v>192</v>
      </c>
    </row>
    <row r="279" spans="1:1" x14ac:dyDescent="0.2">
      <c r="A279" t="s">
        <v>193</v>
      </c>
    </row>
    <row r="280" spans="1:1" x14ac:dyDescent="0.2">
      <c r="A280" t="s">
        <v>72</v>
      </c>
    </row>
    <row r="281" spans="1:1" x14ac:dyDescent="0.2">
      <c r="A281" t="s">
        <v>152</v>
      </c>
    </row>
    <row r="282" spans="1:1" x14ac:dyDescent="0.2">
      <c r="A282" t="s">
        <v>194</v>
      </c>
    </row>
    <row r="283" spans="1:1" x14ac:dyDescent="0.2">
      <c r="A283" t="e">
        <f>----------MDAIKKKMQMLKLDKENAIDRAEQAEGDKKQAEDRCKQIEEEVMALQKKT</f>
        <v>#NAME?</v>
      </c>
    </row>
    <row r="284" spans="1:1" x14ac:dyDescent="0.2">
      <c r="A284" t="s">
        <v>195</v>
      </c>
    </row>
    <row r="285" spans="1:1" x14ac:dyDescent="0.2">
      <c r="A285" t="s">
        <v>196</v>
      </c>
    </row>
    <row r="286" spans="1:1" x14ac:dyDescent="0.2">
      <c r="A286" t="s">
        <v>197</v>
      </c>
    </row>
    <row r="287" spans="1:1" x14ac:dyDescent="0.2">
      <c r="A287" t="s">
        <v>198</v>
      </c>
    </row>
    <row r="288" spans="1:1" x14ac:dyDescent="0.2">
      <c r="A288" t="s">
        <v>66</v>
      </c>
    </row>
    <row r="289" spans="1:1" x14ac:dyDescent="0.2">
      <c r="A289" t="s">
        <v>199</v>
      </c>
    </row>
    <row r="290" spans="1:1" x14ac:dyDescent="0.2">
      <c r="A290" t="e">
        <f>----------MDAIKKKMQAMKVDKDGALERALVCEQEARDANTRAEKAEEEARQLQKKI</f>
        <v>#NAME?</v>
      </c>
    </row>
    <row r="291" spans="1:1" x14ac:dyDescent="0.2">
      <c r="A291" t="s">
        <v>120</v>
      </c>
    </row>
    <row r="292" spans="1:1" x14ac:dyDescent="0.2">
      <c r="A292" t="s">
        <v>121</v>
      </c>
    </row>
    <row r="293" spans="1:1" x14ac:dyDescent="0.2">
      <c r="A293" t="s">
        <v>122</v>
      </c>
    </row>
    <row r="294" spans="1:1" x14ac:dyDescent="0.2">
      <c r="A294" t="s">
        <v>123</v>
      </c>
    </row>
    <row r="295" spans="1:1" x14ac:dyDescent="0.2">
      <c r="A295" t="s">
        <v>124</v>
      </c>
    </row>
    <row r="296" spans="1:1" x14ac:dyDescent="0.2">
      <c r="A296" t="s">
        <v>200</v>
      </c>
    </row>
    <row r="297" spans="1:1" x14ac:dyDescent="0.2">
      <c r="A297" t="s">
        <v>201</v>
      </c>
    </row>
    <row r="298" spans="1:1" x14ac:dyDescent="0.2">
      <c r="A298" t="s">
        <v>202</v>
      </c>
    </row>
    <row r="299" spans="1:1" x14ac:dyDescent="0.2">
      <c r="A299" t="s">
        <v>203</v>
      </c>
    </row>
    <row r="300" spans="1:1" x14ac:dyDescent="0.2">
      <c r="A300" t="s">
        <v>204</v>
      </c>
    </row>
    <row r="301" spans="1:1" x14ac:dyDescent="0.2">
      <c r="A301" t="s">
        <v>205</v>
      </c>
    </row>
    <row r="302" spans="1:1" x14ac:dyDescent="0.2">
      <c r="A302" t="s">
        <v>206</v>
      </c>
    </row>
    <row r="303" spans="1:1" x14ac:dyDescent="0.2">
      <c r="A303" t="s">
        <v>207</v>
      </c>
    </row>
    <row r="304" spans="1:1" x14ac:dyDescent="0.2">
      <c r="A304" t="e">
        <f>----------MDAIKKKMQAMKLEKDNAIDKADTCENQAKDANSRADKLNEEVRDLEKKF</f>
        <v>#NAME?</v>
      </c>
    </row>
    <row r="305" spans="1:1" x14ac:dyDescent="0.2">
      <c r="A305" t="s">
        <v>208</v>
      </c>
    </row>
    <row r="306" spans="1:1" x14ac:dyDescent="0.2">
      <c r="A306" t="s">
        <v>209</v>
      </c>
    </row>
    <row r="307" spans="1:1" x14ac:dyDescent="0.2">
      <c r="A307" t="s">
        <v>210</v>
      </c>
    </row>
    <row r="308" spans="1:1" x14ac:dyDescent="0.2">
      <c r="A308" t="s">
        <v>211</v>
      </c>
    </row>
    <row r="309" spans="1:1" x14ac:dyDescent="0.2">
      <c r="A309" t="s">
        <v>212</v>
      </c>
    </row>
    <row r="310" spans="1:1" x14ac:dyDescent="0.2">
      <c r="A310" t="s">
        <v>213</v>
      </c>
    </row>
    <row r="311" spans="1:1" x14ac:dyDescent="0.2">
      <c r="A311" t="s">
        <v>214</v>
      </c>
    </row>
    <row r="312" spans="1:1" x14ac:dyDescent="0.2">
      <c r="A312" t="e">
        <f>--------------KKANERADA-------AEEEVASLTKQLQQLEDDLDAAESKLAETS</f>
        <v>#NAME?</v>
      </c>
    </row>
    <row r="313" spans="1:1" x14ac:dyDescent="0.2">
      <c r="A313" t="s">
        <v>215</v>
      </c>
    </row>
    <row r="314" spans="1:1" x14ac:dyDescent="0.2">
      <c r="A314" t="s">
        <v>216</v>
      </c>
    </row>
    <row r="315" spans="1:1" x14ac:dyDescent="0.2">
      <c r="A315" t="s">
        <v>217</v>
      </c>
    </row>
    <row r="316" spans="1:1" x14ac:dyDescent="0.2">
      <c r="A316" t="s">
        <v>98</v>
      </c>
    </row>
    <row r="317" spans="1:1" x14ac:dyDescent="0.2">
      <c r="A317" t="s">
        <v>218</v>
      </c>
    </row>
    <row r="318" spans="1:1" x14ac:dyDescent="0.2">
      <c r="A318" t="s">
        <v>219</v>
      </c>
    </row>
    <row r="319" spans="1:1" x14ac:dyDescent="0.2">
      <c r="A319" t="e">
        <f>--------------KEANERAQA-------AEGEVSSLTKDLQCLEDNLDAAESKFGVIT</f>
        <v>#NAME?</v>
      </c>
    </row>
    <row r="320" spans="1:1" x14ac:dyDescent="0.2">
      <c r="A320" t="s">
        <v>220</v>
      </c>
    </row>
    <row r="321" spans="1:1" x14ac:dyDescent="0.2">
      <c r="A321" t="s">
        <v>221</v>
      </c>
    </row>
    <row r="322" spans="1:1" x14ac:dyDescent="0.2">
      <c r="A322" t="s">
        <v>222</v>
      </c>
    </row>
    <row r="323" spans="1:1" x14ac:dyDescent="0.2">
      <c r="A323" t="s">
        <v>98</v>
      </c>
    </row>
    <row r="324" spans="1:1" x14ac:dyDescent="0.2">
      <c r="A324" t="s">
        <v>223</v>
      </c>
    </row>
    <row r="325" spans="1:1" x14ac:dyDescent="0.2">
      <c r="A325" t="s">
        <v>224</v>
      </c>
    </row>
    <row r="326" spans="1:1" x14ac:dyDescent="0.2">
      <c r="A326" t="s">
        <v>225</v>
      </c>
    </row>
    <row r="327" spans="1:1" x14ac:dyDescent="0.2">
      <c r="A327" t="e">
        <f>--------------NFSSKKATE-------SEEEVDRLQKELNNLDDELESSESKLNTLI</f>
        <v>#NAME?</v>
      </c>
    </row>
    <row r="328" spans="1:1" x14ac:dyDescent="0.2">
      <c r="A328" t="s">
        <v>226</v>
      </c>
    </row>
    <row r="329" spans="1:1" x14ac:dyDescent="0.2">
      <c r="A329" t="s">
        <v>227</v>
      </c>
    </row>
    <row r="330" spans="1:1" x14ac:dyDescent="0.2">
      <c r="A330" t="s">
        <v>228</v>
      </c>
    </row>
    <row r="331" spans="1:1" x14ac:dyDescent="0.2">
      <c r="A331" t="s">
        <v>229</v>
      </c>
    </row>
    <row r="332" spans="1:1" x14ac:dyDescent="0.2">
      <c r="A332" t="s">
        <v>230</v>
      </c>
    </row>
    <row r="333" spans="1:1" x14ac:dyDescent="0.2">
      <c r="A333" t="s">
        <v>224</v>
      </c>
    </row>
    <row r="334" spans="1:1" x14ac:dyDescent="0.2">
      <c r="A334" t="s">
        <v>231</v>
      </c>
    </row>
    <row r="335" spans="1:1" x14ac:dyDescent="0.2">
      <c r="A335" t="e">
        <f>--------------KITLEKACK-------SEEEVDRLQKELNNLDDELESSESKLNTLI</f>
        <v>#NAME?</v>
      </c>
    </row>
    <row r="336" spans="1:1" x14ac:dyDescent="0.2">
      <c r="A336" t="s">
        <v>226</v>
      </c>
    </row>
    <row r="337" spans="1:1" x14ac:dyDescent="0.2">
      <c r="A337" t="s">
        <v>227</v>
      </c>
    </row>
    <row r="338" spans="1:1" x14ac:dyDescent="0.2">
      <c r="A338" t="s">
        <v>228</v>
      </c>
    </row>
    <row r="339" spans="1:1" x14ac:dyDescent="0.2">
      <c r="A339" t="s">
        <v>229</v>
      </c>
    </row>
    <row r="340" spans="1:1" x14ac:dyDescent="0.2">
      <c r="A340" t="s">
        <v>232</v>
      </c>
    </row>
    <row r="341" spans="1:1" x14ac:dyDescent="0.2">
      <c r="A341" t="s">
        <v>233</v>
      </c>
    </row>
    <row r="342" spans="1:1" x14ac:dyDescent="0.2">
      <c r="A342" t="s">
        <v>234</v>
      </c>
    </row>
    <row r="343" spans="1:1" x14ac:dyDescent="0.2">
      <c r="A343" t="e">
        <f>--------------TFARHEAEE-------KEKEADALKRRIQLLEDKLDAVEERIFEKN</f>
        <v>#NAME?</v>
      </c>
    </row>
    <row r="344" spans="1:1" x14ac:dyDescent="0.2">
      <c r="A344" t="s">
        <v>235</v>
      </c>
    </row>
    <row r="345" spans="1:1" x14ac:dyDescent="0.2">
      <c r="A345" t="s">
        <v>236</v>
      </c>
    </row>
    <row r="346" spans="1:1" x14ac:dyDescent="0.2">
      <c r="A346" t="s">
        <v>237</v>
      </c>
    </row>
    <row r="347" spans="1:1" x14ac:dyDescent="0.2">
      <c r="A347" t="s">
        <v>238</v>
      </c>
    </row>
    <row r="348" spans="1:1" x14ac:dyDescent="0.2">
      <c r="A348" t="s">
        <v>239</v>
      </c>
    </row>
    <row r="349" spans="1:1" x14ac:dyDescent="0.2">
      <c r="A349" t="s">
        <v>240</v>
      </c>
    </row>
    <row r="350" spans="1:1" x14ac:dyDescent="0.2">
      <c r="A350" t="e">
        <f>--------------KEVQAQIDL-------HESDIDSLNKRISLLTKELDEKNALLEEKM</f>
        <v>#NAME?</v>
      </c>
    </row>
    <row r="351" spans="1:1" x14ac:dyDescent="0.2">
      <c r="A351" t="s">
        <v>241</v>
      </c>
    </row>
    <row r="352" spans="1:1" x14ac:dyDescent="0.2">
      <c r="A352" t="s">
        <v>242</v>
      </c>
    </row>
    <row r="353" spans="1:1" x14ac:dyDescent="0.2">
      <c r="A353" t="s">
        <v>243</v>
      </c>
    </row>
    <row r="354" spans="1:1" x14ac:dyDescent="0.2">
      <c r="A354" t="s">
        <v>244</v>
      </c>
    </row>
    <row r="355" spans="1:1" x14ac:dyDescent="0.2">
      <c r="A355" t="s">
        <v>245</v>
      </c>
    </row>
    <row r="356" spans="1:1" x14ac:dyDescent="0.2">
      <c r="A356" t="s">
        <v>246</v>
      </c>
    </row>
    <row r="357" spans="1:1" x14ac:dyDescent="0.2">
      <c r="A357" t="e">
        <f>--------------KATNEKADQ-------AEERVTELTKELNDLEDQLDASESKMTSLQ</f>
        <v>#NAME?</v>
      </c>
    </row>
    <row r="358" spans="1:1" x14ac:dyDescent="0.2">
      <c r="A358" t="s">
        <v>247</v>
      </c>
    </row>
    <row r="359" spans="1:1" x14ac:dyDescent="0.2">
      <c r="A359" t="s">
        <v>248</v>
      </c>
    </row>
    <row r="360" spans="1:1" x14ac:dyDescent="0.2">
      <c r="A360" t="s">
        <v>249</v>
      </c>
    </row>
    <row r="361" spans="1:1" x14ac:dyDescent="0.2">
      <c r="A361" t="s">
        <v>250</v>
      </c>
    </row>
    <row r="362" spans="1:1" x14ac:dyDescent="0.2">
      <c r="A362" t="s">
        <v>251</v>
      </c>
    </row>
    <row r="363" spans="1:1" x14ac:dyDescent="0.2">
      <c r="A363" t="s">
        <v>252</v>
      </c>
    </row>
    <row r="364" spans="1:1" x14ac:dyDescent="0.2">
      <c r="A364" t="e">
        <f>--------------REAEERLEK-------ALGEVDSFKRRIQLVQIEDKKVRAALEVKV</f>
        <v>#NAME?</v>
      </c>
    </row>
    <row r="365" spans="1:1" x14ac:dyDescent="0.2">
      <c r="A365" t="s">
        <v>253</v>
      </c>
    </row>
    <row r="366" spans="1:1" x14ac:dyDescent="0.2">
      <c r="A366" t="s">
        <v>254</v>
      </c>
    </row>
    <row r="367" spans="1:1" x14ac:dyDescent="0.2">
      <c r="A367" t="s">
        <v>255</v>
      </c>
    </row>
    <row r="368" spans="1:1" x14ac:dyDescent="0.2">
      <c r="A368" t="s">
        <v>256</v>
      </c>
    </row>
    <row r="369" spans="1:1" x14ac:dyDescent="0.2">
      <c r="A369" t="s">
        <v>257</v>
      </c>
    </row>
    <row r="370" spans="1:1" x14ac:dyDescent="0.2">
      <c r="A370" t="s">
        <v>258</v>
      </c>
    </row>
    <row r="371" spans="1:1" x14ac:dyDescent="0.2">
      <c r="A371" t="e">
        <f>--------------RAAEDRYKK-------AEEELESHKRRLALLQGELQRTEEKLQESK</f>
        <v>#NAME?</v>
      </c>
    </row>
    <row r="372" spans="1:1" x14ac:dyDescent="0.2">
      <c r="A372" t="s">
        <v>259</v>
      </c>
    </row>
    <row r="373" spans="1:1" x14ac:dyDescent="0.2">
      <c r="A373" t="s">
        <v>260</v>
      </c>
    </row>
    <row r="374" spans="1:1" x14ac:dyDescent="0.2">
      <c r="A374" t="s">
        <v>261</v>
      </c>
    </row>
    <row r="375" spans="1:1" x14ac:dyDescent="0.2">
      <c r="A375" t="s">
        <v>262</v>
      </c>
    </row>
    <row r="376" spans="1:1" x14ac:dyDescent="0.2">
      <c r="A376" t="s">
        <v>263</v>
      </c>
    </row>
    <row r="377" spans="1:1" x14ac:dyDescent="0.2">
      <c r="A377" t="s">
        <v>264</v>
      </c>
    </row>
    <row r="378" spans="1:1" x14ac:dyDescent="0.2">
      <c r="A378" t="s">
        <v>265</v>
      </c>
    </row>
    <row r="379" spans="1:1" x14ac:dyDescent="0.2">
      <c r="A379" t="s">
        <v>266</v>
      </c>
    </row>
    <row r="380" spans="1:1" x14ac:dyDescent="0.2">
      <c r="A380" t="s">
        <v>267</v>
      </c>
    </row>
    <row r="381" spans="1:1" x14ac:dyDescent="0.2">
      <c r="A381" t="e">
        <f>-----------NNLRSNNENYTKKNQDLEQQL---------------------EDSEAKL</f>
        <v>#NAME?</v>
      </c>
    </row>
    <row r="382" spans="1:1" x14ac:dyDescent="0.2">
      <c r="A382" t="s">
        <v>268</v>
      </c>
    </row>
    <row r="383" spans="1:1" x14ac:dyDescent="0.2">
      <c r="A383" t="s">
        <v>269</v>
      </c>
    </row>
    <row r="384" spans="1:1" x14ac:dyDescent="0.2">
      <c r="A384" t="s">
        <v>270</v>
      </c>
    </row>
    <row r="385" spans="1:1" x14ac:dyDescent="0.2">
      <c r="A385" t="s">
        <v>271</v>
      </c>
    </row>
    <row r="386" spans="1:1" x14ac:dyDescent="0.2">
      <c r="A386" t="s">
        <v>272</v>
      </c>
    </row>
    <row r="387" spans="1:1" x14ac:dyDescent="0.2">
      <c r="A387" t="e">
        <f>--------------KDLEQENVE-------KENQIKSLTVKNQQLEDEIEKLEAGLSDSK</f>
        <v>#NAME?</v>
      </c>
    </row>
    <row r="388" spans="1:1" x14ac:dyDescent="0.2">
      <c r="A388" t="s">
        <v>273</v>
      </c>
    </row>
    <row r="389" spans="1:1" x14ac:dyDescent="0.2">
      <c r="A389" t="e">
        <f>-----------HHLQSNNDNFSKKNQQLEEDL---------------------EESDTKL</f>
        <v>#NAME?</v>
      </c>
    </row>
    <row r="390" spans="1:1" x14ac:dyDescent="0.2">
      <c r="A390" t="s">
        <v>274</v>
      </c>
    </row>
    <row r="391" spans="1:1" x14ac:dyDescent="0.2">
      <c r="A391" t="s">
        <v>269</v>
      </c>
    </row>
    <row r="392" spans="1:1" x14ac:dyDescent="0.2">
      <c r="A392" t="s">
        <v>275</v>
      </c>
    </row>
    <row r="393" spans="1:1" x14ac:dyDescent="0.2">
      <c r="A393" t="s">
        <v>276</v>
      </c>
    </row>
    <row r="394" spans="1:1" x14ac:dyDescent="0.2">
      <c r="A394" t="s">
        <v>277</v>
      </c>
    </row>
    <row r="395" spans="1:1" x14ac:dyDescent="0.2">
      <c r="A395" t="s">
        <v>278</v>
      </c>
    </row>
    <row r="396" spans="1:1" x14ac:dyDescent="0.2">
      <c r="A396" t="s">
        <v>279</v>
      </c>
    </row>
    <row r="397" spans="1:1" x14ac:dyDescent="0.2">
      <c r="A397" t="s">
        <v>280</v>
      </c>
    </row>
    <row r="398" spans="1:1" x14ac:dyDescent="0.2">
      <c r="A398" t="s">
        <v>26</v>
      </c>
    </row>
    <row r="399" spans="1:1" x14ac:dyDescent="0.2">
      <c r="A399" t="s">
        <v>26</v>
      </c>
    </row>
    <row r="400" spans="1:1" x14ac:dyDescent="0.2">
      <c r="A400" t="e">
        <f>-----------MFLTLFGEKLNGT---DPEDVIRNAFACFDEDGNGRIHEDLLKEAMMSM</f>
        <v>#NAME?</v>
      </c>
    </row>
    <row r="401" spans="1:1" x14ac:dyDescent="0.2">
      <c r="A401" t="s">
        <v>281</v>
      </c>
    </row>
    <row r="402" spans="1:1" x14ac:dyDescent="0.2">
      <c r="A402" t="s">
        <v>282</v>
      </c>
    </row>
    <row r="403" spans="1:1" x14ac:dyDescent="0.2">
      <c r="A403" t="s">
        <v>283</v>
      </c>
    </row>
    <row r="404" spans="1:1" x14ac:dyDescent="0.2">
      <c r="A404" t="s">
        <v>277</v>
      </c>
    </row>
    <row r="405" spans="1:1" x14ac:dyDescent="0.2">
      <c r="A405" t="s">
        <v>284</v>
      </c>
    </row>
    <row r="406" spans="1:1" x14ac:dyDescent="0.2">
      <c r="A406" t="s">
        <v>285</v>
      </c>
    </row>
    <row r="407" spans="1:1" x14ac:dyDescent="0.2">
      <c r="A407" t="e">
        <f>----------AFNMIDQNRDGFIDKEDLKDMYASLGK-SPNDQFLDDMIEE----ASGST</f>
        <v>#NAME?</v>
      </c>
    </row>
    <row r="408" spans="1:1" x14ac:dyDescent="0.2">
      <c r="A408" t="s">
        <v>286</v>
      </c>
    </row>
    <row r="409" spans="1:1" x14ac:dyDescent="0.2">
      <c r="A409" t="s">
        <v>26</v>
      </c>
    </row>
    <row r="410" spans="1:1" x14ac:dyDescent="0.2">
      <c r="A410" t="s">
        <v>26</v>
      </c>
    </row>
    <row r="411" spans="1:1" x14ac:dyDescent="0.2">
      <c r="A411" t="e">
        <f>-----------MFLTLFGEKLNGT---DPEDVIKNAFGCFDEEGDGRIHEDKLCDMLTSV</f>
        <v>#NAME?</v>
      </c>
    </row>
    <row r="412" spans="1:1" x14ac:dyDescent="0.2">
      <c r="A412" t="s">
        <v>287</v>
      </c>
    </row>
    <row r="413" spans="1:1" x14ac:dyDescent="0.2">
      <c r="A413" t="s">
        <v>282</v>
      </c>
    </row>
    <row r="414" spans="1:1" x14ac:dyDescent="0.2">
      <c r="A414" t="s">
        <v>288</v>
      </c>
    </row>
    <row r="415" spans="1:1" x14ac:dyDescent="0.2">
      <c r="A415" t="s">
        <v>289</v>
      </c>
    </row>
    <row r="416" spans="1:1" x14ac:dyDescent="0.2">
      <c r="A416" t="s">
        <v>290</v>
      </c>
    </row>
    <row r="417" spans="1:1" x14ac:dyDescent="0.2">
      <c r="A417" t="s">
        <v>291</v>
      </c>
    </row>
    <row r="418" spans="1:1" x14ac:dyDescent="0.2">
      <c r="A418" t="s">
        <v>292</v>
      </c>
    </row>
    <row r="419" spans="1:1" x14ac:dyDescent="0.2">
      <c r="A419" t="s">
        <v>26</v>
      </c>
    </row>
    <row r="420" spans="1:1" x14ac:dyDescent="0.2">
      <c r="A420" t="s">
        <v>26</v>
      </c>
    </row>
    <row r="421" spans="1:1" x14ac:dyDescent="0.2">
      <c r="A421" t="e">
        <f>-----------MFLTLFGEKISGT---DPEDVIRNAFGSFDLEGKGSIDEEKLKRLCMSM</f>
        <v>#NAME?</v>
      </c>
    </row>
    <row r="422" spans="1:1" x14ac:dyDescent="0.2">
      <c r="A422" t="s">
        <v>293</v>
      </c>
    </row>
    <row r="423" spans="1:1" x14ac:dyDescent="0.2">
      <c r="A423" t="s">
        <v>282</v>
      </c>
    </row>
    <row r="424" spans="1:1" x14ac:dyDescent="0.2">
      <c r="A424" t="s">
        <v>294</v>
      </c>
    </row>
    <row r="425" spans="1:1" x14ac:dyDescent="0.2">
      <c r="A425" t="e">
        <f>-------------------------------------------------MS-SRKRIERK</f>
        <v>#NAME?</v>
      </c>
    </row>
    <row r="426" spans="1:1" x14ac:dyDescent="0.2">
      <c r="A426" t="s">
        <v>295</v>
      </c>
    </row>
    <row r="427" spans="1:1" x14ac:dyDescent="0.2">
      <c r="A427" t="s">
        <v>296</v>
      </c>
    </row>
    <row r="428" spans="1:1" x14ac:dyDescent="0.2">
      <c r="A428" t="s">
        <v>297</v>
      </c>
    </row>
    <row r="429" spans="1:1" x14ac:dyDescent="0.2">
      <c r="A429" t="s">
        <v>298</v>
      </c>
    </row>
    <row r="430" spans="1:1" x14ac:dyDescent="0.2">
      <c r="A430" t="s">
        <v>26</v>
      </c>
    </row>
    <row r="431" spans="1:1" x14ac:dyDescent="0.2">
      <c r="A431" t="s">
        <v>26</v>
      </c>
    </row>
    <row r="432" spans="1:1" x14ac:dyDescent="0.2">
      <c r="A432" t="e">
        <f>-----------SFLSMFGLRMANT---DPEDIILRAFSCLDDGGDGKLSAKMLRELLTTM</f>
        <v>#NAME?</v>
      </c>
    </row>
    <row r="433" spans="1:1" x14ac:dyDescent="0.2">
      <c r="A433" t="s">
        <v>299</v>
      </c>
    </row>
    <row r="434" spans="1:1" x14ac:dyDescent="0.2">
      <c r="A434" t="s">
        <v>300</v>
      </c>
    </row>
    <row r="435" spans="1:1" x14ac:dyDescent="0.2">
      <c r="A435" t="s">
        <v>301</v>
      </c>
    </row>
    <row r="436" spans="1:1" x14ac:dyDescent="0.2">
      <c r="A436" t="e">
        <f>-------------------------------------------------MA-PK-KAKKR</f>
        <v>#NAME?</v>
      </c>
    </row>
    <row r="437" spans="1:1" x14ac:dyDescent="0.2">
      <c r="A437" t="s">
        <v>302</v>
      </c>
    </row>
    <row r="438" spans="1:1" x14ac:dyDescent="0.2">
      <c r="A438" t="s">
        <v>303</v>
      </c>
    </row>
    <row r="439" spans="1:1" x14ac:dyDescent="0.2">
      <c r="A439" t="s">
        <v>304</v>
      </c>
    </row>
    <row r="440" spans="1:1" x14ac:dyDescent="0.2">
      <c r="A440" t="s">
        <v>26</v>
      </c>
    </row>
    <row r="441" spans="1:1" x14ac:dyDescent="0.2">
      <c r="A441" t="s">
        <v>26</v>
      </c>
    </row>
    <row r="442" spans="1:1" x14ac:dyDescent="0.2">
      <c r="A442" t="e">
        <f>-----------VFLTMFGEKLKGA---DPEETILNAFKVFDPEGKGVLKADYVREMLTTQ</f>
        <v>#NAME?</v>
      </c>
    </row>
    <row r="443" spans="1:1" x14ac:dyDescent="0.2">
      <c r="A443" t="s">
        <v>305</v>
      </c>
    </row>
    <row r="444" spans="1:1" x14ac:dyDescent="0.2">
      <c r="A444" t="s">
        <v>282</v>
      </c>
    </row>
    <row r="445" spans="1:1" x14ac:dyDescent="0.2">
      <c r="A445" t="s">
        <v>306</v>
      </c>
    </row>
    <row r="446" spans="1:1" x14ac:dyDescent="0.2">
      <c r="A446" t="s">
        <v>307</v>
      </c>
    </row>
    <row r="447" spans="1:1" x14ac:dyDescent="0.2">
      <c r="A447" t="e">
        <f>-------------------------------------------------MA-SR-KTKKK</f>
        <v>#NAME?</v>
      </c>
    </row>
    <row r="448" spans="1:1" x14ac:dyDescent="0.2">
      <c r="A448" t="s">
        <v>308</v>
      </c>
    </row>
    <row r="449" spans="1:1" x14ac:dyDescent="0.2">
      <c r="A449" t="s">
        <v>309</v>
      </c>
    </row>
    <row r="450" spans="1:1" x14ac:dyDescent="0.2">
      <c r="A450" t="s">
        <v>310</v>
      </c>
    </row>
    <row r="451" spans="1:1" x14ac:dyDescent="0.2">
      <c r="A451" t="s">
        <v>26</v>
      </c>
    </row>
    <row r="452" spans="1:1" x14ac:dyDescent="0.2">
      <c r="A452" t="s">
        <v>26</v>
      </c>
    </row>
    <row r="453" spans="1:1" x14ac:dyDescent="0.2">
      <c r="A453" t="e">
        <f>-----------MFLNLFGEKLSGT---DAEETILNAFKMLDPDGKGKINKEYIKRLLMSQ</f>
        <v>#NAME?</v>
      </c>
    </row>
    <row r="454" spans="1:1" x14ac:dyDescent="0.2">
      <c r="A454" t="s">
        <v>311</v>
      </c>
    </row>
    <row r="455" spans="1:1" x14ac:dyDescent="0.2">
      <c r="A455" t="s">
        <v>282</v>
      </c>
    </row>
    <row r="456" spans="1:1" x14ac:dyDescent="0.2">
      <c r="A456" t="s">
        <v>312</v>
      </c>
    </row>
    <row r="457" spans="1:1" x14ac:dyDescent="0.2">
      <c r="A457" t="s">
        <v>313</v>
      </c>
    </row>
    <row r="458" spans="1:1" x14ac:dyDescent="0.2">
      <c r="A458" t="e">
        <f>-------------------------------------------------MA-SR-KAGTR</f>
        <v>#NAME?</v>
      </c>
    </row>
    <row r="459" spans="1:1" x14ac:dyDescent="0.2">
      <c r="A459" t="s">
        <v>314</v>
      </c>
    </row>
    <row r="460" spans="1:1" x14ac:dyDescent="0.2">
      <c r="A460" t="s">
        <v>315</v>
      </c>
    </row>
    <row r="461" spans="1:1" x14ac:dyDescent="0.2">
      <c r="A461" t="s">
        <v>316</v>
      </c>
    </row>
    <row r="462" spans="1:1" x14ac:dyDescent="0.2">
      <c r="A462" t="s">
        <v>26</v>
      </c>
    </row>
    <row r="463" spans="1:1" x14ac:dyDescent="0.2">
      <c r="A463" t="s">
        <v>26</v>
      </c>
    </row>
    <row r="464" spans="1:1" x14ac:dyDescent="0.2">
      <c r="A464" t="e">
        <f>-----------VFLTLFGEKLNGT---DPEEAILSAFRMFDPSGKGVVNKDEFKQLLLTQ</f>
        <v>#NAME?</v>
      </c>
    </row>
    <row r="465" spans="1:1" x14ac:dyDescent="0.2">
      <c r="A465" t="s">
        <v>317</v>
      </c>
    </row>
    <row r="466" spans="1:1" x14ac:dyDescent="0.2">
      <c r="A466" t="s">
        <v>282</v>
      </c>
    </row>
    <row r="467" spans="1:1" x14ac:dyDescent="0.2">
      <c r="A467" t="s">
        <v>318</v>
      </c>
    </row>
    <row r="468" spans="1:1" x14ac:dyDescent="0.2">
      <c r="A468" t="e">
        <f>-------------------------------------------------MS-SK-RAKAK</f>
        <v>#NAME?</v>
      </c>
    </row>
    <row r="469" spans="1:1" x14ac:dyDescent="0.2">
      <c r="A469" t="s">
        <v>319</v>
      </c>
    </row>
    <row r="470" spans="1:1" x14ac:dyDescent="0.2">
      <c r="A470" t="s">
        <v>279</v>
      </c>
    </row>
    <row r="471" spans="1:1" x14ac:dyDescent="0.2">
      <c r="A471" t="s">
        <v>320</v>
      </c>
    </row>
    <row r="472" spans="1:1" x14ac:dyDescent="0.2">
      <c r="A472" t="s">
        <v>26</v>
      </c>
    </row>
    <row r="473" spans="1:1" x14ac:dyDescent="0.2">
      <c r="A473" t="s">
        <v>26</v>
      </c>
    </row>
    <row r="474" spans="1:1" x14ac:dyDescent="0.2">
      <c r="A474" t="e">
        <f>-----------MFLTMFGEKLNGT---DPEDVIRNAFACFDEEASGFIHEDHLRELLTTM</f>
        <v>#NAME?</v>
      </c>
    </row>
    <row r="475" spans="1:1" x14ac:dyDescent="0.2">
      <c r="A475" t="s">
        <v>321</v>
      </c>
    </row>
    <row r="476" spans="1:1" x14ac:dyDescent="0.2">
      <c r="A476" t="s">
        <v>282</v>
      </c>
    </row>
    <row r="477" spans="1:1" x14ac:dyDescent="0.2">
      <c r="A477" t="s">
        <v>322</v>
      </c>
    </row>
    <row r="478" spans="1:1" x14ac:dyDescent="0.2">
      <c r="A478" t="s">
        <v>323</v>
      </c>
    </row>
    <row r="479" spans="1:1" x14ac:dyDescent="0.2">
      <c r="A479" t="s">
        <v>324</v>
      </c>
    </row>
    <row r="480" spans="1:1" x14ac:dyDescent="0.2">
      <c r="A480" t="e">
        <f>-------VFSMFDQSQI--------------QEFKESLALSPRLERNGMISAHCNLCLTG</f>
        <v>#NAME?</v>
      </c>
    </row>
    <row r="481" spans="1:1" x14ac:dyDescent="0.2">
      <c r="A481" t="s">
        <v>325</v>
      </c>
    </row>
    <row r="482" spans="1:1" x14ac:dyDescent="0.2">
      <c r="A482" t="s">
        <v>26</v>
      </c>
    </row>
    <row r="483" spans="1:1" x14ac:dyDescent="0.2">
      <c r="A483" t="s">
        <v>26</v>
      </c>
    </row>
    <row r="484" spans="1:1" x14ac:dyDescent="0.2">
      <c r="A484" t="e">
        <f>-----------VFLTMFGEKLKGT---DPEETILHAFKVFDTEGKGFVKADVIKEKLMTQ</f>
        <v>#NAME?</v>
      </c>
    </row>
    <row r="485" spans="1:1" x14ac:dyDescent="0.2">
      <c r="A485" t="s">
        <v>326</v>
      </c>
    </row>
    <row r="486" spans="1:1" x14ac:dyDescent="0.2">
      <c r="A486" t="s">
        <v>282</v>
      </c>
    </row>
    <row r="487" spans="1:1" x14ac:dyDescent="0.2">
      <c r="A487" t="s">
        <v>327</v>
      </c>
    </row>
    <row r="488" spans="1:1" x14ac:dyDescent="0.2">
      <c r="A488" t="e">
        <f>-------------------------------------------------MA-PK-RAKRR</f>
        <v>#NAME?</v>
      </c>
    </row>
    <row r="489" spans="1:1" x14ac:dyDescent="0.2">
      <c r="A489" t="s">
        <v>328</v>
      </c>
    </row>
    <row r="490" spans="1:1" x14ac:dyDescent="0.2">
      <c r="A490" t="s">
        <v>329</v>
      </c>
    </row>
    <row r="491" spans="1:1" x14ac:dyDescent="0.2">
      <c r="A491" t="s">
        <v>330</v>
      </c>
    </row>
    <row r="492" spans="1:1" x14ac:dyDescent="0.2">
      <c r="A492" t="s">
        <v>26</v>
      </c>
    </row>
    <row r="493" spans="1:1" x14ac:dyDescent="0.2">
      <c r="A493" t="s">
        <v>26</v>
      </c>
    </row>
    <row r="494" spans="1:1" x14ac:dyDescent="0.2">
      <c r="A494" t="e">
        <f>-----------VFLTMFGEKLKGA---DPEDVITGAFKVLDPEGKGTIKKKFLEELLTTQ</f>
        <v>#NAME?</v>
      </c>
    </row>
    <row r="495" spans="1:1" x14ac:dyDescent="0.2">
      <c r="A495" t="s">
        <v>331</v>
      </c>
    </row>
    <row r="496" spans="1:1" x14ac:dyDescent="0.2">
      <c r="A496" t="s">
        <v>282</v>
      </c>
    </row>
    <row r="497" spans="1:1" x14ac:dyDescent="0.2">
      <c r="A497" t="s">
        <v>332</v>
      </c>
    </row>
    <row r="498" spans="1:1" x14ac:dyDescent="0.2">
      <c r="A498" t="e">
        <f>-------------------------------------------------MS-SK-RTKTK</f>
        <v>#NAME?</v>
      </c>
    </row>
    <row r="499" spans="1:1" x14ac:dyDescent="0.2">
      <c r="A499" t="s">
        <v>333</v>
      </c>
    </row>
    <row r="500" spans="1:1" x14ac:dyDescent="0.2">
      <c r="A500" t="s">
        <v>279</v>
      </c>
    </row>
    <row r="501" spans="1:1" x14ac:dyDescent="0.2">
      <c r="A501" t="s">
        <v>334</v>
      </c>
    </row>
    <row r="502" spans="1:1" x14ac:dyDescent="0.2">
      <c r="A502" t="s">
        <v>26</v>
      </c>
    </row>
    <row r="503" spans="1:1" x14ac:dyDescent="0.2">
      <c r="A503" t="s">
        <v>26</v>
      </c>
    </row>
    <row r="504" spans="1:1" x14ac:dyDescent="0.2">
      <c r="A504" t="e">
        <f>-----------MFLTMFGEKLNGT---DPEDVIRNAFACFDEEATGTIQEDYLRELLTTM</f>
        <v>#NAME?</v>
      </c>
    </row>
    <row r="505" spans="1:1" x14ac:dyDescent="0.2">
      <c r="A505" t="s">
        <v>335</v>
      </c>
    </row>
    <row r="506" spans="1:1" x14ac:dyDescent="0.2">
      <c r="A506" t="s">
        <v>282</v>
      </c>
    </row>
    <row r="507" spans="1:1" x14ac:dyDescent="0.2">
      <c r="A507" t="s">
        <v>336</v>
      </c>
    </row>
    <row r="508" spans="1:1" x14ac:dyDescent="0.2">
      <c r="A508" t="e">
        <f>-------------------------------------------------MS-SK-KAKTK</f>
        <v>#NAME?</v>
      </c>
    </row>
    <row r="509" spans="1:1" x14ac:dyDescent="0.2">
      <c r="A509" t="s">
        <v>319</v>
      </c>
    </row>
    <row r="510" spans="1:1" x14ac:dyDescent="0.2">
      <c r="A510" t="s">
        <v>279</v>
      </c>
    </row>
    <row r="511" spans="1:1" x14ac:dyDescent="0.2">
      <c r="A511" t="s">
        <v>337</v>
      </c>
    </row>
    <row r="512" spans="1:1" x14ac:dyDescent="0.2">
      <c r="A512" t="s">
        <v>26</v>
      </c>
    </row>
    <row r="513" spans="1:1" x14ac:dyDescent="0.2">
      <c r="A513" t="s">
        <v>26</v>
      </c>
    </row>
    <row r="514" spans="1:1" x14ac:dyDescent="0.2">
      <c r="A514" t="e">
        <f>-----------MFLTMFGEKLNGT---DPEDVIRNAFACFDEEATGTIQEDYLRELLTTM</f>
        <v>#NAME?</v>
      </c>
    </row>
    <row r="515" spans="1:1" x14ac:dyDescent="0.2">
      <c r="A515" t="s">
        <v>335</v>
      </c>
    </row>
    <row r="516" spans="1:1" x14ac:dyDescent="0.2">
      <c r="A516" t="s">
        <v>282</v>
      </c>
    </row>
    <row r="517" spans="1:1" x14ac:dyDescent="0.2">
      <c r="A517" t="s">
        <v>338</v>
      </c>
    </row>
    <row r="518" spans="1:1" x14ac:dyDescent="0.2">
      <c r="A518" t="s">
        <v>26</v>
      </c>
    </row>
    <row r="519" spans="1:1" x14ac:dyDescent="0.2">
      <c r="A519" t="s">
        <v>339</v>
      </c>
    </row>
    <row r="520" spans="1:1" x14ac:dyDescent="0.2">
      <c r="A520" t="s">
        <v>340</v>
      </c>
    </row>
    <row r="521" spans="1:1" x14ac:dyDescent="0.2">
      <c r="A521" t="s">
        <v>341</v>
      </c>
    </row>
    <row r="522" spans="1:1" x14ac:dyDescent="0.2">
      <c r="A522" t="s">
        <v>26</v>
      </c>
    </row>
    <row r="523" spans="1:1" x14ac:dyDescent="0.2">
      <c r="A523" t="s">
        <v>26</v>
      </c>
    </row>
    <row r="524" spans="1:1" x14ac:dyDescent="0.2">
      <c r="A524" t="e">
        <f>-----------EFLTMMARKMKDT---DSEEEIREAFRVFDKDGNGFISAAELRHVMTNL</f>
        <v>#NAME?</v>
      </c>
    </row>
    <row r="525" spans="1:1" x14ac:dyDescent="0.2">
      <c r="A525" t="s">
        <v>342</v>
      </c>
    </row>
    <row r="526" spans="1:1" x14ac:dyDescent="0.2">
      <c r="A526" t="s">
        <v>282</v>
      </c>
    </row>
    <row r="527" spans="1:1" x14ac:dyDescent="0.2">
      <c r="A527" t="s">
        <v>343</v>
      </c>
    </row>
    <row r="528" spans="1:1" x14ac:dyDescent="0.2">
      <c r="A528" t="s">
        <v>61</v>
      </c>
    </row>
    <row r="529" spans="1:1" x14ac:dyDescent="0.2">
      <c r="A529" t="s">
        <v>26</v>
      </c>
    </row>
    <row r="530" spans="1:1" x14ac:dyDescent="0.2">
      <c r="A530" t="s">
        <v>339</v>
      </c>
    </row>
    <row r="531" spans="1:1" x14ac:dyDescent="0.2">
      <c r="A531" t="s">
        <v>340</v>
      </c>
    </row>
    <row r="532" spans="1:1" x14ac:dyDescent="0.2">
      <c r="A532" t="s">
        <v>341</v>
      </c>
    </row>
    <row r="533" spans="1:1" x14ac:dyDescent="0.2">
      <c r="A533" t="s">
        <v>26</v>
      </c>
    </row>
    <row r="534" spans="1:1" x14ac:dyDescent="0.2">
      <c r="A534" t="s">
        <v>26</v>
      </c>
    </row>
    <row r="535" spans="1:1" x14ac:dyDescent="0.2">
      <c r="A535" t="e">
        <f>-----------EFLTMMARKMKDT---DSEEEIREAFRVFDKDGNGYISAAELRHVMTNL</f>
        <v>#NAME?</v>
      </c>
    </row>
    <row r="536" spans="1:1" x14ac:dyDescent="0.2">
      <c r="A536" t="s">
        <v>344</v>
      </c>
    </row>
    <row r="537" spans="1:1" x14ac:dyDescent="0.2">
      <c r="A537" t="s">
        <v>282</v>
      </c>
    </row>
    <row r="538" spans="1:1" x14ac:dyDescent="0.2">
      <c r="A538" t="s">
        <v>345</v>
      </c>
    </row>
    <row r="539" spans="1:1" x14ac:dyDescent="0.2">
      <c r="A539" t="s">
        <v>26</v>
      </c>
    </row>
    <row r="540" spans="1:1" x14ac:dyDescent="0.2">
      <c r="A540" t="s">
        <v>339</v>
      </c>
    </row>
    <row r="541" spans="1:1" x14ac:dyDescent="0.2">
      <c r="A541" t="s">
        <v>340</v>
      </c>
    </row>
    <row r="542" spans="1:1" x14ac:dyDescent="0.2">
      <c r="A542" t="s">
        <v>341</v>
      </c>
    </row>
    <row r="543" spans="1:1" x14ac:dyDescent="0.2">
      <c r="A543" t="s">
        <v>26</v>
      </c>
    </row>
    <row r="544" spans="1:1" x14ac:dyDescent="0.2">
      <c r="A544" t="s">
        <v>26</v>
      </c>
    </row>
    <row r="545" spans="1:1" x14ac:dyDescent="0.2">
      <c r="A545" t="e">
        <f>-----------EFLTMMARKMKDT---DSEEEIREAFRVFDKDGNGFISAAELRHVMTNL</f>
        <v>#NAME?</v>
      </c>
    </row>
    <row r="546" spans="1:1" x14ac:dyDescent="0.2">
      <c r="A546" t="s">
        <v>346</v>
      </c>
    </row>
    <row r="547" spans="1:1" x14ac:dyDescent="0.2">
      <c r="A547" t="s">
        <v>282</v>
      </c>
    </row>
    <row r="548" spans="1:1" x14ac:dyDescent="0.2">
      <c r="A548" t="s">
        <v>347</v>
      </c>
    </row>
    <row r="549" spans="1:1" x14ac:dyDescent="0.2">
      <c r="A549" t="e">
        <f>-------------------------------------------------MADEKKKVKKK</f>
        <v>#NAME?</v>
      </c>
    </row>
    <row r="550" spans="1:1" x14ac:dyDescent="0.2">
      <c r="A550" t="s">
        <v>348</v>
      </c>
    </row>
    <row r="551" spans="1:1" x14ac:dyDescent="0.2">
      <c r="A551" t="s">
        <v>349</v>
      </c>
    </row>
    <row r="552" spans="1:1" x14ac:dyDescent="0.2">
      <c r="A552" t="s">
        <v>350</v>
      </c>
    </row>
    <row r="553" spans="1:1" x14ac:dyDescent="0.2">
      <c r="A553" t="s">
        <v>26</v>
      </c>
    </row>
    <row r="554" spans="1:1" x14ac:dyDescent="0.2">
      <c r="A554" t="s">
        <v>26</v>
      </c>
    </row>
    <row r="555" spans="1:1" x14ac:dyDescent="0.2">
      <c r="A555" t="e">
        <f>-----------QLLTLFANRMATSGANDEDEVVIAAFKTFDND--GLIDGDKFREMLMNF</f>
        <v>#NAME?</v>
      </c>
    </row>
    <row r="556" spans="1:1" x14ac:dyDescent="0.2">
      <c r="A556" t="s">
        <v>351</v>
      </c>
    </row>
    <row r="557" spans="1:1" x14ac:dyDescent="0.2">
      <c r="A557" t="s">
        <v>282</v>
      </c>
    </row>
    <row r="558" spans="1:1" x14ac:dyDescent="0.2">
      <c r="A558" t="s">
        <v>352</v>
      </c>
    </row>
    <row r="559" spans="1:1" x14ac:dyDescent="0.2">
      <c r="A559" t="e">
        <f>-------------------------------------------------MS-SR-KTAGR</f>
        <v>#NAME?</v>
      </c>
    </row>
    <row r="560" spans="1:1" x14ac:dyDescent="0.2">
      <c r="A560" t="s">
        <v>353</v>
      </c>
    </row>
    <row r="561" spans="1:1" x14ac:dyDescent="0.2">
      <c r="A561" t="s">
        <v>354</v>
      </c>
    </row>
    <row r="562" spans="1:1" x14ac:dyDescent="0.2">
      <c r="A562" t="s">
        <v>355</v>
      </c>
    </row>
    <row r="563" spans="1:1" x14ac:dyDescent="0.2">
      <c r="A563" t="s">
        <v>26</v>
      </c>
    </row>
    <row r="564" spans="1:1" x14ac:dyDescent="0.2">
      <c r="A564" t="s">
        <v>26</v>
      </c>
    </row>
    <row r="565" spans="1:1" x14ac:dyDescent="0.2">
      <c r="A565" t="e">
        <f>-----------MFLTLFGERLQGT---DPEDVIKNAFGCFDEENMGVLPEDRLRELLTTM</f>
        <v>#NAME?</v>
      </c>
    </row>
    <row r="566" spans="1:1" x14ac:dyDescent="0.2">
      <c r="A566" t="s">
        <v>356</v>
      </c>
    </row>
    <row r="567" spans="1:1" x14ac:dyDescent="0.2">
      <c r="A567" t="s">
        <v>282</v>
      </c>
    </row>
    <row r="568" spans="1:1" x14ac:dyDescent="0.2">
      <c r="A568" t="s">
        <v>357</v>
      </c>
    </row>
    <row r="569" spans="1:1" x14ac:dyDescent="0.2">
      <c r="A569" t="e">
        <f>-------------------------------------------------MS-PK-KAKKR</f>
        <v>#NAME?</v>
      </c>
    </row>
    <row r="570" spans="1:1" x14ac:dyDescent="0.2">
      <c r="A570" t="s">
        <v>358</v>
      </c>
    </row>
    <row r="571" spans="1:1" x14ac:dyDescent="0.2">
      <c r="A571" t="s">
        <v>303</v>
      </c>
    </row>
    <row r="572" spans="1:1" x14ac:dyDescent="0.2">
      <c r="A572" t="s">
        <v>359</v>
      </c>
    </row>
    <row r="573" spans="1:1" x14ac:dyDescent="0.2">
      <c r="A573" t="s">
        <v>26</v>
      </c>
    </row>
    <row r="574" spans="1:1" x14ac:dyDescent="0.2">
      <c r="A574" t="s">
        <v>26</v>
      </c>
    </row>
    <row r="575" spans="1:1" x14ac:dyDescent="0.2">
      <c r="A575" t="e">
        <f>-----------VFLTMFGEKLKGA---DPEETILNAFKVFDPEGTGLLKSEYIREMLMTQ</f>
        <v>#NAME?</v>
      </c>
    </row>
    <row r="576" spans="1:1" x14ac:dyDescent="0.2">
      <c r="A576" t="s">
        <v>360</v>
      </c>
    </row>
    <row r="577" spans="1:1" x14ac:dyDescent="0.2">
      <c r="A577" t="s">
        <v>282</v>
      </c>
    </row>
    <row r="578" spans="1:1" x14ac:dyDescent="0.2">
      <c r="A578" t="s">
        <v>361</v>
      </c>
    </row>
    <row r="579" spans="1:1" x14ac:dyDescent="0.2">
      <c r="A579" t="e">
        <f>-------------------------------------------------MA-SR-KAAGK</f>
        <v>#NAME?</v>
      </c>
    </row>
    <row r="580" spans="1:1" x14ac:dyDescent="0.2">
      <c r="A580" t="s">
        <v>362</v>
      </c>
    </row>
    <row r="581" spans="1:1" x14ac:dyDescent="0.2">
      <c r="A581" t="s">
        <v>363</v>
      </c>
    </row>
    <row r="582" spans="1:1" x14ac:dyDescent="0.2">
      <c r="A582" t="s">
        <v>364</v>
      </c>
    </row>
    <row r="583" spans="1:1" x14ac:dyDescent="0.2">
      <c r="A583" t="s">
        <v>26</v>
      </c>
    </row>
    <row r="584" spans="1:1" x14ac:dyDescent="0.2">
      <c r="A584" t="s">
        <v>26</v>
      </c>
    </row>
    <row r="585" spans="1:1" x14ac:dyDescent="0.2">
      <c r="A585" t="e">
        <f>-----------VFLSLFGEKLNGT---DPEDSILSAFKILDPNATGNINKDELKLLLMTQ</f>
        <v>#NAME?</v>
      </c>
    </row>
    <row r="586" spans="1:1" x14ac:dyDescent="0.2">
      <c r="A586" t="s">
        <v>365</v>
      </c>
    </row>
    <row r="587" spans="1:1" x14ac:dyDescent="0.2">
      <c r="A587" t="s">
        <v>282</v>
      </c>
    </row>
    <row r="588" spans="1:1" x14ac:dyDescent="0.2">
      <c r="A588" t="s">
        <v>366</v>
      </c>
    </row>
    <row r="589" spans="1:1" x14ac:dyDescent="0.2">
      <c r="A589" t="e">
        <f>-------------------------------------------------MS-SK-KTKAK</f>
        <v>#NAME?</v>
      </c>
    </row>
    <row r="590" spans="1:1" x14ac:dyDescent="0.2">
      <c r="A590" t="s">
        <v>319</v>
      </c>
    </row>
    <row r="591" spans="1:1" x14ac:dyDescent="0.2">
      <c r="A591" t="s">
        <v>279</v>
      </c>
    </row>
    <row r="592" spans="1:1" x14ac:dyDescent="0.2">
      <c r="A592" t="s">
        <v>367</v>
      </c>
    </row>
    <row r="593" spans="1:1" x14ac:dyDescent="0.2">
      <c r="A593" t="s">
        <v>26</v>
      </c>
    </row>
    <row r="594" spans="1:1" x14ac:dyDescent="0.2">
      <c r="A594" t="s">
        <v>26</v>
      </c>
    </row>
    <row r="595" spans="1:1" x14ac:dyDescent="0.2">
      <c r="A595" t="e">
        <f>-----------MFLTMFGEKLNGT---DPEDVIRNAFACFDEEASGFINEDHLRELLTTM</f>
        <v>#NAME?</v>
      </c>
    </row>
    <row r="596" spans="1:1" x14ac:dyDescent="0.2">
      <c r="A596" t="s">
        <v>368</v>
      </c>
    </row>
    <row r="597" spans="1:1" x14ac:dyDescent="0.2">
      <c r="A597" t="s">
        <v>282</v>
      </c>
    </row>
    <row r="598" spans="1:1" x14ac:dyDescent="0.2">
      <c r="A598" t="s">
        <v>369</v>
      </c>
    </row>
    <row r="599" spans="1:1" x14ac:dyDescent="0.2">
      <c r="A599" t="e">
        <f>-------------------------------------------------MS-PK-KAKKK</f>
        <v>#NAME?</v>
      </c>
    </row>
    <row r="600" spans="1:1" x14ac:dyDescent="0.2">
      <c r="A600" t="s">
        <v>370</v>
      </c>
    </row>
    <row r="601" spans="1:1" x14ac:dyDescent="0.2">
      <c r="A601" t="s">
        <v>371</v>
      </c>
    </row>
    <row r="602" spans="1:1" x14ac:dyDescent="0.2">
      <c r="A602" t="s">
        <v>372</v>
      </c>
    </row>
    <row r="603" spans="1:1" x14ac:dyDescent="0.2">
      <c r="A603" t="s">
        <v>26</v>
      </c>
    </row>
    <row r="604" spans="1:1" x14ac:dyDescent="0.2">
      <c r="A604" t="s">
        <v>26</v>
      </c>
    </row>
    <row r="605" spans="1:1" x14ac:dyDescent="0.2">
      <c r="A605" t="e">
        <f>-----------VFLTMFGEKLKGT---DPEETILNAFKIFDPDGKGHIKADYIREMLTTQ</f>
        <v>#NAME?</v>
      </c>
    </row>
    <row r="606" spans="1:1" x14ac:dyDescent="0.2">
      <c r="A606" t="s">
        <v>373</v>
      </c>
    </row>
    <row r="607" spans="1:1" x14ac:dyDescent="0.2">
      <c r="A607" t="s">
        <v>282</v>
      </c>
    </row>
    <row r="608" spans="1:1" x14ac:dyDescent="0.2">
      <c r="A608" t="s">
        <v>374</v>
      </c>
    </row>
    <row r="609" spans="1:1" x14ac:dyDescent="0.2">
      <c r="A609" t="e">
        <f>-------------------------------------------------MS-SK-RAKTK</f>
        <v>#NAME?</v>
      </c>
    </row>
    <row r="610" spans="1:1" x14ac:dyDescent="0.2">
      <c r="A610" t="s">
        <v>319</v>
      </c>
    </row>
    <row r="611" spans="1:1" x14ac:dyDescent="0.2">
      <c r="A611" t="s">
        <v>279</v>
      </c>
    </row>
    <row r="612" spans="1:1" x14ac:dyDescent="0.2">
      <c r="A612" t="s">
        <v>375</v>
      </c>
    </row>
    <row r="613" spans="1:1" x14ac:dyDescent="0.2">
      <c r="A613" t="s">
        <v>26</v>
      </c>
    </row>
    <row r="614" spans="1:1" x14ac:dyDescent="0.2">
      <c r="A614" t="s">
        <v>26</v>
      </c>
    </row>
    <row r="615" spans="1:1" x14ac:dyDescent="0.2">
      <c r="A615" t="e">
        <f>-----------MFLTMFGEKLNGT---DPEDVIRNAFACFDEEGIGSIQEDTLRELLTTM</f>
        <v>#NAME?</v>
      </c>
    </row>
    <row r="616" spans="1:1" x14ac:dyDescent="0.2">
      <c r="A616" t="s">
        <v>376</v>
      </c>
    </row>
    <row r="617" spans="1:1" x14ac:dyDescent="0.2">
      <c r="A617" t="s">
        <v>282</v>
      </c>
    </row>
    <row r="618" spans="1:1" x14ac:dyDescent="0.2">
      <c r="A618" t="s">
        <v>377</v>
      </c>
    </row>
    <row r="619" spans="1:1" x14ac:dyDescent="0.2">
      <c r="A619" t="s">
        <v>378</v>
      </c>
    </row>
    <row r="620" spans="1:1" x14ac:dyDescent="0.2">
      <c r="A620" t="e">
        <f>-------------------------------------------------MA-PK-KAKRR</f>
        <v>#NAME?</v>
      </c>
    </row>
    <row r="621" spans="1:1" x14ac:dyDescent="0.2">
      <c r="A621" t="s">
        <v>379</v>
      </c>
    </row>
    <row r="622" spans="1:1" x14ac:dyDescent="0.2">
      <c r="A622" t="s">
        <v>329</v>
      </c>
    </row>
    <row r="623" spans="1:1" x14ac:dyDescent="0.2">
      <c r="A623" t="s">
        <v>330</v>
      </c>
    </row>
    <row r="624" spans="1:1" x14ac:dyDescent="0.2">
      <c r="A624" t="s">
        <v>26</v>
      </c>
    </row>
    <row r="625" spans="1:1" x14ac:dyDescent="0.2">
      <c r="A625" t="s">
        <v>26</v>
      </c>
    </row>
    <row r="626" spans="1:1" x14ac:dyDescent="0.2">
      <c r="A626" t="e">
        <f>-----------VFLTMFGEKLKGA---DPEDVITGAFKVLDPEGKGTIKKQFLEELLTTQ</f>
        <v>#NAME?</v>
      </c>
    </row>
    <row r="627" spans="1:1" x14ac:dyDescent="0.2">
      <c r="A627" t="s">
        <v>331</v>
      </c>
    </row>
    <row r="628" spans="1:1" x14ac:dyDescent="0.2">
      <c r="A628" t="s">
        <v>282</v>
      </c>
    </row>
    <row r="629" spans="1:1" x14ac:dyDescent="0.2">
      <c r="A629" t="s">
        <v>380</v>
      </c>
    </row>
    <row r="630" spans="1:1" x14ac:dyDescent="0.2">
      <c r="A630" t="s">
        <v>381</v>
      </c>
    </row>
    <row r="631" spans="1:1" x14ac:dyDescent="0.2">
      <c r="A631" t="e">
        <f>-------------------------------------------------MA-SR-KAGTR</f>
        <v>#NAME?</v>
      </c>
    </row>
    <row r="632" spans="1:1" x14ac:dyDescent="0.2">
      <c r="A632" t="s">
        <v>382</v>
      </c>
    </row>
    <row r="633" spans="1:1" x14ac:dyDescent="0.2">
      <c r="A633" t="s">
        <v>315</v>
      </c>
    </row>
    <row r="634" spans="1:1" x14ac:dyDescent="0.2">
      <c r="A634" t="s">
        <v>383</v>
      </c>
    </row>
    <row r="635" spans="1:1" x14ac:dyDescent="0.2">
      <c r="A635" t="s">
        <v>26</v>
      </c>
    </row>
    <row r="636" spans="1:1" x14ac:dyDescent="0.2">
      <c r="A636" t="s">
        <v>26</v>
      </c>
    </row>
    <row r="637" spans="1:1" x14ac:dyDescent="0.2">
      <c r="A637" t="e">
        <f>-----------VFLTLFGEKLNGT---DPEEAILSAFRMFDPSGQGVVNKEEFKQLLMTQ</f>
        <v>#NAME?</v>
      </c>
    </row>
    <row r="638" spans="1:1" x14ac:dyDescent="0.2">
      <c r="A638" t="s">
        <v>384</v>
      </c>
    </row>
    <row r="639" spans="1:1" x14ac:dyDescent="0.2">
      <c r="A639" t="s">
        <v>282</v>
      </c>
    </row>
    <row r="640" spans="1:1" x14ac:dyDescent="0.2">
      <c r="A640" t="s">
        <v>385</v>
      </c>
    </row>
    <row r="641" spans="1:1" x14ac:dyDescent="0.2">
      <c r="A641" t="s">
        <v>386</v>
      </c>
    </row>
    <row r="642" spans="1:1" x14ac:dyDescent="0.2">
      <c r="A642" t="e">
        <f>-------------------------------------------------MS-SK-KAKTK</f>
        <v>#NAME?</v>
      </c>
    </row>
    <row r="643" spans="1:1" x14ac:dyDescent="0.2">
      <c r="A643" t="s">
        <v>319</v>
      </c>
    </row>
    <row r="644" spans="1:1" x14ac:dyDescent="0.2">
      <c r="A644" t="s">
        <v>279</v>
      </c>
    </row>
    <row r="645" spans="1:1" x14ac:dyDescent="0.2">
      <c r="A645" t="s">
        <v>337</v>
      </c>
    </row>
    <row r="646" spans="1:1" x14ac:dyDescent="0.2">
      <c r="A646" t="s">
        <v>26</v>
      </c>
    </row>
    <row r="647" spans="1:1" x14ac:dyDescent="0.2">
      <c r="A647" t="s">
        <v>26</v>
      </c>
    </row>
    <row r="648" spans="1:1" x14ac:dyDescent="0.2">
      <c r="A648" t="e">
        <f>-----------MFLTMFGEKLNGT---DPEDVIRNAFACFDEEATGTIQEDYLRELLTTM</f>
        <v>#NAME?</v>
      </c>
    </row>
    <row r="649" spans="1:1" x14ac:dyDescent="0.2">
      <c r="A649" t="s">
        <v>335</v>
      </c>
    </row>
    <row r="650" spans="1:1" x14ac:dyDescent="0.2">
      <c r="A650" t="s">
        <v>282</v>
      </c>
    </row>
    <row r="651" spans="1:1" x14ac:dyDescent="0.2">
      <c r="A651" t="s">
        <v>387</v>
      </c>
    </row>
    <row r="652" spans="1:1" x14ac:dyDescent="0.2">
      <c r="A652" t="s">
        <v>388</v>
      </c>
    </row>
    <row r="653" spans="1:1" x14ac:dyDescent="0.2">
      <c r="A653" t="e">
        <f>----MGQSSLDHGVQGPVAGTGDFGPLKEATATGFIS----------CAQA-PR-RARKR</f>
        <v>#NAME?</v>
      </c>
    </row>
    <row r="654" spans="1:1" x14ac:dyDescent="0.2">
      <c r="A654" t="s">
        <v>389</v>
      </c>
    </row>
    <row r="655" spans="1:1" x14ac:dyDescent="0.2">
      <c r="A655" t="s">
        <v>371</v>
      </c>
    </row>
    <row r="656" spans="1:1" x14ac:dyDescent="0.2">
      <c r="A656" t="s">
        <v>390</v>
      </c>
    </row>
    <row r="657" spans="1:1" x14ac:dyDescent="0.2">
      <c r="A657" t="s">
        <v>26</v>
      </c>
    </row>
    <row r="658" spans="1:1" x14ac:dyDescent="0.2">
      <c r="A658" t="s">
        <v>26</v>
      </c>
    </row>
    <row r="659" spans="1:1" x14ac:dyDescent="0.2">
      <c r="A659" t="e">
        <f>-----------VFLTMFGEKLKGT---DPEETILHAFKVFDTEGKGFVKADFIKEKLMTQ</f>
        <v>#NAME?</v>
      </c>
    </row>
    <row r="660" spans="1:1" x14ac:dyDescent="0.2">
      <c r="A660" t="s">
        <v>326</v>
      </c>
    </row>
    <row r="661" spans="1:1" x14ac:dyDescent="0.2">
      <c r="A661" t="s">
        <v>282</v>
      </c>
    </row>
    <row r="662" spans="1:1" x14ac:dyDescent="0.2">
      <c r="A662" t="s">
        <v>391</v>
      </c>
    </row>
    <row r="663" spans="1:1" x14ac:dyDescent="0.2">
      <c r="A663" t="s">
        <v>392</v>
      </c>
    </row>
    <row r="664" spans="1:1" x14ac:dyDescent="0.2">
      <c r="A664" t="e">
        <f>-------------------------------------------------MS-SK-RAKTK</f>
        <v>#NAME?</v>
      </c>
    </row>
    <row r="665" spans="1:1" x14ac:dyDescent="0.2">
      <c r="A665" t="s">
        <v>319</v>
      </c>
    </row>
    <row r="666" spans="1:1" x14ac:dyDescent="0.2">
      <c r="A666" t="s">
        <v>279</v>
      </c>
    </row>
    <row r="667" spans="1:1" x14ac:dyDescent="0.2">
      <c r="A667" t="s">
        <v>393</v>
      </c>
    </row>
    <row r="668" spans="1:1" x14ac:dyDescent="0.2">
      <c r="A668" t="s">
        <v>26</v>
      </c>
    </row>
    <row r="669" spans="1:1" x14ac:dyDescent="0.2">
      <c r="A669" t="s">
        <v>26</v>
      </c>
    </row>
    <row r="670" spans="1:1" x14ac:dyDescent="0.2">
      <c r="A670" t="e">
        <f>-----------MFLTMFGEKLNGT---DPEDVIRNAFACFDEEAIGTIQEDYLRELLTTM</f>
        <v>#NAME?</v>
      </c>
    </row>
    <row r="671" spans="1:1" x14ac:dyDescent="0.2">
      <c r="A671" t="s">
        <v>335</v>
      </c>
    </row>
    <row r="672" spans="1:1" x14ac:dyDescent="0.2">
      <c r="A672" t="s">
        <v>282</v>
      </c>
    </row>
    <row r="673" spans="1:1" x14ac:dyDescent="0.2">
      <c r="A673" t="s">
        <v>394</v>
      </c>
    </row>
    <row r="674" spans="1:1" x14ac:dyDescent="0.2">
      <c r="A674" t="s">
        <v>395</v>
      </c>
    </row>
    <row r="675" spans="1:1" x14ac:dyDescent="0.2">
      <c r="A675" t="e">
        <f>-------------------------------------------------MS-SK-RAKAK</f>
        <v>#NAME?</v>
      </c>
    </row>
    <row r="676" spans="1:1" x14ac:dyDescent="0.2">
      <c r="A676" t="s">
        <v>319</v>
      </c>
    </row>
    <row r="677" spans="1:1" x14ac:dyDescent="0.2">
      <c r="A677" t="s">
        <v>279</v>
      </c>
    </row>
    <row r="678" spans="1:1" x14ac:dyDescent="0.2">
      <c r="A678" t="s">
        <v>396</v>
      </c>
    </row>
    <row r="679" spans="1:1" x14ac:dyDescent="0.2">
      <c r="A679" t="s">
        <v>26</v>
      </c>
    </row>
    <row r="680" spans="1:1" x14ac:dyDescent="0.2">
      <c r="A680" t="s">
        <v>26</v>
      </c>
    </row>
    <row r="681" spans="1:1" x14ac:dyDescent="0.2">
      <c r="A681" t="e">
        <f>-----------MFLTMFGEKLNGT---DPEDVIRNAFACFDEEASGFIHEDHLRELLTTM</f>
        <v>#NAME?</v>
      </c>
    </row>
    <row r="682" spans="1:1" x14ac:dyDescent="0.2">
      <c r="A682" t="s">
        <v>397</v>
      </c>
    </row>
    <row r="683" spans="1:1" x14ac:dyDescent="0.2">
      <c r="A683" t="s">
        <v>282</v>
      </c>
    </row>
    <row r="684" spans="1:1" x14ac:dyDescent="0.2">
      <c r="A684" t="s">
        <v>398</v>
      </c>
    </row>
    <row r="685" spans="1:1" x14ac:dyDescent="0.2">
      <c r="A685" t="s">
        <v>399</v>
      </c>
    </row>
    <row r="686" spans="1:1" x14ac:dyDescent="0.2">
      <c r="A686" t="s">
        <v>400</v>
      </c>
    </row>
    <row r="687" spans="1:1" x14ac:dyDescent="0.2">
      <c r="A687" t="e">
        <f>-------------------------------------------------MA-PK-KAKKR</f>
        <v>#NAME?</v>
      </c>
    </row>
    <row r="688" spans="1:1" x14ac:dyDescent="0.2">
      <c r="A688" t="s">
        <v>401</v>
      </c>
    </row>
    <row r="689" spans="1:1" x14ac:dyDescent="0.2">
      <c r="A689" t="s">
        <v>303</v>
      </c>
    </row>
    <row r="690" spans="1:1" x14ac:dyDescent="0.2">
      <c r="A690" t="s">
        <v>304</v>
      </c>
    </row>
    <row r="691" spans="1:1" x14ac:dyDescent="0.2">
      <c r="A691" t="s">
        <v>26</v>
      </c>
    </row>
    <row r="692" spans="1:1" x14ac:dyDescent="0.2">
      <c r="A692" t="s">
        <v>26</v>
      </c>
    </row>
    <row r="693" spans="1:1" x14ac:dyDescent="0.2">
      <c r="A693" t="e">
        <f>-----------VFLTMFGEKLKGA---DPEETILNAFKVFDPEGKGSLKADYVREMLTTQ</f>
        <v>#NAME?</v>
      </c>
    </row>
    <row r="694" spans="1:1" x14ac:dyDescent="0.2">
      <c r="A694" t="s">
        <v>402</v>
      </c>
    </row>
    <row r="695" spans="1:1" x14ac:dyDescent="0.2">
      <c r="A695" t="s">
        <v>282</v>
      </c>
    </row>
    <row r="696" spans="1:1" x14ac:dyDescent="0.2">
      <c r="A696" t="s">
        <v>403</v>
      </c>
    </row>
    <row r="697" spans="1:1" x14ac:dyDescent="0.2">
      <c r="A697" t="s">
        <v>404</v>
      </c>
    </row>
    <row r="698" spans="1:1" x14ac:dyDescent="0.2">
      <c r="A698" t="e">
        <f>-------------------------------------------------MA-PK-KAKKR</f>
        <v>#NAME?</v>
      </c>
    </row>
    <row r="699" spans="1:1" x14ac:dyDescent="0.2">
      <c r="A699" t="s">
        <v>405</v>
      </c>
    </row>
    <row r="700" spans="1:1" x14ac:dyDescent="0.2">
      <c r="A700" t="s">
        <v>315</v>
      </c>
    </row>
    <row r="701" spans="1:1" x14ac:dyDescent="0.2">
      <c r="A701" t="s">
        <v>406</v>
      </c>
    </row>
    <row r="702" spans="1:1" x14ac:dyDescent="0.2">
      <c r="A702" t="s">
        <v>26</v>
      </c>
    </row>
    <row r="703" spans="1:1" x14ac:dyDescent="0.2">
      <c r="A703" t="s">
        <v>26</v>
      </c>
    </row>
    <row r="704" spans="1:1" x14ac:dyDescent="0.2">
      <c r="A704" t="e">
        <f>-----------VFLTMFGEKLKGA---DPEETILNAFKVFDPEGKG-LKSAYIKEMLMTQ</f>
        <v>#NAME?</v>
      </c>
    </row>
    <row r="705" spans="1:1" x14ac:dyDescent="0.2">
      <c r="A705" t="s">
        <v>407</v>
      </c>
    </row>
    <row r="706" spans="1:1" x14ac:dyDescent="0.2">
      <c r="A706" t="s">
        <v>282</v>
      </c>
    </row>
    <row r="707" spans="1:1" x14ac:dyDescent="0.2">
      <c r="A707" t="s">
        <v>408</v>
      </c>
    </row>
    <row r="708" spans="1:1" x14ac:dyDescent="0.2">
      <c r="A708" t="s">
        <v>409</v>
      </c>
    </row>
    <row r="709" spans="1:1" x14ac:dyDescent="0.2">
      <c r="A709" t="e">
        <f>-------------------------------------------------MA-PK-KAKKR</f>
        <v>#NAME?</v>
      </c>
    </row>
    <row r="710" spans="1:1" x14ac:dyDescent="0.2">
      <c r="A710" t="s">
        <v>405</v>
      </c>
    </row>
    <row r="711" spans="1:1" x14ac:dyDescent="0.2">
      <c r="A711" t="s">
        <v>315</v>
      </c>
    </row>
    <row r="712" spans="1:1" x14ac:dyDescent="0.2">
      <c r="A712" t="s">
        <v>406</v>
      </c>
    </row>
    <row r="713" spans="1:1" x14ac:dyDescent="0.2">
      <c r="A713" t="s">
        <v>26</v>
      </c>
    </row>
    <row r="714" spans="1:1" x14ac:dyDescent="0.2">
      <c r="A714" t="s">
        <v>26</v>
      </c>
    </row>
    <row r="715" spans="1:1" x14ac:dyDescent="0.2">
      <c r="A715" t="e">
        <f>-----------VFLTMFGEKLKGA---DPEETILNAFKVFDPEGKG-LKSAYIKEMLMTQ</f>
        <v>#NAME?</v>
      </c>
    </row>
    <row r="716" spans="1:1" x14ac:dyDescent="0.2">
      <c r="A716" t="s">
        <v>410</v>
      </c>
    </row>
    <row r="717" spans="1:1" x14ac:dyDescent="0.2">
      <c r="A717" t="s">
        <v>282</v>
      </c>
    </row>
    <row r="718" spans="1:1" x14ac:dyDescent="0.2">
      <c r="A718" t="s">
        <v>411</v>
      </c>
    </row>
    <row r="719" spans="1:1" x14ac:dyDescent="0.2">
      <c r="A719" t="s">
        <v>404</v>
      </c>
    </row>
    <row r="720" spans="1:1" x14ac:dyDescent="0.2">
      <c r="A720" t="e">
        <f>-------------------------------------------------MA-PK-KAKKK</f>
        <v>#NAME?</v>
      </c>
    </row>
    <row r="721" spans="1:1" x14ac:dyDescent="0.2">
      <c r="A721" t="s">
        <v>412</v>
      </c>
    </row>
    <row r="722" spans="1:1" x14ac:dyDescent="0.2">
      <c r="A722" t="s">
        <v>303</v>
      </c>
    </row>
    <row r="723" spans="1:1" x14ac:dyDescent="0.2">
      <c r="A723" t="s">
        <v>413</v>
      </c>
    </row>
    <row r="724" spans="1:1" x14ac:dyDescent="0.2">
      <c r="A724" t="s">
        <v>26</v>
      </c>
    </row>
    <row r="725" spans="1:1" x14ac:dyDescent="0.2">
      <c r="A725" t="s">
        <v>26</v>
      </c>
    </row>
    <row r="726" spans="1:1" x14ac:dyDescent="0.2">
      <c r="A726" t="e">
        <f>-----------VFLTMFGEKLKGT---DPEETILNAFKIFDPEGKGHIKADYIKEMLMTQ</f>
        <v>#NAME?</v>
      </c>
    </row>
    <row r="727" spans="1:1" x14ac:dyDescent="0.2">
      <c r="A727" t="s">
        <v>414</v>
      </c>
    </row>
    <row r="728" spans="1:1" x14ac:dyDescent="0.2">
      <c r="A728" t="s">
        <v>282</v>
      </c>
    </row>
    <row r="729" spans="1:1" x14ac:dyDescent="0.2">
      <c r="A729" t="s">
        <v>415</v>
      </c>
    </row>
    <row r="730" spans="1:1" x14ac:dyDescent="0.2">
      <c r="A730" t="s">
        <v>416</v>
      </c>
    </row>
    <row r="731" spans="1:1" x14ac:dyDescent="0.2">
      <c r="A731" t="e">
        <f>-------------------------------------------------MA-PK-KAKKK</f>
        <v>#NAME?</v>
      </c>
    </row>
    <row r="732" spans="1:1" x14ac:dyDescent="0.2">
      <c r="A732" t="s">
        <v>412</v>
      </c>
    </row>
    <row r="733" spans="1:1" x14ac:dyDescent="0.2">
      <c r="A733" t="s">
        <v>303</v>
      </c>
    </row>
    <row r="734" spans="1:1" x14ac:dyDescent="0.2">
      <c r="A734" t="s">
        <v>413</v>
      </c>
    </row>
    <row r="735" spans="1:1" x14ac:dyDescent="0.2">
      <c r="A735" t="s">
        <v>26</v>
      </c>
    </row>
    <row r="736" spans="1:1" x14ac:dyDescent="0.2">
      <c r="A736" t="s">
        <v>26</v>
      </c>
    </row>
    <row r="737" spans="1:1" x14ac:dyDescent="0.2">
      <c r="A737" t="e">
        <f>-----------VFLTMFGEKLKGT---DPEETILNAFKIFDPEGKGHIKADYIKEMLMTQ</f>
        <v>#NAME?</v>
      </c>
    </row>
    <row r="738" spans="1:1" x14ac:dyDescent="0.2">
      <c r="A738" t="s">
        <v>417</v>
      </c>
    </row>
    <row r="739" spans="1:1" x14ac:dyDescent="0.2">
      <c r="A739" t="s">
        <v>282</v>
      </c>
    </row>
    <row r="740" spans="1:1" x14ac:dyDescent="0.2">
      <c r="A740" t="s">
        <v>418</v>
      </c>
    </row>
    <row r="741" spans="1:1" x14ac:dyDescent="0.2">
      <c r="A741" t="s">
        <v>419</v>
      </c>
    </row>
    <row r="742" spans="1:1" x14ac:dyDescent="0.2">
      <c r="A742" t="e">
        <f>-------------------------------------------------MA-PK-KAKKR</f>
        <v>#NAME?</v>
      </c>
    </row>
    <row r="743" spans="1:1" x14ac:dyDescent="0.2">
      <c r="A743" t="s">
        <v>358</v>
      </c>
    </row>
    <row r="744" spans="1:1" x14ac:dyDescent="0.2">
      <c r="A744" t="s">
        <v>315</v>
      </c>
    </row>
    <row r="745" spans="1:1" x14ac:dyDescent="0.2">
      <c r="A745" t="s">
        <v>420</v>
      </c>
    </row>
    <row r="746" spans="1:1" x14ac:dyDescent="0.2">
      <c r="A746" t="s">
        <v>26</v>
      </c>
    </row>
    <row r="747" spans="1:1" x14ac:dyDescent="0.2">
      <c r="A747" t="s">
        <v>26</v>
      </c>
    </row>
    <row r="748" spans="1:1" x14ac:dyDescent="0.2">
      <c r="A748" t="e">
        <f>-----------VFLTMFGEKLKGA---DAEETILNAFKVFDPEGKGTLRKDFLSRMLTTQ</f>
        <v>#NAME?</v>
      </c>
    </row>
    <row r="749" spans="1:1" x14ac:dyDescent="0.2">
      <c r="A749" t="s">
        <v>421</v>
      </c>
    </row>
    <row r="750" spans="1:1" x14ac:dyDescent="0.2">
      <c r="A750" t="s">
        <v>282</v>
      </c>
    </row>
    <row r="751" spans="1:1" x14ac:dyDescent="0.2">
      <c r="A751" t="s">
        <v>422</v>
      </c>
    </row>
    <row r="752" spans="1:1" x14ac:dyDescent="0.2">
      <c r="A752" t="s">
        <v>423</v>
      </c>
    </row>
    <row r="753" spans="1:1" x14ac:dyDescent="0.2">
      <c r="A753" t="e">
        <f>-------------------------------------------------MA-PK-KAKKR</f>
        <v>#NAME?</v>
      </c>
    </row>
    <row r="754" spans="1:1" x14ac:dyDescent="0.2">
      <c r="A754" t="s">
        <v>424</v>
      </c>
    </row>
    <row r="755" spans="1:1" x14ac:dyDescent="0.2">
      <c r="A755" t="s">
        <v>315</v>
      </c>
    </row>
    <row r="756" spans="1:1" x14ac:dyDescent="0.2">
      <c r="A756" t="s">
        <v>425</v>
      </c>
    </row>
    <row r="757" spans="1:1" x14ac:dyDescent="0.2">
      <c r="A757" t="s">
        <v>26</v>
      </c>
    </row>
    <row r="758" spans="1:1" x14ac:dyDescent="0.2">
      <c r="A758" t="s">
        <v>26</v>
      </c>
    </row>
    <row r="759" spans="1:1" x14ac:dyDescent="0.2">
      <c r="A759" t="e">
        <f>-----------VFLTMFGEKLKGA---DPEETILNAFKVFDPEGKGILKKEYVTEMLTTQ</f>
        <v>#NAME?</v>
      </c>
    </row>
    <row r="760" spans="1:1" x14ac:dyDescent="0.2">
      <c r="A760" t="s">
        <v>426</v>
      </c>
    </row>
    <row r="761" spans="1:1" x14ac:dyDescent="0.2">
      <c r="A761" t="s">
        <v>282</v>
      </c>
    </row>
    <row r="762" spans="1:1" x14ac:dyDescent="0.2">
      <c r="A762" t="s">
        <v>427</v>
      </c>
    </row>
    <row r="763" spans="1:1" x14ac:dyDescent="0.2">
      <c r="A763" t="s">
        <v>428</v>
      </c>
    </row>
    <row r="764" spans="1:1" x14ac:dyDescent="0.2">
      <c r="A764" t="s">
        <v>26</v>
      </c>
    </row>
    <row r="765" spans="1:1" x14ac:dyDescent="0.2">
      <c r="A765" t="s">
        <v>26</v>
      </c>
    </row>
    <row r="766" spans="1:1" x14ac:dyDescent="0.2">
      <c r="A766" t="s">
        <v>429</v>
      </c>
    </row>
    <row r="767" spans="1:1" x14ac:dyDescent="0.2">
      <c r="A767" t="s">
        <v>413</v>
      </c>
    </row>
    <row r="768" spans="1:1" x14ac:dyDescent="0.2">
      <c r="A768" t="s">
        <v>26</v>
      </c>
    </row>
    <row r="769" spans="1:1" x14ac:dyDescent="0.2">
      <c r="A769" t="s">
        <v>26</v>
      </c>
    </row>
    <row r="770" spans="1:1" x14ac:dyDescent="0.2">
      <c r="A770" t="e">
        <f>-----------VFLTMFGEKLKGT---DPEETILNAFKIFDPEGKGHIKADYIKEMLMTQ</f>
        <v>#NAME?</v>
      </c>
    </row>
    <row r="771" spans="1:1" x14ac:dyDescent="0.2">
      <c r="A771" t="s">
        <v>414</v>
      </c>
    </row>
    <row r="772" spans="1:1" x14ac:dyDescent="0.2">
      <c r="A772" t="s">
        <v>282</v>
      </c>
    </row>
    <row r="773" spans="1:1" x14ac:dyDescent="0.2">
      <c r="A773" t="s">
        <v>430</v>
      </c>
    </row>
    <row r="774" spans="1:1" x14ac:dyDescent="0.2">
      <c r="A774" t="s">
        <v>431</v>
      </c>
    </row>
    <row r="775" spans="1:1" x14ac:dyDescent="0.2">
      <c r="A775" t="s">
        <v>432</v>
      </c>
    </row>
    <row r="776" spans="1:1" x14ac:dyDescent="0.2">
      <c r="A776" t="s">
        <v>433</v>
      </c>
    </row>
    <row r="777" spans="1:1" x14ac:dyDescent="0.2">
      <c r="A777" t="e">
        <f>-------------------------------------------------MA-PK-KAKRR</f>
        <v>#NAME?</v>
      </c>
    </row>
    <row r="778" spans="1:1" x14ac:dyDescent="0.2">
      <c r="A778" t="s">
        <v>434</v>
      </c>
    </row>
    <row r="779" spans="1:1" x14ac:dyDescent="0.2">
      <c r="A779" t="s">
        <v>329</v>
      </c>
    </row>
    <row r="780" spans="1:1" x14ac:dyDescent="0.2">
      <c r="A780" t="s">
        <v>435</v>
      </c>
    </row>
    <row r="781" spans="1:1" x14ac:dyDescent="0.2">
      <c r="A781" t="s">
        <v>26</v>
      </c>
    </row>
    <row r="782" spans="1:1" x14ac:dyDescent="0.2">
      <c r="A782" t="s">
        <v>26</v>
      </c>
    </row>
    <row r="783" spans="1:1" x14ac:dyDescent="0.2">
      <c r="A783" t="e">
        <f>-----------VFLTMFGEKLKGA---DPEDVIMGAFKVLDPDGKGSIKKSFLEELLTTQ</f>
        <v>#NAME?</v>
      </c>
    </row>
    <row r="784" spans="1:1" x14ac:dyDescent="0.2">
      <c r="A784" t="s">
        <v>436</v>
      </c>
    </row>
    <row r="785" spans="1:1" x14ac:dyDescent="0.2">
      <c r="A785" t="s">
        <v>282</v>
      </c>
    </row>
    <row r="786" spans="1:1" x14ac:dyDescent="0.2">
      <c r="A786" t="s">
        <v>437</v>
      </c>
    </row>
    <row r="787" spans="1:1" x14ac:dyDescent="0.2">
      <c r="A787" t="s">
        <v>404</v>
      </c>
    </row>
    <row r="788" spans="1:1" x14ac:dyDescent="0.2">
      <c r="A788" t="e">
        <f>-------------------------------------------------MA-PK-KAKRR</f>
        <v>#NAME?</v>
      </c>
    </row>
    <row r="789" spans="1:1" x14ac:dyDescent="0.2">
      <c r="A789" t="s">
        <v>434</v>
      </c>
    </row>
    <row r="790" spans="1:1" x14ac:dyDescent="0.2">
      <c r="A790" t="s">
        <v>329</v>
      </c>
    </row>
    <row r="791" spans="1:1" x14ac:dyDescent="0.2">
      <c r="A791" t="s">
        <v>438</v>
      </c>
    </row>
    <row r="792" spans="1:1" x14ac:dyDescent="0.2">
      <c r="A792" t="s">
        <v>26</v>
      </c>
    </row>
    <row r="793" spans="1:1" x14ac:dyDescent="0.2">
      <c r="A793" t="s">
        <v>26</v>
      </c>
    </row>
    <row r="794" spans="1:1" x14ac:dyDescent="0.2">
      <c r="A794" t="e">
        <f>-----------VFLTMFGEKLKGA---DPEDVIMGALKVLDPDGKGSIKKSFLEELLTTQ</f>
        <v>#NAME?</v>
      </c>
    </row>
    <row r="795" spans="1:1" x14ac:dyDescent="0.2">
      <c r="A795" t="s">
        <v>436</v>
      </c>
    </row>
    <row r="796" spans="1:1" x14ac:dyDescent="0.2">
      <c r="A796" t="s">
        <v>282</v>
      </c>
    </row>
    <row r="797" spans="1:1" x14ac:dyDescent="0.2">
      <c r="A797" t="s">
        <v>439</v>
      </c>
    </row>
    <row r="798" spans="1:1" x14ac:dyDescent="0.2">
      <c r="A798" t="s">
        <v>440</v>
      </c>
    </row>
    <row r="799" spans="1:1" x14ac:dyDescent="0.2">
      <c r="A799" t="e">
        <f>-------------------------------------------------MA-PK-KAKRR</f>
        <v>#NAME?</v>
      </c>
    </row>
    <row r="800" spans="1:1" x14ac:dyDescent="0.2">
      <c r="A800" t="s">
        <v>441</v>
      </c>
    </row>
    <row r="801" spans="1:1" x14ac:dyDescent="0.2">
      <c r="A801" t="s">
        <v>442</v>
      </c>
    </row>
    <row r="802" spans="1:1" x14ac:dyDescent="0.2">
      <c r="A802" t="s">
        <v>443</v>
      </c>
    </row>
    <row r="803" spans="1:1" x14ac:dyDescent="0.2">
      <c r="A803" t="s">
        <v>26</v>
      </c>
    </row>
    <row r="804" spans="1:1" x14ac:dyDescent="0.2">
      <c r="A804" t="s">
        <v>26</v>
      </c>
    </row>
    <row r="805" spans="1:1" x14ac:dyDescent="0.2">
      <c r="A805" t="e">
        <f>-----------VFLTMFGEKLKGA---DPEDVIVSAFKVLDPEGTGSIKKEFLEELLTTQ</f>
        <v>#NAME?</v>
      </c>
    </row>
    <row r="806" spans="1:1" x14ac:dyDescent="0.2">
      <c r="A806" t="s">
        <v>444</v>
      </c>
    </row>
    <row r="807" spans="1:1" x14ac:dyDescent="0.2">
      <c r="A807" t="s">
        <v>282</v>
      </c>
    </row>
    <row r="808" spans="1:1" x14ac:dyDescent="0.2">
      <c r="A808" t="s">
        <v>445</v>
      </c>
    </row>
    <row r="809" spans="1:1" x14ac:dyDescent="0.2">
      <c r="A809" t="s">
        <v>446</v>
      </c>
    </row>
    <row r="810" spans="1:1" x14ac:dyDescent="0.2">
      <c r="A810" t="e">
        <f>-------------------------------------------------MA-PK-KAKKR</f>
        <v>#NAME?</v>
      </c>
    </row>
    <row r="811" spans="1:1" x14ac:dyDescent="0.2">
      <c r="A811" t="s">
        <v>447</v>
      </c>
    </row>
    <row r="812" spans="1:1" x14ac:dyDescent="0.2">
      <c r="A812" t="s">
        <v>442</v>
      </c>
    </row>
    <row r="813" spans="1:1" x14ac:dyDescent="0.2">
      <c r="A813" t="s">
        <v>448</v>
      </c>
    </row>
    <row r="814" spans="1:1" x14ac:dyDescent="0.2">
      <c r="A814" t="s">
        <v>26</v>
      </c>
    </row>
    <row r="815" spans="1:1" x14ac:dyDescent="0.2">
      <c r="A815" t="s">
        <v>26</v>
      </c>
    </row>
    <row r="816" spans="1:1" x14ac:dyDescent="0.2">
      <c r="A816" t="e">
        <f>-----------VFLTMFGEKLKGA---DPEDVIVSAFKVLDPEATGTIKKEFLEELLTTQ</f>
        <v>#NAME?</v>
      </c>
    </row>
    <row r="817" spans="1:1" x14ac:dyDescent="0.2">
      <c r="A817" t="s">
        <v>449</v>
      </c>
    </row>
    <row r="818" spans="1:1" x14ac:dyDescent="0.2">
      <c r="A818" t="s">
        <v>282</v>
      </c>
    </row>
    <row r="819" spans="1:1" x14ac:dyDescent="0.2">
      <c r="A819" t="s">
        <v>450</v>
      </c>
    </row>
    <row r="820" spans="1:1" x14ac:dyDescent="0.2">
      <c r="A820" t="e">
        <f>-------------------------------------------------MA-PK-KAKKK</f>
        <v>#NAME?</v>
      </c>
    </row>
    <row r="821" spans="1:1" x14ac:dyDescent="0.2">
      <c r="A821" t="s">
        <v>451</v>
      </c>
    </row>
    <row r="822" spans="1:1" x14ac:dyDescent="0.2">
      <c r="A822" t="s">
        <v>363</v>
      </c>
    </row>
    <row r="823" spans="1:1" x14ac:dyDescent="0.2">
      <c r="A823" t="s">
        <v>452</v>
      </c>
    </row>
    <row r="824" spans="1:1" x14ac:dyDescent="0.2">
      <c r="A824" t="s">
        <v>26</v>
      </c>
    </row>
    <row r="825" spans="1:1" x14ac:dyDescent="0.2">
      <c r="A825" t="s">
        <v>26</v>
      </c>
    </row>
    <row r="826" spans="1:1" x14ac:dyDescent="0.2">
      <c r="A826" t="e">
        <f>-----------IFLSMFGEKLKGT---DPEETILNAFKIFDPEGTGILKGEEIKYHLMSQ</f>
        <v>#NAME?</v>
      </c>
    </row>
    <row r="827" spans="1:1" x14ac:dyDescent="0.2">
      <c r="A827" t="s">
        <v>453</v>
      </c>
    </row>
    <row r="828" spans="1:1" x14ac:dyDescent="0.2">
      <c r="A828" t="s">
        <v>282</v>
      </c>
    </row>
    <row r="829" spans="1:1" x14ac:dyDescent="0.2">
      <c r="A829" t="s">
        <v>454</v>
      </c>
    </row>
    <row r="830" spans="1:1" x14ac:dyDescent="0.2">
      <c r="A830" t="s">
        <v>455</v>
      </c>
    </row>
    <row r="831" spans="1:1" x14ac:dyDescent="0.2">
      <c r="A831" t="s">
        <v>26</v>
      </c>
    </row>
    <row r="832" spans="1:1" x14ac:dyDescent="0.2">
      <c r="A832" t="s">
        <v>456</v>
      </c>
    </row>
    <row r="833" spans="1:1" x14ac:dyDescent="0.2">
      <c r="A833" t="s">
        <v>457</v>
      </c>
    </row>
    <row r="834" spans="1:1" x14ac:dyDescent="0.2">
      <c r="A834" t="s">
        <v>435</v>
      </c>
    </row>
    <row r="835" spans="1:1" x14ac:dyDescent="0.2">
      <c r="A835" t="s">
        <v>26</v>
      </c>
    </row>
    <row r="836" spans="1:1" x14ac:dyDescent="0.2">
      <c r="A836" t="s">
        <v>26</v>
      </c>
    </row>
    <row r="837" spans="1:1" x14ac:dyDescent="0.2">
      <c r="A837" t="e">
        <f>-----------VFLTMFGEKLKGA---DPEDVIMGAFKVLDPDGKGSIKKSFLEELLTTQ</f>
        <v>#NAME?</v>
      </c>
    </row>
    <row r="838" spans="1:1" x14ac:dyDescent="0.2">
      <c r="A838" t="s">
        <v>458</v>
      </c>
    </row>
    <row r="839" spans="1:1" x14ac:dyDescent="0.2">
      <c r="A839" t="s">
        <v>282</v>
      </c>
    </row>
    <row r="840" spans="1:1" x14ac:dyDescent="0.2">
      <c r="A840" t="s">
        <v>459</v>
      </c>
    </row>
    <row r="841" spans="1:1" x14ac:dyDescent="0.2">
      <c r="A841" t="s">
        <v>460</v>
      </c>
    </row>
    <row r="842" spans="1:1" x14ac:dyDescent="0.2">
      <c r="A842" t="s">
        <v>26</v>
      </c>
    </row>
    <row r="843" spans="1:1" x14ac:dyDescent="0.2">
      <c r="A843" t="s">
        <v>26</v>
      </c>
    </row>
    <row r="844" spans="1:1" x14ac:dyDescent="0.2">
      <c r="A844" t="s">
        <v>461</v>
      </c>
    </row>
    <row r="845" spans="1:1" x14ac:dyDescent="0.2">
      <c r="A845" t="s">
        <v>462</v>
      </c>
    </row>
    <row r="846" spans="1:1" x14ac:dyDescent="0.2">
      <c r="A846" t="s">
        <v>26</v>
      </c>
    </row>
    <row r="847" spans="1:1" x14ac:dyDescent="0.2">
      <c r="A847" t="s">
        <v>26</v>
      </c>
    </row>
    <row r="848" spans="1:1" x14ac:dyDescent="0.2">
      <c r="A848" t="e">
        <f>-----------VFLTMFGEKLKGA---DPEDVIMGAFKVLDPDGKGSIKKSFLEELLTTG</f>
        <v>#NAME?</v>
      </c>
    </row>
    <row r="849" spans="1:1" x14ac:dyDescent="0.2">
      <c r="A849" t="s">
        <v>463</v>
      </c>
    </row>
    <row r="850" spans="1:1" x14ac:dyDescent="0.2">
      <c r="A850" t="s">
        <v>282</v>
      </c>
    </row>
    <row r="851" spans="1:1" x14ac:dyDescent="0.2">
      <c r="A851" t="s">
        <v>464</v>
      </c>
    </row>
    <row r="852" spans="1:1" x14ac:dyDescent="0.2">
      <c r="A852" t="s">
        <v>465</v>
      </c>
    </row>
    <row r="853" spans="1:1" x14ac:dyDescent="0.2">
      <c r="A853" t="e">
        <f>-------------------------------------------------MA-SK-KAAAK</f>
        <v>#NAME?</v>
      </c>
    </row>
    <row r="854" spans="1:1" x14ac:dyDescent="0.2">
      <c r="A854" t="s">
        <v>466</v>
      </c>
    </row>
    <row r="855" spans="1:1" x14ac:dyDescent="0.2">
      <c r="A855" t="s">
        <v>363</v>
      </c>
    </row>
    <row r="856" spans="1:1" x14ac:dyDescent="0.2">
      <c r="A856" t="s">
        <v>467</v>
      </c>
    </row>
    <row r="857" spans="1:1" x14ac:dyDescent="0.2">
      <c r="A857" t="s">
        <v>26</v>
      </c>
    </row>
    <row r="858" spans="1:1" x14ac:dyDescent="0.2">
      <c r="A858" t="s">
        <v>26</v>
      </c>
    </row>
    <row r="859" spans="1:1" x14ac:dyDescent="0.2">
      <c r="A859" t="e">
        <f>-----------VFLTLFGEKLNGT---DPEETILAAFKLFDPNATGVVNKDEFKRLLMTQ</f>
        <v>#NAME?</v>
      </c>
    </row>
    <row r="860" spans="1:1" x14ac:dyDescent="0.2">
      <c r="A860" t="s">
        <v>468</v>
      </c>
    </row>
    <row r="861" spans="1:1" x14ac:dyDescent="0.2">
      <c r="A861" t="s">
        <v>282</v>
      </c>
    </row>
    <row r="862" spans="1:1" x14ac:dyDescent="0.2">
      <c r="A862" t="s">
        <v>469</v>
      </c>
    </row>
    <row r="863" spans="1:1" x14ac:dyDescent="0.2">
      <c r="A863" t="e">
        <f>-------------------------------------------------MA-SK-KAAAK</f>
        <v>#NAME?</v>
      </c>
    </row>
    <row r="864" spans="1:1" x14ac:dyDescent="0.2">
      <c r="A864" t="s">
        <v>466</v>
      </c>
    </row>
    <row r="865" spans="1:1" x14ac:dyDescent="0.2">
      <c r="A865" t="s">
        <v>363</v>
      </c>
    </row>
    <row r="866" spans="1:1" x14ac:dyDescent="0.2">
      <c r="A866" t="s">
        <v>470</v>
      </c>
    </row>
    <row r="867" spans="1:1" x14ac:dyDescent="0.2">
      <c r="A867" t="s">
        <v>26</v>
      </c>
    </row>
    <row r="868" spans="1:1" x14ac:dyDescent="0.2">
      <c r="A868" t="s">
        <v>26</v>
      </c>
    </row>
    <row r="869" spans="1:1" x14ac:dyDescent="0.2">
      <c r="A869" t="e">
        <f>-----------VFLTLFGEKLNGT---DPEETILAAFKLFDPNATGVVNKDEFKRLLMTQ</f>
        <v>#NAME?</v>
      </c>
    </row>
    <row r="870" spans="1:1" x14ac:dyDescent="0.2">
      <c r="A870" t="s">
        <v>468</v>
      </c>
    </row>
    <row r="871" spans="1:1" x14ac:dyDescent="0.2">
      <c r="A871" t="s">
        <v>282</v>
      </c>
    </row>
    <row r="872" spans="1:1" x14ac:dyDescent="0.2">
      <c r="A872" t="s">
        <v>471</v>
      </c>
    </row>
    <row r="873" spans="1:1" x14ac:dyDescent="0.2">
      <c r="A873" t="e">
        <f>-------------------------------------------------MS-SK-RAKGK</f>
        <v>#NAME?</v>
      </c>
    </row>
    <row r="874" spans="1:1" x14ac:dyDescent="0.2">
      <c r="A874" t="s">
        <v>472</v>
      </c>
    </row>
    <row r="875" spans="1:1" x14ac:dyDescent="0.2">
      <c r="A875" t="s">
        <v>279</v>
      </c>
    </row>
    <row r="876" spans="1:1" x14ac:dyDescent="0.2">
      <c r="A876" t="s">
        <v>473</v>
      </c>
    </row>
    <row r="877" spans="1:1" x14ac:dyDescent="0.2">
      <c r="A877" t="s">
        <v>26</v>
      </c>
    </row>
    <row r="878" spans="1:1" x14ac:dyDescent="0.2">
      <c r="A878" t="s">
        <v>26</v>
      </c>
    </row>
    <row r="879" spans="1:1" x14ac:dyDescent="0.2">
      <c r="A879" t="e">
        <f>-----------MFLTMFGEKLNGT---DPEEVIRNAFACFDEEGTGFIHEDYLRELLTTM</f>
        <v>#NAME?</v>
      </c>
    </row>
    <row r="880" spans="1:1" x14ac:dyDescent="0.2">
      <c r="A880" t="s">
        <v>474</v>
      </c>
    </row>
    <row r="881" spans="1:1" x14ac:dyDescent="0.2">
      <c r="A881" t="s">
        <v>282</v>
      </c>
    </row>
    <row r="882" spans="1:1" x14ac:dyDescent="0.2">
      <c r="A882" t="s">
        <v>475</v>
      </c>
    </row>
    <row r="883" spans="1:1" x14ac:dyDescent="0.2">
      <c r="A883" t="e">
        <f>-------------------------------------------------MS-SK-RAKGK</f>
        <v>#NAME?</v>
      </c>
    </row>
    <row r="884" spans="1:1" x14ac:dyDescent="0.2">
      <c r="A884" t="s">
        <v>319</v>
      </c>
    </row>
    <row r="885" spans="1:1" x14ac:dyDescent="0.2">
      <c r="A885" t="s">
        <v>279</v>
      </c>
    </row>
    <row r="886" spans="1:1" x14ac:dyDescent="0.2">
      <c r="A886" t="s">
        <v>476</v>
      </c>
    </row>
    <row r="887" spans="1:1" x14ac:dyDescent="0.2">
      <c r="A887" t="s">
        <v>26</v>
      </c>
    </row>
    <row r="888" spans="1:1" x14ac:dyDescent="0.2">
      <c r="A888" t="s">
        <v>26</v>
      </c>
    </row>
    <row r="889" spans="1:1" x14ac:dyDescent="0.2">
      <c r="A889" t="e">
        <f>-----------MFLTMFGERLNGT---DPEDVIRNAFACFDEEGSGFIHEDHLRELLTTM</f>
        <v>#NAME?</v>
      </c>
    </row>
    <row r="890" spans="1:1" x14ac:dyDescent="0.2">
      <c r="A890" t="s">
        <v>477</v>
      </c>
    </row>
    <row r="891" spans="1:1" x14ac:dyDescent="0.2">
      <c r="A891" t="s">
        <v>282</v>
      </c>
    </row>
    <row r="892" spans="1:1" x14ac:dyDescent="0.2">
      <c r="A892" t="s">
        <v>478</v>
      </c>
    </row>
    <row r="893" spans="1:1" x14ac:dyDescent="0.2">
      <c r="A893" t="s">
        <v>404</v>
      </c>
    </row>
    <row r="894" spans="1:1" x14ac:dyDescent="0.2">
      <c r="A894" t="e">
        <f>-------------------------------------------------MS-SK-RAKTK</f>
        <v>#NAME?</v>
      </c>
    </row>
    <row r="895" spans="1:1" x14ac:dyDescent="0.2">
      <c r="A895" t="s">
        <v>319</v>
      </c>
    </row>
    <row r="896" spans="1:1" x14ac:dyDescent="0.2">
      <c r="A896" t="s">
        <v>279</v>
      </c>
    </row>
    <row r="897" spans="1:1" x14ac:dyDescent="0.2">
      <c r="A897" t="s">
        <v>334</v>
      </c>
    </row>
    <row r="898" spans="1:1" x14ac:dyDescent="0.2">
      <c r="A898" t="s">
        <v>26</v>
      </c>
    </row>
    <row r="899" spans="1:1" x14ac:dyDescent="0.2">
      <c r="A899" t="s">
        <v>26</v>
      </c>
    </row>
    <row r="900" spans="1:1" x14ac:dyDescent="0.2">
      <c r="A900" t="e">
        <f>-----------MFLTMFGEKLNGT---DPEDVIRNAFACFDEEATGFIQEDYLRELLTTM</f>
        <v>#NAME?</v>
      </c>
    </row>
    <row r="901" spans="1:1" x14ac:dyDescent="0.2">
      <c r="A901" t="s">
        <v>335</v>
      </c>
    </row>
    <row r="902" spans="1:1" x14ac:dyDescent="0.2">
      <c r="A902" t="s">
        <v>282</v>
      </c>
    </row>
    <row r="903" spans="1:1" x14ac:dyDescent="0.2">
      <c r="A903" t="s">
        <v>479</v>
      </c>
    </row>
    <row r="904" spans="1:1" x14ac:dyDescent="0.2">
      <c r="A904" t="s">
        <v>465</v>
      </c>
    </row>
    <row r="905" spans="1:1" x14ac:dyDescent="0.2">
      <c r="A905" t="e">
        <f>-------------------------------------------------MSAAK-RAKGK</f>
        <v>#NAME?</v>
      </c>
    </row>
    <row r="906" spans="1:1" x14ac:dyDescent="0.2">
      <c r="A906" t="s">
        <v>319</v>
      </c>
    </row>
    <row r="907" spans="1:1" x14ac:dyDescent="0.2">
      <c r="A907" t="s">
        <v>279</v>
      </c>
    </row>
    <row r="908" spans="1:1" x14ac:dyDescent="0.2">
      <c r="A908" t="s">
        <v>480</v>
      </c>
    </row>
    <row r="909" spans="1:1" x14ac:dyDescent="0.2">
      <c r="A909" t="s">
        <v>26</v>
      </c>
    </row>
    <row r="910" spans="1:1" x14ac:dyDescent="0.2">
      <c r="A910" t="s">
        <v>26</v>
      </c>
    </row>
    <row r="911" spans="1:1" x14ac:dyDescent="0.2">
      <c r="A911" t="e">
        <f>-----------MFLTMFGERLNGT---DPEDVIRNAFTCFDEDATGFIHEDHLRDLLTTM</f>
        <v>#NAME?</v>
      </c>
    </row>
    <row r="912" spans="1:1" x14ac:dyDescent="0.2">
      <c r="A912" t="s">
        <v>481</v>
      </c>
    </row>
    <row r="913" spans="1:1" x14ac:dyDescent="0.2">
      <c r="A913" t="s">
        <v>282</v>
      </c>
    </row>
    <row r="914" spans="1:1" x14ac:dyDescent="0.2">
      <c r="A914" t="s">
        <v>482</v>
      </c>
    </row>
    <row r="915" spans="1:1" x14ac:dyDescent="0.2">
      <c r="A915" t="e">
        <f>-------------------------------------------------MSAAK-RAKGK</f>
        <v>#NAME?</v>
      </c>
    </row>
    <row r="916" spans="1:1" x14ac:dyDescent="0.2">
      <c r="A916" t="s">
        <v>483</v>
      </c>
    </row>
    <row r="917" spans="1:1" x14ac:dyDescent="0.2">
      <c r="A917" t="s">
        <v>279</v>
      </c>
    </row>
    <row r="918" spans="1:1" x14ac:dyDescent="0.2">
      <c r="A918" t="s">
        <v>480</v>
      </c>
    </row>
    <row r="919" spans="1:1" x14ac:dyDescent="0.2">
      <c r="A919" t="s">
        <v>26</v>
      </c>
    </row>
    <row r="920" spans="1:1" x14ac:dyDescent="0.2">
      <c r="A920" t="s">
        <v>26</v>
      </c>
    </row>
    <row r="921" spans="1:1" x14ac:dyDescent="0.2">
      <c r="A921" t="e">
        <f>-----------MFLTMFGERLNGT---DPEDVIRNAFTCFDEDATGFIHEDHLRDLLTTM</f>
        <v>#NAME?</v>
      </c>
    </row>
    <row r="922" spans="1:1" x14ac:dyDescent="0.2">
      <c r="A922" t="s">
        <v>481</v>
      </c>
    </row>
    <row r="923" spans="1:1" x14ac:dyDescent="0.2">
      <c r="A923" t="s">
        <v>282</v>
      </c>
    </row>
    <row r="924" spans="1:1" x14ac:dyDescent="0.2">
      <c r="A924" t="s">
        <v>484</v>
      </c>
    </row>
    <row r="925" spans="1:1" x14ac:dyDescent="0.2">
      <c r="A925" t="s">
        <v>404</v>
      </c>
    </row>
    <row r="926" spans="1:1" x14ac:dyDescent="0.2">
      <c r="A926" t="e">
        <f>-------------------------------------------------MS-SK-RAKAK</f>
        <v>#NAME?</v>
      </c>
    </row>
    <row r="927" spans="1:1" x14ac:dyDescent="0.2">
      <c r="A927" t="s">
        <v>319</v>
      </c>
    </row>
    <row r="928" spans="1:1" x14ac:dyDescent="0.2">
      <c r="A928" t="s">
        <v>279</v>
      </c>
    </row>
    <row r="929" spans="1:1" x14ac:dyDescent="0.2">
      <c r="A929" t="s">
        <v>485</v>
      </c>
    </row>
    <row r="930" spans="1:1" x14ac:dyDescent="0.2">
      <c r="A930" t="s">
        <v>26</v>
      </c>
    </row>
    <row r="931" spans="1:1" x14ac:dyDescent="0.2">
      <c r="A931" t="s">
        <v>26</v>
      </c>
    </row>
    <row r="932" spans="1:1" x14ac:dyDescent="0.2">
      <c r="A932" t="e">
        <f>-----------MFLTMFGEKLNGT---DPEDVIRNAFACFDEEASGFIHEDHLRELLTTM</f>
        <v>#NAME?</v>
      </c>
    </row>
    <row r="933" spans="1:1" x14ac:dyDescent="0.2">
      <c r="A933" t="s">
        <v>397</v>
      </c>
    </row>
    <row r="934" spans="1:1" x14ac:dyDescent="0.2">
      <c r="A934" t="s">
        <v>282</v>
      </c>
    </row>
    <row r="935" spans="1:1" x14ac:dyDescent="0.2">
      <c r="A935" t="s">
        <v>486</v>
      </c>
    </row>
    <row r="936" spans="1:1" x14ac:dyDescent="0.2">
      <c r="A936" t="s">
        <v>26</v>
      </c>
    </row>
    <row r="937" spans="1:1" x14ac:dyDescent="0.2">
      <c r="A937" t="s">
        <v>26</v>
      </c>
    </row>
    <row r="938" spans="1:1" x14ac:dyDescent="0.2">
      <c r="A938" t="s">
        <v>26</v>
      </c>
    </row>
    <row r="939" spans="1:1" x14ac:dyDescent="0.2">
      <c r="A939" t="s">
        <v>487</v>
      </c>
    </row>
    <row r="940" spans="1:1" x14ac:dyDescent="0.2">
      <c r="A940" t="s">
        <v>26</v>
      </c>
    </row>
    <row r="941" spans="1:1" x14ac:dyDescent="0.2">
      <c r="A941" t="s">
        <v>26</v>
      </c>
    </row>
    <row r="942" spans="1:1" x14ac:dyDescent="0.2">
      <c r="A942" t="e">
        <f>-----------VFLTLFGEKLNGT---DPEETILAAFKLFDPNATGVVNKDEFKRLLMTQ</f>
        <v>#NAME?</v>
      </c>
    </row>
    <row r="943" spans="1:1" x14ac:dyDescent="0.2">
      <c r="A943" t="s">
        <v>468</v>
      </c>
    </row>
    <row r="944" spans="1:1" x14ac:dyDescent="0.2">
      <c r="A944" t="s">
        <v>282</v>
      </c>
    </row>
    <row r="945" spans="1:1" x14ac:dyDescent="0.2">
      <c r="A945" t="s">
        <v>488</v>
      </c>
    </row>
    <row r="946" spans="1:1" x14ac:dyDescent="0.2">
      <c r="A946" t="s">
        <v>489</v>
      </c>
    </row>
    <row r="947" spans="1:1" x14ac:dyDescent="0.2">
      <c r="A947" t="s">
        <v>490</v>
      </c>
    </row>
    <row r="948" spans="1:1" x14ac:dyDescent="0.2">
      <c r="A948" t="s">
        <v>491</v>
      </c>
    </row>
    <row r="949" spans="1:1" x14ac:dyDescent="0.2">
      <c r="A949" t="s">
        <v>492</v>
      </c>
    </row>
    <row r="950" spans="1:1" x14ac:dyDescent="0.2">
      <c r="A950" t="s">
        <v>493</v>
      </c>
    </row>
    <row r="951" spans="1:1" x14ac:dyDescent="0.2">
      <c r="A951" t="s">
        <v>26</v>
      </c>
    </row>
    <row r="952" spans="1:1" x14ac:dyDescent="0.2">
      <c r="A952" t="s">
        <v>26</v>
      </c>
    </row>
    <row r="953" spans="1:1" x14ac:dyDescent="0.2">
      <c r="A953" t="e">
        <f>-----------MFLTLFGEKLNGT---DPEDVIRNAFTCFDEDNAGKIHEDVLREAMMTM</f>
        <v>#NAME?</v>
      </c>
    </row>
    <row r="954" spans="1:1" x14ac:dyDescent="0.2">
      <c r="A954" t="s">
        <v>494</v>
      </c>
    </row>
    <row r="955" spans="1:1" x14ac:dyDescent="0.2">
      <c r="A955" t="s">
        <v>282</v>
      </c>
    </row>
    <row r="956" spans="1:1" x14ac:dyDescent="0.2">
      <c r="A956" t="s">
        <v>495</v>
      </c>
    </row>
    <row r="957" spans="1:1" x14ac:dyDescent="0.2">
      <c r="A957" t="s">
        <v>496</v>
      </c>
    </row>
    <row r="958" spans="1:1" x14ac:dyDescent="0.2">
      <c r="A958" t="s">
        <v>497</v>
      </c>
    </row>
    <row r="959" spans="1:1" x14ac:dyDescent="0.2">
      <c r="A959" t="s">
        <v>278</v>
      </c>
    </row>
    <row r="960" spans="1:1" x14ac:dyDescent="0.2">
      <c r="A960" t="s">
        <v>492</v>
      </c>
    </row>
    <row r="961" spans="1:1" x14ac:dyDescent="0.2">
      <c r="A961" t="s">
        <v>498</v>
      </c>
    </row>
    <row r="962" spans="1:1" x14ac:dyDescent="0.2">
      <c r="A962" t="s">
        <v>26</v>
      </c>
    </row>
    <row r="963" spans="1:1" x14ac:dyDescent="0.2">
      <c r="A963" t="s">
        <v>26</v>
      </c>
    </row>
    <row r="964" spans="1:1" x14ac:dyDescent="0.2">
      <c r="A964" t="e">
        <f>-----------MFLTLFGEKLNGT---DPEDVIVNAFACFDEDGNGKVHEDILKEALTSM</f>
        <v>#NAME?</v>
      </c>
    </row>
    <row r="965" spans="1:1" x14ac:dyDescent="0.2">
      <c r="A965" t="s">
        <v>499</v>
      </c>
    </row>
    <row r="966" spans="1:1" x14ac:dyDescent="0.2">
      <c r="A966" t="s">
        <v>282</v>
      </c>
    </row>
    <row r="967" spans="1:1" x14ac:dyDescent="0.2">
      <c r="A967" t="s">
        <v>500</v>
      </c>
    </row>
    <row r="968" spans="1:1" x14ac:dyDescent="0.2">
      <c r="A968" t="s">
        <v>501</v>
      </c>
    </row>
    <row r="969" spans="1:1" x14ac:dyDescent="0.2">
      <c r="A969" t="e">
        <f>----MGLNMY----------------IKSAFPLALKSLLLHLLLSRVTIMA-PK-KAKKR</f>
        <v>#NAME?</v>
      </c>
    </row>
    <row r="970" spans="1:1" x14ac:dyDescent="0.2">
      <c r="A970" t="s">
        <v>358</v>
      </c>
    </row>
    <row r="971" spans="1:1" x14ac:dyDescent="0.2">
      <c r="A971" t="s">
        <v>315</v>
      </c>
    </row>
    <row r="972" spans="1:1" x14ac:dyDescent="0.2">
      <c r="A972" t="s">
        <v>420</v>
      </c>
    </row>
    <row r="973" spans="1:1" x14ac:dyDescent="0.2">
      <c r="A973" t="s">
        <v>26</v>
      </c>
    </row>
    <row r="974" spans="1:1" x14ac:dyDescent="0.2">
      <c r="A974" t="s">
        <v>26</v>
      </c>
    </row>
    <row r="975" spans="1:1" x14ac:dyDescent="0.2">
      <c r="A975" t="s">
        <v>502</v>
      </c>
    </row>
    <row r="976" spans="1:1" x14ac:dyDescent="0.2">
      <c r="A976" t="s">
        <v>503</v>
      </c>
    </row>
    <row r="977" spans="1:1" x14ac:dyDescent="0.2">
      <c r="A977" t="s">
        <v>282</v>
      </c>
    </row>
    <row r="978" spans="1:1" x14ac:dyDescent="0.2">
      <c r="A978" t="s">
        <v>504</v>
      </c>
    </row>
    <row r="979" spans="1:1" x14ac:dyDescent="0.2">
      <c r="A979" t="s">
        <v>496</v>
      </c>
    </row>
    <row r="980" spans="1:1" x14ac:dyDescent="0.2">
      <c r="A980" t="s">
        <v>505</v>
      </c>
    </row>
    <row r="981" spans="1:1" x14ac:dyDescent="0.2">
      <c r="A981" t="s">
        <v>506</v>
      </c>
    </row>
    <row r="982" spans="1:1" x14ac:dyDescent="0.2">
      <c r="A982" t="s">
        <v>492</v>
      </c>
    </row>
    <row r="983" spans="1:1" x14ac:dyDescent="0.2">
      <c r="A983" t="s">
        <v>507</v>
      </c>
    </row>
    <row r="984" spans="1:1" x14ac:dyDescent="0.2">
      <c r="A984" t="s">
        <v>26</v>
      </c>
    </row>
    <row r="985" spans="1:1" x14ac:dyDescent="0.2">
      <c r="A985" t="s">
        <v>26</v>
      </c>
    </row>
    <row r="986" spans="1:1" x14ac:dyDescent="0.2">
      <c r="A986" t="e">
        <f>-----------MFLTLFGEKLNGT---DPEDVICNAFACFDEDGVGKVHEELLKEALTSM</f>
        <v>#NAME?</v>
      </c>
    </row>
    <row r="987" spans="1:1" x14ac:dyDescent="0.2">
      <c r="A987" t="s">
        <v>508</v>
      </c>
    </row>
    <row r="988" spans="1:1" x14ac:dyDescent="0.2">
      <c r="A988" t="s">
        <v>282</v>
      </c>
    </row>
    <row r="989" spans="1:1" x14ac:dyDescent="0.2">
      <c r="A989" t="s">
        <v>509</v>
      </c>
    </row>
    <row r="990" spans="1:1" x14ac:dyDescent="0.2">
      <c r="A990" t="e">
        <f>-------------------------------------------------MSSSALKAKKK</f>
        <v>#NAME?</v>
      </c>
    </row>
    <row r="991" spans="1:1" x14ac:dyDescent="0.2">
      <c r="A991" t="s">
        <v>510</v>
      </c>
    </row>
    <row r="992" spans="1:1" x14ac:dyDescent="0.2">
      <c r="A992" t="s">
        <v>511</v>
      </c>
    </row>
    <row r="993" spans="1:1" x14ac:dyDescent="0.2">
      <c r="A993" t="s">
        <v>512</v>
      </c>
    </row>
    <row r="994" spans="1:1" x14ac:dyDescent="0.2">
      <c r="A994" t="s">
        <v>26</v>
      </c>
    </row>
    <row r="995" spans="1:1" x14ac:dyDescent="0.2">
      <c r="A995" t="s">
        <v>26</v>
      </c>
    </row>
    <row r="996" spans="1:1" x14ac:dyDescent="0.2">
      <c r="A996" t="e">
        <f>-----------MFLTLFGEKLNGT---DPEEVIQNAFACFDDGGAGMIGEDKLREIMTTM</f>
        <v>#NAME?</v>
      </c>
    </row>
    <row r="997" spans="1:1" x14ac:dyDescent="0.2">
      <c r="A997" t="s">
        <v>513</v>
      </c>
    </row>
    <row r="998" spans="1:1" x14ac:dyDescent="0.2">
      <c r="A998" t="s">
        <v>514</v>
      </c>
    </row>
    <row r="999" spans="1:1" x14ac:dyDescent="0.2">
      <c r="A999" t="s">
        <v>515</v>
      </c>
    </row>
    <row r="1000" spans="1:1" x14ac:dyDescent="0.2">
      <c r="A1000" t="s">
        <v>516</v>
      </c>
    </row>
    <row r="1001" spans="1:1" x14ac:dyDescent="0.2">
      <c r="A1001" t="e">
        <f>-------------------------------------------------MSSSK-KTKKG</f>
        <v>#NAME?</v>
      </c>
    </row>
    <row r="1002" spans="1:1" x14ac:dyDescent="0.2">
      <c r="A1002" t="s">
        <v>517</v>
      </c>
    </row>
    <row r="1003" spans="1:1" x14ac:dyDescent="0.2">
      <c r="A1003" t="s">
        <v>279</v>
      </c>
    </row>
    <row r="1004" spans="1:1" x14ac:dyDescent="0.2">
      <c r="A1004" t="s">
        <v>518</v>
      </c>
    </row>
    <row r="1005" spans="1:1" x14ac:dyDescent="0.2">
      <c r="A1005" t="s">
        <v>26</v>
      </c>
    </row>
    <row r="1006" spans="1:1" x14ac:dyDescent="0.2">
      <c r="A1006" t="s">
        <v>26</v>
      </c>
    </row>
    <row r="1007" spans="1:1" x14ac:dyDescent="0.2">
      <c r="A1007" t="e">
        <f>-----------MFLTLFGEKLNGT---DPEDVIKNAFGCFDADQLGTIQEDYLRELLMTM</f>
        <v>#NAME?</v>
      </c>
    </row>
    <row r="1008" spans="1:1" x14ac:dyDescent="0.2">
      <c r="A1008" t="s">
        <v>519</v>
      </c>
    </row>
    <row r="1009" spans="1:1" x14ac:dyDescent="0.2">
      <c r="A1009" t="s">
        <v>282</v>
      </c>
    </row>
    <row r="1010" spans="1:1" x14ac:dyDescent="0.2">
      <c r="A1010" t="s">
        <v>520</v>
      </c>
    </row>
    <row r="1011" spans="1:1" x14ac:dyDescent="0.2">
      <c r="A1011" t="s">
        <v>521</v>
      </c>
    </row>
    <row r="1012" spans="1:1" x14ac:dyDescent="0.2">
      <c r="A1012" t="s">
        <v>26</v>
      </c>
    </row>
    <row r="1013" spans="1:1" x14ac:dyDescent="0.2">
      <c r="A1013" t="s">
        <v>26</v>
      </c>
    </row>
    <row r="1014" spans="1:1" x14ac:dyDescent="0.2">
      <c r="A1014" t="s">
        <v>522</v>
      </c>
    </row>
    <row r="1015" spans="1:1" x14ac:dyDescent="0.2">
      <c r="A1015" t="s">
        <v>485</v>
      </c>
    </row>
    <row r="1016" spans="1:1" x14ac:dyDescent="0.2">
      <c r="A1016" t="s">
        <v>26</v>
      </c>
    </row>
    <row r="1017" spans="1:1" x14ac:dyDescent="0.2">
      <c r="A1017" t="s">
        <v>26</v>
      </c>
    </row>
    <row r="1018" spans="1:1" x14ac:dyDescent="0.2">
      <c r="A1018" t="e">
        <f>-----------MFLTMFGEKLNGT---DPEDVIRNAFACFDEEASGFIHEDHLRELLTTM</f>
        <v>#NAME?</v>
      </c>
    </row>
    <row r="1019" spans="1:1" x14ac:dyDescent="0.2">
      <c r="A1019" t="s">
        <v>523</v>
      </c>
    </row>
    <row r="1020" spans="1:1" x14ac:dyDescent="0.2">
      <c r="A1020" t="s">
        <v>282</v>
      </c>
    </row>
    <row r="1021" spans="1:1" x14ac:dyDescent="0.2">
      <c r="A1021" t="s">
        <v>524</v>
      </c>
    </row>
    <row r="1022" spans="1:1" x14ac:dyDescent="0.2">
      <c r="A1022" t="e">
        <f>-------------------------------------------------MS-SR-KTAGR</f>
        <v>#NAME?</v>
      </c>
    </row>
    <row r="1023" spans="1:1" x14ac:dyDescent="0.2">
      <c r="A1023" t="s">
        <v>353</v>
      </c>
    </row>
    <row r="1024" spans="1:1" x14ac:dyDescent="0.2">
      <c r="A1024" t="s">
        <v>354</v>
      </c>
    </row>
    <row r="1025" spans="1:1" x14ac:dyDescent="0.2">
      <c r="A1025" t="s">
        <v>355</v>
      </c>
    </row>
    <row r="1026" spans="1:1" x14ac:dyDescent="0.2">
      <c r="A1026" t="s">
        <v>26</v>
      </c>
    </row>
    <row r="1027" spans="1:1" x14ac:dyDescent="0.2">
      <c r="A1027" t="s">
        <v>26</v>
      </c>
    </row>
    <row r="1028" spans="1:1" x14ac:dyDescent="0.2">
      <c r="A1028" t="e">
        <f>-----------MFLTLFGERLQGT---DPEDVIKNAFGCFDEENMGVLPEDRLRELLTTM</f>
        <v>#NAME?</v>
      </c>
    </row>
    <row r="1029" spans="1:1" x14ac:dyDescent="0.2">
      <c r="A1029" t="s">
        <v>356</v>
      </c>
    </row>
    <row r="1030" spans="1:1" x14ac:dyDescent="0.2">
      <c r="A1030" t="s">
        <v>282</v>
      </c>
    </row>
    <row r="1031" spans="1:1" x14ac:dyDescent="0.2">
      <c r="A1031" t="s">
        <v>525</v>
      </c>
    </row>
    <row r="1032" spans="1:1" x14ac:dyDescent="0.2">
      <c r="A1032" t="s">
        <v>489</v>
      </c>
    </row>
    <row r="1033" spans="1:1" x14ac:dyDescent="0.2">
      <c r="A1033" t="s">
        <v>526</v>
      </c>
    </row>
    <row r="1034" spans="1:1" x14ac:dyDescent="0.2">
      <c r="A1034" t="s">
        <v>527</v>
      </c>
    </row>
    <row r="1035" spans="1:1" x14ac:dyDescent="0.2">
      <c r="A1035" t="s">
        <v>528</v>
      </c>
    </row>
    <row r="1036" spans="1:1" x14ac:dyDescent="0.2">
      <c r="A1036" t="e">
        <f>----------AFNMIDQNRDGFIDQEDLKDMYASLGK-FVSDDFLSDMINE----ASGST</f>
        <v>#NAME?</v>
      </c>
    </row>
    <row r="1037" spans="1:1" x14ac:dyDescent="0.2">
      <c r="A1037" t="s">
        <v>286</v>
      </c>
    </row>
    <row r="1038" spans="1:1" x14ac:dyDescent="0.2">
      <c r="A1038" t="s">
        <v>26</v>
      </c>
    </row>
    <row r="1039" spans="1:1" x14ac:dyDescent="0.2">
      <c r="A1039" t="s">
        <v>26</v>
      </c>
    </row>
    <row r="1040" spans="1:1" x14ac:dyDescent="0.2">
      <c r="A1040" t="e">
        <f>-----------MFLTLFGEKLNGT---DPEDVIRNAFACFDEDGVGSIHEDKLCDMLTQV</f>
        <v>#NAME?</v>
      </c>
    </row>
    <row r="1041" spans="1:1" x14ac:dyDescent="0.2">
      <c r="A1041" t="s">
        <v>529</v>
      </c>
    </row>
    <row r="1042" spans="1:1" x14ac:dyDescent="0.2">
      <c r="A1042" t="s">
        <v>530</v>
      </c>
    </row>
    <row r="1043" spans="1:1" x14ac:dyDescent="0.2">
      <c r="A1043" t="s">
        <v>531</v>
      </c>
    </row>
    <row r="1044" spans="1:1" x14ac:dyDescent="0.2">
      <c r="A1044" t="s">
        <v>489</v>
      </c>
    </row>
    <row r="1045" spans="1:1" x14ac:dyDescent="0.2">
      <c r="A1045" t="s">
        <v>277</v>
      </c>
    </row>
    <row r="1046" spans="1:1" x14ac:dyDescent="0.2">
      <c r="A1046" t="s">
        <v>532</v>
      </c>
    </row>
    <row r="1047" spans="1:1" x14ac:dyDescent="0.2">
      <c r="A1047" t="s">
        <v>279</v>
      </c>
    </row>
    <row r="1048" spans="1:1" x14ac:dyDescent="0.2">
      <c r="A1048" t="s">
        <v>533</v>
      </c>
    </row>
    <row r="1049" spans="1:1" x14ac:dyDescent="0.2">
      <c r="A1049" t="s">
        <v>26</v>
      </c>
    </row>
    <row r="1050" spans="1:1" x14ac:dyDescent="0.2">
      <c r="A1050" t="s">
        <v>26</v>
      </c>
    </row>
    <row r="1051" spans="1:1" x14ac:dyDescent="0.2">
      <c r="A1051" t="e">
        <f>-----------MFLTLFGEKLNGT---DPEDVIRNAFTCFDEDGAGKIHEEVLKEAMMTM</f>
        <v>#NAME?</v>
      </c>
    </row>
    <row r="1052" spans="1:1" x14ac:dyDescent="0.2">
      <c r="A1052" t="s">
        <v>534</v>
      </c>
    </row>
    <row r="1053" spans="1:1" x14ac:dyDescent="0.2">
      <c r="A1053" t="s">
        <v>282</v>
      </c>
    </row>
    <row r="1054" spans="1:1" x14ac:dyDescent="0.2">
      <c r="A1054" t="s">
        <v>535</v>
      </c>
    </row>
    <row r="1055" spans="1:1" x14ac:dyDescent="0.2">
      <c r="A1055" t="s">
        <v>490</v>
      </c>
    </row>
    <row r="1056" spans="1:1" x14ac:dyDescent="0.2">
      <c r="A1056" t="s">
        <v>491</v>
      </c>
    </row>
    <row r="1057" spans="1:1" x14ac:dyDescent="0.2">
      <c r="A1057" t="s">
        <v>492</v>
      </c>
    </row>
    <row r="1058" spans="1:1" x14ac:dyDescent="0.2">
      <c r="A1058" t="e">
        <f>----------AFNMIDQNHDGFVDKEDLHDMLASLGK-NPTDSYLEEMINE----SPGPINFTMFLTLFGEKLNGTDPEDVIRNAFTCFDEDNAGKIHEDVLREAMMTMGDRFSDEQVD</f>
        <v>#NAME?</v>
      </c>
    </row>
    <row r="1059" spans="1:1" x14ac:dyDescent="0.2">
      <c r="A1059" t="s">
        <v>536</v>
      </c>
    </row>
    <row r="1060" spans="1:1" x14ac:dyDescent="0.2">
      <c r="A1060" t="s">
        <v>537</v>
      </c>
    </row>
    <row r="1061" spans="1:1" x14ac:dyDescent="0.2">
      <c r="A1061" t="s">
        <v>538</v>
      </c>
    </row>
    <row r="1062" spans="1:1" x14ac:dyDescent="0.2">
      <c r="A1062" t="s">
        <v>534</v>
      </c>
    </row>
    <row r="1063" spans="1:1" x14ac:dyDescent="0.2">
      <c r="A1063" t="s">
        <v>282</v>
      </c>
    </row>
    <row r="1064" spans="1:1" x14ac:dyDescent="0.2">
      <c r="A1064" t="s">
        <v>539</v>
      </c>
    </row>
    <row r="1065" spans="1:1" x14ac:dyDescent="0.2">
      <c r="A1065" t="e">
        <f>-------------------------------------------------MGEEKKKEKKS</f>
        <v>#NAME?</v>
      </c>
    </row>
    <row r="1066" spans="1:1" x14ac:dyDescent="0.2">
      <c r="A1066" t="s">
        <v>540</v>
      </c>
    </row>
    <row r="1067" spans="1:1" x14ac:dyDescent="0.2">
      <c r="A1067" t="s">
        <v>541</v>
      </c>
    </row>
    <row r="1068" spans="1:1" x14ac:dyDescent="0.2">
      <c r="A1068" t="s">
        <v>542</v>
      </c>
    </row>
    <row r="1069" spans="1:1" x14ac:dyDescent="0.2">
      <c r="A1069" t="s">
        <v>26</v>
      </c>
    </row>
    <row r="1070" spans="1:1" x14ac:dyDescent="0.2">
      <c r="A1070" t="s">
        <v>26</v>
      </c>
    </row>
    <row r="1071" spans="1:1" x14ac:dyDescent="0.2">
      <c r="A1071" t="e">
        <f>-----------MFLTLFGEKTKGT---DPESTLRDAFTMFDSAGTGKLHEEYVKDLLMNV</f>
        <v>#NAME?</v>
      </c>
    </row>
    <row r="1072" spans="1:1" x14ac:dyDescent="0.2">
      <c r="A1072" t="s">
        <v>543</v>
      </c>
    </row>
    <row r="1073" spans="1:1" x14ac:dyDescent="0.2">
      <c r="A1073" t="s">
        <v>282</v>
      </c>
    </row>
    <row r="1074" spans="1:1" x14ac:dyDescent="0.2">
      <c r="A1074" t="s">
        <v>544</v>
      </c>
    </row>
    <row r="1075" spans="1:1" x14ac:dyDescent="0.2">
      <c r="A1075" t="s">
        <v>496</v>
      </c>
    </row>
    <row r="1076" spans="1:1" x14ac:dyDescent="0.2">
      <c r="A1076" t="e">
        <f>-------------------------------------------------MS-GKTKTKKA</f>
        <v>#NAME?</v>
      </c>
    </row>
    <row r="1077" spans="1:1" x14ac:dyDescent="0.2">
      <c r="A1077" t="s">
        <v>290</v>
      </c>
    </row>
    <row r="1078" spans="1:1" x14ac:dyDescent="0.2">
      <c r="A1078" t="s">
        <v>545</v>
      </c>
    </row>
    <row r="1079" spans="1:1" x14ac:dyDescent="0.2">
      <c r="A1079" t="s">
        <v>546</v>
      </c>
    </row>
    <row r="1080" spans="1:1" x14ac:dyDescent="0.2">
      <c r="A1080" t="s">
        <v>26</v>
      </c>
    </row>
    <row r="1081" spans="1:1" x14ac:dyDescent="0.2">
      <c r="A1081" t="s">
        <v>26</v>
      </c>
    </row>
    <row r="1082" spans="1:1" x14ac:dyDescent="0.2">
      <c r="A1082" t="e">
        <f>-----------MFLTLMGEKLNGT---DPEDMIRNAFSSFDAGGTGIINEEKLRPLLQGM</f>
        <v>#NAME?</v>
      </c>
    </row>
    <row r="1083" spans="1:1" x14ac:dyDescent="0.2">
      <c r="A1083" t="s">
        <v>547</v>
      </c>
    </row>
    <row r="1084" spans="1:1" x14ac:dyDescent="0.2">
      <c r="A1084" t="s">
        <v>282</v>
      </c>
    </row>
    <row r="1085" spans="1:1" x14ac:dyDescent="0.2">
      <c r="A1085" t="s">
        <v>548</v>
      </c>
    </row>
    <row r="1086" spans="1:1" x14ac:dyDescent="0.2">
      <c r="A1086" t="s">
        <v>496</v>
      </c>
    </row>
    <row r="1087" spans="1:1" x14ac:dyDescent="0.2">
      <c r="A1087" t="e">
        <f>------------------------------------------------MSS-GKSKSKKS</f>
        <v>#NAME?</v>
      </c>
    </row>
    <row r="1088" spans="1:1" x14ac:dyDescent="0.2">
      <c r="A1088" t="s">
        <v>290</v>
      </c>
    </row>
    <row r="1089" spans="1:1" x14ac:dyDescent="0.2">
      <c r="A1089" t="s">
        <v>549</v>
      </c>
    </row>
    <row r="1090" spans="1:1" x14ac:dyDescent="0.2">
      <c r="A1090" t="s">
        <v>550</v>
      </c>
    </row>
    <row r="1091" spans="1:1" x14ac:dyDescent="0.2">
      <c r="A1091" t="s">
        <v>26</v>
      </c>
    </row>
    <row r="1092" spans="1:1" x14ac:dyDescent="0.2">
      <c r="A1092" t="s">
        <v>26</v>
      </c>
    </row>
    <row r="1093" spans="1:1" x14ac:dyDescent="0.2">
      <c r="A1093" t="e">
        <f>-----------MFMTLFSENMHGT---DPEDMIKSAFTTFDPDGTGVINEDKLRPLLMKL</f>
        <v>#NAME?</v>
      </c>
    </row>
    <row r="1094" spans="1:1" x14ac:dyDescent="0.2">
      <c r="A1094" t="s">
        <v>551</v>
      </c>
    </row>
    <row r="1095" spans="1:1" x14ac:dyDescent="0.2">
      <c r="A1095" t="s">
        <v>282</v>
      </c>
    </row>
    <row r="1096" spans="1:1" x14ac:dyDescent="0.2">
      <c r="A1096" t="s">
        <v>552</v>
      </c>
    </row>
    <row r="1097" spans="1:1" x14ac:dyDescent="0.2">
      <c r="A1097" t="s">
        <v>489</v>
      </c>
    </row>
    <row r="1098" spans="1:1" x14ac:dyDescent="0.2">
      <c r="A1098" t="e">
        <f>-------------------------------------------------MS-AKAKDKKK</f>
        <v>#NAME?</v>
      </c>
    </row>
    <row r="1099" spans="1:1" x14ac:dyDescent="0.2">
      <c r="A1099" t="s">
        <v>553</v>
      </c>
    </row>
    <row r="1100" spans="1:1" x14ac:dyDescent="0.2">
      <c r="A1100" t="s">
        <v>528</v>
      </c>
    </row>
    <row r="1101" spans="1:1" x14ac:dyDescent="0.2">
      <c r="A1101" t="s">
        <v>554</v>
      </c>
    </row>
    <row r="1102" spans="1:1" x14ac:dyDescent="0.2">
      <c r="A1102" t="s">
        <v>26</v>
      </c>
    </row>
    <row r="1103" spans="1:1" x14ac:dyDescent="0.2">
      <c r="A1103" t="s">
        <v>26</v>
      </c>
    </row>
    <row r="1104" spans="1:1" x14ac:dyDescent="0.2">
      <c r="A1104" t="e">
        <f>-----------MFLTLFGEKISGT---DPEDVIKAAFASFDIDGKGFVDEEKLRRLMQGL</f>
        <v>#NAME?</v>
      </c>
    </row>
    <row r="1105" spans="1:1" x14ac:dyDescent="0.2">
      <c r="A1105" t="s">
        <v>555</v>
      </c>
    </row>
    <row r="1106" spans="1:1" x14ac:dyDescent="0.2">
      <c r="A1106" t="s">
        <v>282</v>
      </c>
    </row>
    <row r="1107" spans="1:1" x14ac:dyDescent="0.2">
      <c r="A1107" t="s">
        <v>556</v>
      </c>
    </row>
    <row r="1108" spans="1:1" x14ac:dyDescent="0.2">
      <c r="A1108" t="e">
        <f>-------------------------------------------------MADEKKKVKKK</f>
        <v>#NAME?</v>
      </c>
    </row>
    <row r="1109" spans="1:1" x14ac:dyDescent="0.2">
      <c r="A1109" t="s">
        <v>348</v>
      </c>
    </row>
    <row r="1110" spans="1:1" x14ac:dyDescent="0.2">
      <c r="A1110" t="s">
        <v>349</v>
      </c>
    </row>
    <row r="1111" spans="1:1" x14ac:dyDescent="0.2">
      <c r="A1111" t="s">
        <v>350</v>
      </c>
    </row>
    <row r="1112" spans="1:1" x14ac:dyDescent="0.2">
      <c r="A1112" t="s">
        <v>26</v>
      </c>
    </row>
    <row r="1113" spans="1:1" x14ac:dyDescent="0.2">
      <c r="A1113" t="s">
        <v>26</v>
      </c>
    </row>
    <row r="1114" spans="1:1" x14ac:dyDescent="0.2">
      <c r="A1114" t="e">
        <f>-----------QLLTLFANRMATSGANDEDEVVIAAFKTFDND--GLIDGDKFREMLMNF</f>
        <v>#NAME?</v>
      </c>
    </row>
    <row r="1115" spans="1:1" x14ac:dyDescent="0.2">
      <c r="A1115" t="s">
        <v>351</v>
      </c>
    </row>
    <row r="1116" spans="1:1" x14ac:dyDescent="0.2">
      <c r="A1116" t="s">
        <v>282</v>
      </c>
    </row>
    <row r="1117" spans="1:1" x14ac:dyDescent="0.2">
      <c r="A1117" t="s">
        <v>557</v>
      </c>
    </row>
    <row r="1118" spans="1:1" x14ac:dyDescent="0.2">
      <c r="A1118" t="s">
        <v>26</v>
      </c>
    </row>
    <row r="1119" spans="1:1" x14ac:dyDescent="0.2">
      <c r="A1119" t="s">
        <v>558</v>
      </c>
    </row>
    <row r="1120" spans="1:1" x14ac:dyDescent="0.2">
      <c r="A1120" t="s">
        <v>559</v>
      </c>
    </row>
    <row r="1121" spans="1:1" x14ac:dyDescent="0.2">
      <c r="A1121" t="s">
        <v>560</v>
      </c>
    </row>
    <row r="1122" spans="1:1" x14ac:dyDescent="0.2">
      <c r="A1122" t="s">
        <v>26</v>
      </c>
    </row>
    <row r="1123" spans="1:1" x14ac:dyDescent="0.2">
      <c r="A1123" t="s">
        <v>26</v>
      </c>
    </row>
    <row r="1124" spans="1:1" x14ac:dyDescent="0.2">
      <c r="A1124" t="e">
        <f>-----------MFLTMFGEKLNGT---DPEEVIRNAFACFDLENTGHINEDRLRELLTTM</f>
        <v>#NAME?</v>
      </c>
    </row>
    <row r="1125" spans="1:1" x14ac:dyDescent="0.2">
      <c r="A1125" t="s">
        <v>561</v>
      </c>
    </row>
    <row r="1126" spans="1:1" x14ac:dyDescent="0.2">
      <c r="A1126" t="s">
        <v>282</v>
      </c>
    </row>
    <row r="1127" spans="1:1" x14ac:dyDescent="0.2">
      <c r="A1127" t="s">
        <v>562</v>
      </c>
    </row>
    <row r="1128" spans="1:1" x14ac:dyDescent="0.2">
      <c r="A1128" t="s">
        <v>489</v>
      </c>
    </row>
    <row r="1129" spans="1:1" x14ac:dyDescent="0.2">
      <c r="A1129" t="e">
        <f>----------------------------------MNRKE----------LWYSTEMFKRR</f>
        <v>#NAME?</v>
      </c>
    </row>
    <row r="1130" spans="1:1" x14ac:dyDescent="0.2">
      <c r="A1130" t="s">
        <v>563</v>
      </c>
    </row>
    <row r="1131" spans="1:1" x14ac:dyDescent="0.2">
      <c r="A1131" t="s">
        <v>564</v>
      </c>
    </row>
    <row r="1132" spans="1:1" x14ac:dyDescent="0.2">
      <c r="A1132" t="s">
        <v>565</v>
      </c>
    </row>
    <row r="1133" spans="1:1" x14ac:dyDescent="0.2">
      <c r="A1133" t="s">
        <v>26</v>
      </c>
    </row>
    <row r="1134" spans="1:1" x14ac:dyDescent="0.2">
      <c r="A1134" t="s">
        <v>26</v>
      </c>
    </row>
    <row r="1135" spans="1:1" x14ac:dyDescent="0.2">
      <c r="A1135" t="e">
        <f>-----------HFLEMFGNKMECV---DNEELIRNAFSCFDEKGDGFIDLDEFRDLLTTM</f>
        <v>#NAME?</v>
      </c>
    </row>
    <row r="1136" spans="1:1" x14ac:dyDescent="0.2">
      <c r="A1136" t="s">
        <v>566</v>
      </c>
    </row>
    <row r="1137" spans="1:1" x14ac:dyDescent="0.2">
      <c r="A1137" t="s">
        <v>282</v>
      </c>
    </row>
    <row r="1138" spans="1:1" x14ac:dyDescent="0.2">
      <c r="A1138" t="s">
        <v>567</v>
      </c>
    </row>
    <row r="1139" spans="1:1" x14ac:dyDescent="0.2">
      <c r="A1139" t="s">
        <v>496</v>
      </c>
    </row>
    <row r="1140" spans="1:1" x14ac:dyDescent="0.2">
      <c r="A1140" t="s">
        <v>568</v>
      </c>
    </row>
    <row r="1141" spans="1:1" x14ac:dyDescent="0.2">
      <c r="A1141" t="e">
        <f>------------------------------DGSKIHPRRKSR-RTI-------PRTNLSL</f>
        <v>#NAME?</v>
      </c>
    </row>
    <row r="1142" spans="1:1" x14ac:dyDescent="0.2">
      <c r="A1142" t="s">
        <v>569</v>
      </c>
    </row>
    <row r="1143" spans="1:1" x14ac:dyDescent="0.2">
      <c r="A1143" t="s">
        <v>570</v>
      </c>
    </row>
    <row r="1144" spans="1:1" x14ac:dyDescent="0.2">
      <c r="A1144" t="s">
        <v>26</v>
      </c>
    </row>
    <row r="1145" spans="1:1" x14ac:dyDescent="0.2">
      <c r="A1145" t="s">
        <v>26</v>
      </c>
    </row>
    <row r="1146" spans="1:1" x14ac:dyDescent="0.2">
      <c r="A1146" t="e">
        <f>-----------RFVSMFASKMGAA---DPEDLIRNAFTCFDDDCDGVINLDEFKEMLMTT</f>
        <v>#NAME?</v>
      </c>
    </row>
    <row r="1147" spans="1:1" x14ac:dyDescent="0.2">
      <c r="A1147" t="s">
        <v>571</v>
      </c>
    </row>
    <row r="1148" spans="1:1" x14ac:dyDescent="0.2">
      <c r="A1148" t="s">
        <v>282</v>
      </c>
    </row>
    <row r="1149" spans="1:1" x14ac:dyDescent="0.2">
      <c r="A1149" t="s">
        <v>572</v>
      </c>
    </row>
    <row r="1150" spans="1:1" x14ac:dyDescent="0.2">
      <c r="A1150" t="s">
        <v>26</v>
      </c>
    </row>
    <row r="1151" spans="1:1" x14ac:dyDescent="0.2">
      <c r="A1151" t="s">
        <v>573</v>
      </c>
    </row>
    <row r="1152" spans="1:1" x14ac:dyDescent="0.2">
      <c r="A1152" t="s">
        <v>340</v>
      </c>
    </row>
    <row r="1153" spans="1:1" x14ac:dyDescent="0.2">
      <c r="A1153" t="s">
        <v>341</v>
      </c>
    </row>
    <row r="1154" spans="1:1" x14ac:dyDescent="0.2">
      <c r="A1154" t="s">
        <v>26</v>
      </c>
    </row>
    <row r="1155" spans="1:1" x14ac:dyDescent="0.2">
      <c r="A1155" t="s">
        <v>26</v>
      </c>
    </row>
    <row r="1156" spans="1:1" x14ac:dyDescent="0.2">
      <c r="A1156" t="e">
        <f>-----------EFLTMMARKMKDT---DSEEEIREAFRVFDKDGNGYISAAELRHVMTNL</f>
        <v>#NAME?</v>
      </c>
    </row>
    <row r="1157" spans="1:1" x14ac:dyDescent="0.2">
      <c r="A1157" t="s">
        <v>344</v>
      </c>
    </row>
    <row r="1158" spans="1:1" x14ac:dyDescent="0.2">
      <c r="A1158" t="s">
        <v>282</v>
      </c>
    </row>
    <row r="1159" spans="1:1" x14ac:dyDescent="0.2">
      <c r="A1159" t="s">
        <v>574</v>
      </c>
    </row>
    <row r="1160" spans="1:1" x14ac:dyDescent="0.2">
      <c r="A1160" t="s">
        <v>465</v>
      </c>
    </row>
    <row r="1161" spans="1:1" x14ac:dyDescent="0.2">
      <c r="A1161" t="s">
        <v>26</v>
      </c>
    </row>
    <row r="1162" spans="1:1" x14ac:dyDescent="0.2">
      <c r="A1162" t="s">
        <v>339</v>
      </c>
    </row>
    <row r="1163" spans="1:1" x14ac:dyDescent="0.2">
      <c r="A1163" t="s">
        <v>340</v>
      </c>
    </row>
    <row r="1164" spans="1:1" x14ac:dyDescent="0.2">
      <c r="A1164" t="s">
        <v>341</v>
      </c>
    </row>
    <row r="1165" spans="1:1" x14ac:dyDescent="0.2">
      <c r="A1165" t="s">
        <v>26</v>
      </c>
    </row>
    <row r="1166" spans="1:1" x14ac:dyDescent="0.2">
      <c r="A1166" t="s">
        <v>26</v>
      </c>
    </row>
    <row r="1167" spans="1:1" x14ac:dyDescent="0.2">
      <c r="A1167" t="e">
        <f>-----------EFLTMMARKMKDT---DSEEEIREAFRVFDKDGNGYISAAELRHVMTNL</f>
        <v>#NAME?</v>
      </c>
    </row>
    <row r="1168" spans="1:1" x14ac:dyDescent="0.2">
      <c r="A1168" t="s">
        <v>344</v>
      </c>
    </row>
    <row r="1169" spans="1:1" x14ac:dyDescent="0.2">
      <c r="A1169" t="s">
        <v>282</v>
      </c>
    </row>
    <row r="1170" spans="1:1" x14ac:dyDescent="0.2">
      <c r="A1170" t="s">
        <v>575</v>
      </c>
    </row>
    <row r="1171" spans="1:1" x14ac:dyDescent="0.2">
      <c r="A1171" t="s">
        <v>26</v>
      </c>
    </row>
    <row r="1172" spans="1:1" x14ac:dyDescent="0.2">
      <c r="A1172" t="s">
        <v>339</v>
      </c>
    </row>
    <row r="1173" spans="1:1" x14ac:dyDescent="0.2">
      <c r="A1173" t="s">
        <v>576</v>
      </c>
    </row>
    <row r="1174" spans="1:1" x14ac:dyDescent="0.2">
      <c r="A1174" t="s">
        <v>341</v>
      </c>
    </row>
    <row r="1175" spans="1:1" x14ac:dyDescent="0.2">
      <c r="A1175" t="s">
        <v>26</v>
      </c>
    </row>
    <row r="1176" spans="1:1" x14ac:dyDescent="0.2">
      <c r="A1176" t="s">
        <v>26</v>
      </c>
    </row>
    <row r="1177" spans="1:1" x14ac:dyDescent="0.2">
      <c r="A1177" t="e">
        <f>-----------EFLTMMARKMKDT---DSEEEIREAFRVFDKDGNGFISAAELRHVMTNL</f>
        <v>#NAME?</v>
      </c>
    </row>
    <row r="1178" spans="1:1" x14ac:dyDescent="0.2">
      <c r="A1178" t="s">
        <v>577</v>
      </c>
    </row>
    <row r="1179" spans="1:1" x14ac:dyDescent="0.2">
      <c r="A1179" t="s">
        <v>282</v>
      </c>
    </row>
    <row r="1180" spans="1:1" x14ac:dyDescent="0.2">
      <c r="A1180" t="s">
        <v>578</v>
      </c>
    </row>
    <row r="1181" spans="1:1" x14ac:dyDescent="0.2">
      <c r="A1181" t="s">
        <v>26</v>
      </c>
    </row>
    <row r="1182" spans="1:1" x14ac:dyDescent="0.2">
      <c r="A1182" t="s">
        <v>339</v>
      </c>
    </row>
    <row r="1183" spans="1:1" x14ac:dyDescent="0.2">
      <c r="A1183" t="s">
        <v>340</v>
      </c>
    </row>
    <row r="1184" spans="1:1" x14ac:dyDescent="0.2">
      <c r="A1184" t="s">
        <v>341</v>
      </c>
    </row>
    <row r="1185" spans="1:1" x14ac:dyDescent="0.2">
      <c r="A1185" t="s">
        <v>26</v>
      </c>
    </row>
    <row r="1186" spans="1:1" x14ac:dyDescent="0.2">
      <c r="A1186" t="s">
        <v>26</v>
      </c>
    </row>
    <row r="1187" spans="1:1" x14ac:dyDescent="0.2">
      <c r="A1187" t="e">
        <f>-----------EFLTMMARKMKDT---DSEEEIREAFRVFDKDGNGFISAAELRHVMTNL</f>
        <v>#NAME?</v>
      </c>
    </row>
    <row r="1188" spans="1:1" x14ac:dyDescent="0.2">
      <c r="A1188" t="s">
        <v>342</v>
      </c>
    </row>
    <row r="1189" spans="1:1" x14ac:dyDescent="0.2">
      <c r="A1189" t="s">
        <v>282</v>
      </c>
    </row>
    <row r="1190" spans="1:1" x14ac:dyDescent="0.2">
      <c r="A1190" t="s">
        <v>579</v>
      </c>
    </row>
    <row r="1191" spans="1:1" x14ac:dyDescent="0.2">
      <c r="A1191" t="s">
        <v>26</v>
      </c>
    </row>
    <row r="1192" spans="1:1" x14ac:dyDescent="0.2">
      <c r="A1192" t="s">
        <v>339</v>
      </c>
    </row>
    <row r="1193" spans="1:1" x14ac:dyDescent="0.2">
      <c r="A1193" t="s">
        <v>340</v>
      </c>
    </row>
    <row r="1194" spans="1:1" x14ac:dyDescent="0.2">
      <c r="A1194" t="s">
        <v>341</v>
      </c>
    </row>
    <row r="1195" spans="1:1" x14ac:dyDescent="0.2">
      <c r="A1195" t="s">
        <v>26</v>
      </c>
    </row>
    <row r="1196" spans="1:1" x14ac:dyDescent="0.2">
      <c r="A1196" t="s">
        <v>26</v>
      </c>
    </row>
    <row r="1197" spans="1:1" x14ac:dyDescent="0.2">
      <c r="A1197" t="e">
        <f>-----------EFLTMMARKMKET---DSEEEIKEAFRVFDKDGNGFISAAELRHVMTNL</f>
        <v>#NAME?</v>
      </c>
    </row>
    <row r="1198" spans="1:1" x14ac:dyDescent="0.2">
      <c r="A1198" t="s">
        <v>346</v>
      </c>
    </row>
    <row r="1199" spans="1:1" x14ac:dyDescent="0.2">
      <c r="A1199" t="s">
        <v>282</v>
      </c>
    </row>
    <row r="1200" spans="1:1" x14ac:dyDescent="0.2">
      <c r="A1200" t="s">
        <v>580</v>
      </c>
    </row>
    <row r="1201" spans="1:1" x14ac:dyDescent="0.2">
      <c r="A1201" t="s">
        <v>26</v>
      </c>
    </row>
    <row r="1202" spans="1:1" x14ac:dyDescent="0.2">
      <c r="A1202" t="s">
        <v>339</v>
      </c>
    </row>
    <row r="1203" spans="1:1" x14ac:dyDescent="0.2">
      <c r="A1203" t="s">
        <v>581</v>
      </c>
    </row>
    <row r="1204" spans="1:1" x14ac:dyDescent="0.2">
      <c r="A1204" t="s">
        <v>582</v>
      </c>
    </row>
    <row r="1205" spans="1:1" x14ac:dyDescent="0.2">
      <c r="A1205" t="s">
        <v>26</v>
      </c>
    </row>
    <row r="1206" spans="1:1" x14ac:dyDescent="0.2">
      <c r="A1206" t="s">
        <v>26</v>
      </c>
    </row>
    <row r="1207" spans="1:1" x14ac:dyDescent="0.2">
      <c r="A1207" t="e">
        <f>-----------EFLTMMAKKMKDT---DSEEEIKEAFRVFDKDGNGFISATELRHVMTNL</f>
        <v>#NAME?</v>
      </c>
    </row>
    <row r="1208" spans="1:1" x14ac:dyDescent="0.2">
      <c r="A1208" t="s">
        <v>583</v>
      </c>
    </row>
    <row r="1209" spans="1:1" x14ac:dyDescent="0.2">
      <c r="A1209" t="s">
        <v>282</v>
      </c>
    </row>
    <row r="1210" spans="1:1" x14ac:dyDescent="0.2">
      <c r="A1210" t="s">
        <v>584</v>
      </c>
    </row>
    <row r="1211" spans="1:1" x14ac:dyDescent="0.2">
      <c r="A1211" t="e">
        <f>-------------------------------------------------MSTSK-LHKQG</f>
        <v>#NAME?</v>
      </c>
    </row>
    <row r="1212" spans="1:1" x14ac:dyDescent="0.2">
      <c r="A1212" t="s">
        <v>585</v>
      </c>
    </row>
    <row r="1213" spans="1:1" x14ac:dyDescent="0.2">
      <c r="A1213" t="s">
        <v>586</v>
      </c>
    </row>
    <row r="1214" spans="1:1" x14ac:dyDescent="0.2">
      <c r="A1214" t="s">
        <v>341</v>
      </c>
    </row>
    <row r="1215" spans="1:1" x14ac:dyDescent="0.2">
      <c r="A1215" t="s">
        <v>26</v>
      </c>
    </row>
    <row r="1216" spans="1:1" x14ac:dyDescent="0.2">
      <c r="A1216" t="s">
        <v>26</v>
      </c>
    </row>
    <row r="1217" spans="1:1" x14ac:dyDescent="0.2">
      <c r="A1217" t="e">
        <f>-----------EFLTMMARKMKDT---DSEEEIREAFRVFDKDGNGFISAAELRHVMTNL</f>
        <v>#NAME?</v>
      </c>
    </row>
    <row r="1218" spans="1:1" x14ac:dyDescent="0.2">
      <c r="A1218" t="s">
        <v>346</v>
      </c>
    </row>
    <row r="1219" spans="1:1" x14ac:dyDescent="0.2">
      <c r="A1219" t="s">
        <v>282</v>
      </c>
    </row>
    <row r="1220" spans="1:1" x14ac:dyDescent="0.2">
      <c r="A1220" t="s">
        <v>587</v>
      </c>
    </row>
    <row r="1221" spans="1:1" x14ac:dyDescent="0.2">
      <c r="A1221" t="s">
        <v>588</v>
      </c>
    </row>
    <row r="1222" spans="1:1" x14ac:dyDescent="0.2">
      <c r="A1222" t="s">
        <v>589</v>
      </c>
    </row>
    <row r="1223" spans="1:1" x14ac:dyDescent="0.2">
      <c r="A1223" t="s">
        <v>26</v>
      </c>
    </row>
    <row r="1224" spans="1:1" x14ac:dyDescent="0.2">
      <c r="A1224" t="s">
        <v>26</v>
      </c>
    </row>
    <row r="1225" spans="1:1" x14ac:dyDescent="0.2">
      <c r="A1225" t="s">
        <v>590</v>
      </c>
    </row>
    <row r="1226" spans="1:1" x14ac:dyDescent="0.2">
      <c r="A1226" t="e">
        <f>--DLKECFLLYDKR--GDERIECSQVGEVLRALDVNPTEHEVQKIVNNIDPAGE-MKRVS</f>
        <v>#NAME?</v>
      </c>
    </row>
    <row r="1227" spans="1:1" x14ac:dyDescent="0.2">
      <c r="A1227" t="s">
        <v>591</v>
      </c>
    </row>
    <row r="1228" spans="1:1" x14ac:dyDescent="0.2">
      <c r="A1228" t="s">
        <v>592</v>
      </c>
    </row>
    <row r="1229" spans="1:1" x14ac:dyDescent="0.2">
      <c r="A1229" t="s">
        <v>593</v>
      </c>
    </row>
    <row r="1230" spans="1:1" x14ac:dyDescent="0.2">
      <c r="A1230" t="s">
        <v>594</v>
      </c>
    </row>
    <row r="1231" spans="1:1" x14ac:dyDescent="0.2">
      <c r="A1231" t="s">
        <v>595</v>
      </c>
    </row>
    <row r="1232" spans="1:1" x14ac:dyDescent="0.2">
      <c r="A1232" t="s">
        <v>596</v>
      </c>
    </row>
    <row r="1233" spans="1:1" x14ac:dyDescent="0.2">
      <c r="A1233" t="s">
        <v>26</v>
      </c>
    </row>
    <row r="1234" spans="1:1" x14ac:dyDescent="0.2">
      <c r="A1234" t="s">
        <v>597</v>
      </c>
    </row>
    <row r="1235" spans="1:1" x14ac:dyDescent="0.2">
      <c r="A1235" t="e">
        <f>-------FDLYDTT--GSEKIDVGYLGQVLRAAGLNPTQSEVRKVERDFGK-----SAMA</f>
        <v>#NAME?</v>
      </c>
    </row>
    <row r="1236" spans="1:1" x14ac:dyDescent="0.2">
      <c r="A1236" t="s">
        <v>598</v>
      </c>
    </row>
    <row r="1237" spans="1:1" x14ac:dyDescent="0.2">
      <c r="A1237" t="s">
        <v>599</v>
      </c>
    </row>
    <row r="1238" spans="1:1" x14ac:dyDescent="0.2">
      <c r="A1238" t="s">
        <v>600</v>
      </c>
    </row>
    <row r="1239" spans="1:1" x14ac:dyDescent="0.2">
      <c r="A1239" t="s">
        <v>601</v>
      </c>
    </row>
    <row r="1240" spans="1:1" x14ac:dyDescent="0.2">
      <c r="A1240" t="s">
        <v>602</v>
      </c>
    </row>
    <row r="1241" spans="1:1" x14ac:dyDescent="0.2">
      <c r="A1241" t="s">
        <v>26</v>
      </c>
    </row>
    <row r="1242" spans="1:1" x14ac:dyDescent="0.2">
      <c r="A1242" t="s">
        <v>26</v>
      </c>
    </row>
    <row r="1243" spans="1:1" x14ac:dyDescent="0.2">
      <c r="A1243" t="s">
        <v>603</v>
      </c>
    </row>
    <row r="1244" spans="1:1" x14ac:dyDescent="0.2">
      <c r="A1244" t="e">
        <f>--ELKDAFSLFDKT--GKGYIDADIVIDVLRAVGLNP---QIDDIKKTEKELGT--KPVS</f>
        <v>#NAME?</v>
      </c>
    </row>
    <row r="1245" spans="1:1" x14ac:dyDescent="0.2">
      <c r="A1245" t="s">
        <v>604</v>
      </c>
    </row>
    <row r="1246" spans="1:1" x14ac:dyDescent="0.2">
      <c r="A1246" t="s">
        <v>605</v>
      </c>
    </row>
    <row r="1247" spans="1:1" x14ac:dyDescent="0.2">
      <c r="A1247" t="s">
        <v>606</v>
      </c>
    </row>
    <row r="1248" spans="1:1" x14ac:dyDescent="0.2">
      <c r="A1248" t="s">
        <v>607</v>
      </c>
    </row>
    <row r="1249" spans="1:1" x14ac:dyDescent="0.2">
      <c r="A1249" t="s">
        <v>608</v>
      </c>
    </row>
    <row r="1250" spans="1:1" x14ac:dyDescent="0.2">
      <c r="A1250" t="s">
        <v>26</v>
      </c>
    </row>
    <row r="1251" spans="1:1" x14ac:dyDescent="0.2">
      <c r="A1251" t="s">
        <v>26</v>
      </c>
    </row>
    <row r="1252" spans="1:1" x14ac:dyDescent="0.2">
      <c r="A1252" t="s">
        <v>609</v>
      </c>
    </row>
    <row r="1253" spans="1:1" x14ac:dyDescent="0.2">
      <c r="A1253" t="e">
        <f>--EFRDGFMLFDQI--GDGNINYDQIGKMLRAMGLNPIDGEVKKVEADFKTK----ERVS</f>
        <v>#NAME?</v>
      </c>
    </row>
    <row r="1254" spans="1:1" x14ac:dyDescent="0.2">
      <c r="A1254" t="s">
        <v>610</v>
      </c>
    </row>
    <row r="1255" spans="1:1" x14ac:dyDescent="0.2">
      <c r="A1255" t="s">
        <v>611</v>
      </c>
    </row>
    <row r="1256" spans="1:1" x14ac:dyDescent="0.2">
      <c r="A1256" t="s">
        <v>612</v>
      </c>
    </row>
    <row r="1257" spans="1:1" x14ac:dyDescent="0.2">
      <c r="A1257" t="s">
        <v>613</v>
      </c>
    </row>
    <row r="1258" spans="1:1" x14ac:dyDescent="0.2">
      <c r="A1258" t="s">
        <v>614</v>
      </c>
    </row>
    <row r="1259" spans="1:1" x14ac:dyDescent="0.2">
      <c r="A1259" t="s">
        <v>26</v>
      </c>
    </row>
    <row r="1260" spans="1:1" x14ac:dyDescent="0.2">
      <c r="A1260" t="s">
        <v>26</v>
      </c>
    </row>
    <row r="1261" spans="1:1" x14ac:dyDescent="0.2">
      <c r="A1261" t="s">
        <v>615</v>
      </c>
    </row>
    <row r="1262" spans="1:1" x14ac:dyDescent="0.2">
      <c r="A1262" t="e">
        <f>--EYREAFSLFDRV--GDGKIECDQIGCLLRSLGLNPTGAEVKKIEKDVDPKGI--ARVS</f>
        <v>#NAME?</v>
      </c>
    </row>
    <row r="1263" spans="1:1" x14ac:dyDescent="0.2">
      <c r="A1263" t="s">
        <v>616</v>
      </c>
    </row>
    <row r="1264" spans="1:1" x14ac:dyDescent="0.2">
      <c r="A1264" t="s">
        <v>617</v>
      </c>
    </row>
    <row r="1265" spans="1:1" x14ac:dyDescent="0.2">
      <c r="A1265" t="s">
        <v>618</v>
      </c>
    </row>
    <row r="1266" spans="1:1" x14ac:dyDescent="0.2">
      <c r="A1266" t="s">
        <v>619</v>
      </c>
    </row>
    <row r="1267" spans="1:1" x14ac:dyDescent="0.2">
      <c r="A1267" t="s">
        <v>620</v>
      </c>
    </row>
    <row r="1268" spans="1:1" x14ac:dyDescent="0.2">
      <c r="A1268" t="s">
        <v>26</v>
      </c>
    </row>
    <row r="1269" spans="1:1" x14ac:dyDescent="0.2">
      <c r="A1269" t="s">
        <v>26</v>
      </c>
    </row>
    <row r="1270" spans="1:1" x14ac:dyDescent="0.2">
      <c r="A1270" t="s">
        <v>621</v>
      </c>
    </row>
    <row r="1271" spans="1:1" x14ac:dyDescent="0.2">
      <c r="A1271" t="e">
        <f>--QLRESFELYDKQ--GDEKIDSSQLGEVLRGLGQNPTNAEVKKIVSEMDPEGG--NRIS</f>
        <v>#NAME?</v>
      </c>
    </row>
    <row r="1272" spans="1:1" x14ac:dyDescent="0.2">
      <c r="A1272" t="s">
        <v>622</v>
      </c>
    </row>
    <row r="1273" spans="1:1" x14ac:dyDescent="0.2">
      <c r="A1273" t="s">
        <v>623</v>
      </c>
    </row>
    <row r="1274" spans="1:1" x14ac:dyDescent="0.2">
      <c r="A1274" t="s">
        <v>624</v>
      </c>
    </row>
    <row r="1275" spans="1:1" x14ac:dyDescent="0.2">
      <c r="A1275" t="s">
        <v>625</v>
      </c>
    </row>
    <row r="1276" spans="1:1" x14ac:dyDescent="0.2">
      <c r="A1276" t="s">
        <v>626</v>
      </c>
    </row>
    <row r="1277" spans="1:1" x14ac:dyDescent="0.2">
      <c r="A1277" t="s">
        <v>26</v>
      </c>
    </row>
    <row r="1278" spans="1:1" x14ac:dyDescent="0.2">
      <c r="A1278" t="s">
        <v>26</v>
      </c>
    </row>
    <row r="1279" spans="1:1" x14ac:dyDescent="0.2">
      <c r="A1279" t="s">
        <v>627</v>
      </c>
    </row>
    <row r="1280" spans="1:1" x14ac:dyDescent="0.2">
      <c r="A1280" t="e">
        <f>--ELTDVFSIYDTV--GDGKVESAQLGEVMRAFDLNPTNVEVRKIIKEVDPEGT--RRVS</f>
        <v>#NAME?</v>
      </c>
    </row>
    <row r="1281" spans="1:1" x14ac:dyDescent="0.2">
      <c r="A1281" t="s">
        <v>628</v>
      </c>
    </row>
    <row r="1282" spans="1:1" x14ac:dyDescent="0.2">
      <c r="A1282" t="s">
        <v>629</v>
      </c>
    </row>
    <row r="1283" spans="1:1" x14ac:dyDescent="0.2">
      <c r="A1283" t="s">
        <v>630</v>
      </c>
    </row>
    <row r="1284" spans="1:1" x14ac:dyDescent="0.2">
      <c r="A1284" t="s">
        <v>631</v>
      </c>
    </row>
    <row r="1285" spans="1:1" x14ac:dyDescent="0.2">
      <c r="A1285" t="e">
        <f>--------------------------MAPKKD----------VKK-PVA----------A</f>
        <v>#NAME?</v>
      </c>
    </row>
    <row r="1286" spans="1:1" x14ac:dyDescent="0.2">
      <c r="A1286" t="s">
        <v>632</v>
      </c>
    </row>
    <row r="1287" spans="1:1" x14ac:dyDescent="0.2">
      <c r="A1287" t="s">
        <v>633</v>
      </c>
    </row>
    <row r="1288" spans="1:1" x14ac:dyDescent="0.2">
      <c r="A1288" t="s">
        <v>634</v>
      </c>
    </row>
    <row r="1289" spans="1:1" x14ac:dyDescent="0.2">
      <c r="A1289" t="e">
        <f>--EFKEAFLLFDRT--GDSKITLSQVGDVLRALGTNPTNAEVRKVLGNPSNEELNAKKIE</f>
        <v>#NAME?</v>
      </c>
    </row>
    <row r="1290" spans="1:1" x14ac:dyDescent="0.2">
      <c r="A1290" t="s">
        <v>635</v>
      </c>
    </row>
    <row r="1291" spans="1:1" x14ac:dyDescent="0.2">
      <c r="A1291" t="s">
        <v>636</v>
      </c>
    </row>
    <row r="1292" spans="1:1" x14ac:dyDescent="0.2">
      <c r="A1292" t="s">
        <v>637</v>
      </c>
    </row>
    <row r="1293" spans="1:1" x14ac:dyDescent="0.2">
      <c r="A1293" t="s">
        <v>638</v>
      </c>
    </row>
    <row r="1294" spans="1:1" x14ac:dyDescent="0.2">
      <c r="A1294" t="s">
        <v>639</v>
      </c>
    </row>
    <row r="1295" spans="1:1" x14ac:dyDescent="0.2">
      <c r="A1295" t="e">
        <f>--AAPKAAP--------APAP--PPEP-------------E------RPKEVEF-DASKI</f>
        <v>#NAME?</v>
      </c>
    </row>
    <row r="1296" spans="1:1" x14ac:dyDescent="0.2">
      <c r="A1296" t="s">
        <v>633</v>
      </c>
    </row>
    <row r="1297" spans="1:1" x14ac:dyDescent="0.2">
      <c r="A1297" t="s">
        <v>640</v>
      </c>
    </row>
    <row r="1298" spans="1:1" x14ac:dyDescent="0.2">
      <c r="A1298" t="e">
        <f>--EFKEAFMLFDRTPKCEMKITYGQCGDVLRALGQNPTQAEVLRVLGKPRQEELNTKMMD</f>
        <v>#NAME?</v>
      </c>
    </row>
    <row r="1299" spans="1:1" x14ac:dyDescent="0.2">
      <c r="A1299" t="s">
        <v>641</v>
      </c>
    </row>
    <row r="1300" spans="1:1" x14ac:dyDescent="0.2">
      <c r="A1300" t="s">
        <v>642</v>
      </c>
    </row>
    <row r="1301" spans="1:1" x14ac:dyDescent="0.2">
      <c r="A1301" t="s">
        <v>643</v>
      </c>
    </row>
    <row r="1302" spans="1:1" x14ac:dyDescent="0.2">
      <c r="A1302" t="s">
        <v>644</v>
      </c>
    </row>
    <row r="1303" spans="1:1" x14ac:dyDescent="0.2">
      <c r="A1303" t="s">
        <v>645</v>
      </c>
    </row>
    <row r="1304" spans="1:1" x14ac:dyDescent="0.2">
      <c r="A1304" t="e">
        <f>----PAPAP--------APAPAPAPAPA-----------PE------APKEPAF-DPKSV</f>
        <v>#NAME?</v>
      </c>
    </row>
    <row r="1305" spans="1:1" x14ac:dyDescent="0.2">
      <c r="A1305" t="s">
        <v>646</v>
      </c>
    </row>
    <row r="1306" spans="1:1" x14ac:dyDescent="0.2">
      <c r="A1306" t="s">
        <v>647</v>
      </c>
    </row>
    <row r="1307" spans="1:1" x14ac:dyDescent="0.2">
      <c r="A1307" t="e">
        <f>--EFKEAFSLFDRTPTGEMKITYGQCGDVLRALGQNPTNAEVLRVLGKPKPEEMNVKMLD</f>
        <v>#NAME?</v>
      </c>
    </row>
    <row r="1308" spans="1:1" x14ac:dyDescent="0.2">
      <c r="A1308" t="s">
        <v>648</v>
      </c>
    </row>
    <row r="1309" spans="1:1" x14ac:dyDescent="0.2">
      <c r="A1309" t="s">
        <v>649</v>
      </c>
    </row>
    <row r="1310" spans="1:1" x14ac:dyDescent="0.2">
      <c r="A1310" t="s">
        <v>650</v>
      </c>
    </row>
    <row r="1311" spans="1:1" x14ac:dyDescent="0.2">
      <c r="A1311" t="s">
        <v>651</v>
      </c>
    </row>
    <row r="1312" spans="1:1" x14ac:dyDescent="0.2">
      <c r="A1312" t="s">
        <v>26</v>
      </c>
    </row>
    <row r="1313" spans="1:1" x14ac:dyDescent="0.2">
      <c r="A1313" t="s">
        <v>652</v>
      </c>
    </row>
    <row r="1314" spans="1:1" x14ac:dyDescent="0.2">
      <c r="A1314" t="s">
        <v>26</v>
      </c>
    </row>
    <row r="1315" spans="1:1" x14ac:dyDescent="0.2">
      <c r="A1315" t="s">
        <v>653</v>
      </c>
    </row>
    <row r="1316" spans="1:1" x14ac:dyDescent="0.2">
      <c r="A1316" t="e">
        <f>--EFKEAFQLFDRT--GDGKILYSQCGDVMRALGQNPTNAEVLKVLGNPKSDEMNVKVLD</f>
        <v>#NAME?</v>
      </c>
    </row>
    <row r="1317" spans="1:1" x14ac:dyDescent="0.2">
      <c r="A1317" t="s">
        <v>654</v>
      </c>
    </row>
    <row r="1318" spans="1:1" x14ac:dyDescent="0.2">
      <c r="A1318" t="s">
        <v>655</v>
      </c>
    </row>
    <row r="1319" spans="1:1" x14ac:dyDescent="0.2">
      <c r="A1319" t="s">
        <v>656</v>
      </c>
    </row>
    <row r="1320" spans="1:1" x14ac:dyDescent="0.2">
      <c r="A1320" t="s">
        <v>657</v>
      </c>
    </row>
    <row r="1321" spans="1:1" x14ac:dyDescent="0.2">
      <c r="A1321" t="e">
        <f>--------------------------MPPKKDVP--------VKK-PAGPSISKPAAKPA</f>
        <v>#NAME?</v>
      </c>
    </row>
    <row r="1322" spans="1:1" x14ac:dyDescent="0.2">
      <c r="A1322" t="s">
        <v>658</v>
      </c>
    </row>
    <row r="1323" spans="1:1" x14ac:dyDescent="0.2">
      <c r="A1323" t="s">
        <v>659</v>
      </c>
    </row>
    <row r="1324" spans="1:1" x14ac:dyDescent="0.2">
      <c r="A1324" t="s">
        <v>660</v>
      </c>
    </row>
    <row r="1325" spans="1:1" x14ac:dyDescent="0.2">
      <c r="A1325" t="e">
        <f>--EFKEAFELFDRV--GDGKILYSQCGDVMRALGQNPTNAEVLKVLGNPKSDELKSRRVD</f>
        <v>#NAME?</v>
      </c>
    </row>
    <row r="1326" spans="1:1" x14ac:dyDescent="0.2">
      <c r="A1326" t="s">
        <v>661</v>
      </c>
    </row>
    <row r="1327" spans="1:1" x14ac:dyDescent="0.2">
      <c r="A1327" t="s">
        <v>662</v>
      </c>
    </row>
    <row r="1328" spans="1:1" x14ac:dyDescent="0.2">
      <c r="A1328" t="s">
        <v>663</v>
      </c>
    </row>
    <row r="1329" spans="1:1" x14ac:dyDescent="0.2">
      <c r="A1329" t="s">
        <v>338</v>
      </c>
    </row>
    <row r="1330" spans="1:1" x14ac:dyDescent="0.2">
      <c r="A1330" t="s">
        <v>26</v>
      </c>
    </row>
    <row r="1331" spans="1:1" x14ac:dyDescent="0.2">
      <c r="A1331" t="s">
        <v>26</v>
      </c>
    </row>
    <row r="1332" spans="1:1" x14ac:dyDescent="0.2">
      <c r="A1332" t="s">
        <v>664</v>
      </c>
    </row>
    <row r="1333" spans="1:1" x14ac:dyDescent="0.2">
      <c r="A1333" t="s">
        <v>665</v>
      </c>
    </row>
    <row r="1334" spans="1:1" x14ac:dyDescent="0.2">
      <c r="A1334" t="e">
        <f>-AEFKEAFSLFDKD--GDGTITTKELGTVMRSLGQNPTEAELQDMINEVDADGN--GTID</f>
        <v>#NAME?</v>
      </c>
    </row>
    <row r="1335" spans="1:1" x14ac:dyDescent="0.2">
      <c r="A1335" t="s">
        <v>666</v>
      </c>
    </row>
    <row r="1336" spans="1:1" x14ac:dyDescent="0.2">
      <c r="A1336" t="s">
        <v>667</v>
      </c>
    </row>
    <row r="1337" spans="1:1" x14ac:dyDescent="0.2">
      <c r="A1337" t="s">
        <v>668</v>
      </c>
    </row>
    <row r="1338" spans="1:1" x14ac:dyDescent="0.2">
      <c r="A1338" t="s">
        <v>343</v>
      </c>
    </row>
    <row r="1339" spans="1:1" x14ac:dyDescent="0.2">
      <c r="A1339" t="s">
        <v>61</v>
      </c>
    </row>
    <row r="1340" spans="1:1" x14ac:dyDescent="0.2">
      <c r="A1340" t="s">
        <v>26</v>
      </c>
    </row>
    <row r="1341" spans="1:1" x14ac:dyDescent="0.2">
      <c r="A1341" t="s">
        <v>26</v>
      </c>
    </row>
    <row r="1342" spans="1:1" x14ac:dyDescent="0.2">
      <c r="A1342" t="s">
        <v>664</v>
      </c>
    </row>
    <row r="1343" spans="1:1" x14ac:dyDescent="0.2">
      <c r="A1343" t="s">
        <v>665</v>
      </c>
    </row>
    <row r="1344" spans="1:1" x14ac:dyDescent="0.2">
      <c r="A1344" t="e">
        <f>-AEFKEAFSLFDKD--GDGTITTKELGTVMRSLGQNPTEAELQDMINEVDADGN--GTID</f>
        <v>#NAME?</v>
      </c>
    </row>
    <row r="1345" spans="1:1" x14ac:dyDescent="0.2">
      <c r="A1345" t="s">
        <v>669</v>
      </c>
    </row>
    <row r="1346" spans="1:1" x14ac:dyDescent="0.2">
      <c r="A1346" t="s">
        <v>670</v>
      </c>
    </row>
    <row r="1347" spans="1:1" x14ac:dyDescent="0.2">
      <c r="A1347" t="s">
        <v>671</v>
      </c>
    </row>
    <row r="1348" spans="1:1" x14ac:dyDescent="0.2">
      <c r="A1348" t="s">
        <v>345</v>
      </c>
    </row>
    <row r="1349" spans="1:1" x14ac:dyDescent="0.2">
      <c r="A1349" t="s">
        <v>26</v>
      </c>
    </row>
    <row r="1350" spans="1:1" x14ac:dyDescent="0.2">
      <c r="A1350" t="s">
        <v>26</v>
      </c>
    </row>
    <row r="1351" spans="1:1" x14ac:dyDescent="0.2">
      <c r="A1351" t="s">
        <v>664</v>
      </c>
    </row>
    <row r="1352" spans="1:1" x14ac:dyDescent="0.2">
      <c r="A1352" t="s">
        <v>665</v>
      </c>
    </row>
    <row r="1353" spans="1:1" x14ac:dyDescent="0.2">
      <c r="A1353" t="e">
        <f>-AEFKEAFSLFDKD--GDGTITTKELGTVMRSLGQNPTEAELQDMINEVDADGN--GTID</f>
        <v>#NAME?</v>
      </c>
    </row>
    <row r="1354" spans="1:1" x14ac:dyDescent="0.2">
      <c r="A1354" t="s">
        <v>666</v>
      </c>
    </row>
    <row r="1355" spans="1:1" x14ac:dyDescent="0.2">
      <c r="A1355" t="s">
        <v>672</v>
      </c>
    </row>
    <row r="1356" spans="1:1" x14ac:dyDescent="0.2">
      <c r="A1356" t="s">
        <v>668</v>
      </c>
    </row>
    <row r="1357" spans="1:1" x14ac:dyDescent="0.2">
      <c r="A1357" t="s">
        <v>673</v>
      </c>
    </row>
    <row r="1358" spans="1:1" x14ac:dyDescent="0.2">
      <c r="A1358" t="s">
        <v>26</v>
      </c>
    </row>
    <row r="1359" spans="1:1" x14ac:dyDescent="0.2">
      <c r="A1359" t="s">
        <v>26</v>
      </c>
    </row>
    <row r="1360" spans="1:1" x14ac:dyDescent="0.2">
      <c r="A1360" t="s">
        <v>664</v>
      </c>
    </row>
    <row r="1361" spans="1:1" x14ac:dyDescent="0.2">
      <c r="A1361" t="s">
        <v>665</v>
      </c>
    </row>
    <row r="1362" spans="1:1" x14ac:dyDescent="0.2">
      <c r="A1362" t="e">
        <f>-AEFKEAFSLFDKD--GDGTITTKELGTVMRSLGQNPTEAELQDMINEVDADGN--GTID</f>
        <v>#NAME?</v>
      </c>
    </row>
    <row r="1363" spans="1:1" x14ac:dyDescent="0.2">
      <c r="A1363" t="s">
        <v>674</v>
      </c>
    </row>
    <row r="1364" spans="1:1" x14ac:dyDescent="0.2">
      <c r="A1364" t="s">
        <v>672</v>
      </c>
    </row>
    <row r="1365" spans="1:1" x14ac:dyDescent="0.2">
      <c r="A1365" t="s">
        <v>668</v>
      </c>
    </row>
    <row r="1366" spans="1:1" x14ac:dyDescent="0.2">
      <c r="A1366" t="s">
        <v>675</v>
      </c>
    </row>
    <row r="1367" spans="1:1" x14ac:dyDescent="0.2">
      <c r="A1367" t="s">
        <v>676</v>
      </c>
    </row>
    <row r="1368" spans="1:1" x14ac:dyDescent="0.2">
      <c r="A1368" t="s">
        <v>26</v>
      </c>
    </row>
    <row r="1369" spans="1:1" x14ac:dyDescent="0.2">
      <c r="A1369" t="s">
        <v>26</v>
      </c>
    </row>
    <row r="1370" spans="1:1" x14ac:dyDescent="0.2">
      <c r="A1370" t="s">
        <v>677</v>
      </c>
    </row>
    <row r="1371" spans="1:1" x14ac:dyDescent="0.2">
      <c r="A1371" t="e">
        <f>--NVEFVFEVMGSP--GEG-IDAVDLGDALRALNLNPTLALIEKLGGTKKRNE---KKIK</f>
        <v>#NAME?</v>
      </c>
    </row>
    <row r="1372" spans="1:1" x14ac:dyDescent="0.2">
      <c r="A1372" t="s">
        <v>678</v>
      </c>
    </row>
    <row r="1373" spans="1:1" x14ac:dyDescent="0.2">
      <c r="A1373" t="s">
        <v>679</v>
      </c>
    </row>
    <row r="1374" spans="1:1" x14ac:dyDescent="0.2">
      <c r="A1374" t="s">
        <v>680</v>
      </c>
    </row>
    <row r="1375" spans="1:1" x14ac:dyDescent="0.2">
      <c r="A1375" t="s">
        <v>681</v>
      </c>
    </row>
    <row r="1376" spans="1:1" x14ac:dyDescent="0.2">
      <c r="A1376" t="s">
        <v>676</v>
      </c>
    </row>
    <row r="1377" spans="1:1" x14ac:dyDescent="0.2">
      <c r="A1377" t="s">
        <v>26</v>
      </c>
    </row>
    <row r="1378" spans="1:1" x14ac:dyDescent="0.2">
      <c r="A1378" t="s">
        <v>26</v>
      </c>
    </row>
    <row r="1379" spans="1:1" x14ac:dyDescent="0.2">
      <c r="A1379" t="s">
        <v>677</v>
      </c>
    </row>
    <row r="1380" spans="1:1" x14ac:dyDescent="0.2">
      <c r="A1380" t="e">
        <f>--NVEFVFEVMGSP--GEG-IDAVDLGDALRALNLNPTLALIEKLGGTKKRNE---KKIK</f>
        <v>#NAME?</v>
      </c>
    </row>
    <row r="1381" spans="1:1" x14ac:dyDescent="0.2">
      <c r="A1381" t="s">
        <v>678</v>
      </c>
    </row>
    <row r="1382" spans="1:1" x14ac:dyDescent="0.2">
      <c r="A1382" t="s">
        <v>682</v>
      </c>
    </row>
    <row r="1383" spans="1:1" x14ac:dyDescent="0.2">
      <c r="A1383" t="s">
        <v>683</v>
      </c>
    </row>
    <row r="1384" spans="1:1" x14ac:dyDescent="0.2">
      <c r="A1384" t="s">
        <v>684</v>
      </c>
    </row>
    <row r="1385" spans="1:1" x14ac:dyDescent="0.2">
      <c r="A1385" t="s">
        <v>685</v>
      </c>
    </row>
    <row r="1386" spans="1:1" x14ac:dyDescent="0.2">
      <c r="A1386" t="s">
        <v>26</v>
      </c>
    </row>
    <row r="1387" spans="1:1" x14ac:dyDescent="0.2">
      <c r="A1387" t="s">
        <v>26</v>
      </c>
    </row>
    <row r="1388" spans="1:1" x14ac:dyDescent="0.2">
      <c r="A1388" t="s">
        <v>686</v>
      </c>
    </row>
    <row r="1389" spans="1:1" x14ac:dyDescent="0.2">
      <c r="A1389" t="e">
        <f>--EFQEAFNLFDNR--GDGKIQLSQVGECLRALGQNPTESDVKKCTHQLKPDE----RIS</f>
        <v>#NAME?</v>
      </c>
    </row>
    <row r="1390" spans="1:1" x14ac:dyDescent="0.2">
      <c r="A1390" t="s">
        <v>687</v>
      </c>
    </row>
    <row r="1391" spans="1:1" x14ac:dyDescent="0.2">
      <c r="A1391" t="s">
        <v>688</v>
      </c>
    </row>
    <row r="1392" spans="1:1" x14ac:dyDescent="0.2">
      <c r="A1392" t="s">
        <v>650</v>
      </c>
    </row>
    <row r="1393" spans="1:1" x14ac:dyDescent="0.2">
      <c r="A1393" t="s">
        <v>689</v>
      </c>
    </row>
    <row r="1394" spans="1:1" x14ac:dyDescent="0.2">
      <c r="A1394" t="s">
        <v>690</v>
      </c>
    </row>
    <row r="1395" spans="1:1" x14ac:dyDescent="0.2">
      <c r="A1395" t="e">
        <f>-EAKPAAAP------APAPA----PEP-------------E------KPKQPAF-DLSSV</f>
        <v>#NAME?</v>
      </c>
    </row>
    <row r="1396" spans="1:1" x14ac:dyDescent="0.2">
      <c r="A1396" t="s">
        <v>633</v>
      </c>
    </row>
    <row r="1397" spans="1:1" x14ac:dyDescent="0.2">
      <c r="A1397" t="s">
        <v>691</v>
      </c>
    </row>
    <row r="1398" spans="1:1" x14ac:dyDescent="0.2">
      <c r="A1398" t="e">
        <f>--DFKEAFLLFDRT--GDSKIALNQVADVMRALGQNPTNAEVKKVLGNPSAEEMNAKKIE</f>
        <v>#NAME?</v>
      </c>
    </row>
    <row r="1399" spans="1:1" x14ac:dyDescent="0.2">
      <c r="A1399" t="s">
        <v>692</v>
      </c>
    </row>
    <row r="1400" spans="1:1" x14ac:dyDescent="0.2">
      <c r="A1400" t="s">
        <v>693</v>
      </c>
    </row>
    <row r="1401" spans="1:1" x14ac:dyDescent="0.2">
      <c r="A1401" t="s">
        <v>694</v>
      </c>
    </row>
    <row r="1402" spans="1:1" x14ac:dyDescent="0.2">
      <c r="A1402" t="s">
        <v>695</v>
      </c>
    </row>
    <row r="1403" spans="1:1" x14ac:dyDescent="0.2">
      <c r="A1403" t="s">
        <v>696</v>
      </c>
    </row>
    <row r="1404" spans="1:1" x14ac:dyDescent="0.2">
      <c r="A1404" t="e">
        <f>----PVPKP---------------PEP-------------E------PPKEPLF-DPSTV</f>
        <v>#NAME?</v>
      </c>
    </row>
    <row r="1405" spans="1:1" x14ac:dyDescent="0.2">
      <c r="A1405" t="s">
        <v>697</v>
      </c>
    </row>
    <row r="1406" spans="1:1" x14ac:dyDescent="0.2">
      <c r="A1406" t="s">
        <v>698</v>
      </c>
    </row>
    <row r="1407" spans="1:1" x14ac:dyDescent="0.2">
      <c r="A1407" t="e">
        <f>--EFKEAFSLFDRTPKCEQKITYGQCGDVLRALGQNPTNAEVLKVLGKPKAEELSLKLMD</f>
        <v>#NAME?</v>
      </c>
    </row>
    <row r="1408" spans="1:1" x14ac:dyDescent="0.2">
      <c r="A1408" t="s">
        <v>699</v>
      </c>
    </row>
    <row r="1409" spans="1:1" x14ac:dyDescent="0.2">
      <c r="A1409" t="s">
        <v>700</v>
      </c>
    </row>
    <row r="1410" spans="1:1" x14ac:dyDescent="0.2">
      <c r="A1410" t="s">
        <v>701</v>
      </c>
    </row>
    <row r="1411" spans="1:1" x14ac:dyDescent="0.2">
      <c r="A1411" t="s">
        <v>702</v>
      </c>
    </row>
    <row r="1412" spans="1:1" x14ac:dyDescent="0.2">
      <c r="A1412" t="s">
        <v>703</v>
      </c>
    </row>
    <row r="1413" spans="1:1" x14ac:dyDescent="0.2">
      <c r="A1413" t="e">
        <f>----PAAAP--------PPA---APEP---------------------PKEVPF-DPKSV</f>
        <v>#NAME?</v>
      </c>
    </row>
    <row r="1414" spans="1:1" x14ac:dyDescent="0.2">
      <c r="A1414" t="s">
        <v>704</v>
      </c>
    </row>
    <row r="1415" spans="1:1" x14ac:dyDescent="0.2">
      <c r="A1415" t="s">
        <v>698</v>
      </c>
    </row>
    <row r="1416" spans="1:1" x14ac:dyDescent="0.2">
      <c r="A1416" t="e">
        <f>--EFKEAFQLFDRTPKGELKITYGQCGDVLRALGQNPTNAEVMKVLGRPKPEEMNTKLLD</f>
        <v>#NAME?</v>
      </c>
    </row>
    <row r="1417" spans="1:1" x14ac:dyDescent="0.2">
      <c r="A1417" t="s">
        <v>705</v>
      </c>
    </row>
    <row r="1418" spans="1:1" x14ac:dyDescent="0.2">
      <c r="A1418" t="s">
        <v>706</v>
      </c>
    </row>
    <row r="1419" spans="1:1" x14ac:dyDescent="0.2">
      <c r="A1419" t="s">
        <v>650</v>
      </c>
    </row>
    <row r="1420" spans="1:1" x14ac:dyDescent="0.2">
      <c r="A1420" t="s">
        <v>707</v>
      </c>
    </row>
    <row r="1421" spans="1:1" x14ac:dyDescent="0.2">
      <c r="A1421" t="s">
        <v>26</v>
      </c>
    </row>
    <row r="1422" spans="1:1" x14ac:dyDescent="0.2">
      <c r="A1422" t="s">
        <v>652</v>
      </c>
    </row>
    <row r="1423" spans="1:1" x14ac:dyDescent="0.2">
      <c r="A1423" t="s">
        <v>26</v>
      </c>
    </row>
    <row r="1424" spans="1:1" x14ac:dyDescent="0.2">
      <c r="A1424" t="s">
        <v>708</v>
      </c>
    </row>
    <row r="1425" spans="1:1" x14ac:dyDescent="0.2">
      <c r="A1425" t="e">
        <f>--DYKESFQLFDRV--GDGKILFGQCGDVMRALGQNPTNAEVMKVLGNPKPEDMNIKTLD</f>
        <v>#NAME?</v>
      </c>
    </row>
    <row r="1426" spans="1:1" x14ac:dyDescent="0.2">
      <c r="A1426" t="s">
        <v>709</v>
      </c>
    </row>
    <row r="1427" spans="1:1" x14ac:dyDescent="0.2">
      <c r="A1427" t="s">
        <v>710</v>
      </c>
    </row>
    <row r="1428" spans="1:1" x14ac:dyDescent="0.2">
      <c r="A1428" t="s">
        <v>711</v>
      </c>
    </row>
    <row r="1429" spans="1:1" x14ac:dyDescent="0.2">
      <c r="A1429" t="s">
        <v>712</v>
      </c>
    </row>
    <row r="1430" spans="1:1" x14ac:dyDescent="0.2">
      <c r="A1430" t="s">
        <v>26</v>
      </c>
    </row>
    <row r="1431" spans="1:1" x14ac:dyDescent="0.2">
      <c r="A1431" t="s">
        <v>652</v>
      </c>
    </row>
    <row r="1432" spans="1:1" x14ac:dyDescent="0.2">
      <c r="A1432" t="s">
        <v>26</v>
      </c>
    </row>
    <row r="1433" spans="1:1" x14ac:dyDescent="0.2">
      <c r="A1433" t="s">
        <v>713</v>
      </c>
    </row>
    <row r="1434" spans="1:1" x14ac:dyDescent="0.2">
      <c r="A1434" t="e">
        <f>--EFKEAFQLFDRT--GDGKILYSQCGDVMRALGQNPTNAEVMKVLGNPKSDEMNLKTLN</f>
        <v>#NAME?</v>
      </c>
    </row>
    <row r="1435" spans="1:1" x14ac:dyDescent="0.2">
      <c r="A1435" t="s">
        <v>714</v>
      </c>
    </row>
    <row r="1436" spans="1:1" x14ac:dyDescent="0.2">
      <c r="A1436" t="s">
        <v>715</v>
      </c>
    </row>
    <row r="1437" spans="1:1" x14ac:dyDescent="0.2">
      <c r="A1437" t="s">
        <v>656</v>
      </c>
    </row>
    <row r="1438" spans="1:1" x14ac:dyDescent="0.2">
      <c r="A1438" t="s">
        <v>716</v>
      </c>
    </row>
    <row r="1439" spans="1:1" x14ac:dyDescent="0.2">
      <c r="A1439" t="s">
        <v>717</v>
      </c>
    </row>
    <row r="1440" spans="1:1" x14ac:dyDescent="0.2">
      <c r="A1440" t="s">
        <v>718</v>
      </c>
    </row>
    <row r="1441" spans="1:1" x14ac:dyDescent="0.2">
      <c r="A1441" t="s">
        <v>433</v>
      </c>
    </row>
    <row r="1442" spans="1:1" x14ac:dyDescent="0.2">
      <c r="A1442" t="s">
        <v>26</v>
      </c>
    </row>
    <row r="1443" spans="1:1" x14ac:dyDescent="0.2">
      <c r="A1443" t="s">
        <v>652</v>
      </c>
    </row>
    <row r="1444" spans="1:1" x14ac:dyDescent="0.2">
      <c r="A1444" t="s">
        <v>26</v>
      </c>
    </row>
    <row r="1445" spans="1:1" x14ac:dyDescent="0.2">
      <c r="A1445" t="s">
        <v>713</v>
      </c>
    </row>
    <row r="1446" spans="1:1" x14ac:dyDescent="0.2">
      <c r="A1446" t="e">
        <f>--EFKEAFQLFDRT--GDGKILYSQCGDVMRALGQNPTNAEVMKVLGNPKSDEMNLKTLK</f>
        <v>#NAME?</v>
      </c>
    </row>
    <row r="1447" spans="1:1" x14ac:dyDescent="0.2">
      <c r="A1447" t="s">
        <v>714</v>
      </c>
    </row>
    <row r="1448" spans="1:1" x14ac:dyDescent="0.2">
      <c r="A1448" t="s">
        <v>715</v>
      </c>
    </row>
    <row r="1449" spans="1:1" x14ac:dyDescent="0.2">
      <c r="A1449" t="s">
        <v>656</v>
      </c>
    </row>
    <row r="1450" spans="1:1" x14ac:dyDescent="0.2">
      <c r="A1450" t="s">
        <v>719</v>
      </c>
    </row>
    <row r="1451" spans="1:1" x14ac:dyDescent="0.2">
      <c r="A1451" t="s">
        <v>26</v>
      </c>
    </row>
    <row r="1452" spans="1:1" x14ac:dyDescent="0.2">
      <c r="A1452" t="s">
        <v>652</v>
      </c>
    </row>
    <row r="1453" spans="1:1" x14ac:dyDescent="0.2">
      <c r="A1453" t="s">
        <v>26</v>
      </c>
    </row>
    <row r="1454" spans="1:1" x14ac:dyDescent="0.2">
      <c r="A1454" t="s">
        <v>653</v>
      </c>
    </row>
    <row r="1455" spans="1:1" x14ac:dyDescent="0.2">
      <c r="A1455" t="e">
        <f>--EFKEAFQLFDRT--GDGKILYSQCGDVMRALGQNPTNAEVLKVLGNPKSDEMNVKVLD</f>
        <v>#NAME?</v>
      </c>
    </row>
    <row r="1456" spans="1:1" x14ac:dyDescent="0.2">
      <c r="A1456" t="s">
        <v>654</v>
      </c>
    </row>
    <row r="1457" spans="1:1" x14ac:dyDescent="0.2">
      <c r="A1457" t="s">
        <v>720</v>
      </c>
    </row>
    <row r="1458" spans="1:1" x14ac:dyDescent="0.2">
      <c r="A1458" t="s">
        <v>711</v>
      </c>
    </row>
    <row r="1459" spans="1:1" x14ac:dyDescent="0.2">
      <c r="A1459" t="s">
        <v>721</v>
      </c>
    </row>
    <row r="1460" spans="1:1" x14ac:dyDescent="0.2">
      <c r="A1460" t="s">
        <v>722</v>
      </c>
    </row>
    <row r="1461" spans="1:1" x14ac:dyDescent="0.2">
      <c r="A1461" t="s">
        <v>26</v>
      </c>
    </row>
    <row r="1462" spans="1:1" x14ac:dyDescent="0.2">
      <c r="A1462" t="s">
        <v>723</v>
      </c>
    </row>
    <row r="1463" spans="1:1" x14ac:dyDescent="0.2">
      <c r="A1463" t="s">
        <v>26</v>
      </c>
    </row>
    <row r="1464" spans="1:1" x14ac:dyDescent="0.2">
      <c r="A1464" t="s">
        <v>713</v>
      </c>
    </row>
    <row r="1465" spans="1:1" x14ac:dyDescent="0.2">
      <c r="A1465" t="e">
        <f>--EFKEAFQLFDRT--GDGKILYSQCGDVMRALGQNPTNAEVMKVLGNPKSDEMNLKTLK</f>
        <v>#NAME?</v>
      </c>
    </row>
    <row r="1466" spans="1:1" x14ac:dyDescent="0.2">
      <c r="A1466" t="s">
        <v>714</v>
      </c>
    </row>
    <row r="1467" spans="1:1" x14ac:dyDescent="0.2">
      <c r="A1467" t="s">
        <v>715</v>
      </c>
    </row>
    <row r="1468" spans="1:1" x14ac:dyDescent="0.2">
      <c r="A1468" t="s">
        <v>656</v>
      </c>
    </row>
    <row r="1469" spans="1:1" x14ac:dyDescent="0.2">
      <c r="A1469" t="s">
        <v>724</v>
      </c>
    </row>
    <row r="1470" spans="1:1" x14ac:dyDescent="0.2">
      <c r="A1470" t="s">
        <v>26</v>
      </c>
    </row>
    <row r="1471" spans="1:1" x14ac:dyDescent="0.2">
      <c r="A1471" t="s">
        <v>652</v>
      </c>
    </row>
    <row r="1472" spans="1:1" x14ac:dyDescent="0.2">
      <c r="A1472" t="s">
        <v>26</v>
      </c>
    </row>
    <row r="1473" spans="1:1" x14ac:dyDescent="0.2">
      <c r="A1473" t="s">
        <v>713</v>
      </c>
    </row>
    <row r="1474" spans="1:1" x14ac:dyDescent="0.2">
      <c r="A1474" t="e">
        <f>--EFKEAFQLFDRT--GDGKILYSQCGDVMRALGQNPTNAEVMKVLGNPKSDEMNLKTLN</f>
        <v>#NAME?</v>
      </c>
    </row>
    <row r="1475" spans="1:1" x14ac:dyDescent="0.2">
      <c r="A1475" t="s">
        <v>714</v>
      </c>
    </row>
    <row r="1476" spans="1:1" x14ac:dyDescent="0.2">
      <c r="A1476" t="s">
        <v>725</v>
      </c>
    </row>
    <row r="1477" spans="1:1" x14ac:dyDescent="0.2">
      <c r="A1477" t="s">
        <v>656</v>
      </c>
    </row>
    <row r="1478" spans="1:1" x14ac:dyDescent="0.2">
      <c r="A1478" t="s">
        <v>726</v>
      </c>
    </row>
    <row r="1479" spans="1:1" x14ac:dyDescent="0.2">
      <c r="A1479" t="s">
        <v>26</v>
      </c>
    </row>
    <row r="1480" spans="1:1" x14ac:dyDescent="0.2">
      <c r="A1480" t="s">
        <v>652</v>
      </c>
    </row>
    <row r="1481" spans="1:1" x14ac:dyDescent="0.2">
      <c r="A1481" t="s">
        <v>26</v>
      </c>
    </row>
    <row r="1482" spans="1:1" x14ac:dyDescent="0.2">
      <c r="A1482" t="s">
        <v>713</v>
      </c>
    </row>
    <row r="1483" spans="1:1" x14ac:dyDescent="0.2">
      <c r="A1483" t="e">
        <f>--EFKEAFQLFDRT--GDGKILYSQCGDVMRALGQNPTNAEVMKVLGNPKSDEMNLKTLK</f>
        <v>#NAME?</v>
      </c>
    </row>
    <row r="1484" spans="1:1" x14ac:dyDescent="0.2">
      <c r="A1484" t="s">
        <v>714</v>
      </c>
    </row>
    <row r="1485" spans="1:1" x14ac:dyDescent="0.2">
      <c r="A1485" t="s">
        <v>725</v>
      </c>
    </row>
    <row r="1486" spans="1:1" x14ac:dyDescent="0.2">
      <c r="A1486" t="s">
        <v>656</v>
      </c>
    </row>
    <row r="1487" spans="1:1" x14ac:dyDescent="0.2">
      <c r="A1487" t="s">
        <v>727</v>
      </c>
    </row>
    <row r="1488" spans="1:1" x14ac:dyDescent="0.2">
      <c r="A1488" t="s">
        <v>173</v>
      </c>
    </row>
    <row r="1489" spans="1:1" x14ac:dyDescent="0.2">
      <c r="A1489" t="s">
        <v>26</v>
      </c>
    </row>
    <row r="1490" spans="1:1" x14ac:dyDescent="0.2">
      <c r="A1490" t="s">
        <v>652</v>
      </c>
    </row>
    <row r="1491" spans="1:1" x14ac:dyDescent="0.2">
      <c r="A1491" t="s">
        <v>26</v>
      </c>
    </row>
    <row r="1492" spans="1:1" x14ac:dyDescent="0.2">
      <c r="A1492" t="s">
        <v>653</v>
      </c>
    </row>
    <row r="1493" spans="1:1" x14ac:dyDescent="0.2">
      <c r="A1493" t="e">
        <f>--EFKEAFQLFDRT--GDGKILYSQCGDVMRALGQNPTNAEVLKVLGNPKSDEMNVKVLD</f>
        <v>#NAME?</v>
      </c>
    </row>
    <row r="1494" spans="1:1" x14ac:dyDescent="0.2">
      <c r="A1494" t="s">
        <v>654</v>
      </c>
    </row>
    <row r="1495" spans="1:1" x14ac:dyDescent="0.2">
      <c r="A1495" t="s">
        <v>655</v>
      </c>
    </row>
    <row r="1496" spans="1:1" x14ac:dyDescent="0.2">
      <c r="A1496" t="s">
        <v>656</v>
      </c>
    </row>
    <row r="1497" spans="1:1" x14ac:dyDescent="0.2">
      <c r="A1497" t="s">
        <v>728</v>
      </c>
    </row>
    <row r="1498" spans="1:1" x14ac:dyDescent="0.2">
      <c r="A1498" t="s">
        <v>26</v>
      </c>
    </row>
    <row r="1499" spans="1:1" x14ac:dyDescent="0.2">
      <c r="A1499" t="s">
        <v>26</v>
      </c>
    </row>
    <row r="1500" spans="1:1" x14ac:dyDescent="0.2">
      <c r="A1500" t="s">
        <v>26</v>
      </c>
    </row>
    <row r="1501" spans="1:1" x14ac:dyDescent="0.2">
      <c r="A1501" t="s">
        <v>713</v>
      </c>
    </row>
    <row r="1502" spans="1:1" x14ac:dyDescent="0.2">
      <c r="A1502" t="e">
        <f>--EFKEAFQLFDRT--GDGKILYSQCGDVMRALGQNPTNAEVMKVLGNPKSDEMNLKTLK</f>
        <v>#NAME?</v>
      </c>
    </row>
    <row r="1503" spans="1:1" x14ac:dyDescent="0.2">
      <c r="A1503" t="s">
        <v>714</v>
      </c>
    </row>
    <row r="1504" spans="1:1" x14ac:dyDescent="0.2">
      <c r="A1504" t="s">
        <v>715</v>
      </c>
    </row>
    <row r="1505" spans="1:1" x14ac:dyDescent="0.2">
      <c r="A1505" t="s">
        <v>656</v>
      </c>
    </row>
    <row r="1506" spans="1:1" x14ac:dyDescent="0.2">
      <c r="A1506" t="s">
        <v>729</v>
      </c>
    </row>
    <row r="1507" spans="1:1" x14ac:dyDescent="0.2">
      <c r="A1507" t="s">
        <v>730</v>
      </c>
    </row>
    <row r="1508" spans="1:1" x14ac:dyDescent="0.2">
      <c r="A1508" t="s">
        <v>26</v>
      </c>
    </row>
    <row r="1509" spans="1:1" x14ac:dyDescent="0.2">
      <c r="A1509" t="s">
        <v>731</v>
      </c>
    </row>
    <row r="1510" spans="1:1" x14ac:dyDescent="0.2">
      <c r="A1510" t="s">
        <v>26</v>
      </c>
    </row>
    <row r="1511" spans="1:1" x14ac:dyDescent="0.2">
      <c r="A1511" t="s">
        <v>732</v>
      </c>
    </row>
    <row r="1512" spans="1:1" x14ac:dyDescent="0.2">
      <c r="A1512" t="e">
        <f>--EFKEAFLLFDRT--GDGKIMYNQCGDVMRALGQNPVNAEVLKVLGNPSNEDMNMKMLD</f>
        <v>#NAME?</v>
      </c>
    </row>
    <row r="1513" spans="1:1" x14ac:dyDescent="0.2">
      <c r="A1513" t="s">
        <v>733</v>
      </c>
    </row>
    <row r="1514" spans="1:1" x14ac:dyDescent="0.2">
      <c r="A1514" t="s">
        <v>734</v>
      </c>
    </row>
    <row r="1515" spans="1:1" x14ac:dyDescent="0.2">
      <c r="A1515" t="s">
        <v>650</v>
      </c>
    </row>
    <row r="1516" spans="1:1" x14ac:dyDescent="0.2">
      <c r="A1516" t="s">
        <v>735</v>
      </c>
    </row>
    <row r="1517" spans="1:1" x14ac:dyDescent="0.2">
      <c r="A1517" t="s">
        <v>26</v>
      </c>
    </row>
    <row r="1518" spans="1:1" x14ac:dyDescent="0.2">
      <c r="A1518" t="s">
        <v>736</v>
      </c>
    </row>
    <row r="1519" spans="1:1" x14ac:dyDescent="0.2">
      <c r="A1519" t="s">
        <v>26</v>
      </c>
    </row>
    <row r="1520" spans="1:1" x14ac:dyDescent="0.2">
      <c r="A1520" t="s">
        <v>737</v>
      </c>
    </row>
    <row r="1521" spans="1:1" x14ac:dyDescent="0.2">
      <c r="A1521" t="e">
        <f>--EFKEAFLLFDRT--GDGKITYNQCGDVMRALGQNPVNAEVLKVLGNPKAEEMNHKLLD</f>
        <v>#NAME?</v>
      </c>
    </row>
    <row r="1522" spans="1:1" x14ac:dyDescent="0.2">
      <c r="A1522" t="s">
        <v>738</v>
      </c>
    </row>
    <row r="1523" spans="1:1" x14ac:dyDescent="0.2">
      <c r="A1523" t="s">
        <v>734</v>
      </c>
    </row>
    <row r="1524" spans="1:1" x14ac:dyDescent="0.2">
      <c r="A1524" t="s">
        <v>650</v>
      </c>
    </row>
    <row r="1525" spans="1:1" x14ac:dyDescent="0.2">
      <c r="A1525" t="s">
        <v>739</v>
      </c>
    </row>
    <row r="1526" spans="1:1" x14ac:dyDescent="0.2">
      <c r="A1526" t="s">
        <v>26</v>
      </c>
    </row>
    <row r="1527" spans="1:1" x14ac:dyDescent="0.2">
      <c r="A1527" t="s">
        <v>731</v>
      </c>
    </row>
    <row r="1528" spans="1:1" x14ac:dyDescent="0.2">
      <c r="A1528" t="s">
        <v>26</v>
      </c>
    </row>
    <row r="1529" spans="1:1" x14ac:dyDescent="0.2">
      <c r="A1529" t="s">
        <v>732</v>
      </c>
    </row>
    <row r="1530" spans="1:1" x14ac:dyDescent="0.2">
      <c r="A1530" t="e">
        <f>--EFKEAFLLFDRT--GDGKIMYNQCGDVMRALGQNPVNAEVLKVLGNPSNEDMNMKMLD</f>
        <v>#NAME?</v>
      </c>
    </row>
    <row r="1531" spans="1:1" x14ac:dyDescent="0.2">
      <c r="A1531" t="s">
        <v>733</v>
      </c>
    </row>
    <row r="1532" spans="1:1" x14ac:dyDescent="0.2">
      <c r="A1532" t="s">
        <v>740</v>
      </c>
    </row>
    <row r="1533" spans="1:1" x14ac:dyDescent="0.2">
      <c r="A1533" t="s">
        <v>741</v>
      </c>
    </row>
    <row r="1534" spans="1:1" x14ac:dyDescent="0.2">
      <c r="A1534" t="s">
        <v>742</v>
      </c>
    </row>
    <row r="1535" spans="1:1" x14ac:dyDescent="0.2">
      <c r="A1535" t="s">
        <v>743</v>
      </c>
    </row>
    <row r="1536" spans="1:1" x14ac:dyDescent="0.2">
      <c r="A1536" t="e">
        <f>--------------------------MRFRRFDSKEGLVHDLLHN-PAA--LER-----V</f>
        <v>#NAME?</v>
      </c>
    </row>
    <row r="1537" spans="1:1" x14ac:dyDescent="0.2">
      <c r="A1537" t="s">
        <v>744</v>
      </c>
    </row>
    <row r="1538" spans="1:1" x14ac:dyDescent="0.2">
      <c r="A1538" t="s">
        <v>26</v>
      </c>
    </row>
    <row r="1539" spans="1:1" x14ac:dyDescent="0.2">
      <c r="A1539" t="s">
        <v>737</v>
      </c>
    </row>
    <row r="1540" spans="1:1" x14ac:dyDescent="0.2">
      <c r="A1540" t="e">
        <f>--EFKEAFLLFDRT--GDGKITYNQCGDVMRALGQNPVNAEVLKVLGNPKAEEMNHKLLD</f>
        <v>#NAME?</v>
      </c>
    </row>
    <row r="1541" spans="1:1" x14ac:dyDescent="0.2">
      <c r="A1541" t="s">
        <v>738</v>
      </c>
    </row>
    <row r="1542" spans="1:1" x14ac:dyDescent="0.2">
      <c r="A1542" t="s">
        <v>740</v>
      </c>
    </row>
    <row r="1543" spans="1:1" x14ac:dyDescent="0.2">
      <c r="A1543" t="s">
        <v>650</v>
      </c>
    </row>
    <row r="1544" spans="1:1" x14ac:dyDescent="0.2">
      <c r="A1544" t="s">
        <v>745</v>
      </c>
    </row>
    <row r="1545" spans="1:1" x14ac:dyDescent="0.2">
      <c r="A1545" t="s">
        <v>26</v>
      </c>
    </row>
    <row r="1546" spans="1:1" x14ac:dyDescent="0.2">
      <c r="A1546" t="s">
        <v>652</v>
      </c>
    </row>
    <row r="1547" spans="1:1" x14ac:dyDescent="0.2">
      <c r="A1547" t="s">
        <v>26</v>
      </c>
    </row>
    <row r="1548" spans="1:1" x14ac:dyDescent="0.2">
      <c r="A1548" t="s">
        <v>653</v>
      </c>
    </row>
    <row r="1549" spans="1:1" x14ac:dyDescent="0.2">
      <c r="A1549" t="e">
        <f>--EFKEAFQLFDRT--GDGKILYSQCGDVMRALGQNPTNAEVLKVLGNPKSDEMNVKVLD</f>
        <v>#NAME?</v>
      </c>
    </row>
    <row r="1550" spans="1:1" x14ac:dyDescent="0.2">
      <c r="A1550" t="s">
        <v>654</v>
      </c>
    </row>
    <row r="1551" spans="1:1" x14ac:dyDescent="0.2">
      <c r="A1551" t="s">
        <v>746</v>
      </c>
    </row>
    <row r="1552" spans="1:1" x14ac:dyDescent="0.2">
      <c r="A1552" t="s">
        <v>747</v>
      </c>
    </row>
    <row r="1553" spans="1:1" x14ac:dyDescent="0.2">
      <c r="A1553" t="s">
        <v>748</v>
      </c>
    </row>
    <row r="1554" spans="1:1" x14ac:dyDescent="0.2">
      <c r="A1554" t="s">
        <v>501</v>
      </c>
    </row>
    <row r="1555" spans="1:1" x14ac:dyDescent="0.2">
      <c r="A1555" t="s">
        <v>26</v>
      </c>
    </row>
    <row r="1556" spans="1:1" x14ac:dyDescent="0.2">
      <c r="A1556" t="s">
        <v>731</v>
      </c>
    </row>
    <row r="1557" spans="1:1" x14ac:dyDescent="0.2">
      <c r="A1557" t="s">
        <v>26</v>
      </c>
    </row>
    <row r="1558" spans="1:1" x14ac:dyDescent="0.2">
      <c r="A1558" t="s">
        <v>732</v>
      </c>
    </row>
    <row r="1559" spans="1:1" x14ac:dyDescent="0.2">
      <c r="A1559" t="e">
        <f>--EFKEAFLLFDRT--GDGKIMYNQCGDVMRALGQNPVNAEVLKVLGNPSNEDMNMKMLD</f>
        <v>#NAME?</v>
      </c>
    </row>
    <row r="1560" spans="1:1" x14ac:dyDescent="0.2">
      <c r="A1560" t="s">
        <v>733</v>
      </c>
    </row>
    <row r="1561" spans="1:1" x14ac:dyDescent="0.2">
      <c r="A1561" t="s">
        <v>749</v>
      </c>
    </row>
    <row r="1562" spans="1:1" x14ac:dyDescent="0.2">
      <c r="A1562" t="e">
        <f>--VFFF----TEDQDHSCSVCV</f>
        <v>#NAME?</v>
      </c>
    </row>
    <row r="1563" spans="1:1" x14ac:dyDescent="0.2">
      <c r="A1563" t="s">
        <v>750</v>
      </c>
    </row>
    <row r="1564" spans="1:1" x14ac:dyDescent="0.2">
      <c r="A1564" t="s">
        <v>501</v>
      </c>
    </row>
    <row r="1565" spans="1:1" x14ac:dyDescent="0.2">
      <c r="A1565" t="e">
        <f>--------------------------MAPKREPS-------IKKS-PSGGTLPR-----H</f>
        <v>#NAME?</v>
      </c>
    </row>
    <row r="1566" spans="1:1" x14ac:dyDescent="0.2">
      <c r="A1566" t="s">
        <v>751</v>
      </c>
    </row>
    <row r="1567" spans="1:1" x14ac:dyDescent="0.2">
      <c r="A1567" t="s">
        <v>752</v>
      </c>
    </row>
    <row r="1568" spans="1:1" x14ac:dyDescent="0.2">
      <c r="A1568" t="s">
        <v>753</v>
      </c>
    </row>
    <row r="1569" spans="1:1" x14ac:dyDescent="0.2">
      <c r="A1569" t="e">
        <f>--EFKEAFLLFDRT--GDGKITYNQCGDVMRALGQNPVNAEVLKVLGNPKAEEMNHKLLD</f>
        <v>#NAME?</v>
      </c>
    </row>
    <row r="1570" spans="1:1" x14ac:dyDescent="0.2">
      <c r="A1570" t="s">
        <v>738</v>
      </c>
    </row>
    <row r="1571" spans="1:1" x14ac:dyDescent="0.2">
      <c r="A1571" t="s">
        <v>734</v>
      </c>
    </row>
    <row r="1572" spans="1:1" x14ac:dyDescent="0.2">
      <c r="A1572" t="s">
        <v>650</v>
      </c>
    </row>
    <row r="1573" spans="1:1" x14ac:dyDescent="0.2">
      <c r="A1573" t="s">
        <v>754</v>
      </c>
    </row>
    <row r="1574" spans="1:1" x14ac:dyDescent="0.2">
      <c r="A1574" t="s">
        <v>730</v>
      </c>
    </row>
    <row r="1575" spans="1:1" x14ac:dyDescent="0.2">
      <c r="A1575" t="e">
        <f>--------------------------MAPKREPS-------IKKS-PSGGTLPR-----H</f>
        <v>#NAME?</v>
      </c>
    </row>
    <row r="1576" spans="1:1" x14ac:dyDescent="0.2">
      <c r="A1576" t="s">
        <v>751</v>
      </c>
    </row>
    <row r="1577" spans="1:1" x14ac:dyDescent="0.2">
      <c r="A1577" t="s">
        <v>752</v>
      </c>
    </row>
    <row r="1578" spans="1:1" x14ac:dyDescent="0.2">
      <c r="A1578" t="s">
        <v>753</v>
      </c>
    </row>
    <row r="1579" spans="1:1" x14ac:dyDescent="0.2">
      <c r="A1579" t="e">
        <f>--EFKEAFLLFDRT--GDGKITYNQCGDVMRALGQNPVNAEVLKVLGNPKAEEMNHKLLD</f>
        <v>#NAME?</v>
      </c>
    </row>
    <row r="1580" spans="1:1" x14ac:dyDescent="0.2">
      <c r="A1580" t="s">
        <v>738</v>
      </c>
    </row>
    <row r="1581" spans="1:1" x14ac:dyDescent="0.2">
      <c r="A1581" t="s">
        <v>740</v>
      </c>
    </row>
    <row r="1582" spans="1:1" x14ac:dyDescent="0.2">
      <c r="A1582" t="s">
        <v>650</v>
      </c>
    </row>
    <row r="1583" spans="1:1" x14ac:dyDescent="0.2">
      <c r="A1583" t="s">
        <v>755</v>
      </c>
    </row>
    <row r="1584" spans="1:1" x14ac:dyDescent="0.2">
      <c r="A1584" t="s">
        <v>26</v>
      </c>
    </row>
    <row r="1585" spans="1:1" x14ac:dyDescent="0.2">
      <c r="A1585" t="s">
        <v>26</v>
      </c>
    </row>
    <row r="1586" spans="1:1" x14ac:dyDescent="0.2">
      <c r="A1586" t="s">
        <v>26</v>
      </c>
    </row>
    <row r="1587" spans="1:1" x14ac:dyDescent="0.2">
      <c r="A1587" t="s">
        <v>26</v>
      </c>
    </row>
    <row r="1588" spans="1:1" x14ac:dyDescent="0.2">
      <c r="A1588" t="e">
        <f>--EFKEAFQLFDRT--GDGKILYSQCGDVMRALGQNPTNAEVLKVLGTPKSDEMNVKVLD</f>
        <v>#NAME?</v>
      </c>
    </row>
    <row r="1589" spans="1:1" x14ac:dyDescent="0.2">
      <c r="A1589" t="s">
        <v>756</v>
      </c>
    </row>
    <row r="1590" spans="1:1" x14ac:dyDescent="0.2">
      <c r="A1590" t="s">
        <v>655</v>
      </c>
    </row>
    <row r="1591" spans="1:1" x14ac:dyDescent="0.2">
      <c r="A1591" t="s">
        <v>656</v>
      </c>
    </row>
    <row r="1592" spans="1:1" x14ac:dyDescent="0.2">
      <c r="A1592" t="s">
        <v>757</v>
      </c>
    </row>
    <row r="1593" spans="1:1" x14ac:dyDescent="0.2">
      <c r="A1593" t="s">
        <v>758</v>
      </c>
    </row>
    <row r="1594" spans="1:1" x14ac:dyDescent="0.2">
      <c r="A1594" t="s">
        <v>759</v>
      </c>
    </row>
    <row r="1595" spans="1:1" x14ac:dyDescent="0.2">
      <c r="A1595" t="s">
        <v>659</v>
      </c>
    </row>
    <row r="1596" spans="1:1" x14ac:dyDescent="0.2">
      <c r="A1596" t="s">
        <v>660</v>
      </c>
    </row>
    <row r="1597" spans="1:1" x14ac:dyDescent="0.2">
      <c r="A1597" t="e">
        <f>--EFREAFELFDRV--GDGKILYSQCGDLMRALGQNPTNAEVLKVLGNPKNEELKSRRVD</f>
        <v>#NAME?</v>
      </c>
    </row>
    <row r="1598" spans="1:1" x14ac:dyDescent="0.2">
      <c r="A1598" t="s">
        <v>760</v>
      </c>
    </row>
    <row r="1599" spans="1:1" x14ac:dyDescent="0.2">
      <c r="A1599" t="s">
        <v>662</v>
      </c>
    </row>
    <row r="1600" spans="1:1" x14ac:dyDescent="0.2">
      <c r="A1600" t="s">
        <v>761</v>
      </c>
    </row>
    <row r="1601" spans="1:1" x14ac:dyDescent="0.2">
      <c r="A1601" t="s">
        <v>762</v>
      </c>
    </row>
    <row r="1602" spans="1:1" x14ac:dyDescent="0.2">
      <c r="A1602" t="s">
        <v>763</v>
      </c>
    </row>
    <row r="1603" spans="1:1" x14ac:dyDescent="0.2">
      <c r="A1603" t="e">
        <f>----PAAAP--------APAASAAPEPL---------------------KDSAF-DPKSV</f>
        <v>#NAME?</v>
      </c>
    </row>
    <row r="1604" spans="1:1" x14ac:dyDescent="0.2">
      <c r="A1604" t="s">
        <v>646</v>
      </c>
    </row>
    <row r="1605" spans="1:1" x14ac:dyDescent="0.2">
      <c r="A1605" t="s">
        <v>698</v>
      </c>
    </row>
    <row r="1606" spans="1:1" x14ac:dyDescent="0.2">
      <c r="A1606" t="e">
        <f>--EFKEAFSLFDRTPTGEMKITYGQCGDVLRALGQNPTNAEVLRVLGKPKPEEMSSKTLD</f>
        <v>#NAME?</v>
      </c>
    </row>
    <row r="1607" spans="1:1" x14ac:dyDescent="0.2">
      <c r="A1607" t="s">
        <v>764</v>
      </c>
    </row>
    <row r="1608" spans="1:1" x14ac:dyDescent="0.2">
      <c r="A1608" t="s">
        <v>765</v>
      </c>
    </row>
    <row r="1609" spans="1:1" x14ac:dyDescent="0.2">
      <c r="A1609" t="s">
        <v>650</v>
      </c>
    </row>
    <row r="1610" spans="1:1" x14ac:dyDescent="0.2">
      <c r="A1610" t="s">
        <v>766</v>
      </c>
    </row>
    <row r="1611" spans="1:1" x14ac:dyDescent="0.2">
      <c r="A1611" t="s">
        <v>767</v>
      </c>
    </row>
    <row r="1612" spans="1:1" x14ac:dyDescent="0.2">
      <c r="A1612" t="s">
        <v>26</v>
      </c>
    </row>
    <row r="1613" spans="1:1" x14ac:dyDescent="0.2">
      <c r="A1613" t="s">
        <v>26</v>
      </c>
    </row>
    <row r="1614" spans="1:1" x14ac:dyDescent="0.2">
      <c r="A1614" t="s">
        <v>768</v>
      </c>
    </row>
    <row r="1615" spans="1:1" x14ac:dyDescent="0.2">
      <c r="A1615" t="s">
        <v>769</v>
      </c>
    </row>
    <row r="1616" spans="1:1" x14ac:dyDescent="0.2">
      <c r="A1616" t="e">
        <f>--DFKEAFLLFDRT--GECKITLSQVGDVLRALGTNPTNAEVKKVLGNPSNEEMNAKKIE</f>
        <v>#NAME?</v>
      </c>
    </row>
    <row r="1617" spans="1:1" x14ac:dyDescent="0.2">
      <c r="A1617" t="s">
        <v>770</v>
      </c>
    </row>
    <row r="1618" spans="1:1" x14ac:dyDescent="0.2">
      <c r="A1618" t="s">
        <v>693</v>
      </c>
    </row>
    <row r="1619" spans="1:1" x14ac:dyDescent="0.2">
      <c r="A1619" t="s">
        <v>694</v>
      </c>
    </row>
    <row r="1620" spans="1:1" x14ac:dyDescent="0.2">
      <c r="A1620" t="s">
        <v>771</v>
      </c>
    </row>
    <row r="1621" spans="1:1" x14ac:dyDescent="0.2">
      <c r="A1621" t="s">
        <v>26</v>
      </c>
    </row>
    <row r="1622" spans="1:1" x14ac:dyDescent="0.2">
      <c r="A1622" t="s">
        <v>26</v>
      </c>
    </row>
    <row r="1623" spans="1:1" x14ac:dyDescent="0.2">
      <c r="A1623" t="s">
        <v>768</v>
      </c>
    </row>
    <row r="1624" spans="1:1" x14ac:dyDescent="0.2">
      <c r="A1624" t="s">
        <v>769</v>
      </c>
    </row>
    <row r="1625" spans="1:1" x14ac:dyDescent="0.2">
      <c r="A1625" t="e">
        <f>--DFKEAFLLFDRT--GECKITLSQVGDVLRALGTNPTNAEVKKVLGNPSNEEMNAKKIE</f>
        <v>#NAME?</v>
      </c>
    </row>
    <row r="1626" spans="1:1" x14ac:dyDescent="0.2">
      <c r="A1626" t="s">
        <v>770</v>
      </c>
    </row>
    <row r="1627" spans="1:1" x14ac:dyDescent="0.2">
      <c r="A1627" t="s">
        <v>772</v>
      </c>
    </row>
    <row r="1628" spans="1:1" x14ac:dyDescent="0.2">
      <c r="A1628" t="s">
        <v>773</v>
      </c>
    </row>
    <row r="1629" spans="1:1" x14ac:dyDescent="0.2">
      <c r="A1629" t="s">
        <v>774</v>
      </c>
    </row>
    <row r="1630" spans="1:1" x14ac:dyDescent="0.2">
      <c r="A1630" t="s">
        <v>775</v>
      </c>
    </row>
    <row r="1631" spans="1:1" x14ac:dyDescent="0.2">
      <c r="A1631" t="e">
        <f>----PAAAP-------------KPPEP-------------E------PPKEPEF-NAAEV</f>
        <v>#NAME?</v>
      </c>
    </row>
    <row r="1632" spans="1:1" x14ac:dyDescent="0.2">
      <c r="A1632" t="s">
        <v>776</v>
      </c>
    </row>
    <row r="1633" spans="1:1" x14ac:dyDescent="0.2">
      <c r="A1633" t="s">
        <v>777</v>
      </c>
    </row>
    <row r="1634" spans="1:1" x14ac:dyDescent="0.2">
      <c r="A1634" t="e">
        <f>--DFKDAFQLFDRTPTNEMKITFAQCGDLIRALGQNPTNAEVLHVLGKPKPEDMQVKMLD</f>
        <v>#NAME?</v>
      </c>
    </row>
    <row r="1635" spans="1:1" x14ac:dyDescent="0.2">
      <c r="A1635" t="s">
        <v>778</v>
      </c>
    </row>
    <row r="1636" spans="1:1" x14ac:dyDescent="0.2">
      <c r="A1636" t="s">
        <v>779</v>
      </c>
    </row>
    <row r="1637" spans="1:1" x14ac:dyDescent="0.2">
      <c r="A1637" t="s">
        <v>741</v>
      </c>
    </row>
    <row r="1638" spans="1:1" x14ac:dyDescent="0.2">
      <c r="A1638" t="s">
        <v>780</v>
      </c>
    </row>
    <row r="1639" spans="1:1" x14ac:dyDescent="0.2">
      <c r="A1639" t="s">
        <v>763</v>
      </c>
    </row>
    <row r="1640" spans="1:1" x14ac:dyDescent="0.2">
      <c r="A1640" t="e">
        <f>----PAAAP--------APAASAAPEPL---------------------KDSAF-DPKSV</f>
        <v>#NAME?</v>
      </c>
    </row>
    <row r="1641" spans="1:1" x14ac:dyDescent="0.2">
      <c r="A1641" t="s">
        <v>646</v>
      </c>
    </row>
    <row r="1642" spans="1:1" x14ac:dyDescent="0.2">
      <c r="A1642" t="s">
        <v>781</v>
      </c>
    </row>
    <row r="1643" spans="1:1" x14ac:dyDescent="0.2">
      <c r="A1643" t="e">
        <f>-AEFKEAFSLFDRTPTGEMKITYGQCGDVLRALGQNPTNAEVLRVLGKPKPEEMSSKTLD</f>
        <v>#NAME?</v>
      </c>
    </row>
    <row r="1644" spans="1:1" x14ac:dyDescent="0.2">
      <c r="A1644" t="s">
        <v>764</v>
      </c>
    </row>
    <row r="1645" spans="1:1" x14ac:dyDescent="0.2">
      <c r="A1645" t="s">
        <v>765</v>
      </c>
    </row>
    <row r="1646" spans="1:1" x14ac:dyDescent="0.2">
      <c r="A1646" t="s">
        <v>650</v>
      </c>
    </row>
    <row r="1647" spans="1:1" x14ac:dyDescent="0.2">
      <c r="A1647" t="s">
        <v>782</v>
      </c>
    </row>
    <row r="1648" spans="1:1" x14ac:dyDescent="0.2">
      <c r="A1648" t="s">
        <v>783</v>
      </c>
    </row>
    <row r="1649" spans="1:1" x14ac:dyDescent="0.2">
      <c r="A1649" t="e">
        <f>----AAAAP-------------------------------E------VPKEFTF-DPKSV</f>
        <v>#NAME?</v>
      </c>
    </row>
    <row r="1650" spans="1:1" x14ac:dyDescent="0.2">
      <c r="A1650" t="s">
        <v>633</v>
      </c>
    </row>
    <row r="1651" spans="1:1" x14ac:dyDescent="0.2">
      <c r="A1651" t="s">
        <v>784</v>
      </c>
    </row>
    <row r="1652" spans="1:1" x14ac:dyDescent="0.2">
      <c r="A1652" t="e">
        <f>--EFKEAFSLFDRTPTGAMQITYAQCGDVLRALGHNPTNAEVLKVLGKPKPEDLNTKMLD</f>
        <v>#NAME?</v>
      </c>
    </row>
    <row r="1653" spans="1:1" x14ac:dyDescent="0.2">
      <c r="A1653" t="s">
        <v>785</v>
      </c>
    </row>
    <row r="1654" spans="1:1" x14ac:dyDescent="0.2">
      <c r="A1654" t="s">
        <v>786</v>
      </c>
    </row>
    <row r="1655" spans="1:1" x14ac:dyDescent="0.2">
      <c r="A1655" t="s">
        <v>650</v>
      </c>
    </row>
    <row r="1656" spans="1:1" x14ac:dyDescent="0.2">
      <c r="A1656" t="s">
        <v>787</v>
      </c>
    </row>
    <row r="1657" spans="1:1" x14ac:dyDescent="0.2">
      <c r="A1657" t="s">
        <v>788</v>
      </c>
    </row>
    <row r="1658" spans="1:1" x14ac:dyDescent="0.2">
      <c r="A1658" t="e">
        <f>------PAP--------------PPEP-------------E------KPKEPQF-DLKSI</f>
        <v>#NAME?</v>
      </c>
    </row>
    <row r="1659" spans="1:1" x14ac:dyDescent="0.2">
      <c r="A1659" t="s">
        <v>789</v>
      </c>
    </row>
    <row r="1660" spans="1:1" x14ac:dyDescent="0.2">
      <c r="A1660" t="s">
        <v>647</v>
      </c>
    </row>
    <row r="1661" spans="1:1" x14ac:dyDescent="0.2">
      <c r="A1661" t="e">
        <f>--EFKETFMLFDRTPASEMKITYAQCGDVMRALGLNPTNAEVLKVLGKPRPEEMNTKMID</f>
        <v>#NAME?</v>
      </c>
    </row>
    <row r="1662" spans="1:1" x14ac:dyDescent="0.2">
      <c r="A1662" t="s">
        <v>790</v>
      </c>
    </row>
    <row r="1663" spans="1:1" x14ac:dyDescent="0.2">
      <c r="A1663" t="s">
        <v>791</v>
      </c>
    </row>
    <row r="1664" spans="1:1" x14ac:dyDescent="0.2">
      <c r="A1664" t="s">
        <v>741</v>
      </c>
    </row>
    <row r="1665" spans="1:1" x14ac:dyDescent="0.2">
      <c r="A1665" t="s">
        <v>792</v>
      </c>
    </row>
    <row r="1666" spans="1:1" x14ac:dyDescent="0.2">
      <c r="A1666" t="s">
        <v>793</v>
      </c>
    </row>
    <row r="1667" spans="1:1" x14ac:dyDescent="0.2">
      <c r="A1667" t="e">
        <f>--AAPKAAPAPAAAPAAAPAA--APEP-------------E------RPKEAEF-DASKI</f>
        <v>#NAME?</v>
      </c>
    </row>
    <row r="1668" spans="1:1" x14ac:dyDescent="0.2">
      <c r="A1668" t="s">
        <v>633</v>
      </c>
    </row>
    <row r="1669" spans="1:1" x14ac:dyDescent="0.2">
      <c r="A1669" t="s">
        <v>640</v>
      </c>
    </row>
    <row r="1670" spans="1:1" x14ac:dyDescent="0.2">
      <c r="A1670" t="e">
        <f>--EFKEAFLLFDRTPKGEMKITYGQCGDVLRALGQNPTQAEVLRVLGKPKQEELNSKMMD</f>
        <v>#NAME?</v>
      </c>
    </row>
    <row r="1671" spans="1:1" x14ac:dyDescent="0.2">
      <c r="A1671" t="s">
        <v>641</v>
      </c>
    </row>
    <row r="1672" spans="1:1" x14ac:dyDescent="0.2">
      <c r="A1672" t="s">
        <v>642</v>
      </c>
    </row>
    <row r="1673" spans="1:1" x14ac:dyDescent="0.2">
      <c r="A1673" t="s">
        <v>794</v>
      </c>
    </row>
    <row r="1674" spans="1:1" x14ac:dyDescent="0.2">
      <c r="A1674" t="s">
        <v>795</v>
      </c>
    </row>
    <row r="1675" spans="1:1" x14ac:dyDescent="0.2">
      <c r="A1675" t="s">
        <v>173</v>
      </c>
    </row>
    <row r="1676" spans="1:1" x14ac:dyDescent="0.2">
      <c r="A1676" t="s">
        <v>796</v>
      </c>
    </row>
    <row r="1677" spans="1:1" x14ac:dyDescent="0.2">
      <c r="A1677" t="e">
        <f>--AAPKAAPAPAAAPAAAPAA--APEP-------------E------RPKEAEF-DASKI</f>
        <v>#NAME?</v>
      </c>
    </row>
    <row r="1678" spans="1:1" x14ac:dyDescent="0.2">
      <c r="A1678" t="s">
        <v>633</v>
      </c>
    </row>
    <row r="1679" spans="1:1" x14ac:dyDescent="0.2">
      <c r="A1679" t="s">
        <v>640</v>
      </c>
    </row>
    <row r="1680" spans="1:1" x14ac:dyDescent="0.2">
      <c r="A1680" t="e">
        <f>--EFKEAFLLFDRTPKGEMKITYGQCGDVLRALGQNPTQAEVLRVLGKPKQEELNSKMMD</f>
        <v>#NAME?</v>
      </c>
    </row>
    <row r="1681" spans="1:1" x14ac:dyDescent="0.2">
      <c r="A1681" t="s">
        <v>641</v>
      </c>
    </row>
    <row r="1682" spans="1:1" x14ac:dyDescent="0.2">
      <c r="A1682" t="s">
        <v>642</v>
      </c>
    </row>
    <row r="1683" spans="1:1" x14ac:dyDescent="0.2">
      <c r="A1683" t="s">
        <v>794</v>
      </c>
    </row>
    <row r="1684" spans="1:1" x14ac:dyDescent="0.2">
      <c r="A1684" t="s">
        <v>797</v>
      </c>
    </row>
    <row r="1685" spans="1:1" x14ac:dyDescent="0.2">
      <c r="A1685" t="s">
        <v>460</v>
      </c>
    </row>
    <row r="1686" spans="1:1" x14ac:dyDescent="0.2">
      <c r="A1686" t="s">
        <v>798</v>
      </c>
    </row>
    <row r="1687" spans="1:1" x14ac:dyDescent="0.2">
      <c r="A1687" t="e">
        <f>--EEPKPAP--------KPA-----EP-------------E------PKKEVEF-NPASI</f>
        <v>#NAME?</v>
      </c>
    </row>
    <row r="1688" spans="1:1" x14ac:dyDescent="0.2">
      <c r="A1688" t="s">
        <v>799</v>
      </c>
    </row>
    <row r="1689" spans="1:1" x14ac:dyDescent="0.2">
      <c r="A1689" t="s">
        <v>800</v>
      </c>
    </row>
    <row r="1690" spans="1:1" x14ac:dyDescent="0.2">
      <c r="A1690" t="e">
        <f>--EFKEAFSLFDRTPKSEMKITYAQCGDVLRALGQNPTQAEVMKVLGRPKQEEMNSKMID</f>
        <v>#NAME?</v>
      </c>
    </row>
    <row r="1691" spans="1:1" x14ac:dyDescent="0.2">
      <c r="A1691" t="s">
        <v>801</v>
      </c>
    </row>
    <row r="1692" spans="1:1" x14ac:dyDescent="0.2">
      <c r="A1692" t="s">
        <v>802</v>
      </c>
    </row>
    <row r="1693" spans="1:1" x14ac:dyDescent="0.2">
      <c r="A1693" t="s">
        <v>606</v>
      </c>
    </row>
    <row r="1694" spans="1:1" x14ac:dyDescent="0.2">
      <c r="A1694" t="s">
        <v>803</v>
      </c>
    </row>
    <row r="1695" spans="1:1" x14ac:dyDescent="0.2">
      <c r="A1695" t="e">
        <f>--------------------------MAPKKVE---------PKK-PEPKKP-------E</f>
        <v>#NAME?</v>
      </c>
    </row>
    <row r="1696" spans="1:1" x14ac:dyDescent="0.2">
      <c r="A1696" t="s">
        <v>804</v>
      </c>
    </row>
    <row r="1697" spans="1:1" x14ac:dyDescent="0.2">
      <c r="A1697" t="s">
        <v>805</v>
      </c>
    </row>
    <row r="1698" spans="1:1" x14ac:dyDescent="0.2">
      <c r="A1698" t="s">
        <v>806</v>
      </c>
    </row>
    <row r="1699" spans="1:1" x14ac:dyDescent="0.2">
      <c r="A1699" t="e">
        <f>--EFRDAFTLFDETPTGEMKIRYAQCGDVMRALGHNPTNADVLTVLGKPKAEEMNTKYLD</f>
        <v>#NAME?</v>
      </c>
    </row>
    <row r="1700" spans="1:1" x14ac:dyDescent="0.2">
      <c r="A1700" t="s">
        <v>807</v>
      </c>
    </row>
    <row r="1701" spans="1:1" x14ac:dyDescent="0.2">
      <c r="A1701" t="s">
        <v>808</v>
      </c>
    </row>
    <row r="1702" spans="1:1" x14ac:dyDescent="0.2">
      <c r="A1702" t="s">
        <v>656</v>
      </c>
    </row>
    <row r="1703" spans="1:1" x14ac:dyDescent="0.2">
      <c r="A1703" t="s">
        <v>809</v>
      </c>
    </row>
    <row r="1704" spans="1:1" x14ac:dyDescent="0.2">
      <c r="A1704" t="s">
        <v>798</v>
      </c>
    </row>
    <row r="1705" spans="1:1" x14ac:dyDescent="0.2">
      <c r="A1705" t="e">
        <f>--EEPKPAP--------KPA-----EP-------------E------PKKEVEF-NPASI</f>
        <v>#NAME?</v>
      </c>
    </row>
    <row r="1706" spans="1:1" x14ac:dyDescent="0.2">
      <c r="A1706" t="s">
        <v>799</v>
      </c>
    </row>
    <row r="1707" spans="1:1" x14ac:dyDescent="0.2">
      <c r="A1707" t="s">
        <v>800</v>
      </c>
    </row>
    <row r="1708" spans="1:1" x14ac:dyDescent="0.2">
      <c r="A1708" t="e">
        <f>--EFKEAFSLFDRTPKSEMKITYAQCGDVLRALGQNPTQAEVMKVLGRPKQEEMNSKMID</f>
        <v>#NAME?</v>
      </c>
    </row>
    <row r="1709" spans="1:1" x14ac:dyDescent="0.2">
      <c r="A1709" t="s">
        <v>810</v>
      </c>
    </row>
    <row r="1710" spans="1:1" x14ac:dyDescent="0.2">
      <c r="A1710" t="s">
        <v>802</v>
      </c>
    </row>
    <row r="1711" spans="1:1" x14ac:dyDescent="0.2">
      <c r="A1711" t="s">
        <v>606</v>
      </c>
    </row>
    <row r="1712" spans="1:1" x14ac:dyDescent="0.2">
      <c r="A1712" t="s">
        <v>811</v>
      </c>
    </row>
    <row r="1713" spans="1:1" x14ac:dyDescent="0.2">
      <c r="A1713" t="s">
        <v>433</v>
      </c>
    </row>
    <row r="1714" spans="1:1" x14ac:dyDescent="0.2">
      <c r="A1714" t="e">
        <f>--------------------------MPSRKPKA--------PDR-NSQQTQ-------Q</f>
        <v>#NAME?</v>
      </c>
    </row>
    <row r="1715" spans="1:1" x14ac:dyDescent="0.2">
      <c r="A1715" t="s">
        <v>812</v>
      </c>
    </row>
    <row r="1716" spans="1:1" x14ac:dyDescent="0.2">
      <c r="A1716" t="s">
        <v>813</v>
      </c>
    </row>
    <row r="1717" spans="1:1" x14ac:dyDescent="0.2">
      <c r="A1717" t="s">
        <v>814</v>
      </c>
    </row>
    <row r="1718" spans="1:1" x14ac:dyDescent="0.2">
      <c r="A1718" t="e">
        <f>-AEFKEAFSLFDRTPTGAMQITYAQCGDVLRALGHNPTNAEVLKVLGKPKPEDMNTKMLD</f>
        <v>#NAME?</v>
      </c>
    </row>
    <row r="1719" spans="1:1" x14ac:dyDescent="0.2">
      <c r="A1719" t="s">
        <v>785</v>
      </c>
    </row>
    <row r="1720" spans="1:1" x14ac:dyDescent="0.2">
      <c r="A1720" t="s">
        <v>815</v>
      </c>
    </row>
    <row r="1721" spans="1:1" x14ac:dyDescent="0.2">
      <c r="A1721" t="s">
        <v>650</v>
      </c>
    </row>
    <row r="1722" spans="1:1" x14ac:dyDescent="0.2">
      <c r="A1722" t="s">
        <v>816</v>
      </c>
    </row>
    <row r="1723" spans="1:1" x14ac:dyDescent="0.2">
      <c r="A1723" t="e">
        <f>--------------------------MAPKKVE---------PKK-PEPKKP-------E</f>
        <v>#NAME?</v>
      </c>
    </row>
    <row r="1724" spans="1:1" x14ac:dyDescent="0.2">
      <c r="A1724" t="s">
        <v>804</v>
      </c>
    </row>
    <row r="1725" spans="1:1" x14ac:dyDescent="0.2">
      <c r="A1725" t="s">
        <v>805</v>
      </c>
    </row>
    <row r="1726" spans="1:1" x14ac:dyDescent="0.2">
      <c r="A1726" t="s">
        <v>806</v>
      </c>
    </row>
    <row r="1727" spans="1:1" x14ac:dyDescent="0.2">
      <c r="A1727" t="e">
        <f>--EFRDAFTLFDETPTGEMKIRYAQCGDVMRALGHNPTNADVLTVLGKPKAEEMNTKYLD</f>
        <v>#NAME?</v>
      </c>
    </row>
    <row r="1728" spans="1:1" x14ac:dyDescent="0.2">
      <c r="A1728" t="s">
        <v>817</v>
      </c>
    </row>
    <row r="1729" spans="1:1" x14ac:dyDescent="0.2">
      <c r="A1729" t="s">
        <v>818</v>
      </c>
    </row>
    <row r="1730" spans="1:1" x14ac:dyDescent="0.2">
      <c r="A1730" t="s">
        <v>656</v>
      </c>
    </row>
    <row r="1731" spans="1:1" x14ac:dyDescent="0.2">
      <c r="A1731" t="s">
        <v>819</v>
      </c>
    </row>
    <row r="1732" spans="1:1" x14ac:dyDescent="0.2">
      <c r="A1732" t="s">
        <v>820</v>
      </c>
    </row>
    <row r="1733" spans="1:1" x14ac:dyDescent="0.2">
      <c r="A1733" t="s">
        <v>26</v>
      </c>
    </row>
    <row r="1734" spans="1:1" x14ac:dyDescent="0.2">
      <c r="A1734" t="s">
        <v>26</v>
      </c>
    </row>
    <row r="1735" spans="1:1" x14ac:dyDescent="0.2">
      <c r="A1735" t="s">
        <v>821</v>
      </c>
    </row>
    <row r="1736" spans="1:1" x14ac:dyDescent="0.2">
      <c r="A1736" t="s">
        <v>634</v>
      </c>
    </row>
    <row r="1737" spans="1:1" x14ac:dyDescent="0.2">
      <c r="A1737" t="e">
        <f>--DFKEAFLLFDRT--GDAKITLSQVGDIVRALGQNPTNAEINKILGNPSKEEMNAKKIT</f>
        <v>#NAME?</v>
      </c>
    </row>
    <row r="1738" spans="1:1" x14ac:dyDescent="0.2">
      <c r="A1738" t="s">
        <v>822</v>
      </c>
    </row>
    <row r="1739" spans="1:1" x14ac:dyDescent="0.2">
      <c r="A1739" t="s">
        <v>823</v>
      </c>
    </row>
    <row r="1740" spans="1:1" x14ac:dyDescent="0.2">
      <c r="A1740" t="s">
        <v>694</v>
      </c>
    </row>
    <row r="1741" spans="1:1" x14ac:dyDescent="0.2">
      <c r="A1741" t="s">
        <v>824</v>
      </c>
    </row>
    <row r="1742" spans="1:1" x14ac:dyDescent="0.2">
      <c r="A1742" t="s">
        <v>825</v>
      </c>
    </row>
    <row r="1743" spans="1:1" x14ac:dyDescent="0.2">
      <c r="A1743" t="s">
        <v>826</v>
      </c>
    </row>
    <row r="1744" spans="1:1" x14ac:dyDescent="0.2">
      <c r="A1744" t="s">
        <v>827</v>
      </c>
    </row>
    <row r="1745" spans="1:1" x14ac:dyDescent="0.2">
      <c r="A1745" t="s">
        <v>26</v>
      </c>
    </row>
    <row r="1746" spans="1:1" x14ac:dyDescent="0.2">
      <c r="A1746" t="s">
        <v>26</v>
      </c>
    </row>
    <row r="1747" spans="1:1" x14ac:dyDescent="0.2">
      <c r="A1747" t="s">
        <v>768</v>
      </c>
    </row>
    <row r="1748" spans="1:1" x14ac:dyDescent="0.2">
      <c r="A1748" t="s">
        <v>828</v>
      </c>
    </row>
    <row r="1749" spans="1:1" x14ac:dyDescent="0.2">
      <c r="A1749" t="e">
        <f>--DFKEAFLLFDRT--GDAKITLSQVGDIVRALGQNPTNAEINKILGNPSKEEMNAKKIT</f>
        <v>#NAME?</v>
      </c>
    </row>
    <row r="1750" spans="1:1" x14ac:dyDescent="0.2">
      <c r="A1750" t="s">
        <v>822</v>
      </c>
    </row>
    <row r="1751" spans="1:1" x14ac:dyDescent="0.2">
      <c r="A1751" t="s">
        <v>823</v>
      </c>
    </row>
    <row r="1752" spans="1:1" x14ac:dyDescent="0.2">
      <c r="A1752" t="s">
        <v>694</v>
      </c>
    </row>
    <row r="1753" spans="1:1" x14ac:dyDescent="0.2">
      <c r="A1753" t="s">
        <v>829</v>
      </c>
    </row>
    <row r="1754" spans="1:1" x14ac:dyDescent="0.2">
      <c r="A1754" t="s">
        <v>433</v>
      </c>
    </row>
    <row r="1755" spans="1:1" x14ac:dyDescent="0.2">
      <c r="A1755" t="s">
        <v>26</v>
      </c>
    </row>
    <row r="1756" spans="1:1" x14ac:dyDescent="0.2">
      <c r="A1756" t="s">
        <v>26</v>
      </c>
    </row>
    <row r="1757" spans="1:1" x14ac:dyDescent="0.2">
      <c r="A1757" t="s">
        <v>768</v>
      </c>
    </row>
    <row r="1758" spans="1:1" x14ac:dyDescent="0.2">
      <c r="A1758" t="s">
        <v>828</v>
      </c>
    </row>
    <row r="1759" spans="1:1" x14ac:dyDescent="0.2">
      <c r="A1759" t="e">
        <f>--DFKEAFLLFDRT--GDAKITLSQVGDIVRALGQNPTNAEINKILGNPSKEEMNAKKIT</f>
        <v>#NAME?</v>
      </c>
    </row>
    <row r="1760" spans="1:1" x14ac:dyDescent="0.2">
      <c r="A1760" t="s">
        <v>822</v>
      </c>
    </row>
    <row r="1761" spans="1:1" x14ac:dyDescent="0.2">
      <c r="A1761" t="s">
        <v>830</v>
      </c>
    </row>
    <row r="1762" spans="1:1" x14ac:dyDescent="0.2">
      <c r="A1762" t="s">
        <v>694</v>
      </c>
    </row>
    <row r="1763" spans="1:1" x14ac:dyDescent="0.2">
      <c r="A1763" t="s">
        <v>831</v>
      </c>
    </row>
    <row r="1764" spans="1:1" x14ac:dyDescent="0.2">
      <c r="A1764" t="s">
        <v>26</v>
      </c>
    </row>
    <row r="1765" spans="1:1" x14ac:dyDescent="0.2">
      <c r="A1765" t="s">
        <v>26</v>
      </c>
    </row>
    <row r="1766" spans="1:1" x14ac:dyDescent="0.2">
      <c r="A1766" t="s">
        <v>26</v>
      </c>
    </row>
    <row r="1767" spans="1:1" x14ac:dyDescent="0.2">
      <c r="A1767" t="s">
        <v>26</v>
      </c>
    </row>
    <row r="1768" spans="1:1" x14ac:dyDescent="0.2">
      <c r="A1768" t="e">
        <f>--------SLFDRTPTGEMKITYGQCGDVLRALGQNPTNAEVLRVLGKPKPEEMSSKTLD</f>
        <v>#NAME?</v>
      </c>
    </row>
    <row r="1769" spans="1:1" x14ac:dyDescent="0.2">
      <c r="A1769" t="s">
        <v>764</v>
      </c>
    </row>
    <row r="1770" spans="1:1" x14ac:dyDescent="0.2">
      <c r="A1770" t="s">
        <v>765</v>
      </c>
    </row>
    <row r="1771" spans="1:1" x14ac:dyDescent="0.2">
      <c r="A1771" t="s">
        <v>650</v>
      </c>
    </row>
    <row r="1772" spans="1:1" x14ac:dyDescent="0.2">
      <c r="A1772" t="s">
        <v>832</v>
      </c>
    </row>
    <row r="1773" spans="1:1" x14ac:dyDescent="0.2">
      <c r="A1773" t="s">
        <v>460</v>
      </c>
    </row>
    <row r="1774" spans="1:1" x14ac:dyDescent="0.2">
      <c r="A1774" t="s">
        <v>26</v>
      </c>
    </row>
    <row r="1775" spans="1:1" x14ac:dyDescent="0.2">
      <c r="A1775" t="s">
        <v>26</v>
      </c>
    </row>
    <row r="1776" spans="1:1" x14ac:dyDescent="0.2">
      <c r="A1776" t="s">
        <v>26</v>
      </c>
    </row>
    <row r="1777" spans="1:1" x14ac:dyDescent="0.2">
      <c r="A1777" t="s">
        <v>833</v>
      </c>
    </row>
    <row r="1778" spans="1:1" x14ac:dyDescent="0.2">
      <c r="A1778" t="e">
        <f>--DFKEAFLLFDRT--GDAKITLSQVGDIVRALGQNPTNAEINKILGNPSKEEMNAKKIT</f>
        <v>#NAME?</v>
      </c>
    </row>
    <row r="1779" spans="1:1" x14ac:dyDescent="0.2">
      <c r="A1779" t="s">
        <v>822</v>
      </c>
    </row>
    <row r="1780" spans="1:1" x14ac:dyDescent="0.2">
      <c r="A1780" t="s">
        <v>823</v>
      </c>
    </row>
    <row r="1781" spans="1:1" x14ac:dyDescent="0.2">
      <c r="A1781" t="s">
        <v>694</v>
      </c>
    </row>
    <row r="1782" spans="1:1" x14ac:dyDescent="0.2">
      <c r="A1782" t="s">
        <v>834</v>
      </c>
    </row>
    <row r="1783" spans="1:1" x14ac:dyDescent="0.2">
      <c r="A1783" t="s">
        <v>835</v>
      </c>
    </row>
    <row r="1784" spans="1:1" x14ac:dyDescent="0.2">
      <c r="A1784" t="e">
        <f>--------------------------MAPKKD----------VKK-P------------A</f>
        <v>#NAME?</v>
      </c>
    </row>
    <row r="1785" spans="1:1" x14ac:dyDescent="0.2">
      <c r="A1785" t="s">
        <v>836</v>
      </c>
    </row>
    <row r="1786" spans="1:1" x14ac:dyDescent="0.2">
      <c r="A1786" t="s">
        <v>633</v>
      </c>
    </row>
    <row r="1787" spans="1:1" x14ac:dyDescent="0.2">
      <c r="A1787" t="s">
        <v>634</v>
      </c>
    </row>
    <row r="1788" spans="1:1" x14ac:dyDescent="0.2">
      <c r="A1788" t="e">
        <f>--DFKEAFLLFDRT--GDAKITLSQVGDIVRALGQNPTNAEINKILGNPSKEEMNAKKIT</f>
        <v>#NAME?</v>
      </c>
    </row>
    <row r="1789" spans="1:1" x14ac:dyDescent="0.2">
      <c r="A1789" t="s">
        <v>822</v>
      </c>
    </row>
    <row r="1790" spans="1:1" x14ac:dyDescent="0.2">
      <c r="A1790" t="s">
        <v>823</v>
      </c>
    </row>
    <row r="1791" spans="1:1" x14ac:dyDescent="0.2">
      <c r="A1791" t="s">
        <v>694</v>
      </c>
    </row>
    <row r="1792" spans="1:1" x14ac:dyDescent="0.2">
      <c r="A1792" t="s">
        <v>837</v>
      </c>
    </row>
    <row r="1793" spans="1:1" x14ac:dyDescent="0.2">
      <c r="A1793" t="s">
        <v>433</v>
      </c>
    </row>
    <row r="1794" spans="1:1" x14ac:dyDescent="0.2">
      <c r="A1794" t="s">
        <v>26</v>
      </c>
    </row>
    <row r="1795" spans="1:1" x14ac:dyDescent="0.2">
      <c r="A1795" t="s">
        <v>26</v>
      </c>
    </row>
    <row r="1796" spans="1:1" x14ac:dyDescent="0.2">
      <c r="A1796" t="s">
        <v>26</v>
      </c>
    </row>
    <row r="1797" spans="1:1" x14ac:dyDescent="0.2">
      <c r="A1797" t="s">
        <v>26</v>
      </c>
    </row>
    <row r="1798" spans="1:1" x14ac:dyDescent="0.2">
      <c r="A1798" t="e">
        <f>---FKEAFSLFDRTPKSEMKITYAQCGDVLRALGQNPTQAEVMKVLGRPKQEEMNSKMID</f>
        <v>#NAME?</v>
      </c>
    </row>
    <row r="1799" spans="1:1" x14ac:dyDescent="0.2">
      <c r="A1799" t="s">
        <v>810</v>
      </c>
    </row>
    <row r="1800" spans="1:1" x14ac:dyDescent="0.2">
      <c r="A1800" t="s">
        <v>802</v>
      </c>
    </row>
    <row r="1801" spans="1:1" x14ac:dyDescent="0.2">
      <c r="A1801" t="s">
        <v>606</v>
      </c>
    </row>
    <row r="1802" spans="1:1" x14ac:dyDescent="0.2">
      <c r="A1802" t="s">
        <v>838</v>
      </c>
    </row>
    <row r="1803" spans="1:1" x14ac:dyDescent="0.2">
      <c r="A1803" t="s">
        <v>839</v>
      </c>
    </row>
    <row r="1804" spans="1:1" x14ac:dyDescent="0.2">
      <c r="A1804" t="e">
        <f>----EDPAP-----GAKDPAS-AASSPI---------LTPESATK--AEKDNSAPDLDPV</f>
        <v>#NAME?</v>
      </c>
    </row>
    <row r="1805" spans="1:1" x14ac:dyDescent="0.2">
      <c r="A1805" t="s">
        <v>840</v>
      </c>
    </row>
    <row r="1806" spans="1:1" x14ac:dyDescent="0.2">
      <c r="A1806" t="s">
        <v>841</v>
      </c>
    </row>
    <row r="1807" spans="1:1" x14ac:dyDescent="0.2">
      <c r="A1807" t="e">
        <f>--EFKEAFQLFARSPSG---ISLAQCGDVMRALGQNPTNAEVLNVLGKPKPEEMESKLID</f>
        <v>#NAME?</v>
      </c>
    </row>
    <row r="1808" spans="1:1" x14ac:dyDescent="0.2">
      <c r="A1808" t="s">
        <v>842</v>
      </c>
    </row>
    <row r="1809" spans="1:1" x14ac:dyDescent="0.2">
      <c r="A1809" t="s">
        <v>843</v>
      </c>
    </row>
    <row r="1810" spans="1:1" x14ac:dyDescent="0.2">
      <c r="A1810" t="s">
        <v>741</v>
      </c>
    </row>
    <row r="1811" spans="1:1" x14ac:dyDescent="0.2">
      <c r="A1811" t="s">
        <v>844</v>
      </c>
    </row>
    <row r="1812" spans="1:1" x14ac:dyDescent="0.2">
      <c r="A1812" t="s">
        <v>26</v>
      </c>
    </row>
    <row r="1813" spans="1:1" x14ac:dyDescent="0.2">
      <c r="A1813" t="s">
        <v>26</v>
      </c>
    </row>
    <row r="1814" spans="1:1" x14ac:dyDescent="0.2">
      <c r="A1814" t="s">
        <v>26</v>
      </c>
    </row>
    <row r="1815" spans="1:1" x14ac:dyDescent="0.2">
      <c r="A1815" t="s">
        <v>26</v>
      </c>
    </row>
    <row r="1816" spans="1:1" x14ac:dyDescent="0.2">
      <c r="A1816" t="e">
        <f>-----------------------------MRALGQNPTNAEVLKVLGNPKSDEMNVKVLD</f>
        <v>#NAME?</v>
      </c>
    </row>
    <row r="1817" spans="1:1" x14ac:dyDescent="0.2">
      <c r="A1817" t="s">
        <v>654</v>
      </c>
    </row>
    <row r="1818" spans="1:1" x14ac:dyDescent="0.2">
      <c r="A1818" t="s">
        <v>720</v>
      </c>
    </row>
    <row r="1819" spans="1:1" x14ac:dyDescent="0.2">
      <c r="A1819" t="s">
        <v>711</v>
      </c>
    </row>
    <row r="1820" spans="1:1" x14ac:dyDescent="0.2">
      <c r="A1820" t="s">
        <v>845</v>
      </c>
    </row>
    <row r="1821" spans="1:1" x14ac:dyDescent="0.2">
      <c r="A1821" t="s">
        <v>846</v>
      </c>
    </row>
    <row r="1822" spans="1:1" x14ac:dyDescent="0.2">
      <c r="A1822" t="e">
        <f>----EDPAP-----GAKDPAL-AASSPI---------LTPESATK--AEKDNSAPDLDPV</f>
        <v>#NAME?</v>
      </c>
    </row>
    <row r="1823" spans="1:1" x14ac:dyDescent="0.2">
      <c r="A1823" t="s">
        <v>840</v>
      </c>
    </row>
    <row r="1824" spans="1:1" x14ac:dyDescent="0.2">
      <c r="A1824" t="s">
        <v>841</v>
      </c>
    </row>
    <row r="1825" spans="1:1" x14ac:dyDescent="0.2">
      <c r="A1825" t="e">
        <f>--EFKEAFQLFARSPSG---ISLAQCGDVMRALGQNPTNAEVLNVLGKPKPEEMESKLID</f>
        <v>#NAME?</v>
      </c>
    </row>
    <row r="1826" spans="1:1" x14ac:dyDescent="0.2">
      <c r="A1826" t="s">
        <v>842</v>
      </c>
    </row>
    <row r="1827" spans="1:1" x14ac:dyDescent="0.2">
      <c r="A1827" t="s">
        <v>843</v>
      </c>
    </row>
    <row r="1828" spans="1:1" x14ac:dyDescent="0.2">
      <c r="A1828" t="s">
        <v>741</v>
      </c>
    </row>
    <row r="1829" spans="1:1" x14ac:dyDescent="0.2">
      <c r="A1829" t="s">
        <v>847</v>
      </c>
    </row>
    <row r="1830" spans="1:1" x14ac:dyDescent="0.2">
      <c r="A1830" t="s">
        <v>26</v>
      </c>
    </row>
    <row r="1831" spans="1:1" x14ac:dyDescent="0.2">
      <c r="A1831" t="e">
        <f>----PAPAP------APAPA----PAP-------------A------KPKEPAI-DLKSI</f>
        <v>#NAME?</v>
      </c>
    </row>
    <row r="1832" spans="1:1" x14ac:dyDescent="0.2">
      <c r="A1832" t="s">
        <v>633</v>
      </c>
    </row>
    <row r="1833" spans="1:1" x14ac:dyDescent="0.2">
      <c r="A1833" t="s">
        <v>848</v>
      </c>
    </row>
    <row r="1834" spans="1:1" x14ac:dyDescent="0.2">
      <c r="A1834" t="e">
        <f>--DFKEAFLLFDRT--GDAKITLSQVGDIVRALGQNPTNAEINKILGNPSKEEMNAKKIT</f>
        <v>#NAME?</v>
      </c>
    </row>
    <row r="1835" spans="1:1" x14ac:dyDescent="0.2">
      <c r="A1835" t="s">
        <v>822</v>
      </c>
    </row>
    <row r="1836" spans="1:1" x14ac:dyDescent="0.2">
      <c r="A1836" t="s">
        <v>823</v>
      </c>
    </row>
    <row r="1837" spans="1:1" x14ac:dyDescent="0.2">
      <c r="A1837" t="s">
        <v>694</v>
      </c>
    </row>
    <row r="1838" spans="1:1" x14ac:dyDescent="0.2">
      <c r="A1838" t="s">
        <v>849</v>
      </c>
    </row>
    <row r="1839" spans="1:1" x14ac:dyDescent="0.2">
      <c r="A1839" t="s">
        <v>26</v>
      </c>
    </row>
    <row r="1840" spans="1:1" x14ac:dyDescent="0.2">
      <c r="A1840" t="s">
        <v>26</v>
      </c>
    </row>
    <row r="1841" spans="1:1" x14ac:dyDescent="0.2">
      <c r="A1841" t="s">
        <v>850</v>
      </c>
    </row>
    <row r="1842" spans="1:1" x14ac:dyDescent="0.2">
      <c r="A1842" t="s">
        <v>851</v>
      </c>
    </row>
    <row r="1843" spans="1:1" x14ac:dyDescent="0.2">
      <c r="A1843" t="e">
        <f>--DFKEAFLLFDRT--GDAKITASQVGDIARALGQNPTNAEINKILGNPSKEEMNAAAIT</f>
        <v>#NAME?</v>
      </c>
    </row>
    <row r="1844" spans="1:1" x14ac:dyDescent="0.2">
      <c r="A1844" t="s">
        <v>822</v>
      </c>
    </row>
    <row r="1845" spans="1:1" x14ac:dyDescent="0.2">
      <c r="A1845" t="s">
        <v>823</v>
      </c>
    </row>
    <row r="1846" spans="1:1" x14ac:dyDescent="0.2">
      <c r="A1846" t="s">
        <v>694</v>
      </c>
    </row>
    <row r="1847" spans="1:1" x14ac:dyDescent="0.2">
      <c r="A1847" t="s">
        <v>852</v>
      </c>
    </row>
    <row r="1848" spans="1:1" x14ac:dyDescent="0.2">
      <c r="A1848" t="s">
        <v>460</v>
      </c>
    </row>
    <row r="1849" spans="1:1" x14ac:dyDescent="0.2">
      <c r="A1849" t="s">
        <v>26</v>
      </c>
    </row>
    <row r="1850" spans="1:1" x14ac:dyDescent="0.2">
      <c r="A1850" t="s">
        <v>26</v>
      </c>
    </row>
    <row r="1851" spans="1:1" x14ac:dyDescent="0.2">
      <c r="A1851" t="s">
        <v>26</v>
      </c>
    </row>
    <row r="1852" spans="1:1" x14ac:dyDescent="0.2">
      <c r="A1852" t="s">
        <v>853</v>
      </c>
    </row>
    <row r="1853" spans="1:1" x14ac:dyDescent="0.2">
      <c r="A1853" t="e">
        <f>--DFKEAFLLFDRT--GDAKITASQVGDIARALGQNPTNAEINKILGNPSKEEMNAAAIT</f>
        <v>#NAME?</v>
      </c>
    </row>
    <row r="1854" spans="1:1" x14ac:dyDescent="0.2">
      <c r="A1854" t="s">
        <v>822</v>
      </c>
    </row>
    <row r="1855" spans="1:1" x14ac:dyDescent="0.2">
      <c r="A1855" t="s">
        <v>823</v>
      </c>
    </row>
    <row r="1856" spans="1:1" x14ac:dyDescent="0.2">
      <c r="A1856" t="s">
        <v>694</v>
      </c>
    </row>
    <row r="1857" spans="1:1" x14ac:dyDescent="0.2">
      <c r="A1857" t="s">
        <v>854</v>
      </c>
    </row>
    <row r="1858" spans="1:1" x14ac:dyDescent="0.2">
      <c r="A1858" t="s">
        <v>26</v>
      </c>
    </row>
    <row r="1859" spans="1:1" x14ac:dyDescent="0.2">
      <c r="A1859" t="s">
        <v>26</v>
      </c>
    </row>
    <row r="1860" spans="1:1" x14ac:dyDescent="0.2">
      <c r="A1860" t="s">
        <v>26</v>
      </c>
    </row>
    <row r="1861" spans="1:1" x14ac:dyDescent="0.2">
      <c r="A1861" t="s">
        <v>26</v>
      </c>
    </row>
    <row r="1862" spans="1:1" x14ac:dyDescent="0.2">
      <c r="A1862" t="e">
        <f>-----------------------------MRALGQNPTNAEVLKVLGNPKSDEMNVKVLD</f>
        <v>#NAME?</v>
      </c>
    </row>
    <row r="1863" spans="1:1" x14ac:dyDescent="0.2">
      <c r="A1863" t="s">
        <v>654</v>
      </c>
    </row>
    <row r="1864" spans="1:1" x14ac:dyDescent="0.2">
      <c r="A1864" t="s">
        <v>655</v>
      </c>
    </row>
    <row r="1865" spans="1:1" x14ac:dyDescent="0.2">
      <c r="A1865" t="s">
        <v>656</v>
      </c>
    </row>
    <row r="1866" spans="1:1" x14ac:dyDescent="0.2">
      <c r="A1866" t="s">
        <v>855</v>
      </c>
    </row>
    <row r="1867" spans="1:1" x14ac:dyDescent="0.2">
      <c r="A1867" t="s">
        <v>26</v>
      </c>
    </row>
    <row r="1868" spans="1:1" x14ac:dyDescent="0.2">
      <c r="A1868" t="s">
        <v>26</v>
      </c>
    </row>
    <row r="1869" spans="1:1" x14ac:dyDescent="0.2">
      <c r="A1869" t="s">
        <v>768</v>
      </c>
    </row>
    <row r="1870" spans="1:1" x14ac:dyDescent="0.2">
      <c r="A1870" t="s">
        <v>828</v>
      </c>
    </row>
    <row r="1871" spans="1:1" x14ac:dyDescent="0.2">
      <c r="A1871" t="e">
        <f>--DFKEAFLLFDRT--GDAKITLSQVGDIVRALGQNPTNAEINKILGNPSKEEMNAKKIT</f>
        <v>#NAME?</v>
      </c>
    </row>
    <row r="1872" spans="1:1" x14ac:dyDescent="0.2">
      <c r="A1872" t="s">
        <v>856</v>
      </c>
    </row>
    <row r="1873" spans="1:1" x14ac:dyDescent="0.2">
      <c r="A1873" t="s">
        <v>823</v>
      </c>
    </row>
    <row r="1874" spans="1:1" x14ac:dyDescent="0.2">
      <c r="A1874" t="s">
        <v>694</v>
      </c>
    </row>
    <row r="1875" spans="1:1" x14ac:dyDescent="0.2">
      <c r="A1875" t="s">
        <v>857</v>
      </c>
    </row>
    <row r="1876" spans="1:1" x14ac:dyDescent="0.2">
      <c r="A1876" t="s">
        <v>465</v>
      </c>
    </row>
    <row r="1877" spans="1:1" x14ac:dyDescent="0.2">
      <c r="A1877" t="s">
        <v>858</v>
      </c>
    </row>
    <row r="1878" spans="1:1" x14ac:dyDescent="0.2">
      <c r="A1878" t="e">
        <f>--AEPAPAP--------------APAP-------------E------PPKADAV-DLSGV</f>
        <v>#NAME?</v>
      </c>
    </row>
    <row r="1879" spans="1:1" x14ac:dyDescent="0.2">
      <c r="A1879" t="s">
        <v>859</v>
      </c>
    </row>
    <row r="1880" spans="1:1" x14ac:dyDescent="0.2">
      <c r="A1880" t="s">
        <v>860</v>
      </c>
    </row>
    <row r="1881" spans="1:1" x14ac:dyDescent="0.2">
      <c r="A1881" t="e">
        <f>--DYREAFLLFDRV--GDSKVAYNQIADIMRALGQNPTNKEVTKILGNPTADDMVNKRVD</f>
        <v>#NAME?</v>
      </c>
    </row>
    <row r="1882" spans="1:1" x14ac:dyDescent="0.2">
      <c r="A1882" t="s">
        <v>861</v>
      </c>
    </row>
    <row r="1883" spans="1:1" x14ac:dyDescent="0.2">
      <c r="A1883" t="s">
        <v>862</v>
      </c>
    </row>
    <row r="1884" spans="1:1" x14ac:dyDescent="0.2">
      <c r="A1884" t="s">
        <v>694</v>
      </c>
    </row>
    <row r="1885" spans="1:1" x14ac:dyDescent="0.2">
      <c r="A1885" t="s">
        <v>863</v>
      </c>
    </row>
    <row r="1886" spans="1:1" x14ac:dyDescent="0.2">
      <c r="A1886" t="e">
        <f>--------------------------MAPKKE----------VKK-P------------A</f>
        <v>#NAME?</v>
      </c>
    </row>
    <row r="1887" spans="1:1" x14ac:dyDescent="0.2">
      <c r="A1887" t="s">
        <v>836</v>
      </c>
    </row>
    <row r="1888" spans="1:1" x14ac:dyDescent="0.2">
      <c r="A1888" t="s">
        <v>633</v>
      </c>
    </row>
    <row r="1889" spans="1:1" x14ac:dyDescent="0.2">
      <c r="A1889" t="s">
        <v>634</v>
      </c>
    </row>
    <row r="1890" spans="1:1" x14ac:dyDescent="0.2">
      <c r="A1890" t="e">
        <f>--DFKEAFLLFDRT--GDAKITLSQVGDIVRALGQNPTNAEINKILGNPSKEEMNAKKIT</f>
        <v>#NAME?</v>
      </c>
    </row>
    <row r="1891" spans="1:1" x14ac:dyDescent="0.2">
      <c r="A1891" t="s">
        <v>856</v>
      </c>
    </row>
    <row r="1892" spans="1:1" x14ac:dyDescent="0.2">
      <c r="A1892" t="s">
        <v>823</v>
      </c>
    </row>
    <row r="1893" spans="1:1" x14ac:dyDescent="0.2">
      <c r="A1893" t="s">
        <v>694</v>
      </c>
    </row>
    <row r="1894" spans="1:1" x14ac:dyDescent="0.2">
      <c r="A1894" t="s">
        <v>864</v>
      </c>
    </row>
    <row r="1895" spans="1:1" x14ac:dyDescent="0.2">
      <c r="A1895" t="s">
        <v>26</v>
      </c>
    </row>
    <row r="1896" spans="1:1" x14ac:dyDescent="0.2">
      <c r="A1896" t="s">
        <v>26</v>
      </c>
    </row>
    <row r="1897" spans="1:1" x14ac:dyDescent="0.2">
      <c r="A1897" t="s">
        <v>850</v>
      </c>
    </row>
    <row r="1898" spans="1:1" x14ac:dyDescent="0.2">
      <c r="A1898" t="s">
        <v>647</v>
      </c>
    </row>
    <row r="1899" spans="1:1" x14ac:dyDescent="0.2">
      <c r="A1899" t="e">
        <f>--DFKEAFGLFDRV--GDSKVAYNQVADIMRALGQNPTNKDVKKILGDPSADDMANKRID</f>
        <v>#NAME?</v>
      </c>
    </row>
    <row r="1900" spans="1:1" x14ac:dyDescent="0.2">
      <c r="A1900" t="s">
        <v>865</v>
      </c>
    </row>
    <row r="1901" spans="1:1" x14ac:dyDescent="0.2">
      <c r="A1901" t="s">
        <v>866</v>
      </c>
    </row>
    <row r="1902" spans="1:1" x14ac:dyDescent="0.2">
      <c r="A1902" t="s">
        <v>694</v>
      </c>
    </row>
    <row r="1903" spans="1:1" x14ac:dyDescent="0.2">
      <c r="A1903" t="s">
        <v>867</v>
      </c>
    </row>
    <row r="1904" spans="1:1" x14ac:dyDescent="0.2">
      <c r="A1904" t="s">
        <v>465</v>
      </c>
    </row>
    <row r="1905" spans="1:1" x14ac:dyDescent="0.2">
      <c r="A1905" t="s">
        <v>868</v>
      </c>
    </row>
    <row r="1906" spans="1:1" x14ac:dyDescent="0.2">
      <c r="A1906" t="s">
        <v>26</v>
      </c>
    </row>
    <row r="1907" spans="1:1" x14ac:dyDescent="0.2">
      <c r="A1907" t="s">
        <v>869</v>
      </c>
    </row>
    <row r="1908" spans="1:1" x14ac:dyDescent="0.2">
      <c r="A1908" t="s">
        <v>647</v>
      </c>
    </row>
    <row r="1909" spans="1:1" x14ac:dyDescent="0.2">
      <c r="A1909" t="e">
        <f>--DFKEAFGLFDRV--GDSKVAYNQVADIMRALGQNPTNKDVKKILGDPSADDMANKRID</f>
        <v>#NAME?</v>
      </c>
    </row>
    <row r="1910" spans="1:1" x14ac:dyDescent="0.2">
      <c r="A1910" t="s">
        <v>865</v>
      </c>
    </row>
    <row r="1911" spans="1:1" x14ac:dyDescent="0.2">
      <c r="A1911" t="s">
        <v>866</v>
      </c>
    </row>
    <row r="1912" spans="1:1" x14ac:dyDescent="0.2">
      <c r="A1912" t="s">
        <v>694</v>
      </c>
    </row>
    <row r="1913" spans="1:1" x14ac:dyDescent="0.2">
      <c r="A1913" t="s">
        <v>870</v>
      </c>
    </row>
    <row r="1914" spans="1:1" x14ac:dyDescent="0.2">
      <c r="A1914" t="s">
        <v>871</v>
      </c>
    </row>
    <row r="1915" spans="1:1" x14ac:dyDescent="0.2">
      <c r="A1915" t="s">
        <v>26</v>
      </c>
    </row>
    <row r="1916" spans="1:1" x14ac:dyDescent="0.2">
      <c r="A1916" t="s">
        <v>26</v>
      </c>
    </row>
    <row r="1917" spans="1:1" x14ac:dyDescent="0.2">
      <c r="A1917" t="s">
        <v>872</v>
      </c>
    </row>
    <row r="1918" spans="1:1" x14ac:dyDescent="0.2">
      <c r="A1918" t="e">
        <f>--EFHETFSLFDNR--GDGKIYASQIGEVLRALGQNPTEAEVKKCGGHSDPEA----RVS</f>
        <v>#NAME?</v>
      </c>
    </row>
    <row r="1919" spans="1:1" x14ac:dyDescent="0.2">
      <c r="A1919" t="s">
        <v>873</v>
      </c>
    </row>
    <row r="1920" spans="1:1" x14ac:dyDescent="0.2">
      <c r="A1920" t="s">
        <v>874</v>
      </c>
    </row>
    <row r="1921" spans="1:1" x14ac:dyDescent="0.2">
      <c r="A1921" t="s">
        <v>593</v>
      </c>
    </row>
    <row r="1922" spans="1:1" x14ac:dyDescent="0.2">
      <c r="A1922" t="s">
        <v>875</v>
      </c>
    </row>
    <row r="1923" spans="1:1" x14ac:dyDescent="0.2">
      <c r="A1923" t="s">
        <v>876</v>
      </c>
    </row>
    <row r="1924" spans="1:1" x14ac:dyDescent="0.2">
      <c r="A1924" t="s">
        <v>685</v>
      </c>
    </row>
    <row r="1925" spans="1:1" x14ac:dyDescent="0.2">
      <c r="A1925" t="s">
        <v>26</v>
      </c>
    </row>
    <row r="1926" spans="1:1" x14ac:dyDescent="0.2">
      <c r="A1926" t="s">
        <v>26</v>
      </c>
    </row>
    <row r="1927" spans="1:1" x14ac:dyDescent="0.2">
      <c r="A1927" t="s">
        <v>686</v>
      </c>
    </row>
    <row r="1928" spans="1:1" x14ac:dyDescent="0.2">
      <c r="A1928" t="e">
        <f>--EFQEAFNLFDNR--GDGKIQLSQVGECLRALGQNPTESDVKKCTHQLKPDE----RIS</f>
        <v>#NAME?</v>
      </c>
    </row>
    <row r="1929" spans="1:1" x14ac:dyDescent="0.2">
      <c r="A1929" t="s">
        <v>687</v>
      </c>
    </row>
    <row r="1930" spans="1:1" x14ac:dyDescent="0.2">
      <c r="A1930" t="s">
        <v>688</v>
      </c>
    </row>
    <row r="1931" spans="1:1" x14ac:dyDescent="0.2">
      <c r="A1931" t="s">
        <v>650</v>
      </c>
    </row>
    <row r="1932" spans="1:1" x14ac:dyDescent="0.2">
      <c r="A1932" t="s">
        <v>877</v>
      </c>
    </row>
    <row r="1933" spans="1:1" x14ac:dyDescent="0.2">
      <c r="A1933" t="s">
        <v>878</v>
      </c>
    </row>
    <row r="1934" spans="1:1" x14ac:dyDescent="0.2">
      <c r="A1934" t="s">
        <v>26</v>
      </c>
    </row>
    <row r="1935" spans="1:1" x14ac:dyDescent="0.2">
      <c r="A1935" t="s">
        <v>26</v>
      </c>
    </row>
    <row r="1936" spans="1:1" x14ac:dyDescent="0.2">
      <c r="A1936" t="s">
        <v>879</v>
      </c>
    </row>
    <row r="1937" spans="1:1" x14ac:dyDescent="0.2">
      <c r="A1937" t="e">
        <f>--EYREAFSLFDRK--GDNKIDYDQIGDVLRSLGLNPTAGEVKKIEKDV---GA--KRVS</f>
        <v>#NAME?</v>
      </c>
    </row>
    <row r="1938" spans="1:1" x14ac:dyDescent="0.2">
      <c r="A1938" t="s">
        <v>880</v>
      </c>
    </row>
    <row r="1939" spans="1:1" x14ac:dyDescent="0.2">
      <c r="A1939" t="s">
        <v>881</v>
      </c>
    </row>
    <row r="1940" spans="1:1" x14ac:dyDescent="0.2">
      <c r="A1940" t="s">
        <v>656</v>
      </c>
    </row>
    <row r="1941" spans="1:1" x14ac:dyDescent="0.2">
      <c r="A1941" t="s">
        <v>882</v>
      </c>
    </row>
    <row r="1942" spans="1:1" x14ac:dyDescent="0.2">
      <c r="A1942" t="s">
        <v>883</v>
      </c>
    </row>
    <row r="1943" spans="1:1" x14ac:dyDescent="0.2">
      <c r="A1943" t="s">
        <v>884</v>
      </c>
    </row>
    <row r="1944" spans="1:1" x14ac:dyDescent="0.2">
      <c r="A1944" t="s">
        <v>26</v>
      </c>
    </row>
    <row r="1945" spans="1:1" x14ac:dyDescent="0.2">
      <c r="A1945" t="s">
        <v>26</v>
      </c>
    </row>
    <row r="1946" spans="1:1" x14ac:dyDescent="0.2">
      <c r="A1946" t="s">
        <v>885</v>
      </c>
    </row>
    <row r="1947" spans="1:1" x14ac:dyDescent="0.2">
      <c r="A1947" t="e">
        <f>--EHKEAFMLFDRR--GDGKIESAQLGEVLRSLGLNPTQADVKKALNEVDPKGN--KRIS</f>
        <v>#NAME?</v>
      </c>
    </row>
    <row r="1948" spans="1:1" x14ac:dyDescent="0.2">
      <c r="A1948" t="s">
        <v>886</v>
      </c>
    </row>
    <row r="1949" spans="1:1" x14ac:dyDescent="0.2">
      <c r="A1949" t="s">
        <v>887</v>
      </c>
    </row>
    <row r="1950" spans="1:1" x14ac:dyDescent="0.2">
      <c r="A1950" t="s">
        <v>650</v>
      </c>
    </row>
    <row r="1951" spans="1:1" x14ac:dyDescent="0.2">
      <c r="A1951" t="s">
        <v>888</v>
      </c>
    </row>
    <row r="1952" spans="1:1" x14ac:dyDescent="0.2">
      <c r="A1952" t="s">
        <v>876</v>
      </c>
    </row>
    <row r="1953" spans="1:1" x14ac:dyDescent="0.2">
      <c r="A1953" t="s">
        <v>889</v>
      </c>
    </row>
    <row r="1954" spans="1:1" x14ac:dyDescent="0.2">
      <c r="A1954" t="s">
        <v>26</v>
      </c>
    </row>
    <row r="1955" spans="1:1" x14ac:dyDescent="0.2">
      <c r="A1955" t="s">
        <v>26</v>
      </c>
    </row>
    <row r="1956" spans="1:1" x14ac:dyDescent="0.2">
      <c r="A1956" t="s">
        <v>890</v>
      </c>
    </row>
    <row r="1957" spans="1:1" x14ac:dyDescent="0.2">
      <c r="A1957" t="e">
        <f>--EFQEAFNLFDNR--GDGKIQLSQVGECLRALGQNPTESDVKKCTHQLKPDE----RIS</f>
        <v>#NAME?</v>
      </c>
    </row>
    <row r="1958" spans="1:1" x14ac:dyDescent="0.2">
      <c r="A1958" t="s">
        <v>687</v>
      </c>
    </row>
    <row r="1959" spans="1:1" x14ac:dyDescent="0.2">
      <c r="A1959" t="s">
        <v>688</v>
      </c>
    </row>
    <row r="1960" spans="1:1" x14ac:dyDescent="0.2">
      <c r="A1960" t="s">
        <v>650</v>
      </c>
    </row>
    <row r="1961" spans="1:1" x14ac:dyDescent="0.2">
      <c r="A1961" t="s">
        <v>891</v>
      </c>
    </row>
    <row r="1962" spans="1:1" x14ac:dyDescent="0.2">
      <c r="A1962" t="s">
        <v>224</v>
      </c>
    </row>
    <row r="1963" spans="1:1" x14ac:dyDescent="0.2">
      <c r="A1963" t="s">
        <v>892</v>
      </c>
    </row>
    <row r="1964" spans="1:1" x14ac:dyDescent="0.2">
      <c r="A1964" t="s">
        <v>26</v>
      </c>
    </row>
    <row r="1965" spans="1:1" x14ac:dyDescent="0.2">
      <c r="A1965" t="s">
        <v>26</v>
      </c>
    </row>
    <row r="1966" spans="1:1" x14ac:dyDescent="0.2">
      <c r="A1966" t="s">
        <v>893</v>
      </c>
    </row>
    <row r="1967" spans="1:1" x14ac:dyDescent="0.2">
      <c r="A1967" t="e">
        <f>--EHRDAFGLFDKQ--GDGKVECGEIGDMLRALGLNPTQVDVKKVIADIDPSGQ--KRIS</f>
        <v>#NAME?</v>
      </c>
    </row>
    <row r="1968" spans="1:1" x14ac:dyDescent="0.2">
      <c r="A1968" t="s">
        <v>894</v>
      </c>
    </row>
    <row r="1969" spans="1:1" x14ac:dyDescent="0.2">
      <c r="A1969" t="s">
        <v>895</v>
      </c>
    </row>
    <row r="1970" spans="1:1" x14ac:dyDescent="0.2">
      <c r="A1970" t="s">
        <v>711</v>
      </c>
    </row>
    <row r="1971" spans="1:1" x14ac:dyDescent="0.2">
      <c r="A1971" t="s">
        <v>896</v>
      </c>
    </row>
    <row r="1972" spans="1:1" x14ac:dyDescent="0.2">
      <c r="A1972" t="s">
        <v>897</v>
      </c>
    </row>
    <row r="1973" spans="1:1" x14ac:dyDescent="0.2">
      <c r="A1973" t="s">
        <v>898</v>
      </c>
    </row>
    <row r="1974" spans="1:1" x14ac:dyDescent="0.2">
      <c r="A1974" t="s">
        <v>26</v>
      </c>
    </row>
    <row r="1975" spans="1:1" x14ac:dyDescent="0.2">
      <c r="A1975" t="s">
        <v>26</v>
      </c>
    </row>
    <row r="1976" spans="1:1" x14ac:dyDescent="0.2">
      <c r="A1976" t="s">
        <v>899</v>
      </c>
    </row>
    <row r="1977" spans="1:1" x14ac:dyDescent="0.2">
      <c r="A1977" t="e">
        <f>--EHKEAFMLFDRR--GDGKIESAQLGEVLRSLGLNPTQADVKKALNEVDPKGN--KRIS</f>
        <v>#NAME?</v>
      </c>
    </row>
    <row r="1978" spans="1:1" x14ac:dyDescent="0.2">
      <c r="A1978" t="s">
        <v>886</v>
      </c>
    </row>
    <row r="1979" spans="1:1" x14ac:dyDescent="0.2">
      <c r="A1979" t="s">
        <v>887</v>
      </c>
    </row>
    <row r="1980" spans="1:1" x14ac:dyDescent="0.2">
      <c r="A1980" t="s">
        <v>650</v>
      </c>
    </row>
    <row r="1981" spans="1:1" x14ac:dyDescent="0.2">
      <c r="A1981" t="s">
        <v>900</v>
      </c>
    </row>
    <row r="1982" spans="1:1" x14ac:dyDescent="0.2">
      <c r="A1982" t="s">
        <v>901</v>
      </c>
    </row>
    <row r="1983" spans="1:1" x14ac:dyDescent="0.2">
      <c r="A1983" t="s">
        <v>26</v>
      </c>
    </row>
    <row r="1984" spans="1:1" x14ac:dyDescent="0.2">
      <c r="A1984" t="s">
        <v>26</v>
      </c>
    </row>
    <row r="1985" spans="1:1" x14ac:dyDescent="0.2">
      <c r="A1985" t="s">
        <v>902</v>
      </c>
    </row>
    <row r="1986" spans="1:1" x14ac:dyDescent="0.2">
      <c r="A1986" t="e">
        <f>--EIQDGFSLYDTI--GDGKVDSHKLGEVLRAVGQNPTNIEVAKIVKQLDPEGN--RRVS</f>
        <v>#NAME?</v>
      </c>
    </row>
    <row r="1987" spans="1:1" x14ac:dyDescent="0.2">
      <c r="A1987" t="s">
        <v>903</v>
      </c>
    </row>
    <row r="1988" spans="1:1" x14ac:dyDescent="0.2">
      <c r="A1988" t="s">
        <v>904</v>
      </c>
    </row>
    <row r="1989" spans="1:1" x14ac:dyDescent="0.2">
      <c r="A1989" t="s">
        <v>905</v>
      </c>
    </row>
    <row r="1990" spans="1:1" x14ac:dyDescent="0.2">
      <c r="A1990" t="s">
        <v>906</v>
      </c>
    </row>
    <row r="1991" spans="1:1" x14ac:dyDescent="0.2">
      <c r="A1991" t="s">
        <v>897</v>
      </c>
    </row>
    <row r="1992" spans="1:1" x14ac:dyDescent="0.2">
      <c r="A1992" t="s">
        <v>907</v>
      </c>
    </row>
    <row r="1993" spans="1:1" x14ac:dyDescent="0.2">
      <c r="A1993" t="s">
        <v>26</v>
      </c>
    </row>
    <row r="1994" spans="1:1" x14ac:dyDescent="0.2">
      <c r="A1994" t="s">
        <v>26</v>
      </c>
    </row>
    <row r="1995" spans="1:1" x14ac:dyDescent="0.2">
      <c r="A1995" t="s">
        <v>908</v>
      </c>
    </row>
    <row r="1996" spans="1:1" x14ac:dyDescent="0.2">
      <c r="A1996" t="e">
        <f>--ECKEAFYLYDSR--GDGKVECKQIGEVMRALGTNPTEAQISKIICGLDPVGTGVKRVS</f>
        <v>#NAME?</v>
      </c>
    </row>
    <row r="1997" spans="1:1" x14ac:dyDescent="0.2">
      <c r="A1997" t="s">
        <v>909</v>
      </c>
    </row>
    <row r="1998" spans="1:1" x14ac:dyDescent="0.2">
      <c r="A1998" t="s">
        <v>910</v>
      </c>
    </row>
    <row r="1999" spans="1:1" x14ac:dyDescent="0.2">
      <c r="A1999" t="s">
        <v>911</v>
      </c>
    </row>
    <row r="2000" spans="1:1" x14ac:dyDescent="0.2">
      <c r="A2000" t="s">
        <v>912</v>
      </c>
    </row>
    <row r="2001" spans="1:1" x14ac:dyDescent="0.2">
      <c r="A2001" t="s">
        <v>489</v>
      </c>
    </row>
    <row r="2002" spans="1:1" x14ac:dyDescent="0.2">
      <c r="A2002" t="s">
        <v>913</v>
      </c>
    </row>
    <row r="2003" spans="1:1" x14ac:dyDescent="0.2">
      <c r="A2003" t="s">
        <v>26</v>
      </c>
    </row>
    <row r="2004" spans="1:1" x14ac:dyDescent="0.2">
      <c r="A2004" t="s">
        <v>26</v>
      </c>
    </row>
    <row r="2005" spans="1:1" x14ac:dyDescent="0.2">
      <c r="A2005" t="s">
        <v>914</v>
      </c>
    </row>
    <row r="2006" spans="1:1" x14ac:dyDescent="0.2">
      <c r="A2006" t="e">
        <f>--DLRECFYLYDKV--GDDKVESSQLGEVLRGLGQNPTNAEVKKNIAEIDPEGT--RRIS</f>
        <v>#NAME?</v>
      </c>
    </row>
    <row r="2007" spans="1:1" x14ac:dyDescent="0.2">
      <c r="A2007" t="s">
        <v>915</v>
      </c>
    </row>
    <row r="2008" spans="1:1" x14ac:dyDescent="0.2">
      <c r="A2008" t="s">
        <v>916</v>
      </c>
    </row>
    <row r="2009" spans="1:1" x14ac:dyDescent="0.2">
      <c r="A2009" t="s">
        <v>917</v>
      </c>
    </row>
    <row r="2010" spans="1:1" x14ac:dyDescent="0.2">
      <c r="A2010" t="s">
        <v>918</v>
      </c>
    </row>
    <row r="2011" spans="1:1" x14ac:dyDescent="0.2">
      <c r="A2011" t="s">
        <v>26</v>
      </c>
    </row>
    <row r="2012" spans="1:1" x14ac:dyDescent="0.2">
      <c r="A2012" t="s">
        <v>26</v>
      </c>
    </row>
    <row r="2013" spans="1:1" x14ac:dyDescent="0.2">
      <c r="A2013" t="s">
        <v>664</v>
      </c>
    </row>
    <row r="2014" spans="1:1" x14ac:dyDescent="0.2">
      <c r="A2014" t="s">
        <v>665</v>
      </c>
    </row>
    <row r="2015" spans="1:1" x14ac:dyDescent="0.2">
      <c r="A2015" t="e">
        <f>-AEFKEAFSLFDKD--GDGTITTKELGTVMRSLGQNPTEAELQDMINEVDADGN--GTID</f>
        <v>#NAME?</v>
      </c>
    </row>
    <row r="2016" spans="1:1" x14ac:dyDescent="0.2">
      <c r="A2016" t="s">
        <v>666</v>
      </c>
    </row>
    <row r="2017" spans="1:1" x14ac:dyDescent="0.2">
      <c r="A2017" t="s">
        <v>919</v>
      </c>
    </row>
    <row r="2018" spans="1:1" x14ac:dyDescent="0.2">
      <c r="A2018" t="s">
        <v>668</v>
      </c>
    </row>
    <row r="2019" spans="1:1" x14ac:dyDescent="0.2">
      <c r="A2019" t="s">
        <v>920</v>
      </c>
    </row>
    <row r="2020" spans="1:1" x14ac:dyDescent="0.2">
      <c r="A2020" t="s">
        <v>26</v>
      </c>
    </row>
    <row r="2021" spans="1:1" x14ac:dyDescent="0.2">
      <c r="A2021" t="s">
        <v>26</v>
      </c>
    </row>
    <row r="2022" spans="1:1" x14ac:dyDescent="0.2">
      <c r="A2022" t="s">
        <v>921</v>
      </c>
    </row>
    <row r="2023" spans="1:1" x14ac:dyDescent="0.2">
      <c r="A2023" t="s">
        <v>665</v>
      </c>
    </row>
    <row r="2024" spans="1:1" x14ac:dyDescent="0.2">
      <c r="A2024" t="e">
        <f>-AEFKEAFSLFDKD--GDGTITTKELGTVMRSLGQNPTEAELQDMINEVDADGN--GTID</f>
        <v>#NAME?</v>
      </c>
    </row>
    <row r="2025" spans="1:1" x14ac:dyDescent="0.2">
      <c r="A2025" t="s">
        <v>666</v>
      </c>
    </row>
    <row r="2026" spans="1:1" x14ac:dyDescent="0.2">
      <c r="A2026" t="s">
        <v>667</v>
      </c>
    </row>
    <row r="2027" spans="1:1" x14ac:dyDescent="0.2">
      <c r="A2027" t="s">
        <v>668</v>
      </c>
    </row>
    <row r="2028" spans="1:1" x14ac:dyDescent="0.2">
      <c r="A2028" t="s">
        <v>578</v>
      </c>
    </row>
    <row r="2029" spans="1:1" x14ac:dyDescent="0.2">
      <c r="A2029" t="s">
        <v>26</v>
      </c>
    </row>
    <row r="2030" spans="1:1" x14ac:dyDescent="0.2">
      <c r="A2030" t="s">
        <v>26</v>
      </c>
    </row>
    <row r="2031" spans="1:1" x14ac:dyDescent="0.2">
      <c r="A2031" t="s">
        <v>664</v>
      </c>
    </row>
    <row r="2032" spans="1:1" x14ac:dyDescent="0.2">
      <c r="A2032" t="s">
        <v>665</v>
      </c>
    </row>
    <row r="2033" spans="1:1" x14ac:dyDescent="0.2">
      <c r="A2033" t="e">
        <f>-AEFKEAFSLFDKD--GDGTITTKELGTVMRSLGQNPTEAELQDMINEVDADGN--GTID</f>
        <v>#NAME?</v>
      </c>
    </row>
    <row r="2034" spans="1:1" x14ac:dyDescent="0.2">
      <c r="A2034" t="s">
        <v>666</v>
      </c>
    </row>
    <row r="2035" spans="1:1" x14ac:dyDescent="0.2">
      <c r="A2035" t="s">
        <v>667</v>
      </c>
    </row>
    <row r="2036" spans="1:1" x14ac:dyDescent="0.2">
      <c r="A2036" t="s">
        <v>668</v>
      </c>
    </row>
    <row r="2037" spans="1:1" x14ac:dyDescent="0.2">
      <c r="A2037" t="s">
        <v>922</v>
      </c>
    </row>
    <row r="2038" spans="1:1" x14ac:dyDescent="0.2">
      <c r="A2038" t="s">
        <v>26</v>
      </c>
    </row>
    <row r="2039" spans="1:1" x14ac:dyDescent="0.2">
      <c r="A2039" t="s">
        <v>26</v>
      </c>
    </row>
    <row r="2040" spans="1:1" x14ac:dyDescent="0.2">
      <c r="A2040" t="s">
        <v>664</v>
      </c>
    </row>
    <row r="2041" spans="1:1" x14ac:dyDescent="0.2">
      <c r="A2041" t="s">
        <v>665</v>
      </c>
    </row>
    <row r="2042" spans="1:1" x14ac:dyDescent="0.2">
      <c r="A2042" t="e">
        <f>-AEFKEAFSLFDKD--GDGTITTKELGTVMRSLGQNPTEAELQDMINEVDADGN--GTID</f>
        <v>#NAME?</v>
      </c>
    </row>
    <row r="2043" spans="1:1" x14ac:dyDescent="0.2">
      <c r="A2043" t="s">
        <v>666</v>
      </c>
    </row>
    <row r="2044" spans="1:1" x14ac:dyDescent="0.2">
      <c r="A2044" t="s">
        <v>923</v>
      </c>
    </row>
    <row r="2045" spans="1:1" x14ac:dyDescent="0.2">
      <c r="A2045" t="s">
        <v>924</v>
      </c>
    </row>
    <row r="2046" spans="1:1" x14ac:dyDescent="0.2">
      <c r="A2046" t="s">
        <v>925</v>
      </c>
    </row>
    <row r="2047" spans="1:1" x14ac:dyDescent="0.2">
      <c r="A2047" t="s">
        <v>926</v>
      </c>
    </row>
    <row r="2048" spans="1:1" x14ac:dyDescent="0.2">
      <c r="A2048" t="e">
        <f>--------------------------------------------------------TTFI</f>
        <v>#NAME?</v>
      </c>
    </row>
    <row r="2049" spans="1:1" x14ac:dyDescent="0.2">
      <c r="A2049" t="s">
        <v>927</v>
      </c>
    </row>
    <row r="2050" spans="1:1" x14ac:dyDescent="0.2">
      <c r="A2050" t="s">
        <v>665</v>
      </c>
    </row>
    <row r="2051" spans="1:1" x14ac:dyDescent="0.2">
      <c r="A2051" t="e">
        <f>-AEFKEAFSLFDKD--GDGTITTKELGTVMRSLGQNPTEAELQDMINEVDADGN--GTID</f>
        <v>#NAME?</v>
      </c>
    </row>
    <row r="2052" spans="1:1" x14ac:dyDescent="0.2">
      <c r="A2052" t="s">
        <v>666</v>
      </c>
    </row>
    <row r="2053" spans="1:1" x14ac:dyDescent="0.2">
      <c r="A2053" t="s">
        <v>667</v>
      </c>
    </row>
    <row r="2054" spans="1:1" x14ac:dyDescent="0.2">
      <c r="A2054" t="s">
        <v>668</v>
      </c>
    </row>
    <row r="2055" spans="1:1" x14ac:dyDescent="0.2">
      <c r="A2055" t="s">
        <v>580</v>
      </c>
    </row>
    <row r="2056" spans="1:1" x14ac:dyDescent="0.2">
      <c r="A2056" t="s">
        <v>26</v>
      </c>
    </row>
    <row r="2057" spans="1:1" x14ac:dyDescent="0.2">
      <c r="A2057" t="s">
        <v>26</v>
      </c>
    </row>
    <row r="2058" spans="1:1" x14ac:dyDescent="0.2">
      <c r="A2058" t="s">
        <v>928</v>
      </c>
    </row>
    <row r="2059" spans="1:1" x14ac:dyDescent="0.2">
      <c r="A2059" t="s">
        <v>665</v>
      </c>
    </row>
    <row r="2060" spans="1:1" x14ac:dyDescent="0.2">
      <c r="A2060" t="e">
        <f>-AEFKEAFSLFDKD--GDGTITTKELGTVMRSLGQNPTEAELQDMINDVDADGN--GTID</f>
        <v>#NAME?</v>
      </c>
    </row>
    <row r="2061" spans="1:1" x14ac:dyDescent="0.2">
      <c r="A2061" t="s">
        <v>929</v>
      </c>
    </row>
    <row r="2062" spans="1:1" x14ac:dyDescent="0.2">
      <c r="A2062" t="s">
        <v>930</v>
      </c>
    </row>
    <row r="2063" spans="1:1" x14ac:dyDescent="0.2">
      <c r="A2063" t="s">
        <v>931</v>
      </c>
    </row>
    <row r="2064" spans="1:1" x14ac:dyDescent="0.2">
      <c r="A2064" t="s">
        <v>579</v>
      </c>
    </row>
    <row r="2065" spans="1:1" x14ac:dyDescent="0.2">
      <c r="A2065" t="s">
        <v>26</v>
      </c>
    </row>
    <row r="2066" spans="1:1" x14ac:dyDescent="0.2">
      <c r="A2066" t="s">
        <v>26</v>
      </c>
    </row>
    <row r="2067" spans="1:1" x14ac:dyDescent="0.2">
      <c r="A2067" t="s">
        <v>664</v>
      </c>
    </row>
    <row r="2068" spans="1:1" x14ac:dyDescent="0.2">
      <c r="A2068" t="s">
        <v>665</v>
      </c>
    </row>
    <row r="2069" spans="1:1" x14ac:dyDescent="0.2">
      <c r="A2069" t="e">
        <f>-AEFKEAFSLFDKD--GDGTITTKELGTVMRSLGQNPTEAELQDMINEVDADGN--GTID</f>
        <v>#NAME?</v>
      </c>
    </row>
    <row r="2070" spans="1:1" x14ac:dyDescent="0.2">
      <c r="A2070" t="s">
        <v>932</v>
      </c>
    </row>
    <row r="2071" spans="1:1" x14ac:dyDescent="0.2">
      <c r="A2071" t="s">
        <v>672</v>
      </c>
    </row>
    <row r="2072" spans="1:1" x14ac:dyDescent="0.2">
      <c r="A2072" t="s">
        <v>668</v>
      </c>
    </row>
    <row r="2073" spans="1:1" x14ac:dyDescent="0.2">
      <c r="A2073" t="s">
        <v>933</v>
      </c>
    </row>
    <row r="2074" spans="1:1" x14ac:dyDescent="0.2">
      <c r="A2074" t="s">
        <v>608</v>
      </c>
    </row>
    <row r="2075" spans="1:1" x14ac:dyDescent="0.2">
      <c r="A2075" t="e">
        <f>--------------------------------------------------------TSKL</f>
        <v>#NAME?</v>
      </c>
    </row>
    <row r="2076" spans="1:1" x14ac:dyDescent="0.2">
      <c r="A2076" t="s">
        <v>934</v>
      </c>
    </row>
    <row r="2077" spans="1:1" x14ac:dyDescent="0.2">
      <c r="A2077" t="s">
        <v>935</v>
      </c>
    </row>
    <row r="2078" spans="1:1" x14ac:dyDescent="0.2">
      <c r="A2078" t="e">
        <f>-AEFKEAFSLFDKD--GDGTITTKELGTVMRSLGQNPTEAELQDMINEVDVDGN--GTID</f>
        <v>#NAME?</v>
      </c>
    </row>
    <row r="2079" spans="1:1" x14ac:dyDescent="0.2">
      <c r="A2079" t="s">
        <v>936</v>
      </c>
    </row>
    <row r="2080" spans="1:1" x14ac:dyDescent="0.2">
      <c r="A2080" t="s">
        <v>937</v>
      </c>
    </row>
    <row r="2081" spans="1:1" x14ac:dyDescent="0.2">
      <c r="A2081" t="s">
        <v>668</v>
      </c>
    </row>
    <row r="2082" spans="1:1" x14ac:dyDescent="0.2">
      <c r="A2082" t="s">
        <v>938</v>
      </c>
    </row>
    <row r="2083" spans="1:1" x14ac:dyDescent="0.2">
      <c r="A2083" t="s">
        <v>883</v>
      </c>
    </row>
    <row r="2084" spans="1:1" x14ac:dyDescent="0.2">
      <c r="A2084" t="s">
        <v>907</v>
      </c>
    </row>
    <row r="2085" spans="1:1" x14ac:dyDescent="0.2">
      <c r="A2085" t="s">
        <v>26</v>
      </c>
    </row>
    <row r="2086" spans="1:1" x14ac:dyDescent="0.2">
      <c r="A2086" t="s">
        <v>26</v>
      </c>
    </row>
    <row r="2087" spans="1:1" x14ac:dyDescent="0.2">
      <c r="A2087" t="s">
        <v>908</v>
      </c>
    </row>
    <row r="2088" spans="1:1" x14ac:dyDescent="0.2">
      <c r="A2088" t="e">
        <f>--ECKEAFYLYDSR--GDGKVECKQIGEVMRALGTNPTEAQISKIIRGLDPVGTGAKRVS</f>
        <v>#NAME?</v>
      </c>
    </row>
    <row r="2089" spans="1:1" x14ac:dyDescent="0.2">
      <c r="A2089" t="s">
        <v>939</v>
      </c>
    </row>
    <row r="2090" spans="1:1" x14ac:dyDescent="0.2">
      <c r="A2090" t="s">
        <v>910</v>
      </c>
    </row>
    <row r="2091" spans="1:1" x14ac:dyDescent="0.2">
      <c r="A2091" t="s">
        <v>911</v>
      </c>
    </row>
    <row r="2092" spans="1:1" x14ac:dyDescent="0.2">
      <c r="A2092" t="s">
        <v>575</v>
      </c>
    </row>
    <row r="2093" spans="1:1" x14ac:dyDescent="0.2">
      <c r="A2093" t="s">
        <v>26</v>
      </c>
    </row>
    <row r="2094" spans="1:1" x14ac:dyDescent="0.2">
      <c r="A2094" t="s">
        <v>26</v>
      </c>
    </row>
    <row r="2095" spans="1:1" x14ac:dyDescent="0.2">
      <c r="A2095" t="s">
        <v>940</v>
      </c>
    </row>
    <row r="2096" spans="1:1" x14ac:dyDescent="0.2">
      <c r="A2096" t="s">
        <v>665</v>
      </c>
    </row>
    <row r="2097" spans="1:1" x14ac:dyDescent="0.2">
      <c r="A2097" t="e">
        <f>-QEFKEAFSLFDKD--GDGTITTKELGTVMRSLGQNPTEAELQDMINEVDADGN--GTID</f>
        <v>#NAME?</v>
      </c>
    </row>
    <row r="2098" spans="1:1" x14ac:dyDescent="0.2">
      <c r="A2098" t="s">
        <v>666</v>
      </c>
    </row>
    <row r="2099" spans="1:1" x14ac:dyDescent="0.2">
      <c r="A2099" t="s">
        <v>923</v>
      </c>
    </row>
    <row r="2100" spans="1:1" x14ac:dyDescent="0.2">
      <c r="A2100" t="s">
        <v>941</v>
      </c>
    </row>
    <row r="2101" spans="1:1" x14ac:dyDescent="0.2">
      <c r="A2101" t="s">
        <v>942</v>
      </c>
    </row>
    <row r="2102" spans="1:1" x14ac:dyDescent="0.2">
      <c r="A2102" t="s">
        <v>943</v>
      </c>
    </row>
    <row r="2103" spans="1:1" x14ac:dyDescent="0.2">
      <c r="A2103" t="e">
        <f>-------------------------------------------------------DTTLI</f>
        <v>#NAME?</v>
      </c>
    </row>
    <row r="2104" spans="1:1" x14ac:dyDescent="0.2">
      <c r="A2104" t="s">
        <v>944</v>
      </c>
    </row>
    <row r="2105" spans="1:1" x14ac:dyDescent="0.2">
      <c r="A2105" t="s">
        <v>945</v>
      </c>
    </row>
    <row r="2106" spans="1:1" x14ac:dyDescent="0.2">
      <c r="A2106" t="e">
        <f>-GEFREAFSLFDKN--GDGKITTSELGTVMRSLGQNPTEAELQDMVNEVDSDGN--GTID</f>
        <v>#NAME?</v>
      </c>
    </row>
    <row r="2107" spans="1:1" x14ac:dyDescent="0.2">
      <c r="A2107" t="s">
        <v>946</v>
      </c>
    </row>
    <row r="2108" spans="1:1" x14ac:dyDescent="0.2">
      <c r="A2108" t="s">
        <v>947</v>
      </c>
    </row>
    <row r="2109" spans="1:1" x14ac:dyDescent="0.2">
      <c r="A2109" t="s">
        <v>948</v>
      </c>
    </row>
    <row r="2110" spans="1:1" x14ac:dyDescent="0.2">
      <c r="A2110" t="s">
        <v>949</v>
      </c>
    </row>
    <row r="2111" spans="1:1" x14ac:dyDescent="0.2">
      <c r="A2111" t="s">
        <v>608</v>
      </c>
    </row>
    <row r="2112" spans="1:1" x14ac:dyDescent="0.2">
      <c r="A2112" t="e">
        <f>--------------------------------------------------------TSKL</f>
        <v>#NAME?</v>
      </c>
    </row>
    <row r="2113" spans="1:1" x14ac:dyDescent="0.2">
      <c r="A2113" t="s">
        <v>934</v>
      </c>
    </row>
    <row r="2114" spans="1:1" x14ac:dyDescent="0.2">
      <c r="A2114" t="e">
        <f>-----------------------LNA------QETA-----DDEEKPSEPSEPRPIPSVL</f>
        <v>#NAME?</v>
      </c>
    </row>
    <row r="2115" spans="1:1" x14ac:dyDescent="0.2">
      <c r="A2115" t="s">
        <v>950</v>
      </c>
    </row>
    <row r="2116" spans="1:1" x14ac:dyDescent="0.2">
      <c r="A2116" t="s">
        <v>936</v>
      </c>
    </row>
    <row r="2117" spans="1:1" x14ac:dyDescent="0.2">
      <c r="A2117" t="s">
        <v>937</v>
      </c>
    </row>
    <row r="2118" spans="1:1" x14ac:dyDescent="0.2">
      <c r="A2118" t="s">
        <v>668</v>
      </c>
    </row>
    <row r="2119" spans="1:1" x14ac:dyDescent="0.2">
      <c r="A2119" t="s">
        <v>951</v>
      </c>
    </row>
    <row r="2120" spans="1:1" x14ac:dyDescent="0.2">
      <c r="A2120" t="s">
        <v>884</v>
      </c>
    </row>
    <row r="2121" spans="1:1" x14ac:dyDescent="0.2">
      <c r="A2121" t="s">
        <v>26</v>
      </c>
    </row>
    <row r="2122" spans="1:1" x14ac:dyDescent="0.2">
      <c r="A2122" t="s">
        <v>26</v>
      </c>
    </row>
    <row r="2123" spans="1:1" x14ac:dyDescent="0.2">
      <c r="A2123" t="s">
        <v>952</v>
      </c>
    </row>
    <row r="2124" spans="1:1" x14ac:dyDescent="0.2">
      <c r="A2124" t="e">
        <f>--DXHEAFLLYDKR--GDNKIESCQVGEVLRALGINPTEYEVQKLVNGIDPTGE--GRVS</f>
        <v>#NAME?</v>
      </c>
    </row>
    <row r="2125" spans="1:1" x14ac:dyDescent="0.2">
      <c r="A2125" t="s">
        <v>953</v>
      </c>
    </row>
    <row r="2126" spans="1:1" x14ac:dyDescent="0.2">
      <c r="A2126" t="s">
        <v>954</v>
      </c>
    </row>
    <row r="2127" spans="1:1" x14ac:dyDescent="0.2">
      <c r="A2127" t="s">
        <v>955</v>
      </c>
    </row>
    <row r="2128" spans="1:1" x14ac:dyDescent="0.2">
      <c r="A2128" t="s">
        <v>956</v>
      </c>
    </row>
    <row r="2129" spans="1:1" x14ac:dyDescent="0.2">
      <c r="A2129" t="s">
        <v>496</v>
      </c>
    </row>
    <row r="2130" spans="1:1" x14ac:dyDescent="0.2">
      <c r="A2130" t="s">
        <v>957</v>
      </c>
    </row>
    <row r="2131" spans="1:1" x14ac:dyDescent="0.2">
      <c r="A2131" t="s">
        <v>26</v>
      </c>
    </row>
    <row r="2132" spans="1:1" x14ac:dyDescent="0.2">
      <c r="A2132" t="s">
        <v>26</v>
      </c>
    </row>
    <row r="2133" spans="1:1" x14ac:dyDescent="0.2">
      <c r="A2133" t="s">
        <v>958</v>
      </c>
    </row>
    <row r="2134" spans="1:1" x14ac:dyDescent="0.2">
      <c r="A2134" t="e">
        <f>--ELRDNFGLYDTV--GDGKVESANMGQMLRAVGLNPTQAEVEKVMKEIDPTGT--RRIS</f>
        <v>#NAME?</v>
      </c>
    </row>
    <row r="2135" spans="1:1" x14ac:dyDescent="0.2">
      <c r="A2135" t="s">
        <v>959</v>
      </c>
    </row>
    <row r="2136" spans="1:1" x14ac:dyDescent="0.2">
      <c r="A2136" t="s">
        <v>960</v>
      </c>
    </row>
    <row r="2137" spans="1:1" x14ac:dyDescent="0.2">
      <c r="A2137" t="s">
        <v>593</v>
      </c>
    </row>
    <row r="2138" spans="1:1" x14ac:dyDescent="0.2">
      <c r="A2138" t="s">
        <v>584</v>
      </c>
    </row>
    <row r="2139" spans="1:1" x14ac:dyDescent="0.2">
      <c r="A2139" t="s">
        <v>608</v>
      </c>
    </row>
    <row r="2140" spans="1:1" x14ac:dyDescent="0.2">
      <c r="A2140" t="e">
        <f>--------------------------------------------------------TSKL</f>
        <v>#NAME?</v>
      </c>
    </row>
    <row r="2141" spans="1:1" x14ac:dyDescent="0.2">
      <c r="A2141" t="s">
        <v>934</v>
      </c>
    </row>
    <row r="2142" spans="1:1" x14ac:dyDescent="0.2">
      <c r="A2142" t="e">
        <f>-----------------------LNA------QETA-----DDEEKPSEPSEPRPIPSVL</f>
        <v>#NAME?</v>
      </c>
    </row>
    <row r="2143" spans="1:1" x14ac:dyDescent="0.2">
      <c r="A2143" t="s">
        <v>961</v>
      </c>
    </row>
    <row r="2144" spans="1:1" x14ac:dyDescent="0.2">
      <c r="A2144" t="s">
        <v>666</v>
      </c>
    </row>
    <row r="2145" spans="1:1" x14ac:dyDescent="0.2">
      <c r="A2145" t="s">
        <v>672</v>
      </c>
    </row>
    <row r="2146" spans="1:1" x14ac:dyDescent="0.2">
      <c r="A2146" t="s">
        <v>668</v>
      </c>
    </row>
    <row r="2147" spans="1:1" x14ac:dyDescent="0.2">
      <c r="A2147" t="s">
        <v>962</v>
      </c>
    </row>
    <row r="2148" spans="1:1" x14ac:dyDescent="0.2">
      <c r="A2148" t="s">
        <v>224</v>
      </c>
    </row>
    <row r="2149" spans="1:1" x14ac:dyDescent="0.2">
      <c r="A2149" t="s">
        <v>963</v>
      </c>
    </row>
    <row r="2150" spans="1:1" x14ac:dyDescent="0.2">
      <c r="A2150" t="s">
        <v>26</v>
      </c>
    </row>
    <row r="2151" spans="1:1" x14ac:dyDescent="0.2">
      <c r="A2151" t="s">
        <v>26</v>
      </c>
    </row>
    <row r="2152" spans="1:1" x14ac:dyDescent="0.2">
      <c r="A2152" t="s">
        <v>964</v>
      </c>
    </row>
    <row r="2153" spans="1:1" x14ac:dyDescent="0.2">
      <c r="A2153" t="e">
        <f>--MLAESFSLYDTV--GDGKIEVGLLGEALRGLGLNPTESDVNKIVRELESSGA--KRIT</f>
        <v>#NAME?</v>
      </c>
    </row>
    <row r="2154" spans="1:1" x14ac:dyDescent="0.2">
      <c r="A2154" t="s">
        <v>965</v>
      </c>
    </row>
    <row r="2155" spans="1:1" x14ac:dyDescent="0.2">
      <c r="A2155" t="s">
        <v>966</v>
      </c>
    </row>
    <row r="2156" spans="1:1" x14ac:dyDescent="0.2">
      <c r="A2156" t="s">
        <v>967</v>
      </c>
    </row>
    <row r="2157" spans="1:1" x14ac:dyDescent="0.2">
      <c r="A2157" t="s">
        <v>968</v>
      </c>
    </row>
    <row r="2158" spans="1:1" x14ac:dyDescent="0.2">
      <c r="A2158" t="s">
        <v>224</v>
      </c>
    </row>
    <row r="2159" spans="1:1" x14ac:dyDescent="0.2">
      <c r="A2159" t="s">
        <v>969</v>
      </c>
    </row>
    <row r="2160" spans="1:1" x14ac:dyDescent="0.2">
      <c r="A2160" t="s">
        <v>26</v>
      </c>
    </row>
    <row r="2161" spans="1:1" x14ac:dyDescent="0.2">
      <c r="A2161" t="s">
        <v>26</v>
      </c>
    </row>
    <row r="2162" spans="1:1" x14ac:dyDescent="0.2">
      <c r="A2162" t="s">
        <v>970</v>
      </c>
    </row>
    <row r="2163" spans="1:1" x14ac:dyDescent="0.2">
      <c r="A2163" t="e">
        <f>--DIREKFDLFDKI--GDGKISDVQIIDVLRACGLNPLTNDVEKIKKDSSLVG---KRID</f>
        <v>#NAME?</v>
      </c>
    </row>
    <row r="2164" spans="1:1" x14ac:dyDescent="0.2">
      <c r="A2164" t="s">
        <v>971</v>
      </c>
    </row>
    <row r="2165" spans="1:1" x14ac:dyDescent="0.2">
      <c r="A2165" t="s">
        <v>972</v>
      </c>
    </row>
    <row r="2166" spans="1:1" x14ac:dyDescent="0.2">
      <c r="A2166" t="s">
        <v>794</v>
      </c>
    </row>
    <row r="2167" spans="1:1" x14ac:dyDescent="0.2">
      <c r="A2167" t="s">
        <v>973</v>
      </c>
    </row>
    <row r="2168" spans="1:1" x14ac:dyDescent="0.2">
      <c r="A2168" t="s">
        <v>496</v>
      </c>
    </row>
    <row r="2169" spans="1:1" x14ac:dyDescent="0.2">
      <c r="A2169" t="s">
        <v>974</v>
      </c>
    </row>
    <row r="2170" spans="1:1" x14ac:dyDescent="0.2">
      <c r="A2170" t="s">
        <v>975</v>
      </c>
    </row>
    <row r="2171" spans="1:1" x14ac:dyDescent="0.2">
      <c r="A2171" t="s">
        <v>26</v>
      </c>
    </row>
    <row r="2172" spans="1:1" x14ac:dyDescent="0.2">
      <c r="A2172" t="s">
        <v>976</v>
      </c>
    </row>
    <row r="2173" spans="1:1" x14ac:dyDescent="0.2">
      <c r="A2173" t="e">
        <f>--DAQGNLQLYDTS--GGDKIEVNKLGQVLRSAGLNPTQSEVHKVERDLGK-----TTVS</f>
        <v>#NAME?</v>
      </c>
    </row>
    <row r="2174" spans="1:1" x14ac:dyDescent="0.2">
      <c r="A2174" t="s">
        <v>977</v>
      </c>
    </row>
    <row r="2175" spans="1:1" x14ac:dyDescent="0.2">
      <c r="A2175" t="s">
        <v>978</v>
      </c>
    </row>
    <row r="2176" spans="1:1" x14ac:dyDescent="0.2">
      <c r="A2176" t="s">
        <v>979</v>
      </c>
    </row>
    <row r="2177" spans="1:1" x14ac:dyDescent="0.2">
      <c r="A2177" t="s">
        <v>980</v>
      </c>
    </row>
    <row r="2178" spans="1:1" x14ac:dyDescent="0.2">
      <c r="A2178" t="s">
        <v>496</v>
      </c>
    </row>
    <row r="2179" spans="1:1" x14ac:dyDescent="0.2">
      <c r="A2179" t="s">
        <v>981</v>
      </c>
    </row>
    <row r="2180" spans="1:1" x14ac:dyDescent="0.2">
      <c r="A2180" t="s">
        <v>26</v>
      </c>
    </row>
    <row r="2181" spans="1:1" x14ac:dyDescent="0.2">
      <c r="A2181" t="s">
        <v>26</v>
      </c>
    </row>
    <row r="2182" spans="1:1" x14ac:dyDescent="0.2">
      <c r="A2182" t="s">
        <v>982</v>
      </c>
    </row>
    <row r="2183" spans="1:1" x14ac:dyDescent="0.2">
      <c r="A2183" t="e">
        <f>--EFKDAFCLFDQE--GDGKVGKAQVPDILRSVGLNPMKHDVDKVKESLKSTKN--KRVP</f>
        <v>#NAME?</v>
      </c>
    </row>
    <row r="2184" spans="1:1" x14ac:dyDescent="0.2">
      <c r="A2184" t="s">
        <v>983</v>
      </c>
    </row>
    <row r="2185" spans="1:1" x14ac:dyDescent="0.2">
      <c r="A2185" t="s">
        <v>984</v>
      </c>
    </row>
    <row r="2186" spans="1:1" x14ac:dyDescent="0.2">
      <c r="A2186" t="s">
        <v>656</v>
      </c>
    </row>
    <row r="2187" spans="1:1" x14ac:dyDescent="0.2">
      <c r="A2187" t="s">
        <v>985</v>
      </c>
    </row>
    <row r="2188" spans="1:1" x14ac:dyDescent="0.2">
      <c r="A2188" t="s">
        <v>986</v>
      </c>
    </row>
    <row r="2189" spans="1:1" x14ac:dyDescent="0.2">
      <c r="A2189" t="s">
        <v>307</v>
      </c>
    </row>
    <row r="2190" spans="1:1" x14ac:dyDescent="0.2">
      <c r="A2190" t="s">
        <v>987</v>
      </c>
    </row>
    <row r="2191" spans="1:1" x14ac:dyDescent="0.2">
      <c r="A2191" t="s">
        <v>988</v>
      </c>
    </row>
    <row r="2192" spans="1:1" x14ac:dyDescent="0.2">
      <c r="A2192" t="s">
        <v>26</v>
      </c>
    </row>
    <row r="2193" spans="1:1" x14ac:dyDescent="0.2">
      <c r="A2193" t="s">
        <v>26</v>
      </c>
    </row>
    <row r="2194" spans="1:1" x14ac:dyDescent="0.2">
      <c r="A2194" t="e">
        <f>-LRNWIEEVTGMSI--------------GPNFQLGLKDGIIL------------CELINK</f>
        <v>#NAME?</v>
      </c>
    </row>
    <row r="2195" spans="1:1" x14ac:dyDescent="0.2">
      <c r="A2195" t="s">
        <v>989</v>
      </c>
    </row>
    <row r="2196" spans="1:1" x14ac:dyDescent="0.2">
      <c r="A2196" t="s">
        <v>990</v>
      </c>
    </row>
    <row r="2197" spans="1:1" x14ac:dyDescent="0.2">
      <c r="A2197" t="s">
        <v>991</v>
      </c>
    </row>
    <row r="2198" spans="1:1" x14ac:dyDescent="0.2">
      <c r="A2198" t="s">
        <v>992</v>
      </c>
    </row>
    <row r="2199" spans="1:1" x14ac:dyDescent="0.2">
      <c r="A2199" t="s">
        <v>993</v>
      </c>
    </row>
    <row r="2200" spans="1:1" x14ac:dyDescent="0.2">
      <c r="A2200" t="s">
        <v>994</v>
      </c>
    </row>
    <row r="2201" spans="1:1" x14ac:dyDescent="0.2">
      <c r="A2201" t="s">
        <v>995</v>
      </c>
    </row>
    <row r="2202" spans="1:1" x14ac:dyDescent="0.2">
      <c r="A2202" t="s">
        <v>996</v>
      </c>
    </row>
    <row r="2203" spans="1:1" x14ac:dyDescent="0.2">
      <c r="A2203" t="s">
        <v>997</v>
      </c>
    </row>
    <row r="2204" spans="1:1" x14ac:dyDescent="0.2">
      <c r="A2204" t="s">
        <v>26</v>
      </c>
    </row>
    <row r="2205" spans="1:1" x14ac:dyDescent="0.2">
      <c r="A2205" t="s">
        <v>26</v>
      </c>
    </row>
    <row r="2206" spans="1:1" x14ac:dyDescent="0.2">
      <c r="A2206" t="e">
        <f>-LRTWIEGLTGLSI--------------GPDFQKGLKDGTIL------------CTLMNK</f>
        <v>#NAME?</v>
      </c>
    </row>
    <row r="2207" spans="1:1" x14ac:dyDescent="0.2">
      <c r="A2207" t="s">
        <v>998</v>
      </c>
    </row>
    <row r="2208" spans="1:1" x14ac:dyDescent="0.2">
      <c r="A2208" t="s">
        <v>999</v>
      </c>
    </row>
    <row r="2209" spans="1:1" x14ac:dyDescent="0.2">
      <c r="A2209" t="s">
        <v>1000</v>
      </c>
    </row>
    <row r="2210" spans="1:1" x14ac:dyDescent="0.2">
      <c r="A2210" t="s">
        <v>1001</v>
      </c>
    </row>
    <row r="2211" spans="1:1" x14ac:dyDescent="0.2">
      <c r="A2211" t="e">
        <f>--QGTVADGAPSG---------------TGDCPDPGEVPEYPPY-YQEEAGY</f>
        <v>#NAME?</v>
      </c>
    </row>
    <row r="2212" spans="1:1" x14ac:dyDescent="0.2">
      <c r="A2212" t="s">
        <v>1002</v>
      </c>
    </row>
    <row r="2213" spans="1:1" x14ac:dyDescent="0.2">
      <c r="A2213" t="s">
        <v>1003</v>
      </c>
    </row>
    <row r="2214" spans="1:1" x14ac:dyDescent="0.2">
      <c r="A2214" t="s">
        <v>1004</v>
      </c>
    </row>
    <row r="2215" spans="1:1" x14ac:dyDescent="0.2">
      <c r="A2215" t="s">
        <v>1005</v>
      </c>
    </row>
    <row r="2216" spans="1:1" x14ac:dyDescent="0.2">
      <c r="A2216" t="s">
        <v>26</v>
      </c>
    </row>
    <row r="2217" spans="1:1" x14ac:dyDescent="0.2">
      <c r="A2217" t="s">
        <v>26</v>
      </c>
    </row>
    <row r="2218" spans="1:1" x14ac:dyDescent="0.2">
      <c r="A2218" t="e">
        <f>-LREWIEGVTGRRI--------------GNNFMDGLKDGIIL------------CEFINK</f>
        <v>#NAME?</v>
      </c>
    </row>
    <row r="2219" spans="1:1" x14ac:dyDescent="0.2">
      <c r="A2219" t="s">
        <v>1006</v>
      </c>
    </row>
    <row r="2220" spans="1:1" x14ac:dyDescent="0.2">
      <c r="A2220" t="s">
        <v>1007</v>
      </c>
    </row>
    <row r="2221" spans="1:1" x14ac:dyDescent="0.2">
      <c r="A2221" t="s">
        <v>1008</v>
      </c>
    </row>
    <row r="2222" spans="1:1" x14ac:dyDescent="0.2">
      <c r="A2222" t="s">
        <v>1009</v>
      </c>
    </row>
    <row r="2223" spans="1:1" x14ac:dyDescent="0.2">
      <c r="A2223" t="s">
        <v>1010</v>
      </c>
    </row>
    <row r="2224" spans="1:1" x14ac:dyDescent="0.2">
      <c r="A2224" t="s">
        <v>1011</v>
      </c>
    </row>
    <row r="2225" spans="1:1" x14ac:dyDescent="0.2">
      <c r="A2225" t="s">
        <v>61</v>
      </c>
    </row>
    <row r="2226" spans="1:1" x14ac:dyDescent="0.2">
      <c r="A2226" t="s">
        <v>1012</v>
      </c>
    </row>
    <row r="2227" spans="1:1" x14ac:dyDescent="0.2">
      <c r="A2227" t="s">
        <v>988</v>
      </c>
    </row>
    <row r="2228" spans="1:1" x14ac:dyDescent="0.2">
      <c r="A2228" t="s">
        <v>26</v>
      </c>
    </row>
    <row r="2229" spans="1:1" x14ac:dyDescent="0.2">
      <c r="A2229" t="s">
        <v>26</v>
      </c>
    </row>
    <row r="2230" spans="1:1" x14ac:dyDescent="0.2">
      <c r="A2230" t="e">
        <f>-LRNWIEEVTGLGI--------------GTNFQLGLKDGIIL------------CELINK</f>
        <v>#NAME?</v>
      </c>
    </row>
    <row r="2231" spans="1:1" x14ac:dyDescent="0.2">
      <c r="A2231" t="s">
        <v>989</v>
      </c>
    </row>
    <row r="2232" spans="1:1" x14ac:dyDescent="0.2">
      <c r="A2232" t="s">
        <v>990</v>
      </c>
    </row>
    <row r="2233" spans="1:1" x14ac:dyDescent="0.2">
      <c r="A2233" t="s">
        <v>991</v>
      </c>
    </row>
    <row r="2234" spans="1:1" x14ac:dyDescent="0.2">
      <c r="A2234" t="s">
        <v>992</v>
      </c>
    </row>
    <row r="2235" spans="1:1" x14ac:dyDescent="0.2">
      <c r="A2235" t="s">
        <v>1013</v>
      </c>
    </row>
    <row r="2236" spans="1:1" x14ac:dyDescent="0.2">
      <c r="A2236" t="s">
        <v>1014</v>
      </c>
    </row>
    <row r="2237" spans="1:1" x14ac:dyDescent="0.2">
      <c r="A2237" t="s">
        <v>61</v>
      </c>
    </row>
    <row r="2238" spans="1:1" x14ac:dyDescent="0.2">
      <c r="A2238" t="s">
        <v>996</v>
      </c>
    </row>
    <row r="2239" spans="1:1" x14ac:dyDescent="0.2">
      <c r="A2239" t="s">
        <v>997</v>
      </c>
    </row>
    <row r="2240" spans="1:1" x14ac:dyDescent="0.2">
      <c r="A2240" t="s">
        <v>26</v>
      </c>
    </row>
    <row r="2241" spans="1:1" x14ac:dyDescent="0.2">
      <c r="A2241" t="s">
        <v>26</v>
      </c>
    </row>
    <row r="2242" spans="1:1" x14ac:dyDescent="0.2">
      <c r="A2242" t="e">
        <f>-LRSWIEGLTGLSI--------------GPDFQKGLKDGVIL------------CTLMNK</f>
        <v>#NAME?</v>
      </c>
    </row>
    <row r="2243" spans="1:1" x14ac:dyDescent="0.2">
      <c r="A2243" t="s">
        <v>998</v>
      </c>
    </row>
    <row r="2244" spans="1:1" x14ac:dyDescent="0.2">
      <c r="A2244" t="s">
        <v>999</v>
      </c>
    </row>
    <row r="2245" spans="1:1" x14ac:dyDescent="0.2">
      <c r="A2245" t="s">
        <v>1015</v>
      </c>
    </row>
    <row r="2246" spans="1:1" x14ac:dyDescent="0.2">
      <c r="A2246" t="s">
        <v>1001</v>
      </c>
    </row>
    <row r="2247" spans="1:1" x14ac:dyDescent="0.2">
      <c r="A2247" t="e">
        <f>--QGSAADGAPAG---------------DGQ----GEAPEYLAY-CQEEAGY</f>
        <v>#NAME?</v>
      </c>
    </row>
    <row r="2248" spans="1:1" x14ac:dyDescent="0.2">
      <c r="A2248" t="s">
        <v>1016</v>
      </c>
    </row>
    <row r="2249" spans="1:1" x14ac:dyDescent="0.2">
      <c r="A2249" t="s">
        <v>61</v>
      </c>
    </row>
    <row r="2250" spans="1:1" x14ac:dyDescent="0.2">
      <c r="A2250" t="s">
        <v>1004</v>
      </c>
    </row>
    <row r="2251" spans="1:1" x14ac:dyDescent="0.2">
      <c r="A2251" t="s">
        <v>1005</v>
      </c>
    </row>
    <row r="2252" spans="1:1" x14ac:dyDescent="0.2">
      <c r="A2252" t="s">
        <v>26</v>
      </c>
    </row>
    <row r="2253" spans="1:1" x14ac:dyDescent="0.2">
      <c r="A2253" t="s">
        <v>26</v>
      </c>
    </row>
    <row r="2254" spans="1:1" x14ac:dyDescent="0.2">
      <c r="A2254" t="e">
        <f>-LREWIEGVTGRRI--------------GNNFMDGLKDGIIL------------CEFINK</f>
        <v>#NAME?</v>
      </c>
    </row>
    <row r="2255" spans="1:1" x14ac:dyDescent="0.2">
      <c r="A2255" t="s">
        <v>1017</v>
      </c>
    </row>
    <row r="2256" spans="1:1" x14ac:dyDescent="0.2">
      <c r="A2256" t="s">
        <v>1018</v>
      </c>
    </row>
    <row r="2257" spans="1:1" x14ac:dyDescent="0.2">
      <c r="A2257" t="s">
        <v>1008</v>
      </c>
    </row>
    <row r="2258" spans="1:1" x14ac:dyDescent="0.2">
      <c r="A2258" t="s">
        <v>1019</v>
      </c>
    </row>
    <row r="2259" spans="1:1" x14ac:dyDescent="0.2">
      <c r="A2259" t="s">
        <v>1020</v>
      </c>
    </row>
    <row r="2260" spans="1:1" x14ac:dyDescent="0.2">
      <c r="A2260" t="s">
        <v>1021</v>
      </c>
    </row>
    <row r="2261" spans="1:1" x14ac:dyDescent="0.2">
      <c r="A2261" t="s">
        <v>1022</v>
      </c>
    </row>
    <row r="2262" spans="1:1" x14ac:dyDescent="0.2">
      <c r="A2262" t="s">
        <v>1023</v>
      </c>
    </row>
    <row r="2263" spans="1:1" x14ac:dyDescent="0.2">
      <c r="A2263" t="s">
        <v>997</v>
      </c>
    </row>
    <row r="2264" spans="1:1" x14ac:dyDescent="0.2">
      <c r="A2264" t="s">
        <v>26</v>
      </c>
    </row>
    <row r="2265" spans="1:1" x14ac:dyDescent="0.2">
      <c r="A2265" t="s">
        <v>26</v>
      </c>
    </row>
    <row r="2266" spans="1:1" x14ac:dyDescent="0.2">
      <c r="A2266" t="e">
        <f>-LREWIEGLTGRTI--------------GKGFMDSLKDGIIL------------CELINK</f>
        <v>#NAME?</v>
      </c>
    </row>
    <row r="2267" spans="1:1" x14ac:dyDescent="0.2">
      <c r="A2267" t="s">
        <v>1024</v>
      </c>
    </row>
    <row r="2268" spans="1:1" x14ac:dyDescent="0.2">
      <c r="A2268" t="s">
        <v>1025</v>
      </c>
    </row>
    <row r="2269" spans="1:1" x14ac:dyDescent="0.2">
      <c r="A2269" t="s">
        <v>1026</v>
      </c>
    </row>
    <row r="2270" spans="1:1" x14ac:dyDescent="0.2">
      <c r="A2270" t="s">
        <v>1027</v>
      </c>
    </row>
    <row r="2271" spans="1:1" x14ac:dyDescent="0.2">
      <c r="A2271" t="s">
        <v>1028</v>
      </c>
    </row>
    <row r="2272" spans="1:1" x14ac:dyDescent="0.2">
      <c r="A2272" t="s">
        <v>1029</v>
      </c>
    </row>
    <row r="2273" spans="1:1" x14ac:dyDescent="0.2">
      <c r="A2273" t="s">
        <v>1030</v>
      </c>
    </row>
    <row r="2274" spans="1:1" x14ac:dyDescent="0.2">
      <c r="A2274" t="s">
        <v>1031</v>
      </c>
    </row>
    <row r="2275" spans="1:1" x14ac:dyDescent="0.2">
      <c r="A2275" t="s">
        <v>1032</v>
      </c>
    </row>
    <row r="2276" spans="1:1" x14ac:dyDescent="0.2">
      <c r="A2276" t="s">
        <v>26</v>
      </c>
    </row>
    <row r="2277" spans="1:1" x14ac:dyDescent="0.2">
      <c r="A2277" t="s">
        <v>26</v>
      </c>
    </row>
    <row r="2278" spans="1:1" x14ac:dyDescent="0.2">
      <c r="A2278" t="e">
        <f>-LRLWIEEVTGMII--------------GENFQQGLRDGIIL------------CNLINK</f>
        <v>#NAME?</v>
      </c>
    </row>
    <row r="2279" spans="1:1" x14ac:dyDescent="0.2">
      <c r="A2279" t="s">
        <v>1033</v>
      </c>
    </row>
    <row r="2280" spans="1:1" x14ac:dyDescent="0.2">
      <c r="A2280" t="s">
        <v>1034</v>
      </c>
    </row>
    <row r="2281" spans="1:1" x14ac:dyDescent="0.2">
      <c r="A2281" t="s">
        <v>1035</v>
      </c>
    </row>
    <row r="2282" spans="1:1" x14ac:dyDescent="0.2">
      <c r="A2282" t="s">
        <v>1036</v>
      </c>
    </row>
    <row r="2283" spans="1:1" x14ac:dyDescent="0.2">
      <c r="A2283" t="s">
        <v>1037</v>
      </c>
    </row>
    <row r="2284" spans="1:1" x14ac:dyDescent="0.2">
      <c r="A2284" t="s">
        <v>1038</v>
      </c>
    </row>
    <row r="2285" spans="1:1" x14ac:dyDescent="0.2">
      <c r="A2285" t="s">
        <v>1039</v>
      </c>
    </row>
    <row r="2286" spans="1:1" x14ac:dyDescent="0.2">
      <c r="A2286" t="s">
        <v>1040</v>
      </c>
    </row>
    <row r="2287" spans="1:1" x14ac:dyDescent="0.2">
      <c r="A2287" t="s">
        <v>1041</v>
      </c>
    </row>
    <row r="2288" spans="1:1" x14ac:dyDescent="0.2">
      <c r="A2288" t="s">
        <v>26</v>
      </c>
    </row>
    <row r="2289" spans="1:1" x14ac:dyDescent="0.2">
      <c r="A2289" t="s">
        <v>26</v>
      </c>
    </row>
    <row r="2290" spans="1:1" x14ac:dyDescent="0.2">
      <c r="A2290" t="e">
        <f>-LKVWIEEVTGMSI--------------GPDFQKGLKDGVIL------------CELMNK</f>
        <v>#NAME?</v>
      </c>
    </row>
    <row r="2291" spans="1:1" x14ac:dyDescent="0.2">
      <c r="A2291" t="s">
        <v>1042</v>
      </c>
    </row>
    <row r="2292" spans="1:1" x14ac:dyDescent="0.2">
      <c r="A2292" t="s">
        <v>1043</v>
      </c>
    </row>
    <row r="2293" spans="1:1" x14ac:dyDescent="0.2">
      <c r="A2293" t="s">
        <v>1044</v>
      </c>
    </row>
    <row r="2294" spans="1:1" x14ac:dyDescent="0.2">
      <c r="A2294" t="s">
        <v>1045</v>
      </c>
    </row>
    <row r="2295" spans="1:1" x14ac:dyDescent="0.2">
      <c r="A2295" t="s">
        <v>1046</v>
      </c>
    </row>
    <row r="2296" spans="1:1" x14ac:dyDescent="0.2">
      <c r="A2296" t="s">
        <v>1047</v>
      </c>
    </row>
    <row r="2297" spans="1:1" x14ac:dyDescent="0.2">
      <c r="A2297" t="s">
        <v>1048</v>
      </c>
    </row>
    <row r="2298" spans="1:1" x14ac:dyDescent="0.2">
      <c r="A2298" t="s">
        <v>1049</v>
      </c>
    </row>
    <row r="2299" spans="1:1" x14ac:dyDescent="0.2">
      <c r="A2299" t="s">
        <v>1050</v>
      </c>
    </row>
    <row r="2300" spans="1:1" x14ac:dyDescent="0.2">
      <c r="A2300" t="s">
        <v>26</v>
      </c>
    </row>
    <row r="2301" spans="1:1" x14ac:dyDescent="0.2">
      <c r="A2301" t="s">
        <v>26</v>
      </c>
    </row>
    <row r="2302" spans="1:1" x14ac:dyDescent="0.2">
      <c r="A2302" t="e">
        <f>-LRVWIEGATGRRI--------------GDNFMDGLKDGVIL------------CELINK</f>
        <v>#NAME?</v>
      </c>
    </row>
    <row r="2303" spans="1:1" x14ac:dyDescent="0.2">
      <c r="A2303" t="s">
        <v>1051</v>
      </c>
    </row>
    <row r="2304" spans="1:1" x14ac:dyDescent="0.2">
      <c r="A2304" t="s">
        <v>1052</v>
      </c>
    </row>
    <row r="2305" spans="1:1" x14ac:dyDescent="0.2">
      <c r="A2305" t="s">
        <v>1008</v>
      </c>
    </row>
    <row r="2306" spans="1:1" x14ac:dyDescent="0.2">
      <c r="A2306" t="s">
        <v>1053</v>
      </c>
    </row>
    <row r="2307" spans="1:1" x14ac:dyDescent="0.2">
      <c r="A2307" t="s">
        <v>1054</v>
      </c>
    </row>
    <row r="2308" spans="1:1" x14ac:dyDescent="0.2">
      <c r="A2308" t="s">
        <v>1055</v>
      </c>
    </row>
    <row r="2309" spans="1:1" x14ac:dyDescent="0.2">
      <c r="A2309" t="s">
        <v>1056</v>
      </c>
    </row>
    <row r="2310" spans="1:1" x14ac:dyDescent="0.2">
      <c r="A2310" t="s">
        <v>1057</v>
      </c>
    </row>
    <row r="2311" spans="1:1" x14ac:dyDescent="0.2">
      <c r="A2311" t="s">
        <v>1058</v>
      </c>
    </row>
    <row r="2312" spans="1:1" x14ac:dyDescent="0.2">
      <c r="A2312" t="s">
        <v>26</v>
      </c>
    </row>
    <row r="2313" spans="1:1" x14ac:dyDescent="0.2">
      <c r="A2313" t="s">
        <v>26</v>
      </c>
    </row>
    <row r="2314" spans="1:1" x14ac:dyDescent="0.2">
      <c r="A2314" t="e">
        <f>-LRNWIEEVTGLSI--------------GANFQLGLKDGIIL------------CELINK</f>
        <v>#NAME?</v>
      </c>
    </row>
    <row r="2315" spans="1:1" x14ac:dyDescent="0.2">
      <c r="A2315" t="s">
        <v>1059</v>
      </c>
    </row>
    <row r="2316" spans="1:1" x14ac:dyDescent="0.2">
      <c r="A2316" t="s">
        <v>1060</v>
      </c>
    </row>
    <row r="2317" spans="1:1" x14ac:dyDescent="0.2">
      <c r="A2317" t="s">
        <v>991</v>
      </c>
    </row>
    <row r="2318" spans="1:1" x14ac:dyDescent="0.2">
      <c r="A2318" t="s">
        <v>1061</v>
      </c>
    </row>
    <row r="2319" spans="1:1" x14ac:dyDescent="0.2">
      <c r="A2319" t="s">
        <v>1062</v>
      </c>
    </row>
    <row r="2320" spans="1:1" x14ac:dyDescent="0.2">
      <c r="A2320" t="s">
        <v>1063</v>
      </c>
    </row>
    <row r="2321" spans="1:1" x14ac:dyDescent="0.2">
      <c r="A2321" t="s">
        <v>1064</v>
      </c>
    </row>
    <row r="2322" spans="1:1" x14ac:dyDescent="0.2">
      <c r="A2322" t="s">
        <v>1065</v>
      </c>
    </row>
    <row r="2323" spans="1:1" x14ac:dyDescent="0.2">
      <c r="A2323" t="s">
        <v>997</v>
      </c>
    </row>
    <row r="2324" spans="1:1" x14ac:dyDescent="0.2">
      <c r="A2324" t="s">
        <v>26</v>
      </c>
    </row>
    <row r="2325" spans="1:1" x14ac:dyDescent="0.2">
      <c r="A2325" t="s">
        <v>26</v>
      </c>
    </row>
    <row r="2326" spans="1:1" x14ac:dyDescent="0.2">
      <c r="A2326" t="e">
        <f>-LRTWIESVTGRQI--------------GADFQKGLKDGVIL------------CELMNK</f>
        <v>#NAME?</v>
      </c>
    </row>
    <row r="2327" spans="1:1" x14ac:dyDescent="0.2">
      <c r="A2327" t="s">
        <v>1066</v>
      </c>
    </row>
    <row r="2328" spans="1:1" x14ac:dyDescent="0.2">
      <c r="A2328" t="s">
        <v>1067</v>
      </c>
    </row>
    <row r="2329" spans="1:1" x14ac:dyDescent="0.2">
      <c r="A2329" t="s">
        <v>1068</v>
      </c>
    </row>
    <row r="2330" spans="1:1" x14ac:dyDescent="0.2">
      <c r="A2330" t="s">
        <v>1069</v>
      </c>
    </row>
    <row r="2331" spans="1:1" x14ac:dyDescent="0.2">
      <c r="A2331" t="s">
        <v>1070</v>
      </c>
    </row>
    <row r="2332" spans="1:1" x14ac:dyDescent="0.2">
      <c r="A2332" t="s">
        <v>1071</v>
      </c>
    </row>
    <row r="2333" spans="1:1" x14ac:dyDescent="0.2">
      <c r="A2333" t="s">
        <v>307</v>
      </c>
    </row>
    <row r="2334" spans="1:1" x14ac:dyDescent="0.2">
      <c r="A2334" t="s">
        <v>1072</v>
      </c>
    </row>
    <row r="2335" spans="1:1" x14ac:dyDescent="0.2">
      <c r="A2335" t="s">
        <v>1073</v>
      </c>
    </row>
    <row r="2336" spans="1:1" x14ac:dyDescent="0.2">
      <c r="A2336" t="s">
        <v>26</v>
      </c>
    </row>
    <row r="2337" spans="1:1" x14ac:dyDescent="0.2">
      <c r="A2337" t="s">
        <v>26</v>
      </c>
    </row>
    <row r="2338" spans="1:1" x14ac:dyDescent="0.2">
      <c r="A2338" t="e">
        <f>-LRMWVQEITGRTL--------------AENFMEGLKDGVIL------------CELINK</f>
        <v>#NAME?</v>
      </c>
    </row>
    <row r="2339" spans="1:1" x14ac:dyDescent="0.2">
      <c r="A2339" t="s">
        <v>1074</v>
      </c>
    </row>
    <row r="2340" spans="1:1" x14ac:dyDescent="0.2">
      <c r="A2340" t="s">
        <v>1075</v>
      </c>
    </row>
    <row r="2341" spans="1:1" x14ac:dyDescent="0.2">
      <c r="A2341" t="s">
        <v>1076</v>
      </c>
    </row>
    <row r="2342" spans="1:1" x14ac:dyDescent="0.2">
      <c r="A2342" t="s">
        <v>1077</v>
      </c>
    </row>
    <row r="2343" spans="1:1" x14ac:dyDescent="0.2">
      <c r="A2343" t="s">
        <v>1078</v>
      </c>
    </row>
    <row r="2344" spans="1:1" x14ac:dyDescent="0.2">
      <c r="A2344" t="s">
        <v>1079</v>
      </c>
    </row>
    <row r="2345" spans="1:1" x14ac:dyDescent="0.2">
      <c r="A2345" t="s">
        <v>1080</v>
      </c>
    </row>
    <row r="2346" spans="1:1" x14ac:dyDescent="0.2">
      <c r="A2346" t="s">
        <v>1081</v>
      </c>
    </row>
    <row r="2347" spans="1:1" x14ac:dyDescent="0.2">
      <c r="A2347" t="s">
        <v>1082</v>
      </c>
    </row>
    <row r="2348" spans="1:1" x14ac:dyDescent="0.2">
      <c r="A2348" t="s">
        <v>26</v>
      </c>
    </row>
    <row r="2349" spans="1:1" x14ac:dyDescent="0.2">
      <c r="A2349" t="s">
        <v>26</v>
      </c>
    </row>
    <row r="2350" spans="1:1" x14ac:dyDescent="0.2">
      <c r="A2350" t="e">
        <f>-LRMWISDVTGRKL--------------PENFMEGLKDGVLL------------CELINT</f>
        <v>#NAME?</v>
      </c>
    </row>
    <row r="2351" spans="1:1" x14ac:dyDescent="0.2">
      <c r="A2351" t="s">
        <v>1083</v>
      </c>
    </row>
    <row r="2352" spans="1:1" x14ac:dyDescent="0.2">
      <c r="A2352" t="s">
        <v>1084</v>
      </c>
    </row>
    <row r="2353" spans="1:1" x14ac:dyDescent="0.2">
      <c r="A2353" t="s">
        <v>1085</v>
      </c>
    </row>
    <row r="2354" spans="1:1" x14ac:dyDescent="0.2">
      <c r="A2354" t="s">
        <v>1086</v>
      </c>
    </row>
    <row r="2355" spans="1:1" x14ac:dyDescent="0.2">
      <c r="A2355" t="s">
        <v>1087</v>
      </c>
    </row>
    <row r="2356" spans="1:1" x14ac:dyDescent="0.2">
      <c r="A2356" t="s">
        <v>1088</v>
      </c>
    </row>
    <row r="2357" spans="1:1" x14ac:dyDescent="0.2">
      <c r="A2357" t="s">
        <v>307</v>
      </c>
    </row>
    <row r="2358" spans="1:1" x14ac:dyDescent="0.2">
      <c r="A2358" t="s">
        <v>1089</v>
      </c>
    </row>
    <row r="2359" spans="1:1" x14ac:dyDescent="0.2">
      <c r="A2359" t="s">
        <v>1090</v>
      </c>
    </row>
    <row r="2360" spans="1:1" x14ac:dyDescent="0.2">
      <c r="A2360" t="s">
        <v>26</v>
      </c>
    </row>
    <row r="2361" spans="1:1" x14ac:dyDescent="0.2">
      <c r="A2361" t="s">
        <v>26</v>
      </c>
    </row>
    <row r="2362" spans="1:1" x14ac:dyDescent="0.2">
      <c r="A2362" t="e">
        <f>-LRIWIENTTGRSI--------------GDDFQKGLKNGVIL------------CELINK</f>
        <v>#NAME?</v>
      </c>
    </row>
    <row r="2363" spans="1:1" x14ac:dyDescent="0.2">
      <c r="A2363" t="s">
        <v>1091</v>
      </c>
    </row>
    <row r="2364" spans="1:1" x14ac:dyDescent="0.2">
      <c r="A2364" t="s">
        <v>1092</v>
      </c>
    </row>
    <row r="2365" spans="1:1" x14ac:dyDescent="0.2">
      <c r="A2365" t="s">
        <v>1093</v>
      </c>
    </row>
    <row r="2366" spans="1:1" x14ac:dyDescent="0.2">
      <c r="A2366" t="s">
        <v>1094</v>
      </c>
    </row>
    <row r="2367" spans="1:1" x14ac:dyDescent="0.2">
      <c r="A2367" t="e">
        <f>--KGGAVAAGEGN---------------DGQYTD-YQDEGYQGY-QDDGQDY</f>
        <v>#NAME?</v>
      </c>
    </row>
    <row r="2368" spans="1:1" x14ac:dyDescent="0.2">
      <c r="A2368" t="s">
        <v>1095</v>
      </c>
    </row>
    <row r="2369" spans="1:1" x14ac:dyDescent="0.2">
      <c r="A2369" t="s">
        <v>307</v>
      </c>
    </row>
    <row r="2370" spans="1:1" x14ac:dyDescent="0.2">
      <c r="A2370" t="s">
        <v>1096</v>
      </c>
    </row>
    <row r="2371" spans="1:1" x14ac:dyDescent="0.2">
      <c r="A2371" t="s">
        <v>1082</v>
      </c>
    </row>
    <row r="2372" spans="1:1" x14ac:dyDescent="0.2">
      <c r="A2372" t="s">
        <v>26</v>
      </c>
    </row>
    <row r="2373" spans="1:1" x14ac:dyDescent="0.2">
      <c r="A2373" t="s">
        <v>26</v>
      </c>
    </row>
    <row r="2374" spans="1:1" x14ac:dyDescent="0.2">
      <c r="A2374" t="e">
        <f>-LRFWIEEVTGMPI--------------GDHFQKGLKDGVIL------------CELINK</f>
        <v>#NAME?</v>
      </c>
    </row>
    <row r="2375" spans="1:1" x14ac:dyDescent="0.2">
      <c r="A2375" t="s">
        <v>1097</v>
      </c>
    </row>
    <row r="2376" spans="1:1" x14ac:dyDescent="0.2">
      <c r="A2376" t="s">
        <v>1098</v>
      </c>
    </row>
    <row r="2377" spans="1:1" x14ac:dyDescent="0.2">
      <c r="A2377" t="s">
        <v>1099</v>
      </c>
    </row>
    <row r="2378" spans="1:1" x14ac:dyDescent="0.2">
      <c r="A2378" t="s">
        <v>1100</v>
      </c>
    </row>
    <row r="2379" spans="1:1" x14ac:dyDescent="0.2">
      <c r="A2379" t="s">
        <v>1101</v>
      </c>
    </row>
    <row r="2380" spans="1:1" x14ac:dyDescent="0.2">
      <c r="A2380" t="s">
        <v>1102</v>
      </c>
    </row>
    <row r="2381" spans="1:1" x14ac:dyDescent="0.2">
      <c r="A2381" t="s">
        <v>307</v>
      </c>
    </row>
    <row r="2382" spans="1:1" x14ac:dyDescent="0.2">
      <c r="A2382" t="s">
        <v>26</v>
      </c>
    </row>
    <row r="2383" spans="1:1" x14ac:dyDescent="0.2">
      <c r="A2383" t="s">
        <v>26</v>
      </c>
    </row>
    <row r="2384" spans="1:1" x14ac:dyDescent="0.2">
      <c r="A2384" t="s">
        <v>26</v>
      </c>
    </row>
    <row r="2385" spans="1:1" x14ac:dyDescent="0.2">
      <c r="A2385" t="s">
        <v>26</v>
      </c>
    </row>
    <row r="2386" spans="1:1" x14ac:dyDescent="0.2">
      <c r="A2386" t="e">
        <f>-----------MPI--------------GENFQMGLKDGVIL------------CELINK</f>
        <v>#NAME?</v>
      </c>
    </row>
    <row r="2387" spans="1:1" x14ac:dyDescent="0.2">
      <c r="A2387" t="s">
        <v>1103</v>
      </c>
    </row>
    <row r="2388" spans="1:1" x14ac:dyDescent="0.2">
      <c r="A2388" t="s">
        <v>1104</v>
      </c>
    </row>
    <row r="2389" spans="1:1" x14ac:dyDescent="0.2">
      <c r="A2389" t="s">
        <v>1105</v>
      </c>
    </row>
    <row r="2390" spans="1:1" x14ac:dyDescent="0.2">
      <c r="A2390" t="s">
        <v>1106</v>
      </c>
    </row>
    <row r="2391" spans="1:1" x14ac:dyDescent="0.2">
      <c r="A2391" t="s">
        <v>1107</v>
      </c>
    </row>
    <row r="2392" spans="1:1" x14ac:dyDescent="0.2">
      <c r="A2392" t="s">
        <v>1108</v>
      </c>
    </row>
    <row r="2393" spans="1:1" x14ac:dyDescent="0.2">
      <c r="A2393" t="s">
        <v>1109</v>
      </c>
    </row>
    <row r="2394" spans="1:1" x14ac:dyDescent="0.2">
      <c r="A2394" t="s">
        <v>1110</v>
      </c>
    </row>
    <row r="2395" spans="1:1" x14ac:dyDescent="0.2">
      <c r="A2395" t="s">
        <v>26</v>
      </c>
    </row>
    <row r="2396" spans="1:1" x14ac:dyDescent="0.2">
      <c r="A2396" t="s">
        <v>26</v>
      </c>
    </row>
    <row r="2397" spans="1:1" x14ac:dyDescent="0.2">
      <c r="A2397" t="e">
        <f>-ALTWISSLVPDAQLENTS--------GMEATHKKLKDGVIL------------CKLINA</f>
        <v>#NAME?</v>
      </c>
    </row>
    <row r="2398" spans="1:1" x14ac:dyDescent="0.2">
      <c r="A2398" t="s">
        <v>1111</v>
      </c>
    </row>
    <row r="2399" spans="1:1" x14ac:dyDescent="0.2">
      <c r="A2399" t="s">
        <v>1112</v>
      </c>
    </row>
    <row r="2400" spans="1:1" x14ac:dyDescent="0.2">
      <c r="A2400" t="s">
        <v>1113</v>
      </c>
    </row>
    <row r="2401" spans="1:1" x14ac:dyDescent="0.2">
      <c r="A2401" t="s">
        <v>26</v>
      </c>
    </row>
    <row r="2402" spans="1:1" x14ac:dyDescent="0.2">
      <c r="A2402" t="s">
        <v>1114</v>
      </c>
    </row>
    <row r="2403" spans="1:1" x14ac:dyDescent="0.2">
      <c r="A2403" t="s">
        <v>1115</v>
      </c>
    </row>
    <row r="2404" spans="1:1" x14ac:dyDescent="0.2">
      <c r="A2404" t="s">
        <v>1116</v>
      </c>
    </row>
    <row r="2405" spans="1:1" x14ac:dyDescent="0.2">
      <c r="A2405" t="s">
        <v>1117</v>
      </c>
    </row>
    <row r="2406" spans="1:1" x14ac:dyDescent="0.2">
      <c r="A2406" t="s">
        <v>26</v>
      </c>
    </row>
    <row r="2407" spans="1:1" x14ac:dyDescent="0.2">
      <c r="A2407" t="s">
        <v>26</v>
      </c>
    </row>
    <row r="2408" spans="1:1" x14ac:dyDescent="0.2">
      <c r="A2408" t="e">
        <f>-ALKWIAKLVPEAKLQGVT--------GSSQVHEKLKDGIVL------------CKLMEK</f>
        <v>#NAME?</v>
      </c>
    </row>
    <row r="2409" spans="1:1" x14ac:dyDescent="0.2">
      <c r="A2409" t="s">
        <v>1118</v>
      </c>
    </row>
    <row r="2410" spans="1:1" x14ac:dyDescent="0.2">
      <c r="A2410" t="s">
        <v>1119</v>
      </c>
    </row>
    <row r="2411" spans="1:1" x14ac:dyDescent="0.2">
      <c r="A2411" t="s">
        <v>1120</v>
      </c>
    </row>
    <row r="2412" spans="1:1" x14ac:dyDescent="0.2">
      <c r="A2412" t="s">
        <v>26</v>
      </c>
    </row>
    <row r="2413" spans="1:1" x14ac:dyDescent="0.2">
      <c r="A2413" t="s">
        <v>1114</v>
      </c>
    </row>
    <row r="2414" spans="1:1" x14ac:dyDescent="0.2">
      <c r="A2414" t="s">
        <v>1121</v>
      </c>
    </row>
    <row r="2415" spans="1:1" x14ac:dyDescent="0.2">
      <c r="A2415" t="s">
        <v>1122</v>
      </c>
    </row>
    <row r="2416" spans="1:1" x14ac:dyDescent="0.2">
      <c r="A2416" t="s">
        <v>1123</v>
      </c>
    </row>
    <row r="2417" spans="1:1" x14ac:dyDescent="0.2">
      <c r="A2417" t="s">
        <v>26</v>
      </c>
    </row>
    <row r="2418" spans="1:1" x14ac:dyDescent="0.2">
      <c r="A2418" t="s">
        <v>26</v>
      </c>
    </row>
    <row r="2419" spans="1:1" x14ac:dyDescent="0.2">
      <c r="A2419" t="e">
        <f>-ALAWIEAVVGQPLNPAAN-----DVEDQTDVKTCLKDGQML------------CRLMNI</f>
        <v>#NAME?</v>
      </c>
    </row>
    <row r="2420" spans="1:1" x14ac:dyDescent="0.2">
      <c r="A2420" t="s">
        <v>1124</v>
      </c>
    </row>
    <row r="2421" spans="1:1" x14ac:dyDescent="0.2">
      <c r="A2421" t="s">
        <v>1125</v>
      </c>
    </row>
    <row r="2422" spans="1:1" x14ac:dyDescent="0.2">
      <c r="A2422" t="s">
        <v>1126</v>
      </c>
    </row>
    <row r="2423" spans="1:1" x14ac:dyDescent="0.2">
      <c r="A2423" t="s">
        <v>26</v>
      </c>
    </row>
    <row r="2424" spans="1:1" x14ac:dyDescent="0.2">
      <c r="A2424" t="s">
        <v>1114</v>
      </c>
    </row>
    <row r="2425" spans="1:1" x14ac:dyDescent="0.2">
      <c r="A2425" t="s">
        <v>1127</v>
      </c>
    </row>
    <row r="2426" spans="1:1" x14ac:dyDescent="0.2">
      <c r="A2426" t="s">
        <v>1128</v>
      </c>
    </row>
    <row r="2427" spans="1:1" x14ac:dyDescent="0.2">
      <c r="A2427" t="s">
        <v>1129</v>
      </c>
    </row>
    <row r="2428" spans="1:1" x14ac:dyDescent="0.2">
      <c r="A2428" t="s">
        <v>26</v>
      </c>
    </row>
    <row r="2429" spans="1:1" x14ac:dyDescent="0.2">
      <c r="A2429" t="s">
        <v>26</v>
      </c>
    </row>
    <row r="2430" spans="1:1" x14ac:dyDescent="0.2">
      <c r="A2430" t="e">
        <f>-SLEWIKAVTEEPINTSGD---------TDNFFEVLKDGVIL------------CKLANA</f>
        <v>#NAME?</v>
      </c>
    </row>
    <row r="2431" spans="1:1" x14ac:dyDescent="0.2">
      <c r="A2431" t="s">
        <v>1130</v>
      </c>
    </row>
    <row r="2432" spans="1:1" x14ac:dyDescent="0.2">
      <c r="A2432" t="s">
        <v>1131</v>
      </c>
    </row>
    <row r="2433" spans="1:1" x14ac:dyDescent="0.2">
      <c r="A2433" t="s">
        <v>1132</v>
      </c>
    </row>
    <row r="2434" spans="1:1" x14ac:dyDescent="0.2">
      <c r="A2434" t="s">
        <v>26</v>
      </c>
    </row>
    <row r="2435" spans="1:1" x14ac:dyDescent="0.2">
      <c r="A2435" t="s">
        <v>1114</v>
      </c>
    </row>
    <row r="2436" spans="1:1" x14ac:dyDescent="0.2">
      <c r="A2436" t="s">
        <v>1133</v>
      </c>
    </row>
    <row r="2437" spans="1:1" x14ac:dyDescent="0.2">
      <c r="A2437" t="s">
        <v>1134</v>
      </c>
    </row>
    <row r="2438" spans="1:1" x14ac:dyDescent="0.2">
      <c r="A2438" t="s">
        <v>1135</v>
      </c>
    </row>
    <row r="2439" spans="1:1" x14ac:dyDescent="0.2">
      <c r="A2439" t="s">
        <v>26</v>
      </c>
    </row>
    <row r="2440" spans="1:1" x14ac:dyDescent="0.2">
      <c r="A2440" t="s">
        <v>26</v>
      </c>
    </row>
    <row r="2441" spans="1:1" x14ac:dyDescent="0.2">
      <c r="A2441" t="e">
        <f>-ARVWMEALVGEPLDANASP---SEPLGPDAFYAALKNGTYL------------CKVAER</f>
        <v>#NAME?</v>
      </c>
    </row>
    <row r="2442" spans="1:1" x14ac:dyDescent="0.2">
      <c r="A2442" t="s">
        <v>1136</v>
      </c>
    </row>
    <row r="2443" spans="1:1" x14ac:dyDescent="0.2">
      <c r="A2443" t="s">
        <v>1137</v>
      </c>
    </row>
    <row r="2444" spans="1:1" x14ac:dyDescent="0.2">
      <c r="A2444" t="s">
        <v>1138</v>
      </c>
    </row>
    <row r="2445" spans="1:1" x14ac:dyDescent="0.2">
      <c r="A2445" t="s">
        <v>26</v>
      </c>
    </row>
    <row r="2446" spans="1:1" x14ac:dyDescent="0.2">
      <c r="A2446" t="s">
        <v>1114</v>
      </c>
    </row>
    <row r="2447" spans="1:1" x14ac:dyDescent="0.2">
      <c r="A2447" t="s">
        <v>1139</v>
      </c>
    </row>
    <row r="2448" spans="1:1" x14ac:dyDescent="0.2">
      <c r="A2448" t="s">
        <v>876</v>
      </c>
    </row>
    <row r="2449" spans="1:1" x14ac:dyDescent="0.2">
      <c r="A2449" t="s">
        <v>1140</v>
      </c>
    </row>
    <row r="2450" spans="1:1" x14ac:dyDescent="0.2">
      <c r="A2450" t="s">
        <v>1141</v>
      </c>
    </row>
    <row r="2451" spans="1:1" x14ac:dyDescent="0.2">
      <c r="A2451" t="s">
        <v>26</v>
      </c>
    </row>
    <row r="2452" spans="1:1" x14ac:dyDescent="0.2">
      <c r="A2452" t="s">
        <v>26</v>
      </c>
    </row>
    <row r="2453" spans="1:1" x14ac:dyDescent="0.2">
      <c r="A2453" t="e">
        <f>-VLNWVFAVIGEKVPSGQ-------------YEDILKDGIWL------------CKLANK</f>
        <v>#NAME?</v>
      </c>
    </row>
    <row r="2454" spans="1:1" x14ac:dyDescent="0.2">
      <c r="A2454" t="s">
        <v>1142</v>
      </c>
    </row>
    <row r="2455" spans="1:1" x14ac:dyDescent="0.2">
      <c r="A2455" t="s">
        <v>1143</v>
      </c>
    </row>
    <row r="2456" spans="1:1" x14ac:dyDescent="0.2">
      <c r="A2456" t="s">
        <v>1144</v>
      </c>
    </row>
    <row r="2457" spans="1:1" x14ac:dyDescent="0.2">
      <c r="A2457" t="s">
        <v>26</v>
      </c>
    </row>
    <row r="2458" spans="1:1" x14ac:dyDescent="0.2">
      <c r="A2458" t="s">
        <v>1114</v>
      </c>
    </row>
    <row r="2459" spans="1:1" x14ac:dyDescent="0.2">
      <c r="A2459" t="s">
        <v>1145</v>
      </c>
    </row>
    <row r="2460" spans="1:1" x14ac:dyDescent="0.2">
      <c r="A2460" t="s">
        <v>224</v>
      </c>
    </row>
    <row r="2461" spans="1:1" x14ac:dyDescent="0.2">
      <c r="A2461" t="s">
        <v>1146</v>
      </c>
    </row>
    <row r="2462" spans="1:1" x14ac:dyDescent="0.2">
      <c r="A2462" t="s">
        <v>1147</v>
      </c>
    </row>
    <row r="2463" spans="1:1" x14ac:dyDescent="0.2">
      <c r="A2463" t="s">
        <v>26</v>
      </c>
    </row>
    <row r="2464" spans="1:1" x14ac:dyDescent="0.2">
      <c r="A2464" t="s">
        <v>26</v>
      </c>
    </row>
    <row r="2465" spans="1:1" x14ac:dyDescent="0.2">
      <c r="A2465" t="e">
        <f>-VLEWISYYVPDADLENVS--------GPEEVQLKLKDGVIL------------CKLINQ</f>
        <v>#NAME?</v>
      </c>
    </row>
    <row r="2466" spans="1:1" x14ac:dyDescent="0.2">
      <c r="A2466" t="s">
        <v>1148</v>
      </c>
    </row>
    <row r="2467" spans="1:1" x14ac:dyDescent="0.2">
      <c r="A2467" t="s">
        <v>1149</v>
      </c>
    </row>
    <row r="2468" spans="1:1" x14ac:dyDescent="0.2">
      <c r="A2468" t="s">
        <v>1150</v>
      </c>
    </row>
    <row r="2469" spans="1:1" x14ac:dyDescent="0.2">
      <c r="A2469" t="s">
        <v>26</v>
      </c>
    </row>
    <row r="2470" spans="1:1" x14ac:dyDescent="0.2">
      <c r="A2470" t="s">
        <v>1114</v>
      </c>
    </row>
    <row r="2471" spans="1:1" x14ac:dyDescent="0.2">
      <c r="A2471" t="s">
        <v>1151</v>
      </c>
    </row>
    <row r="2472" spans="1:1" x14ac:dyDescent="0.2">
      <c r="A2472" t="s">
        <v>1152</v>
      </c>
    </row>
    <row r="2473" spans="1:1" x14ac:dyDescent="0.2">
      <c r="A2473" t="s">
        <v>1153</v>
      </c>
    </row>
    <row r="2474" spans="1:1" x14ac:dyDescent="0.2">
      <c r="A2474" t="s">
        <v>26</v>
      </c>
    </row>
    <row r="2475" spans="1:1" x14ac:dyDescent="0.2">
      <c r="A2475" t="s">
        <v>26</v>
      </c>
    </row>
    <row r="2476" spans="1:1" x14ac:dyDescent="0.2">
      <c r="A2476" t="e">
        <f>-AQEWIEAIIAEKFPAGQS------------YEDVLKDGQVL------------CKLINV</f>
        <v>#NAME?</v>
      </c>
    </row>
    <row r="2477" spans="1:1" x14ac:dyDescent="0.2">
      <c r="A2477" t="s">
        <v>1154</v>
      </c>
    </row>
    <row r="2478" spans="1:1" x14ac:dyDescent="0.2">
      <c r="A2478" t="s">
        <v>1155</v>
      </c>
    </row>
    <row r="2479" spans="1:1" x14ac:dyDescent="0.2">
      <c r="A2479" t="s">
        <v>1156</v>
      </c>
    </row>
    <row r="2480" spans="1:1" x14ac:dyDescent="0.2">
      <c r="A2480" t="s">
        <v>26</v>
      </c>
    </row>
    <row r="2481" spans="1:1" x14ac:dyDescent="0.2">
      <c r="A2481" t="s">
        <v>1114</v>
      </c>
    </row>
    <row r="2482" spans="1:1" x14ac:dyDescent="0.2">
      <c r="A2482" t="s">
        <v>1157</v>
      </c>
    </row>
    <row r="2483" spans="1:1" x14ac:dyDescent="0.2">
      <c r="A2483" t="s">
        <v>876</v>
      </c>
    </row>
    <row r="2484" spans="1:1" x14ac:dyDescent="0.2">
      <c r="A2484" t="s">
        <v>1152</v>
      </c>
    </row>
    <row r="2485" spans="1:1" x14ac:dyDescent="0.2">
      <c r="A2485" t="s">
        <v>1153</v>
      </c>
    </row>
    <row r="2486" spans="1:1" x14ac:dyDescent="0.2">
      <c r="A2486" t="s">
        <v>26</v>
      </c>
    </row>
    <row r="2487" spans="1:1" x14ac:dyDescent="0.2">
      <c r="A2487" t="s">
        <v>26</v>
      </c>
    </row>
    <row r="2488" spans="1:1" x14ac:dyDescent="0.2">
      <c r="A2488" t="e">
        <f>-AQEWIEAIIAEKFPAGQS------------YEDVLKDGQVL------------CKLINV</f>
        <v>#NAME?</v>
      </c>
    </row>
    <row r="2489" spans="1:1" x14ac:dyDescent="0.2">
      <c r="A2489" t="s">
        <v>1154</v>
      </c>
    </row>
    <row r="2490" spans="1:1" x14ac:dyDescent="0.2">
      <c r="A2490" t="s">
        <v>1155</v>
      </c>
    </row>
    <row r="2491" spans="1:1" x14ac:dyDescent="0.2">
      <c r="A2491" t="s">
        <v>1158</v>
      </c>
    </row>
    <row r="2492" spans="1:1" x14ac:dyDescent="0.2">
      <c r="A2492" t="s">
        <v>26</v>
      </c>
    </row>
    <row r="2493" spans="1:1" x14ac:dyDescent="0.2">
      <c r="A2493" t="s">
        <v>1114</v>
      </c>
    </row>
    <row r="2494" spans="1:1" x14ac:dyDescent="0.2">
      <c r="A2494" t="s">
        <v>1159</v>
      </c>
    </row>
    <row r="2495" spans="1:1" x14ac:dyDescent="0.2">
      <c r="A2495" t="s">
        <v>1160</v>
      </c>
    </row>
    <row r="2496" spans="1:1" x14ac:dyDescent="0.2">
      <c r="A2496" t="s">
        <v>1161</v>
      </c>
    </row>
    <row r="2497" spans="1:1" x14ac:dyDescent="0.2">
      <c r="A2497" t="s">
        <v>26</v>
      </c>
    </row>
    <row r="2498" spans="1:1" x14ac:dyDescent="0.2">
      <c r="A2498" t="s">
        <v>26</v>
      </c>
    </row>
    <row r="2499" spans="1:1" x14ac:dyDescent="0.2">
      <c r="A2499" t="e">
        <f>-CMYWIRDVLVDGGYTDEASKIITEVRCEKDVISSLKDGQVL------------CKLVNV</f>
        <v>#NAME?</v>
      </c>
    </row>
    <row r="2500" spans="1:1" x14ac:dyDescent="0.2">
      <c r="A2500" t="s">
        <v>1162</v>
      </c>
    </row>
    <row r="2501" spans="1:1" x14ac:dyDescent="0.2">
      <c r="A2501" t="s">
        <v>1163</v>
      </c>
    </row>
    <row r="2502" spans="1:1" x14ac:dyDescent="0.2">
      <c r="A2502" t="s">
        <v>1164</v>
      </c>
    </row>
    <row r="2503" spans="1:1" x14ac:dyDescent="0.2">
      <c r="A2503" t="s">
        <v>26</v>
      </c>
    </row>
    <row r="2504" spans="1:1" x14ac:dyDescent="0.2">
      <c r="A2504" t="s">
        <v>1114</v>
      </c>
    </row>
    <row r="2505" spans="1:1" x14ac:dyDescent="0.2">
      <c r="A2505" t="s">
        <v>1165</v>
      </c>
    </row>
    <row r="2506" spans="1:1" x14ac:dyDescent="0.2">
      <c r="A2506" t="s">
        <v>1166</v>
      </c>
    </row>
    <row r="2507" spans="1:1" x14ac:dyDescent="0.2">
      <c r="A2507" t="s">
        <v>1167</v>
      </c>
    </row>
    <row r="2508" spans="1:1" x14ac:dyDescent="0.2">
      <c r="A2508" t="s">
        <v>26</v>
      </c>
    </row>
    <row r="2509" spans="1:1" x14ac:dyDescent="0.2">
      <c r="A2509" t="s">
        <v>26</v>
      </c>
    </row>
    <row r="2510" spans="1:1" x14ac:dyDescent="0.2">
      <c r="A2510" t="e">
        <f>-ARAWMBAVLGGNDMAGGP--------XQBDFHAKLXDGVIL------------CRLANA</f>
        <v>#NAME?</v>
      </c>
    </row>
    <row r="2511" spans="1:1" x14ac:dyDescent="0.2">
      <c r="A2511" t="s">
        <v>1168</v>
      </c>
    </row>
    <row r="2512" spans="1:1" x14ac:dyDescent="0.2">
      <c r="A2512" t="s">
        <v>1169</v>
      </c>
    </row>
    <row r="2513" spans="1:1" x14ac:dyDescent="0.2">
      <c r="A2513" t="s">
        <v>1170</v>
      </c>
    </row>
    <row r="2514" spans="1:1" x14ac:dyDescent="0.2">
      <c r="A2514" t="s">
        <v>26</v>
      </c>
    </row>
    <row r="2515" spans="1:1" x14ac:dyDescent="0.2">
      <c r="A2515" t="s">
        <v>1114</v>
      </c>
    </row>
    <row r="2516" spans="1:1" x14ac:dyDescent="0.2">
      <c r="A2516" t="s">
        <v>1171</v>
      </c>
    </row>
    <row r="2517" spans="1:1" x14ac:dyDescent="0.2">
      <c r="A2517" t="s">
        <v>1172</v>
      </c>
    </row>
    <row r="2518" spans="1:1" x14ac:dyDescent="0.2">
      <c r="A2518" t="s">
        <v>1167</v>
      </c>
    </row>
    <row r="2519" spans="1:1" x14ac:dyDescent="0.2">
      <c r="A2519" t="s">
        <v>26</v>
      </c>
    </row>
    <row r="2520" spans="1:1" x14ac:dyDescent="0.2">
      <c r="A2520" t="s">
        <v>26</v>
      </c>
    </row>
    <row r="2521" spans="1:1" x14ac:dyDescent="0.2">
      <c r="A2521" t="e">
        <f>-ARAWMDAVLGGNDMAGGP--------DQNDFHAKLTDGVIL------------CRLANA</f>
        <v>#NAME?</v>
      </c>
    </row>
    <row r="2522" spans="1:1" x14ac:dyDescent="0.2">
      <c r="A2522" t="s">
        <v>1168</v>
      </c>
    </row>
    <row r="2523" spans="1:1" x14ac:dyDescent="0.2">
      <c r="A2523" t="s">
        <v>1173</v>
      </c>
    </row>
    <row r="2524" spans="1:1" x14ac:dyDescent="0.2">
      <c r="A2524" t="s">
        <v>1170</v>
      </c>
    </row>
    <row r="2525" spans="1:1" x14ac:dyDescent="0.2">
      <c r="A2525" t="s">
        <v>26</v>
      </c>
    </row>
    <row r="2526" spans="1:1" x14ac:dyDescent="0.2">
      <c r="A2526" t="s">
        <v>1114</v>
      </c>
    </row>
    <row r="2527" spans="1:1" x14ac:dyDescent="0.2">
      <c r="A2527" t="s">
        <v>1174</v>
      </c>
    </row>
    <row r="2528" spans="1:1" x14ac:dyDescent="0.2">
      <c r="A2528" t="s">
        <v>1175</v>
      </c>
    </row>
    <row r="2529" spans="1:1" x14ac:dyDescent="0.2">
      <c r="A2529" t="s">
        <v>1167</v>
      </c>
    </row>
    <row r="2530" spans="1:1" x14ac:dyDescent="0.2">
      <c r="A2530" t="s">
        <v>26</v>
      </c>
    </row>
    <row r="2531" spans="1:1" x14ac:dyDescent="0.2">
      <c r="A2531" t="s">
        <v>26</v>
      </c>
    </row>
    <row r="2532" spans="1:1" x14ac:dyDescent="0.2">
      <c r="A2532" t="e">
        <f>-ARAWMDAVLGGNDMAGGP--------DQNDFHAKLTDGVIL------------CRLANA</f>
        <v>#NAME?</v>
      </c>
    </row>
    <row r="2533" spans="1:1" x14ac:dyDescent="0.2">
      <c r="A2533" t="s">
        <v>1168</v>
      </c>
    </row>
    <row r="2534" spans="1:1" x14ac:dyDescent="0.2">
      <c r="A2534" t="s">
        <v>1176</v>
      </c>
    </row>
    <row r="2535" spans="1:1" x14ac:dyDescent="0.2">
      <c r="A2535" t="s">
        <v>1170</v>
      </c>
    </row>
    <row r="2536" spans="1:1" x14ac:dyDescent="0.2">
      <c r="A2536" t="s">
        <v>26</v>
      </c>
    </row>
    <row r="2537" spans="1:1" x14ac:dyDescent="0.2">
      <c r="A2537" t="s">
        <v>1114</v>
      </c>
    </row>
    <row r="2538" spans="1:1" x14ac:dyDescent="0.2">
      <c r="A2538" t="s">
        <v>1177</v>
      </c>
    </row>
    <row r="2539" spans="1:1" x14ac:dyDescent="0.2">
      <c r="A2539" t="s">
        <v>1178</v>
      </c>
    </row>
    <row r="2540" spans="1:1" x14ac:dyDescent="0.2">
      <c r="A2540" t="s">
        <v>1179</v>
      </c>
    </row>
    <row r="2541" spans="1:1" x14ac:dyDescent="0.2">
      <c r="A2541" t="s">
        <v>26</v>
      </c>
    </row>
    <row r="2542" spans="1:1" x14ac:dyDescent="0.2">
      <c r="A2542" t="s">
        <v>1180</v>
      </c>
    </row>
    <row r="2543" spans="1:1" x14ac:dyDescent="0.2">
      <c r="A2543" t="e">
        <f>---AWITEHTGDSFKHG----------DKDEFAASLKNGVTL------------CKLANR</f>
        <v>#NAME?</v>
      </c>
    </row>
    <row r="2544" spans="1:1" x14ac:dyDescent="0.2">
      <c r="A2544" t="s">
        <v>1181</v>
      </c>
    </row>
    <row r="2545" spans="1:1" x14ac:dyDescent="0.2">
      <c r="A2545" t="s">
        <v>1182</v>
      </c>
    </row>
    <row r="2546" spans="1:1" x14ac:dyDescent="0.2">
      <c r="A2546" t="s">
        <v>26</v>
      </c>
    </row>
    <row r="2547" spans="1:1" x14ac:dyDescent="0.2">
      <c r="A2547" t="s">
        <v>26</v>
      </c>
    </row>
    <row r="2548" spans="1:1" x14ac:dyDescent="0.2">
      <c r="A2548" t="s">
        <v>1114</v>
      </c>
    </row>
    <row r="2549" spans="1:1" x14ac:dyDescent="0.2">
      <c r="A2549" t="s">
        <v>1183</v>
      </c>
    </row>
    <row r="2550" spans="1:1" x14ac:dyDescent="0.2">
      <c r="A2550" t="s">
        <v>1184</v>
      </c>
    </row>
    <row r="2551" spans="1:1" x14ac:dyDescent="0.2">
      <c r="A2551" t="s">
        <v>1179</v>
      </c>
    </row>
    <row r="2552" spans="1:1" x14ac:dyDescent="0.2">
      <c r="A2552" t="s">
        <v>26</v>
      </c>
    </row>
    <row r="2553" spans="1:1" x14ac:dyDescent="0.2">
      <c r="A2553" t="s">
        <v>1180</v>
      </c>
    </row>
    <row r="2554" spans="1:1" x14ac:dyDescent="0.2">
      <c r="A2554" t="e">
        <f>---AWITEHTGDSFKHG----------DKDEFAASLKNGVTL------------CKLANR</f>
        <v>#NAME?</v>
      </c>
    </row>
    <row r="2555" spans="1:1" x14ac:dyDescent="0.2">
      <c r="A2555" t="s">
        <v>1181</v>
      </c>
    </row>
    <row r="2556" spans="1:1" x14ac:dyDescent="0.2">
      <c r="A2556" t="s">
        <v>1182</v>
      </c>
    </row>
    <row r="2557" spans="1:1" x14ac:dyDescent="0.2">
      <c r="A2557" t="s">
        <v>26</v>
      </c>
    </row>
    <row r="2558" spans="1:1" x14ac:dyDescent="0.2">
      <c r="A2558" t="s">
        <v>26</v>
      </c>
    </row>
    <row r="2559" spans="1:1" x14ac:dyDescent="0.2">
      <c r="A2559" t="s">
        <v>1114</v>
      </c>
    </row>
    <row r="2560" spans="1:1" x14ac:dyDescent="0.2">
      <c r="A2560" t="s">
        <v>1185</v>
      </c>
    </row>
    <row r="2561" spans="1:1" x14ac:dyDescent="0.2">
      <c r="A2561" t="s">
        <v>26</v>
      </c>
    </row>
    <row r="2562" spans="1:1" x14ac:dyDescent="0.2">
      <c r="A2562" t="s">
        <v>26</v>
      </c>
    </row>
    <row r="2563" spans="1:1" x14ac:dyDescent="0.2">
      <c r="A2563" t="s">
        <v>26</v>
      </c>
    </row>
    <row r="2564" spans="1:1" x14ac:dyDescent="0.2">
      <c r="A2564" t="s">
        <v>26</v>
      </c>
    </row>
    <row r="2565" spans="1:1" x14ac:dyDescent="0.2">
      <c r="A2565" t="e">
        <f>---------------------------------------------------------MNK</f>
        <v>#NAME?</v>
      </c>
    </row>
    <row r="2566" spans="1:1" x14ac:dyDescent="0.2">
      <c r="A2566" t="s">
        <v>1186</v>
      </c>
    </row>
    <row r="2567" spans="1:1" x14ac:dyDescent="0.2">
      <c r="A2567" t="s">
        <v>1187</v>
      </c>
    </row>
    <row r="2568" spans="1:1" x14ac:dyDescent="0.2">
      <c r="A2568" t="s">
        <v>1188</v>
      </c>
    </row>
    <row r="2569" spans="1:1" x14ac:dyDescent="0.2">
      <c r="A2569" t="s">
        <v>26</v>
      </c>
    </row>
    <row r="2570" spans="1:1" x14ac:dyDescent="0.2">
      <c r="A2570" t="s">
        <v>1114</v>
      </c>
    </row>
    <row r="2571" spans="1:1" x14ac:dyDescent="0.2">
      <c r="A2571" t="s">
        <v>1189</v>
      </c>
    </row>
    <row r="2572" spans="1:1" x14ac:dyDescent="0.2">
      <c r="A2572" t="s">
        <v>233</v>
      </c>
    </row>
    <row r="2573" spans="1:1" x14ac:dyDescent="0.2">
      <c r="A2573" t="s">
        <v>26</v>
      </c>
    </row>
    <row r="2574" spans="1:1" x14ac:dyDescent="0.2">
      <c r="A2574" t="s">
        <v>26</v>
      </c>
    </row>
    <row r="2575" spans="1:1" x14ac:dyDescent="0.2">
      <c r="A2575" t="s">
        <v>26</v>
      </c>
    </row>
    <row r="2576" spans="1:1" x14ac:dyDescent="0.2">
      <c r="A2576" t="s">
        <v>26</v>
      </c>
    </row>
    <row r="2577" spans="1:1" x14ac:dyDescent="0.2">
      <c r="A2577" t="e">
        <f>-----------DCFLSA----------SLFYFLSEFSKEVTIEQSQPCHLLFIVCRLANK</f>
        <v>#NAME?</v>
      </c>
    </row>
    <row r="2578" spans="1:1" x14ac:dyDescent="0.2">
      <c r="A2578" t="s">
        <v>1190</v>
      </c>
    </row>
    <row r="2579" spans="1:1" x14ac:dyDescent="0.2">
      <c r="A2579" t="s">
        <v>1191</v>
      </c>
    </row>
    <row r="2580" spans="1:1" x14ac:dyDescent="0.2">
      <c r="A2580" t="s">
        <v>26</v>
      </c>
    </row>
    <row r="2581" spans="1:1" x14ac:dyDescent="0.2">
      <c r="A2581" t="s">
        <v>26</v>
      </c>
    </row>
    <row r="2582" spans="1:1" x14ac:dyDescent="0.2">
      <c r="A2582" t="s">
        <v>1114</v>
      </c>
    </row>
    <row r="2583" spans="1:1" x14ac:dyDescent="0.2">
      <c r="A2583" t="s">
        <v>1192</v>
      </c>
    </row>
    <row r="2584" spans="1:1" x14ac:dyDescent="0.2">
      <c r="A2584" t="s">
        <v>1193</v>
      </c>
    </row>
    <row r="2585" spans="1:1" x14ac:dyDescent="0.2">
      <c r="A2585" t="s">
        <v>1194</v>
      </c>
    </row>
    <row r="2586" spans="1:1" x14ac:dyDescent="0.2">
      <c r="A2586" t="s">
        <v>26</v>
      </c>
    </row>
    <row r="2587" spans="1:1" x14ac:dyDescent="0.2">
      <c r="A2587" t="s">
        <v>26</v>
      </c>
    </row>
    <row r="2588" spans="1:1" x14ac:dyDescent="0.2">
      <c r="A2588" t="e">
        <f>-VKGWIVRTTKCSFSSGH---------GPTDFFDSLNSGVTL------------CTLANV</f>
        <v>#NAME?</v>
      </c>
    </row>
    <row r="2589" spans="1:1" x14ac:dyDescent="0.2">
      <c r="A2589" t="s">
        <v>1195</v>
      </c>
    </row>
    <row r="2590" spans="1:1" x14ac:dyDescent="0.2">
      <c r="A2590" t="s">
        <v>1196</v>
      </c>
    </row>
    <row r="2591" spans="1:1" x14ac:dyDescent="0.2">
      <c r="A2591" t="s">
        <v>1197</v>
      </c>
    </row>
    <row r="2592" spans="1:1" x14ac:dyDescent="0.2">
      <c r="A2592" t="s">
        <v>26</v>
      </c>
    </row>
    <row r="2593" spans="1:1" x14ac:dyDescent="0.2">
      <c r="A2593" t="s">
        <v>1114</v>
      </c>
    </row>
    <row r="2594" spans="1:1" x14ac:dyDescent="0.2">
      <c r="A2594" t="s">
        <v>1198</v>
      </c>
    </row>
    <row r="2595" spans="1:1" x14ac:dyDescent="0.2">
      <c r="A2595" t="s">
        <v>1199</v>
      </c>
    </row>
    <row r="2596" spans="1:1" x14ac:dyDescent="0.2">
      <c r="A2596" t="s">
        <v>1200</v>
      </c>
    </row>
    <row r="2597" spans="1:1" x14ac:dyDescent="0.2">
      <c r="A2597" t="s">
        <v>26</v>
      </c>
    </row>
    <row r="2598" spans="1:1" x14ac:dyDescent="0.2">
      <c r="A2598" t="s">
        <v>26</v>
      </c>
    </row>
    <row r="2599" spans="1:1" x14ac:dyDescent="0.2">
      <c r="A2599" t="e">
        <f>-ARIWIEAVLGEKVFGGAE--------GPDDVQKVLKDGKIL------------ARLAIK</f>
        <v>#NAME?</v>
      </c>
    </row>
    <row r="2600" spans="1:1" x14ac:dyDescent="0.2">
      <c r="A2600" t="s">
        <v>1201</v>
      </c>
    </row>
    <row r="2601" spans="1:1" x14ac:dyDescent="0.2">
      <c r="A2601" t="s">
        <v>1202</v>
      </c>
    </row>
    <row r="2602" spans="1:1" x14ac:dyDescent="0.2">
      <c r="A2602" t="s">
        <v>1203</v>
      </c>
    </row>
    <row r="2603" spans="1:1" x14ac:dyDescent="0.2">
      <c r="A2603" t="s">
        <v>26</v>
      </c>
    </row>
    <row r="2604" spans="1:1" x14ac:dyDescent="0.2">
      <c r="A2604" t="s">
        <v>1114</v>
      </c>
    </row>
    <row r="2605" spans="1:1" x14ac:dyDescent="0.2">
      <c r="A2605" t="s">
        <v>1204</v>
      </c>
    </row>
    <row r="2606" spans="1:1" x14ac:dyDescent="0.2">
      <c r="A2606" t="s">
        <v>1205</v>
      </c>
    </row>
    <row r="2607" spans="1:1" x14ac:dyDescent="0.2">
      <c r="A2607" t="s">
        <v>1206</v>
      </c>
    </row>
    <row r="2608" spans="1:1" x14ac:dyDescent="0.2">
      <c r="A2608" t="s">
        <v>26</v>
      </c>
    </row>
    <row r="2609" spans="1:1" x14ac:dyDescent="0.2">
      <c r="A2609" t="s">
        <v>26</v>
      </c>
    </row>
    <row r="2610" spans="1:1" x14ac:dyDescent="0.2">
      <c r="A2610" t="e">
        <f>-ARKWIDTVLGESIFGENG--------GVDTVHQTLKDGQVL------------CRLANR</f>
        <v>#NAME?</v>
      </c>
    </row>
    <row r="2611" spans="1:1" x14ac:dyDescent="0.2">
      <c r="A2611" t="s">
        <v>1207</v>
      </c>
    </row>
    <row r="2612" spans="1:1" x14ac:dyDescent="0.2">
      <c r="A2612" t="s">
        <v>1208</v>
      </c>
    </row>
    <row r="2613" spans="1:1" x14ac:dyDescent="0.2">
      <c r="A2613" t="s">
        <v>1209</v>
      </c>
    </row>
    <row r="2614" spans="1:1" x14ac:dyDescent="0.2">
      <c r="A2614" t="s">
        <v>26</v>
      </c>
    </row>
    <row r="2615" spans="1:1" x14ac:dyDescent="0.2">
      <c r="A2615" t="s">
        <v>1114</v>
      </c>
    </row>
    <row r="2616" spans="1:1" x14ac:dyDescent="0.2">
      <c r="A2616" t="s">
        <v>1210</v>
      </c>
    </row>
    <row r="2617" spans="1:1" x14ac:dyDescent="0.2">
      <c r="A2617" t="s">
        <v>26</v>
      </c>
    </row>
    <row r="2618" spans="1:1" x14ac:dyDescent="0.2">
      <c r="A2618" t="s">
        <v>26</v>
      </c>
    </row>
    <row r="2619" spans="1:1" x14ac:dyDescent="0.2">
      <c r="A2619" t="s">
        <v>26</v>
      </c>
    </row>
    <row r="2620" spans="1:1" x14ac:dyDescent="0.2">
      <c r="A2620" t="s">
        <v>26</v>
      </c>
    </row>
    <row r="2621" spans="1:1" x14ac:dyDescent="0.2">
      <c r="A2621" t="s">
        <v>26</v>
      </c>
    </row>
    <row r="2622" spans="1:1" x14ac:dyDescent="0.2">
      <c r="A2622" t="s">
        <v>1211</v>
      </c>
    </row>
    <row r="2623" spans="1:1" x14ac:dyDescent="0.2">
      <c r="A2623" t="e">
        <f>--------------------AKG----LDVPVLGPKEAD-ANPRQFSEEQLRAGEGILTK</f>
        <v>#NAME?</v>
      </c>
    </row>
    <row r="2624" spans="1:1" x14ac:dyDescent="0.2">
      <c r="A2624" t="s">
        <v>1212</v>
      </c>
    </row>
    <row r="2625" spans="1:1" x14ac:dyDescent="0.2">
      <c r="A2625" t="s">
        <v>26</v>
      </c>
    </row>
    <row r="2626" spans="1:1" x14ac:dyDescent="0.2">
      <c r="A2626" t="s">
        <v>1114</v>
      </c>
    </row>
    <row r="2627" spans="1:1" x14ac:dyDescent="0.2">
      <c r="A2627" t="s">
        <v>1213</v>
      </c>
    </row>
    <row r="2628" spans="1:1" x14ac:dyDescent="0.2">
      <c r="A2628" t="s">
        <v>1214</v>
      </c>
    </row>
    <row r="2629" spans="1:1" x14ac:dyDescent="0.2">
      <c r="A2629" t="s">
        <v>1215</v>
      </c>
    </row>
    <row r="2630" spans="1:1" x14ac:dyDescent="0.2">
      <c r="A2630" t="s">
        <v>26</v>
      </c>
    </row>
    <row r="2631" spans="1:1" x14ac:dyDescent="0.2">
      <c r="A2631" t="s">
        <v>26</v>
      </c>
    </row>
    <row r="2632" spans="1:1" x14ac:dyDescent="0.2">
      <c r="A2632" t="e">
        <f>-ARRWVETMYGDTVAWGEER---PNQRPGETFAEPLRSGVIL------------CKIANK</f>
        <v>#NAME?</v>
      </c>
    </row>
    <row r="2633" spans="1:1" x14ac:dyDescent="0.2">
      <c r="A2633" t="s">
        <v>1216</v>
      </c>
    </row>
    <row r="2634" spans="1:1" x14ac:dyDescent="0.2">
      <c r="A2634" t="s">
        <v>1217</v>
      </c>
    </row>
    <row r="2635" spans="1:1" x14ac:dyDescent="0.2">
      <c r="A2635" t="s">
        <v>1218</v>
      </c>
    </row>
    <row r="2636" spans="1:1" x14ac:dyDescent="0.2">
      <c r="A2636" t="s">
        <v>26</v>
      </c>
    </row>
    <row r="2637" spans="1:1" x14ac:dyDescent="0.2">
      <c r="A2637" t="s">
        <v>1114</v>
      </c>
    </row>
    <row r="2638" spans="1:1" x14ac:dyDescent="0.2">
      <c r="A2638" t="s">
        <v>1219</v>
      </c>
    </row>
    <row r="2639" spans="1:1" x14ac:dyDescent="0.2">
      <c r="A2639" t="s">
        <v>26</v>
      </c>
    </row>
    <row r="2640" spans="1:1" x14ac:dyDescent="0.2">
      <c r="A2640" t="s">
        <v>26</v>
      </c>
    </row>
    <row r="2641" spans="1:1" x14ac:dyDescent="0.2">
      <c r="A2641" t="s">
        <v>26</v>
      </c>
    </row>
    <row r="2642" spans="1:1" x14ac:dyDescent="0.2">
      <c r="A2642" t="s">
        <v>26</v>
      </c>
    </row>
    <row r="2643" spans="1:1" x14ac:dyDescent="0.2">
      <c r="A2643" t="e">
        <f>---MWIEGKTSCNFGGD----------TADDFQNTLKSGVVL------------CKLANA</f>
        <v>#NAME?</v>
      </c>
    </row>
    <row r="2644" spans="1:1" x14ac:dyDescent="0.2">
      <c r="A2644" t="s">
        <v>1220</v>
      </c>
    </row>
    <row r="2645" spans="1:1" x14ac:dyDescent="0.2">
      <c r="A2645" t="s">
        <v>1221</v>
      </c>
    </row>
    <row r="2646" spans="1:1" x14ac:dyDescent="0.2">
      <c r="A2646" t="s">
        <v>26</v>
      </c>
    </row>
    <row r="2647" spans="1:1" x14ac:dyDescent="0.2">
      <c r="A2647" t="s">
        <v>26</v>
      </c>
    </row>
    <row r="2648" spans="1:1" x14ac:dyDescent="0.2">
      <c r="A2648" t="s">
        <v>1114</v>
      </c>
    </row>
    <row r="2649" spans="1:1" x14ac:dyDescent="0.2">
      <c r="A2649" t="s">
        <v>1222</v>
      </c>
    </row>
    <row r="2650" spans="1:1" x14ac:dyDescent="0.2">
      <c r="A2650" t="s">
        <v>1223</v>
      </c>
    </row>
    <row r="2651" spans="1:1" x14ac:dyDescent="0.2">
      <c r="A2651" t="s">
        <v>1224</v>
      </c>
    </row>
    <row r="2652" spans="1:1" x14ac:dyDescent="0.2">
      <c r="A2652" t="s">
        <v>26</v>
      </c>
    </row>
    <row r="2653" spans="1:1" x14ac:dyDescent="0.2">
      <c r="A2653" t="s">
        <v>1180</v>
      </c>
    </row>
    <row r="2654" spans="1:1" x14ac:dyDescent="0.2">
      <c r="A2654" t="e">
        <f>---AWITKMTGDSLAHG----------DQDEFAKSLKTGTTL------------CKLANA</f>
        <v>#NAME?</v>
      </c>
    </row>
    <row r="2655" spans="1:1" x14ac:dyDescent="0.2">
      <c r="A2655" t="s">
        <v>1225</v>
      </c>
    </row>
    <row r="2656" spans="1:1" x14ac:dyDescent="0.2">
      <c r="A2656" t="s">
        <v>1226</v>
      </c>
    </row>
    <row r="2657" spans="1:1" x14ac:dyDescent="0.2">
      <c r="A2657" t="s">
        <v>26</v>
      </c>
    </row>
    <row r="2658" spans="1:1" x14ac:dyDescent="0.2">
      <c r="A2658" t="s">
        <v>26</v>
      </c>
    </row>
    <row r="2659" spans="1:1" x14ac:dyDescent="0.2">
      <c r="A2659" t="s">
        <v>1114</v>
      </c>
    </row>
    <row r="2660" spans="1:1" x14ac:dyDescent="0.2">
      <c r="A2660" t="s">
        <v>1227</v>
      </c>
    </row>
    <row r="2661" spans="1:1" x14ac:dyDescent="0.2">
      <c r="A2661" t="e">
        <f>------MTTFC-FPAENSVKRSPEREYCISIYDGKESYDILKATLRGVFDEMKALGRTGI</f>
        <v>#NAME?</v>
      </c>
    </row>
    <row r="2662" spans="1:1" x14ac:dyDescent="0.2">
      <c r="A2662" t="s">
        <v>1228</v>
      </c>
    </row>
    <row r="2663" spans="1:1" x14ac:dyDescent="0.2">
      <c r="A2663" t="s">
        <v>1229</v>
      </c>
    </row>
    <row r="2664" spans="1:1" x14ac:dyDescent="0.2">
      <c r="A2664" t="s">
        <v>1230</v>
      </c>
    </row>
    <row r="2665" spans="1:1" x14ac:dyDescent="0.2">
      <c r="A2665" t="s">
        <v>1231</v>
      </c>
    </row>
    <row r="2666" spans="1:1" x14ac:dyDescent="0.2">
      <c r="A2666" t="s">
        <v>1220</v>
      </c>
    </row>
    <row r="2667" spans="1:1" x14ac:dyDescent="0.2">
      <c r="A2667" t="s">
        <v>1232</v>
      </c>
    </row>
    <row r="2668" spans="1:1" x14ac:dyDescent="0.2">
      <c r="A2668" t="s">
        <v>26</v>
      </c>
    </row>
    <row r="2669" spans="1:1" x14ac:dyDescent="0.2">
      <c r="A2669" t="s">
        <v>26</v>
      </c>
    </row>
    <row r="2670" spans="1:1" x14ac:dyDescent="0.2">
      <c r="A2670" t="s">
        <v>1114</v>
      </c>
    </row>
    <row r="2671" spans="1:1" x14ac:dyDescent="0.2">
      <c r="A2671" t="s">
        <v>1233</v>
      </c>
    </row>
    <row r="2672" spans="1:1" x14ac:dyDescent="0.2">
      <c r="A2672" t="s">
        <v>26</v>
      </c>
    </row>
    <row r="2673" spans="1:1" x14ac:dyDescent="0.2">
      <c r="A2673" t="s">
        <v>26</v>
      </c>
    </row>
    <row r="2674" spans="1:1" x14ac:dyDescent="0.2">
      <c r="A2674" t="s">
        <v>26</v>
      </c>
    </row>
    <row r="2675" spans="1:1" x14ac:dyDescent="0.2">
      <c r="A2675" t="s">
        <v>26</v>
      </c>
    </row>
    <row r="2676" spans="1:1" x14ac:dyDescent="0.2">
      <c r="A2676" t="e">
        <f>--------MLGERIAWGEET---SLSKPGDAFADALDDGVVL------------CRIMNE</f>
        <v>#NAME?</v>
      </c>
    </row>
    <row r="2677" spans="1:1" x14ac:dyDescent="0.2">
      <c r="A2677" t="s">
        <v>1234</v>
      </c>
    </row>
    <row r="2678" spans="1:1" x14ac:dyDescent="0.2">
      <c r="A2678" t="s">
        <v>1235</v>
      </c>
    </row>
    <row r="2679" spans="1:1" x14ac:dyDescent="0.2">
      <c r="A2679" t="s">
        <v>1236</v>
      </c>
    </row>
    <row r="2680" spans="1:1" x14ac:dyDescent="0.2">
      <c r="A2680" t="s">
        <v>26</v>
      </c>
    </row>
    <row r="2681" spans="1:1" x14ac:dyDescent="0.2">
      <c r="A2681" t="s">
        <v>1114</v>
      </c>
    </row>
    <row r="2682" spans="1:1" x14ac:dyDescent="0.2">
      <c r="A2682" t="s">
        <v>1237</v>
      </c>
    </row>
    <row r="2683" spans="1:1" x14ac:dyDescent="0.2">
      <c r="A2683" t="s">
        <v>1238</v>
      </c>
    </row>
    <row r="2684" spans="1:1" x14ac:dyDescent="0.2">
      <c r="A2684" t="s">
        <v>1239</v>
      </c>
    </row>
    <row r="2685" spans="1:1" x14ac:dyDescent="0.2">
      <c r="A2685" t="s">
        <v>26</v>
      </c>
    </row>
    <row r="2686" spans="1:1" x14ac:dyDescent="0.2">
      <c r="A2686" t="s">
        <v>26</v>
      </c>
    </row>
    <row r="2687" spans="1:1" x14ac:dyDescent="0.2">
      <c r="A2687" t="e">
        <f>-MRDWIEALLGESVFGGKT--------GIDGVHDILRSGVVL------------LRCANA</f>
        <v>#NAME?</v>
      </c>
    </row>
    <row r="2688" spans="1:1" x14ac:dyDescent="0.2">
      <c r="A2688" t="s">
        <v>1240</v>
      </c>
    </row>
    <row r="2689" spans="1:1" x14ac:dyDescent="0.2">
      <c r="A2689" t="s">
        <v>1241</v>
      </c>
    </row>
    <row r="2690" spans="1:1" x14ac:dyDescent="0.2">
      <c r="A2690" t="s">
        <v>1209</v>
      </c>
    </row>
    <row r="2691" spans="1:1" x14ac:dyDescent="0.2">
      <c r="A2691" t="s">
        <v>26</v>
      </c>
    </row>
    <row r="2692" spans="1:1" x14ac:dyDescent="0.2">
      <c r="A2692" t="s">
        <v>1114</v>
      </c>
    </row>
    <row r="2693" spans="1:1" x14ac:dyDescent="0.2">
      <c r="A2693" t="s">
        <v>1242</v>
      </c>
    </row>
    <row r="2694" spans="1:1" x14ac:dyDescent="0.2">
      <c r="A2694" t="s">
        <v>1243</v>
      </c>
    </row>
    <row r="2695" spans="1:1" x14ac:dyDescent="0.2">
      <c r="A2695" t="s">
        <v>1244</v>
      </c>
    </row>
    <row r="2696" spans="1:1" x14ac:dyDescent="0.2">
      <c r="A2696" t="s">
        <v>1245</v>
      </c>
    </row>
    <row r="2697" spans="1:1" x14ac:dyDescent="0.2">
      <c r="A2697" t="s">
        <v>26</v>
      </c>
    </row>
    <row r="2698" spans="1:1" x14ac:dyDescent="0.2">
      <c r="A2698" t="s">
        <v>26</v>
      </c>
    </row>
    <row r="2699" spans="1:1" x14ac:dyDescent="0.2">
      <c r="A2699" t="e">
        <f>-LIQWITTQCRKDVGRPQP--------GRENFQNWLKDGTVL------------CELINA</f>
        <v>#NAME?</v>
      </c>
    </row>
    <row r="2700" spans="1:1" x14ac:dyDescent="0.2">
      <c r="A2700" t="s">
        <v>1246</v>
      </c>
    </row>
    <row r="2701" spans="1:1" x14ac:dyDescent="0.2">
      <c r="A2701" t="s">
        <v>1247</v>
      </c>
    </row>
    <row r="2702" spans="1:1" x14ac:dyDescent="0.2">
      <c r="A2702" t="s">
        <v>1248</v>
      </c>
    </row>
    <row r="2703" spans="1:1" x14ac:dyDescent="0.2">
      <c r="A2703" t="s">
        <v>26</v>
      </c>
    </row>
    <row r="2704" spans="1:1" x14ac:dyDescent="0.2">
      <c r="A2704" t="s">
        <v>1114</v>
      </c>
    </row>
    <row r="2705" spans="1:1" x14ac:dyDescent="0.2">
      <c r="A2705" t="s">
        <v>1249</v>
      </c>
    </row>
    <row r="2706" spans="1:1" x14ac:dyDescent="0.2">
      <c r="A2706" t="s">
        <v>1250</v>
      </c>
    </row>
    <row r="2707" spans="1:1" x14ac:dyDescent="0.2">
      <c r="A2707" t="s">
        <v>1251</v>
      </c>
    </row>
    <row r="2708" spans="1:1" x14ac:dyDescent="0.2">
      <c r="A2708" t="s">
        <v>1252</v>
      </c>
    </row>
    <row r="2709" spans="1:1" x14ac:dyDescent="0.2">
      <c r="A2709" t="s">
        <v>26</v>
      </c>
    </row>
    <row r="2710" spans="1:1" x14ac:dyDescent="0.2">
      <c r="A2710" t="s">
        <v>26</v>
      </c>
    </row>
    <row r="2711" spans="1:1" x14ac:dyDescent="0.2">
      <c r="A2711" t="e">
        <f>-LVEWIIVQCGPDVGRPDR--------GRLGFQVWLKNGVIL------------SKLVNS</f>
        <v>#NAME?</v>
      </c>
    </row>
    <row r="2712" spans="1:1" x14ac:dyDescent="0.2">
      <c r="A2712" t="s">
        <v>1253</v>
      </c>
    </row>
    <row r="2713" spans="1:1" x14ac:dyDescent="0.2">
      <c r="A2713" t="s">
        <v>1254</v>
      </c>
    </row>
    <row r="2714" spans="1:1" x14ac:dyDescent="0.2">
      <c r="A2714" t="s">
        <v>1255</v>
      </c>
    </row>
    <row r="2715" spans="1:1" x14ac:dyDescent="0.2">
      <c r="A2715" t="s">
        <v>26</v>
      </c>
    </row>
    <row r="2716" spans="1:1" x14ac:dyDescent="0.2">
      <c r="A2716" t="s">
        <v>1114</v>
      </c>
    </row>
    <row r="2717" spans="1:1" x14ac:dyDescent="0.2">
      <c r="A2717" t="s">
        <v>1256</v>
      </c>
    </row>
    <row r="2718" spans="1:1" x14ac:dyDescent="0.2">
      <c r="A2718" t="s">
        <v>1048</v>
      </c>
    </row>
    <row r="2719" spans="1:1" x14ac:dyDescent="0.2">
      <c r="A2719" t="s">
        <v>1257</v>
      </c>
    </row>
    <row r="2720" spans="1:1" x14ac:dyDescent="0.2">
      <c r="A2720" t="s">
        <v>1258</v>
      </c>
    </row>
    <row r="2721" spans="1:1" x14ac:dyDescent="0.2">
      <c r="A2721" t="s">
        <v>26</v>
      </c>
    </row>
    <row r="2722" spans="1:1" x14ac:dyDescent="0.2">
      <c r="A2722" t="s">
        <v>26</v>
      </c>
    </row>
    <row r="2723" spans="1:1" x14ac:dyDescent="0.2">
      <c r="A2723" t="e">
        <f>-LVDWIILQCAEDIEHPPP--------GRAHFQKWLMDGTVL------------CKLINS</f>
        <v>#NAME?</v>
      </c>
    </row>
    <row r="2724" spans="1:1" x14ac:dyDescent="0.2">
      <c r="A2724" t="s">
        <v>1259</v>
      </c>
    </row>
    <row r="2725" spans="1:1" x14ac:dyDescent="0.2">
      <c r="A2725" t="s">
        <v>1260</v>
      </c>
    </row>
    <row r="2726" spans="1:1" x14ac:dyDescent="0.2">
      <c r="A2726" t="s">
        <v>1261</v>
      </c>
    </row>
    <row r="2727" spans="1:1" x14ac:dyDescent="0.2">
      <c r="A2727" t="s">
        <v>26</v>
      </c>
    </row>
    <row r="2728" spans="1:1" x14ac:dyDescent="0.2">
      <c r="A2728" t="s">
        <v>1114</v>
      </c>
    </row>
    <row r="2729" spans="1:1" x14ac:dyDescent="0.2">
      <c r="A2729" t="s">
        <v>1262</v>
      </c>
    </row>
    <row r="2730" spans="1:1" x14ac:dyDescent="0.2">
      <c r="A2730" t="s">
        <v>1263</v>
      </c>
    </row>
    <row r="2731" spans="1:1" x14ac:dyDescent="0.2">
      <c r="A2731" t="s">
        <v>61</v>
      </c>
    </row>
    <row r="2732" spans="1:1" x14ac:dyDescent="0.2">
      <c r="A2732" t="s">
        <v>26</v>
      </c>
    </row>
    <row r="2733" spans="1:1" x14ac:dyDescent="0.2">
      <c r="A2733" t="s">
        <v>26</v>
      </c>
    </row>
    <row r="2734" spans="1:1" x14ac:dyDescent="0.2">
      <c r="A2734" t="e">
        <f>-----------------MADQLTEEQI----------------------------AEFKE</f>
        <v>#NAME?</v>
      </c>
    </row>
    <row r="2735" spans="1:1" x14ac:dyDescent="0.2">
      <c r="A2735" t="s">
        <v>1264</v>
      </c>
    </row>
    <row r="2736" spans="1:1" x14ac:dyDescent="0.2">
      <c r="A2736" t="e">
        <f>----------------------------------------------------------PT</f>
        <v>#NAME?</v>
      </c>
    </row>
    <row r="2737" spans="1:1" x14ac:dyDescent="0.2">
      <c r="A2737" t="s">
        <v>1265</v>
      </c>
    </row>
    <row r="2738" spans="1:1" x14ac:dyDescent="0.2">
      <c r="A2738" t="s">
        <v>1266</v>
      </c>
    </row>
    <row r="2739" spans="1:1" x14ac:dyDescent="0.2">
      <c r="A2739" t="s">
        <v>26</v>
      </c>
    </row>
    <row r="2740" spans="1:1" x14ac:dyDescent="0.2">
      <c r="A2740" t="s">
        <v>26</v>
      </c>
    </row>
    <row r="2741" spans="1:1" x14ac:dyDescent="0.2">
      <c r="A2741" t="s">
        <v>26</v>
      </c>
    </row>
    <row r="2742" spans="1:1" x14ac:dyDescent="0.2">
      <c r="A2742" t="s">
        <v>26</v>
      </c>
    </row>
    <row r="2743" spans="1:1" x14ac:dyDescent="0.2">
      <c r="A2743" t="s">
        <v>1267</v>
      </c>
    </row>
    <row r="2744" spans="1:1" x14ac:dyDescent="0.2">
      <c r="A2744" t="s">
        <v>1268</v>
      </c>
    </row>
    <row r="2745" spans="1:1" x14ac:dyDescent="0.2">
      <c r="A2745" t="s">
        <v>61</v>
      </c>
    </row>
    <row r="2746" spans="1:1" x14ac:dyDescent="0.2">
      <c r="A2746" t="s">
        <v>26</v>
      </c>
    </row>
    <row r="2747" spans="1:1" x14ac:dyDescent="0.2">
      <c r="A2747" t="s">
        <v>26</v>
      </c>
    </row>
    <row r="2748" spans="1:1" x14ac:dyDescent="0.2">
      <c r="A2748" t="e">
        <f>-----------------MADQLTEEQI----------------------------AEFKE</f>
        <v>#NAME?</v>
      </c>
    </row>
    <row r="2749" spans="1:1" x14ac:dyDescent="0.2">
      <c r="A2749" t="s">
        <v>1264</v>
      </c>
    </row>
    <row r="2750" spans="1:1" x14ac:dyDescent="0.2">
      <c r="A2750" t="e">
        <f>----------------------------------------------------------PT</f>
        <v>#NAME?</v>
      </c>
    </row>
    <row r="2751" spans="1:1" x14ac:dyDescent="0.2">
      <c r="A2751" t="s">
        <v>1265</v>
      </c>
    </row>
    <row r="2752" spans="1:1" x14ac:dyDescent="0.2">
      <c r="A2752" t="s">
        <v>1266</v>
      </c>
    </row>
    <row r="2753" spans="1:1" x14ac:dyDescent="0.2">
      <c r="A2753" t="s">
        <v>26</v>
      </c>
    </row>
    <row r="2754" spans="1:1" x14ac:dyDescent="0.2">
      <c r="A2754" t="s">
        <v>26</v>
      </c>
    </row>
    <row r="2755" spans="1:1" x14ac:dyDescent="0.2">
      <c r="A2755" t="s">
        <v>26</v>
      </c>
    </row>
    <row r="2756" spans="1:1" x14ac:dyDescent="0.2">
      <c r="A2756" t="s">
        <v>26</v>
      </c>
    </row>
    <row r="2757" spans="1:1" x14ac:dyDescent="0.2">
      <c r="A2757" t="s">
        <v>1267</v>
      </c>
    </row>
    <row r="2758" spans="1:1" x14ac:dyDescent="0.2">
      <c r="A2758" t="s">
        <v>1269</v>
      </c>
    </row>
    <row r="2759" spans="1:1" x14ac:dyDescent="0.2">
      <c r="A2759" t="s">
        <v>61</v>
      </c>
    </row>
    <row r="2760" spans="1:1" x14ac:dyDescent="0.2">
      <c r="A2760" t="s">
        <v>26</v>
      </c>
    </row>
    <row r="2761" spans="1:1" x14ac:dyDescent="0.2">
      <c r="A2761" t="s">
        <v>26</v>
      </c>
    </row>
    <row r="2762" spans="1:1" x14ac:dyDescent="0.2">
      <c r="A2762" t="e">
        <f>-----------------MADQLTEEQI----------------------------AEFKE</f>
        <v>#NAME?</v>
      </c>
    </row>
    <row r="2763" spans="1:1" x14ac:dyDescent="0.2">
      <c r="A2763" t="s">
        <v>1264</v>
      </c>
    </row>
    <row r="2764" spans="1:1" x14ac:dyDescent="0.2">
      <c r="A2764" t="e">
        <f>----------------------------------------------------------PT</f>
        <v>#NAME?</v>
      </c>
    </row>
    <row r="2765" spans="1:1" x14ac:dyDescent="0.2">
      <c r="A2765" t="s">
        <v>1265</v>
      </c>
    </row>
    <row r="2766" spans="1:1" x14ac:dyDescent="0.2">
      <c r="A2766" t="s">
        <v>1266</v>
      </c>
    </row>
    <row r="2767" spans="1:1" x14ac:dyDescent="0.2">
      <c r="A2767" t="s">
        <v>26</v>
      </c>
    </row>
    <row r="2768" spans="1:1" x14ac:dyDescent="0.2">
      <c r="A2768" t="s">
        <v>26</v>
      </c>
    </row>
    <row r="2769" spans="1:1" x14ac:dyDescent="0.2">
      <c r="A2769" t="s">
        <v>26</v>
      </c>
    </row>
    <row r="2770" spans="1:1" x14ac:dyDescent="0.2">
      <c r="A2770" t="s">
        <v>26</v>
      </c>
    </row>
    <row r="2771" spans="1:1" x14ac:dyDescent="0.2">
      <c r="A2771" t="s">
        <v>1267</v>
      </c>
    </row>
    <row r="2772" spans="1:1" x14ac:dyDescent="0.2">
      <c r="A2772" t="s">
        <v>925</v>
      </c>
    </row>
    <row r="2773" spans="1:1" x14ac:dyDescent="0.2">
      <c r="A2773" t="e">
        <f>---------------------------------------------------------KVE</f>
        <v>#NAME?</v>
      </c>
    </row>
    <row r="2774" spans="1:1" x14ac:dyDescent="0.2">
      <c r="A2774" t="s">
        <v>1270</v>
      </c>
    </row>
    <row r="2775" spans="1:1" x14ac:dyDescent="0.2">
      <c r="A2775" t="e">
        <f>----------------IMADQLTEEQI----------------------------AEFKE</f>
        <v>#NAME?</v>
      </c>
    </row>
    <row r="2776" spans="1:1" x14ac:dyDescent="0.2">
      <c r="A2776" t="s">
        <v>1264</v>
      </c>
    </row>
    <row r="2777" spans="1:1" x14ac:dyDescent="0.2">
      <c r="A2777" t="e">
        <f>----------------------------------------------------------PT</f>
        <v>#NAME?</v>
      </c>
    </row>
    <row r="2778" spans="1:1" x14ac:dyDescent="0.2">
      <c r="A2778" t="s">
        <v>1265</v>
      </c>
    </row>
    <row r="2779" spans="1:1" x14ac:dyDescent="0.2">
      <c r="A2779" t="s">
        <v>1271</v>
      </c>
    </row>
    <row r="2780" spans="1:1" x14ac:dyDescent="0.2">
      <c r="A2780" t="s">
        <v>26</v>
      </c>
    </row>
    <row r="2781" spans="1:1" x14ac:dyDescent="0.2">
      <c r="A2781" t="s">
        <v>26</v>
      </c>
    </row>
    <row r="2782" spans="1:1" x14ac:dyDescent="0.2">
      <c r="A2782" t="s">
        <v>26</v>
      </c>
    </row>
    <row r="2783" spans="1:1" x14ac:dyDescent="0.2">
      <c r="A2783" t="s">
        <v>26</v>
      </c>
    </row>
    <row r="2784" spans="1:1" x14ac:dyDescent="0.2">
      <c r="A2784" t="s">
        <v>1267</v>
      </c>
    </row>
    <row r="2785" spans="1:1" x14ac:dyDescent="0.2">
      <c r="A2785" t="s">
        <v>578</v>
      </c>
    </row>
    <row r="2786" spans="1:1" x14ac:dyDescent="0.2">
      <c r="A2786" t="s">
        <v>26</v>
      </c>
    </row>
    <row r="2787" spans="1:1" x14ac:dyDescent="0.2">
      <c r="A2787" t="s">
        <v>26</v>
      </c>
    </row>
    <row r="2788" spans="1:1" x14ac:dyDescent="0.2">
      <c r="A2788" t="e">
        <f>-----------------MADQLTEEQI----------------------------AEFKE</f>
        <v>#NAME?</v>
      </c>
    </row>
    <row r="2789" spans="1:1" x14ac:dyDescent="0.2">
      <c r="A2789" t="s">
        <v>1264</v>
      </c>
    </row>
    <row r="2790" spans="1:1" x14ac:dyDescent="0.2">
      <c r="A2790" t="e">
        <f>----------------------------------------------------------PT</f>
        <v>#NAME?</v>
      </c>
    </row>
    <row r="2791" spans="1:1" x14ac:dyDescent="0.2">
      <c r="A2791" t="s">
        <v>1265</v>
      </c>
    </row>
    <row r="2792" spans="1:1" x14ac:dyDescent="0.2">
      <c r="A2792" t="s">
        <v>1271</v>
      </c>
    </row>
    <row r="2793" spans="1:1" x14ac:dyDescent="0.2">
      <c r="A2793" t="s">
        <v>26</v>
      </c>
    </row>
    <row r="2794" spans="1:1" x14ac:dyDescent="0.2">
      <c r="A2794" t="s">
        <v>26</v>
      </c>
    </row>
    <row r="2795" spans="1:1" x14ac:dyDescent="0.2">
      <c r="A2795" t="s">
        <v>26</v>
      </c>
    </row>
    <row r="2796" spans="1:1" x14ac:dyDescent="0.2">
      <c r="A2796" t="s">
        <v>26</v>
      </c>
    </row>
    <row r="2797" spans="1:1" x14ac:dyDescent="0.2">
      <c r="A2797" t="s">
        <v>1267</v>
      </c>
    </row>
    <row r="2798" spans="1:1" x14ac:dyDescent="0.2">
      <c r="A2798" t="s">
        <v>1272</v>
      </c>
    </row>
    <row r="2799" spans="1:1" x14ac:dyDescent="0.2">
      <c r="A2799" t="s">
        <v>26</v>
      </c>
    </row>
    <row r="2800" spans="1:1" x14ac:dyDescent="0.2">
      <c r="A2800" t="s">
        <v>26</v>
      </c>
    </row>
    <row r="2801" spans="1:1" x14ac:dyDescent="0.2">
      <c r="A2801" t="e">
        <f>-----------------MADQLTEEQI----------------------------AEFKE</f>
        <v>#NAME?</v>
      </c>
    </row>
    <row r="2802" spans="1:1" x14ac:dyDescent="0.2">
      <c r="A2802" t="s">
        <v>1264</v>
      </c>
    </row>
    <row r="2803" spans="1:1" x14ac:dyDescent="0.2">
      <c r="A2803" t="e">
        <f>----------------------------------------------------------PT</f>
        <v>#NAME?</v>
      </c>
    </row>
    <row r="2804" spans="1:1" x14ac:dyDescent="0.2">
      <c r="A2804" t="s">
        <v>1265</v>
      </c>
    </row>
    <row r="2805" spans="1:1" x14ac:dyDescent="0.2">
      <c r="A2805" t="s">
        <v>1273</v>
      </c>
    </row>
    <row r="2806" spans="1:1" x14ac:dyDescent="0.2">
      <c r="A2806" t="s">
        <v>26</v>
      </c>
    </row>
    <row r="2807" spans="1:1" x14ac:dyDescent="0.2">
      <c r="A2807" t="s">
        <v>26</v>
      </c>
    </row>
    <row r="2808" spans="1:1" x14ac:dyDescent="0.2">
      <c r="A2808" t="s">
        <v>26</v>
      </c>
    </row>
    <row r="2809" spans="1:1" x14ac:dyDescent="0.2">
      <c r="A2809" t="s">
        <v>26</v>
      </c>
    </row>
    <row r="2810" spans="1:1" x14ac:dyDescent="0.2">
      <c r="A2810" t="s">
        <v>1267</v>
      </c>
    </row>
    <row r="2811" spans="1:1" x14ac:dyDescent="0.2">
      <c r="A2811" t="s">
        <v>918</v>
      </c>
    </row>
    <row r="2812" spans="1:1" x14ac:dyDescent="0.2">
      <c r="A2812" t="s">
        <v>26</v>
      </c>
    </row>
    <row r="2813" spans="1:1" x14ac:dyDescent="0.2">
      <c r="A2813" t="s">
        <v>26</v>
      </c>
    </row>
    <row r="2814" spans="1:1" x14ac:dyDescent="0.2">
      <c r="A2814" t="e">
        <f>-----------------MADQLTEEQI----------------------------AEFKE</f>
        <v>#NAME?</v>
      </c>
    </row>
    <row r="2815" spans="1:1" x14ac:dyDescent="0.2">
      <c r="A2815" t="s">
        <v>1264</v>
      </c>
    </row>
    <row r="2816" spans="1:1" x14ac:dyDescent="0.2">
      <c r="A2816" t="e">
        <f>----------------------------------------------------------PT</f>
        <v>#NAME?</v>
      </c>
    </row>
    <row r="2817" spans="1:1" x14ac:dyDescent="0.2">
      <c r="A2817" t="s">
        <v>1265</v>
      </c>
    </row>
    <row r="2818" spans="1:1" x14ac:dyDescent="0.2">
      <c r="A2818" t="s">
        <v>1274</v>
      </c>
    </row>
    <row r="2819" spans="1:1" x14ac:dyDescent="0.2">
      <c r="A2819" t="s">
        <v>26</v>
      </c>
    </row>
    <row r="2820" spans="1:1" x14ac:dyDescent="0.2">
      <c r="A2820" t="s">
        <v>26</v>
      </c>
    </row>
    <row r="2821" spans="1:1" x14ac:dyDescent="0.2">
      <c r="A2821" t="s">
        <v>26</v>
      </c>
    </row>
    <row r="2822" spans="1:1" x14ac:dyDescent="0.2">
      <c r="A2822" t="s">
        <v>26</v>
      </c>
    </row>
    <row r="2823" spans="1:1" x14ac:dyDescent="0.2">
      <c r="A2823" t="s">
        <v>1267</v>
      </c>
    </row>
    <row r="2824" spans="1:1" x14ac:dyDescent="0.2">
      <c r="A2824" t="s">
        <v>920</v>
      </c>
    </row>
    <row r="2825" spans="1:1" x14ac:dyDescent="0.2">
      <c r="A2825" t="s">
        <v>26</v>
      </c>
    </row>
    <row r="2826" spans="1:1" x14ac:dyDescent="0.2">
      <c r="A2826" t="s">
        <v>26</v>
      </c>
    </row>
    <row r="2827" spans="1:1" x14ac:dyDescent="0.2">
      <c r="A2827" t="e">
        <f>------------------ADQLTEEQI----------------------------AEFKE</f>
        <v>#NAME?</v>
      </c>
    </row>
    <row r="2828" spans="1:1" x14ac:dyDescent="0.2">
      <c r="A2828" t="s">
        <v>1264</v>
      </c>
    </row>
    <row r="2829" spans="1:1" x14ac:dyDescent="0.2">
      <c r="A2829" t="e">
        <f>----------------------------------------------------------PT</f>
        <v>#NAME?</v>
      </c>
    </row>
    <row r="2830" spans="1:1" x14ac:dyDescent="0.2">
      <c r="A2830" t="s">
        <v>1265</v>
      </c>
    </row>
    <row r="2831" spans="1:1" x14ac:dyDescent="0.2">
      <c r="A2831" t="s">
        <v>1271</v>
      </c>
    </row>
    <row r="2832" spans="1:1" x14ac:dyDescent="0.2">
      <c r="A2832" t="s">
        <v>26</v>
      </c>
    </row>
    <row r="2833" spans="1:1" x14ac:dyDescent="0.2">
      <c r="A2833" t="s">
        <v>26</v>
      </c>
    </row>
    <row r="2834" spans="1:1" x14ac:dyDescent="0.2">
      <c r="A2834" t="s">
        <v>26</v>
      </c>
    </row>
    <row r="2835" spans="1:1" x14ac:dyDescent="0.2">
      <c r="A2835" t="s">
        <v>26</v>
      </c>
    </row>
    <row r="2836" spans="1:1" x14ac:dyDescent="0.2">
      <c r="A2836" t="s">
        <v>1267</v>
      </c>
    </row>
    <row r="2837" spans="1:1" x14ac:dyDescent="0.2">
      <c r="A2837" t="s">
        <v>579</v>
      </c>
    </row>
    <row r="2838" spans="1:1" x14ac:dyDescent="0.2">
      <c r="A2838" t="s">
        <v>26</v>
      </c>
    </row>
    <row r="2839" spans="1:1" x14ac:dyDescent="0.2">
      <c r="A2839" t="s">
        <v>26</v>
      </c>
    </row>
    <row r="2840" spans="1:1" x14ac:dyDescent="0.2">
      <c r="A2840" t="e">
        <f>-----------------MADQLTEEQI----------------------------AEFKE</f>
        <v>#NAME?</v>
      </c>
    </row>
    <row r="2841" spans="1:1" x14ac:dyDescent="0.2">
      <c r="A2841" t="s">
        <v>1264</v>
      </c>
    </row>
    <row r="2842" spans="1:1" x14ac:dyDescent="0.2">
      <c r="A2842" t="e">
        <f>----------------------------------------------------------PT</f>
        <v>#NAME?</v>
      </c>
    </row>
    <row r="2843" spans="1:1" x14ac:dyDescent="0.2">
      <c r="A2843" t="s">
        <v>1275</v>
      </c>
    </row>
    <row r="2844" spans="1:1" x14ac:dyDescent="0.2">
      <c r="A2844" t="s">
        <v>1276</v>
      </c>
    </row>
    <row r="2845" spans="1:1" x14ac:dyDescent="0.2">
      <c r="A2845" t="s">
        <v>26</v>
      </c>
    </row>
    <row r="2846" spans="1:1" x14ac:dyDescent="0.2">
      <c r="A2846" t="s">
        <v>26</v>
      </c>
    </row>
    <row r="2847" spans="1:1" x14ac:dyDescent="0.2">
      <c r="A2847" t="s">
        <v>26</v>
      </c>
    </row>
    <row r="2848" spans="1:1" x14ac:dyDescent="0.2">
      <c r="A2848" t="s">
        <v>26</v>
      </c>
    </row>
    <row r="2849" spans="1:1" x14ac:dyDescent="0.2">
      <c r="A2849" t="s">
        <v>1267</v>
      </c>
    </row>
    <row r="2850" spans="1:1" x14ac:dyDescent="0.2">
      <c r="A2850" t="s">
        <v>575</v>
      </c>
    </row>
    <row r="2851" spans="1:1" x14ac:dyDescent="0.2">
      <c r="A2851" t="s">
        <v>26</v>
      </c>
    </row>
    <row r="2852" spans="1:1" x14ac:dyDescent="0.2">
      <c r="A2852" t="s">
        <v>26</v>
      </c>
    </row>
    <row r="2853" spans="1:1" x14ac:dyDescent="0.2">
      <c r="A2853" t="e">
        <f>-----------------MADVLTEEQI----------------------------QEFKE</f>
        <v>#NAME?</v>
      </c>
    </row>
    <row r="2854" spans="1:1" x14ac:dyDescent="0.2">
      <c r="A2854" t="s">
        <v>1264</v>
      </c>
    </row>
    <row r="2855" spans="1:1" x14ac:dyDescent="0.2">
      <c r="A2855" t="e">
        <f>----------------------------------------------------------PT</f>
        <v>#NAME?</v>
      </c>
    </row>
    <row r="2856" spans="1:1" x14ac:dyDescent="0.2">
      <c r="A2856" t="s">
        <v>1265</v>
      </c>
    </row>
    <row r="2857" spans="1:1" x14ac:dyDescent="0.2">
      <c r="A2857" t="s">
        <v>1277</v>
      </c>
    </row>
    <row r="2858" spans="1:1" x14ac:dyDescent="0.2">
      <c r="A2858" t="s">
        <v>26</v>
      </c>
    </row>
    <row r="2859" spans="1:1" x14ac:dyDescent="0.2">
      <c r="A2859" t="s">
        <v>26</v>
      </c>
    </row>
    <row r="2860" spans="1:1" x14ac:dyDescent="0.2">
      <c r="A2860" t="s">
        <v>26</v>
      </c>
    </row>
    <row r="2861" spans="1:1" x14ac:dyDescent="0.2">
      <c r="A2861" t="s">
        <v>26</v>
      </c>
    </row>
    <row r="2862" spans="1:1" x14ac:dyDescent="0.2">
      <c r="A2862" t="s">
        <v>1267</v>
      </c>
    </row>
    <row r="2863" spans="1:1" x14ac:dyDescent="0.2">
      <c r="A2863" t="s">
        <v>580</v>
      </c>
    </row>
    <row r="2864" spans="1:1" x14ac:dyDescent="0.2">
      <c r="A2864" t="s">
        <v>26</v>
      </c>
    </row>
    <row r="2865" spans="1:1" x14ac:dyDescent="0.2">
      <c r="A2865" t="s">
        <v>26</v>
      </c>
    </row>
    <row r="2866" spans="1:1" x14ac:dyDescent="0.2">
      <c r="A2866" t="e">
        <f>-----------------MADTLTEEQI----------------------------AEFKE</f>
        <v>#NAME?</v>
      </c>
    </row>
    <row r="2867" spans="1:1" x14ac:dyDescent="0.2">
      <c r="A2867" t="s">
        <v>1264</v>
      </c>
    </row>
    <row r="2868" spans="1:1" x14ac:dyDescent="0.2">
      <c r="A2868" t="e">
        <f>----------------------------------------------------------PT</f>
        <v>#NAME?</v>
      </c>
    </row>
    <row r="2869" spans="1:1" x14ac:dyDescent="0.2">
      <c r="A2869" t="s">
        <v>1278</v>
      </c>
    </row>
    <row r="2870" spans="1:1" x14ac:dyDescent="0.2">
      <c r="A2870" t="s">
        <v>1279</v>
      </c>
    </row>
    <row r="2871" spans="1:1" x14ac:dyDescent="0.2">
      <c r="A2871" t="s">
        <v>26</v>
      </c>
    </row>
    <row r="2872" spans="1:1" x14ac:dyDescent="0.2">
      <c r="A2872" t="s">
        <v>26</v>
      </c>
    </row>
    <row r="2873" spans="1:1" x14ac:dyDescent="0.2">
      <c r="A2873" t="s">
        <v>26</v>
      </c>
    </row>
    <row r="2874" spans="1:1" x14ac:dyDescent="0.2">
      <c r="A2874" t="s">
        <v>26</v>
      </c>
    </row>
    <row r="2875" spans="1:1" x14ac:dyDescent="0.2">
      <c r="A2875" t="s">
        <v>1267</v>
      </c>
    </row>
    <row r="2876" spans="1:1" x14ac:dyDescent="0.2">
      <c r="A2876" t="s">
        <v>584</v>
      </c>
    </row>
    <row r="2877" spans="1:1" x14ac:dyDescent="0.2">
      <c r="A2877" t="s">
        <v>26</v>
      </c>
    </row>
    <row r="2878" spans="1:1" x14ac:dyDescent="0.2">
      <c r="A2878" t="s">
        <v>26</v>
      </c>
    </row>
    <row r="2879" spans="1:1" x14ac:dyDescent="0.2">
      <c r="A2879" t="e">
        <f>-----------------MSTSKLHKQGHLNAQETADDEEKPSEPSEPRPIPSVLEAEFKE</f>
        <v>#NAME?</v>
      </c>
    </row>
    <row r="2880" spans="1:1" x14ac:dyDescent="0.2">
      <c r="A2880" t="s">
        <v>1264</v>
      </c>
    </row>
    <row r="2881" spans="1:1" x14ac:dyDescent="0.2">
      <c r="A2881" t="e">
        <f>----------------------------------------------------------PT</f>
        <v>#NAME?</v>
      </c>
    </row>
    <row r="2882" spans="1:1" x14ac:dyDescent="0.2">
      <c r="A2882" t="s">
        <v>1265</v>
      </c>
    </row>
    <row r="2883" spans="1:1" x14ac:dyDescent="0.2">
      <c r="A2883" t="s">
        <v>1276</v>
      </c>
    </row>
    <row r="2884" spans="1:1" x14ac:dyDescent="0.2">
      <c r="A2884" t="s">
        <v>26</v>
      </c>
    </row>
    <row r="2885" spans="1:1" x14ac:dyDescent="0.2">
      <c r="A2885" t="s">
        <v>26</v>
      </c>
    </row>
    <row r="2886" spans="1:1" x14ac:dyDescent="0.2">
      <c r="A2886" t="s">
        <v>26</v>
      </c>
    </row>
    <row r="2887" spans="1:1" x14ac:dyDescent="0.2">
      <c r="A2887" t="s">
        <v>26</v>
      </c>
    </row>
    <row r="2888" spans="1:1" x14ac:dyDescent="0.2">
      <c r="A2888" t="s">
        <v>1267</v>
      </c>
    </row>
    <row r="2889" spans="1:1" x14ac:dyDescent="0.2">
      <c r="A2889" t="s">
        <v>1280</v>
      </c>
    </row>
    <row r="2890" spans="1:1" x14ac:dyDescent="0.2">
      <c r="A2890" t="e">
        <f>-----------------------------------------------------------M</f>
        <v>#NAME?</v>
      </c>
    </row>
    <row r="2891" spans="1:1" x14ac:dyDescent="0.2">
      <c r="A2891" t="s">
        <v>1281</v>
      </c>
    </row>
    <row r="2892" spans="1:1" x14ac:dyDescent="0.2">
      <c r="A2892" t="e">
        <f>-----------------GAYELTEEQI----------------------------AEFKE</f>
        <v>#NAME?</v>
      </c>
    </row>
    <row r="2893" spans="1:1" x14ac:dyDescent="0.2">
      <c r="A2893" t="s">
        <v>1282</v>
      </c>
    </row>
    <row r="2894" spans="1:1" x14ac:dyDescent="0.2">
      <c r="A2894" t="s">
        <v>1283</v>
      </c>
    </row>
    <row r="2895" spans="1:1" x14ac:dyDescent="0.2">
      <c r="A2895" t="s">
        <v>1265</v>
      </c>
    </row>
    <row r="2896" spans="1:1" x14ac:dyDescent="0.2">
      <c r="A2896" t="s">
        <v>1284</v>
      </c>
    </row>
    <row r="2897" spans="1:1" x14ac:dyDescent="0.2">
      <c r="A2897" t="s">
        <v>26</v>
      </c>
    </row>
    <row r="2898" spans="1:1" x14ac:dyDescent="0.2">
      <c r="A2898" t="s">
        <v>26</v>
      </c>
    </row>
    <row r="2899" spans="1:1" x14ac:dyDescent="0.2">
      <c r="A2899" t="s">
        <v>26</v>
      </c>
    </row>
    <row r="2900" spans="1:1" x14ac:dyDescent="0.2">
      <c r="A2900" t="s">
        <v>26</v>
      </c>
    </row>
    <row r="2901" spans="1:1" x14ac:dyDescent="0.2">
      <c r="A2901" t="s">
        <v>1267</v>
      </c>
    </row>
    <row r="2902" spans="1:1" x14ac:dyDescent="0.2">
      <c r="A2902" t="s">
        <v>933</v>
      </c>
    </row>
    <row r="2903" spans="1:1" x14ac:dyDescent="0.2">
      <c r="A2903" t="s">
        <v>26</v>
      </c>
    </row>
    <row r="2904" spans="1:1" x14ac:dyDescent="0.2">
      <c r="A2904" t="s">
        <v>26</v>
      </c>
    </row>
    <row r="2905" spans="1:1" x14ac:dyDescent="0.2">
      <c r="A2905" t="e">
        <f>-----------------MSTSKLHKQGHLNAQET---------------------AEFKE</f>
        <v>#NAME?</v>
      </c>
    </row>
    <row r="2906" spans="1:1" x14ac:dyDescent="0.2">
      <c r="A2906" t="s">
        <v>1264</v>
      </c>
    </row>
    <row r="2907" spans="1:1" x14ac:dyDescent="0.2">
      <c r="A2907" t="e">
        <f>----------------------------------------------------------PT</f>
        <v>#NAME?</v>
      </c>
    </row>
    <row r="2908" spans="1:1" x14ac:dyDescent="0.2">
      <c r="A2908" t="s">
        <v>1285</v>
      </c>
    </row>
    <row r="2909" spans="1:1" x14ac:dyDescent="0.2">
      <c r="A2909" t="s">
        <v>1286</v>
      </c>
    </row>
    <row r="2910" spans="1:1" x14ac:dyDescent="0.2">
      <c r="A2910" t="s">
        <v>26</v>
      </c>
    </row>
    <row r="2911" spans="1:1" x14ac:dyDescent="0.2">
      <c r="A2911" t="s">
        <v>26</v>
      </c>
    </row>
    <row r="2912" spans="1:1" x14ac:dyDescent="0.2">
      <c r="A2912" t="s">
        <v>26</v>
      </c>
    </row>
    <row r="2913" spans="1:1" x14ac:dyDescent="0.2">
      <c r="A2913" t="s">
        <v>26</v>
      </c>
    </row>
    <row r="2914" spans="1:1" x14ac:dyDescent="0.2">
      <c r="A2914" t="s">
        <v>1267</v>
      </c>
    </row>
    <row r="2915" spans="1:1" x14ac:dyDescent="0.2">
      <c r="A2915" t="s">
        <v>949</v>
      </c>
    </row>
    <row r="2916" spans="1:1" x14ac:dyDescent="0.2">
      <c r="A2916" t="s">
        <v>26</v>
      </c>
    </row>
    <row r="2917" spans="1:1" x14ac:dyDescent="0.2">
      <c r="A2917" t="s">
        <v>26</v>
      </c>
    </row>
    <row r="2918" spans="1:1" x14ac:dyDescent="0.2">
      <c r="A2918" t="e">
        <f>-----------------MSTSKLHKQGHLNAQETADDEEKPSEPSEPRPIPSVLEAEFKE</f>
        <v>#NAME?</v>
      </c>
    </row>
    <row r="2919" spans="1:1" x14ac:dyDescent="0.2">
      <c r="A2919" t="s">
        <v>1264</v>
      </c>
    </row>
    <row r="2920" spans="1:1" x14ac:dyDescent="0.2">
      <c r="A2920" t="e">
        <f>----------------------------------------------------------PT</f>
        <v>#NAME?</v>
      </c>
    </row>
    <row r="2921" spans="1:1" x14ac:dyDescent="0.2">
      <c r="A2921" t="s">
        <v>1285</v>
      </c>
    </row>
    <row r="2922" spans="1:1" x14ac:dyDescent="0.2">
      <c r="A2922" t="s">
        <v>1286</v>
      </c>
    </row>
    <row r="2923" spans="1:1" x14ac:dyDescent="0.2">
      <c r="A2923" t="s">
        <v>26</v>
      </c>
    </row>
    <row r="2924" spans="1:1" x14ac:dyDescent="0.2">
      <c r="A2924" t="s">
        <v>26</v>
      </c>
    </row>
    <row r="2925" spans="1:1" x14ac:dyDescent="0.2">
      <c r="A2925" t="s">
        <v>26</v>
      </c>
    </row>
    <row r="2926" spans="1:1" x14ac:dyDescent="0.2">
      <c r="A2926" t="s">
        <v>26</v>
      </c>
    </row>
    <row r="2927" spans="1:1" x14ac:dyDescent="0.2">
      <c r="A2927" t="s">
        <v>1267</v>
      </c>
    </row>
    <row r="2928" spans="1:1" x14ac:dyDescent="0.2">
      <c r="A2928" t="s">
        <v>1287</v>
      </c>
    </row>
    <row r="2929" spans="1:1" x14ac:dyDescent="0.2">
      <c r="A2929" t="s">
        <v>1288</v>
      </c>
    </row>
    <row r="2930" spans="1:1" x14ac:dyDescent="0.2">
      <c r="A2930" t="s">
        <v>1289</v>
      </c>
    </row>
    <row r="2931" spans="1:1" x14ac:dyDescent="0.2">
      <c r="A2931" t="s">
        <v>1290</v>
      </c>
    </row>
    <row r="2932" spans="1:1" x14ac:dyDescent="0.2">
      <c r="A2932" t="s">
        <v>1264</v>
      </c>
    </row>
    <row r="2933" spans="1:1" x14ac:dyDescent="0.2">
      <c r="A2933" t="e">
        <f>----------------------------------------------------------PT</f>
        <v>#NAME?</v>
      </c>
    </row>
    <row r="2934" spans="1:1" x14ac:dyDescent="0.2">
      <c r="A2934" t="s">
        <v>1285</v>
      </c>
    </row>
    <row r="2935" spans="1:1" x14ac:dyDescent="0.2">
      <c r="A2935" t="s">
        <v>1286</v>
      </c>
    </row>
    <row r="2936" spans="1:1" x14ac:dyDescent="0.2">
      <c r="A2936" t="s">
        <v>26</v>
      </c>
    </row>
    <row r="2937" spans="1:1" x14ac:dyDescent="0.2">
      <c r="A2937" t="s">
        <v>26</v>
      </c>
    </row>
    <row r="2938" spans="1:1" x14ac:dyDescent="0.2">
      <c r="A2938" t="s">
        <v>26</v>
      </c>
    </row>
    <row r="2939" spans="1:1" x14ac:dyDescent="0.2">
      <c r="A2939" t="s">
        <v>26</v>
      </c>
    </row>
    <row r="2940" spans="1:1" x14ac:dyDescent="0.2">
      <c r="A2940" t="s">
        <v>1267</v>
      </c>
    </row>
    <row r="2941" spans="1:1" x14ac:dyDescent="0.2">
      <c r="A2941" t="s">
        <v>1291</v>
      </c>
    </row>
    <row r="2942" spans="1:1" x14ac:dyDescent="0.2">
      <c r="A2942" t="s">
        <v>26</v>
      </c>
    </row>
    <row r="2943" spans="1:1" x14ac:dyDescent="0.2">
      <c r="A2943" t="s">
        <v>26</v>
      </c>
    </row>
    <row r="2944" spans="1:1" x14ac:dyDescent="0.2">
      <c r="A2944" t="e">
        <f>-------------------------QI----------------------------AEFKE</f>
        <v>#NAME?</v>
      </c>
    </row>
    <row r="2945" spans="1:1" x14ac:dyDescent="0.2">
      <c r="A2945" t="s">
        <v>1264</v>
      </c>
    </row>
    <row r="2946" spans="1:1" x14ac:dyDescent="0.2">
      <c r="A2946" t="e">
        <f>----------------------------------------------------------PT</f>
        <v>#NAME?</v>
      </c>
    </row>
    <row r="2947" spans="1:1" x14ac:dyDescent="0.2">
      <c r="A2947" t="s">
        <v>1292</v>
      </c>
    </row>
    <row r="2948" spans="1:1" x14ac:dyDescent="0.2">
      <c r="A2948" t="s">
        <v>1293</v>
      </c>
    </row>
    <row r="2949" spans="1:1" x14ac:dyDescent="0.2">
      <c r="A2949" t="s">
        <v>26</v>
      </c>
    </row>
    <row r="2950" spans="1:1" x14ac:dyDescent="0.2">
      <c r="A2950" t="s">
        <v>26</v>
      </c>
    </row>
    <row r="2951" spans="1:1" x14ac:dyDescent="0.2">
      <c r="A2951" t="s">
        <v>26</v>
      </c>
    </row>
    <row r="2952" spans="1:1" x14ac:dyDescent="0.2">
      <c r="A2952" t="s">
        <v>26</v>
      </c>
    </row>
    <row r="2953" spans="1:1" x14ac:dyDescent="0.2">
      <c r="A2953" t="s">
        <v>1267</v>
      </c>
    </row>
    <row r="2954" spans="1:1" x14ac:dyDescent="0.2">
      <c r="A2954" t="s">
        <v>1294</v>
      </c>
    </row>
    <row r="2955" spans="1:1" x14ac:dyDescent="0.2">
      <c r="A2955" t="s">
        <v>26</v>
      </c>
    </row>
    <row r="2956" spans="1:1" x14ac:dyDescent="0.2">
      <c r="A2956" t="s">
        <v>1295</v>
      </c>
    </row>
    <row r="2957" spans="1:1" x14ac:dyDescent="0.2">
      <c r="A2957" t="e">
        <f>-----------------QVDQFSPEEI----------------------------AEYQD</f>
        <v>#NAME?</v>
      </c>
    </row>
    <row r="2958" spans="1:1" x14ac:dyDescent="0.2">
      <c r="A2958" t="s">
        <v>1296</v>
      </c>
    </row>
    <row r="2959" spans="1:1" x14ac:dyDescent="0.2">
      <c r="A2959" t="e">
        <f>----------------------------------------------------------FG</f>
        <v>#NAME?</v>
      </c>
    </row>
    <row r="2960" spans="1:1" x14ac:dyDescent="0.2">
      <c r="A2960" t="s">
        <v>1297</v>
      </c>
    </row>
    <row r="2961" spans="1:1" x14ac:dyDescent="0.2">
      <c r="A2961" t="s">
        <v>1298</v>
      </c>
    </row>
    <row r="2962" spans="1:1" x14ac:dyDescent="0.2">
      <c r="A2962" t="s">
        <v>26</v>
      </c>
    </row>
    <row r="2963" spans="1:1" x14ac:dyDescent="0.2">
      <c r="A2963" t="s">
        <v>26</v>
      </c>
    </row>
    <row r="2964" spans="1:1" x14ac:dyDescent="0.2">
      <c r="A2964" t="s">
        <v>26</v>
      </c>
    </row>
    <row r="2965" spans="1:1" x14ac:dyDescent="0.2">
      <c r="A2965" t="s">
        <v>26</v>
      </c>
    </row>
    <row r="2966" spans="1:1" x14ac:dyDescent="0.2">
      <c r="A2966" t="s">
        <v>1267</v>
      </c>
    </row>
    <row r="2967" spans="1:1" x14ac:dyDescent="0.2">
      <c r="A2967" t="s">
        <v>1299</v>
      </c>
    </row>
    <row r="2968" spans="1:1" x14ac:dyDescent="0.2">
      <c r="A2968" t="s">
        <v>1300</v>
      </c>
    </row>
    <row r="2969" spans="1:1" x14ac:dyDescent="0.2">
      <c r="A2969" t="s">
        <v>1301</v>
      </c>
    </row>
    <row r="2970" spans="1:1" x14ac:dyDescent="0.2">
      <c r="A2970" t="e">
        <f>-----------------QVEHLTDEEI----------------------------QEYKE</f>
        <v>#NAME?</v>
      </c>
    </row>
    <row r="2971" spans="1:1" x14ac:dyDescent="0.2">
      <c r="A2971" t="s">
        <v>1302</v>
      </c>
    </row>
    <row r="2972" spans="1:1" x14ac:dyDescent="0.2">
      <c r="A2972" t="e">
        <f>----------------------------------------------------------PT</f>
        <v>#NAME?</v>
      </c>
    </row>
    <row r="2973" spans="1:1" x14ac:dyDescent="0.2">
      <c r="A2973" t="s">
        <v>1303</v>
      </c>
    </row>
    <row r="2974" spans="1:1" x14ac:dyDescent="0.2">
      <c r="A2974" t="s">
        <v>1304</v>
      </c>
    </row>
    <row r="2975" spans="1:1" x14ac:dyDescent="0.2">
      <c r="A2975" t="s">
        <v>1305</v>
      </c>
    </row>
    <row r="2976" spans="1:1" x14ac:dyDescent="0.2">
      <c r="A2976" t="s">
        <v>1306</v>
      </c>
    </row>
    <row r="2977" spans="1:1" x14ac:dyDescent="0.2">
      <c r="A2977" t="s">
        <v>1307</v>
      </c>
    </row>
    <row r="2978" spans="1:1" x14ac:dyDescent="0.2">
      <c r="A2978" t="s">
        <v>1308</v>
      </c>
    </row>
    <row r="2979" spans="1:1" x14ac:dyDescent="0.2">
      <c r="A2979" t="s">
        <v>1309</v>
      </c>
    </row>
    <row r="2980" spans="1:1" x14ac:dyDescent="0.2">
      <c r="A2980" t="s">
        <v>1310</v>
      </c>
    </row>
    <row r="2981" spans="1:1" x14ac:dyDescent="0.2">
      <c r="A2981" t="s">
        <v>1311</v>
      </c>
    </row>
    <row r="2982" spans="1:1" x14ac:dyDescent="0.2">
      <c r="A2982" t="s">
        <v>26</v>
      </c>
    </row>
    <row r="2983" spans="1:1" x14ac:dyDescent="0.2">
      <c r="A2983" t="s">
        <v>26</v>
      </c>
    </row>
    <row r="2984" spans="1:1" x14ac:dyDescent="0.2">
      <c r="A2984" t="e">
        <f>-----------------MADQLTEEQI----------------------------AEFKE</f>
        <v>#NAME?</v>
      </c>
    </row>
    <row r="2985" spans="1:1" x14ac:dyDescent="0.2">
      <c r="A2985" t="s">
        <v>1264</v>
      </c>
    </row>
    <row r="2986" spans="1:1" x14ac:dyDescent="0.2">
      <c r="A2986" t="e">
        <f>----------------------------------------------------------PT</f>
        <v>#NAME?</v>
      </c>
    </row>
    <row r="2987" spans="1:1" x14ac:dyDescent="0.2">
      <c r="A2987" t="s">
        <v>1265</v>
      </c>
    </row>
    <row r="2988" spans="1:1" x14ac:dyDescent="0.2">
      <c r="A2988" t="s">
        <v>1266</v>
      </c>
    </row>
    <row r="2989" spans="1:1" x14ac:dyDescent="0.2">
      <c r="A2989" t="s">
        <v>26</v>
      </c>
    </row>
    <row r="2990" spans="1:1" x14ac:dyDescent="0.2">
      <c r="A2990" t="s">
        <v>26</v>
      </c>
    </row>
    <row r="2991" spans="1:1" x14ac:dyDescent="0.2">
      <c r="A2991" t="s">
        <v>26</v>
      </c>
    </row>
    <row r="2992" spans="1:1" x14ac:dyDescent="0.2">
      <c r="A2992" t="s">
        <v>26</v>
      </c>
    </row>
    <row r="2993" spans="1:1" x14ac:dyDescent="0.2">
      <c r="A2993" t="s">
        <v>1267</v>
      </c>
    </row>
    <row r="2994" spans="1:1" x14ac:dyDescent="0.2">
      <c r="A2994" t="s">
        <v>1312</v>
      </c>
    </row>
    <row r="2995" spans="1:1" x14ac:dyDescent="0.2">
      <c r="A2995" t="s">
        <v>1313</v>
      </c>
    </row>
    <row r="2996" spans="1:1" x14ac:dyDescent="0.2">
      <c r="A2996" t="s">
        <v>26</v>
      </c>
    </row>
    <row r="2997" spans="1:1" x14ac:dyDescent="0.2">
      <c r="A2997" t="s">
        <v>26</v>
      </c>
    </row>
    <row r="2998" spans="1:1" x14ac:dyDescent="0.2">
      <c r="A2998" t="e">
        <f>--------------------------------------------------------MFKE</f>
        <v>#NAME?</v>
      </c>
    </row>
    <row r="2999" spans="1:1" x14ac:dyDescent="0.2">
      <c r="A2999" t="s">
        <v>1264</v>
      </c>
    </row>
    <row r="3000" spans="1:1" x14ac:dyDescent="0.2">
      <c r="A3000" t="e">
        <f>----------------------------------------------------------PT</f>
        <v>#NAME?</v>
      </c>
    </row>
    <row r="3001" spans="1:1" x14ac:dyDescent="0.2">
      <c r="A3001" t="s">
        <v>1265</v>
      </c>
    </row>
    <row r="3002" spans="1:1" x14ac:dyDescent="0.2">
      <c r="A3002" t="s">
        <v>1266</v>
      </c>
    </row>
    <row r="3003" spans="1:1" x14ac:dyDescent="0.2">
      <c r="A3003" t="s">
        <v>26</v>
      </c>
    </row>
    <row r="3004" spans="1:1" x14ac:dyDescent="0.2">
      <c r="A3004" t="s">
        <v>26</v>
      </c>
    </row>
    <row r="3005" spans="1:1" x14ac:dyDescent="0.2">
      <c r="A3005" t="s">
        <v>26</v>
      </c>
    </row>
    <row r="3006" spans="1:1" x14ac:dyDescent="0.2">
      <c r="A3006" t="s">
        <v>26</v>
      </c>
    </row>
    <row r="3007" spans="1:1" x14ac:dyDescent="0.2">
      <c r="A3007" t="s">
        <v>1267</v>
      </c>
    </row>
    <row r="3008" spans="1:1" x14ac:dyDescent="0.2">
      <c r="A3008" t="s">
        <v>1314</v>
      </c>
    </row>
    <row r="3009" spans="1:1" x14ac:dyDescent="0.2">
      <c r="A3009" t="s">
        <v>1315</v>
      </c>
    </row>
    <row r="3010" spans="1:1" x14ac:dyDescent="0.2">
      <c r="A3010" t="s">
        <v>26</v>
      </c>
    </row>
    <row r="3011" spans="1:1" x14ac:dyDescent="0.2">
      <c r="A3011" t="s">
        <v>26</v>
      </c>
    </row>
    <row r="3012" spans="1:1" x14ac:dyDescent="0.2">
      <c r="A3012" t="e">
        <f>-----------------MADQLTEEQI----------------------------AEFKE</f>
        <v>#NAME?</v>
      </c>
    </row>
    <row r="3013" spans="1:1" x14ac:dyDescent="0.2">
      <c r="A3013" t="s">
        <v>1264</v>
      </c>
    </row>
    <row r="3014" spans="1:1" x14ac:dyDescent="0.2">
      <c r="A3014" t="e">
        <f>----------------------------------------------------------PT</f>
        <v>#NAME?</v>
      </c>
    </row>
    <row r="3015" spans="1:1" x14ac:dyDescent="0.2">
      <c r="A3015" t="s">
        <v>1265</v>
      </c>
    </row>
    <row r="3016" spans="1:1" x14ac:dyDescent="0.2">
      <c r="A3016" t="s">
        <v>1266</v>
      </c>
    </row>
    <row r="3017" spans="1:1" x14ac:dyDescent="0.2">
      <c r="A3017" t="s">
        <v>26</v>
      </c>
    </row>
    <row r="3018" spans="1:1" x14ac:dyDescent="0.2">
      <c r="A3018" t="s">
        <v>26</v>
      </c>
    </row>
    <row r="3019" spans="1:1" x14ac:dyDescent="0.2">
      <c r="A3019" t="s">
        <v>26</v>
      </c>
    </row>
    <row r="3020" spans="1:1" x14ac:dyDescent="0.2">
      <c r="A3020" t="s">
        <v>26</v>
      </c>
    </row>
    <row r="3021" spans="1:1" x14ac:dyDescent="0.2">
      <c r="A3021" t="s">
        <v>1267</v>
      </c>
    </row>
    <row r="3022" spans="1:1" x14ac:dyDescent="0.2">
      <c r="A3022" t="s">
        <v>1316</v>
      </c>
    </row>
    <row r="3023" spans="1:1" x14ac:dyDescent="0.2">
      <c r="A3023" t="s">
        <v>1317</v>
      </c>
    </row>
    <row r="3024" spans="1:1" x14ac:dyDescent="0.2">
      <c r="A3024" t="s">
        <v>26</v>
      </c>
    </row>
    <row r="3025" spans="1:1" x14ac:dyDescent="0.2">
      <c r="A3025" t="s">
        <v>26</v>
      </c>
    </row>
    <row r="3026" spans="1:1" x14ac:dyDescent="0.2">
      <c r="A3026" t="e">
        <f>-----------------MAERLSEEQI----------------------------AEFKE</f>
        <v>#NAME?</v>
      </c>
    </row>
    <row r="3027" spans="1:1" x14ac:dyDescent="0.2">
      <c r="A3027" t="s">
        <v>1318</v>
      </c>
    </row>
    <row r="3028" spans="1:1" x14ac:dyDescent="0.2">
      <c r="A3028" t="e">
        <f>----------------------------------------------------------PT</f>
        <v>#NAME?</v>
      </c>
    </row>
    <row r="3029" spans="1:1" x14ac:dyDescent="0.2">
      <c r="A3029" t="s">
        <v>1319</v>
      </c>
    </row>
    <row r="3030" spans="1:1" x14ac:dyDescent="0.2">
      <c r="A3030" t="s">
        <v>1320</v>
      </c>
    </row>
    <row r="3031" spans="1:1" x14ac:dyDescent="0.2">
      <c r="A3031" t="s">
        <v>26</v>
      </c>
    </row>
    <row r="3032" spans="1:1" x14ac:dyDescent="0.2">
      <c r="A3032" t="s">
        <v>26</v>
      </c>
    </row>
    <row r="3033" spans="1:1" x14ac:dyDescent="0.2">
      <c r="A3033" t="s">
        <v>26</v>
      </c>
    </row>
    <row r="3034" spans="1:1" x14ac:dyDescent="0.2">
      <c r="A3034" t="s">
        <v>26</v>
      </c>
    </row>
    <row r="3035" spans="1:1" x14ac:dyDescent="0.2">
      <c r="A3035" t="s">
        <v>1267</v>
      </c>
    </row>
    <row r="3036" spans="1:1" x14ac:dyDescent="0.2">
      <c r="A3036" t="s">
        <v>1321</v>
      </c>
    </row>
    <row r="3037" spans="1:1" x14ac:dyDescent="0.2">
      <c r="A3037" t="s">
        <v>1048</v>
      </c>
    </row>
    <row r="3038" spans="1:1" x14ac:dyDescent="0.2">
      <c r="A3038" t="s">
        <v>26</v>
      </c>
    </row>
    <row r="3039" spans="1:1" x14ac:dyDescent="0.2">
      <c r="A3039" t="s">
        <v>26</v>
      </c>
    </row>
    <row r="3040" spans="1:1" x14ac:dyDescent="0.2">
      <c r="A3040" t="e">
        <f>-----------------MADQLTEEQI----------------------------AEFKE</f>
        <v>#NAME?</v>
      </c>
    </row>
    <row r="3041" spans="1:1" x14ac:dyDescent="0.2">
      <c r="A3041" t="s">
        <v>1264</v>
      </c>
    </row>
    <row r="3042" spans="1:1" x14ac:dyDescent="0.2">
      <c r="A3042" t="e">
        <f>----------------------------------------------------------PT</f>
        <v>#NAME?</v>
      </c>
    </row>
    <row r="3043" spans="1:1" x14ac:dyDescent="0.2">
      <c r="A3043" t="s">
        <v>1265</v>
      </c>
    </row>
    <row r="3044" spans="1:1" x14ac:dyDescent="0.2">
      <c r="A3044" t="s">
        <v>1266</v>
      </c>
    </row>
    <row r="3045" spans="1:1" x14ac:dyDescent="0.2">
      <c r="A3045" t="s">
        <v>26</v>
      </c>
    </row>
    <row r="3046" spans="1:1" x14ac:dyDescent="0.2">
      <c r="A3046" t="s">
        <v>26</v>
      </c>
    </row>
    <row r="3047" spans="1:1" x14ac:dyDescent="0.2">
      <c r="A3047" t="s">
        <v>26</v>
      </c>
    </row>
    <row r="3048" spans="1:1" x14ac:dyDescent="0.2">
      <c r="A3048" t="s">
        <v>26</v>
      </c>
    </row>
    <row r="3049" spans="1:1" x14ac:dyDescent="0.2">
      <c r="A3049" t="s">
        <v>1267</v>
      </c>
    </row>
    <row r="3050" spans="1:1" x14ac:dyDescent="0.2">
      <c r="A3050" t="s">
        <v>1322</v>
      </c>
    </row>
    <row r="3051" spans="1:1" x14ac:dyDescent="0.2">
      <c r="A3051" t="s">
        <v>1323</v>
      </c>
    </row>
    <row r="3052" spans="1:1" x14ac:dyDescent="0.2">
      <c r="A3052" t="s">
        <v>26</v>
      </c>
    </row>
    <row r="3053" spans="1:1" x14ac:dyDescent="0.2">
      <c r="A3053" t="s">
        <v>26</v>
      </c>
    </row>
    <row r="3054" spans="1:1" x14ac:dyDescent="0.2">
      <c r="A3054" t="e">
        <f>-----------------MSHGFTKEEV----------------------------AEFQA</f>
        <v>#NAME?</v>
      </c>
    </row>
    <row r="3055" spans="1:1" x14ac:dyDescent="0.2">
      <c r="A3055" t="s">
        <v>1324</v>
      </c>
    </row>
    <row r="3056" spans="1:1" x14ac:dyDescent="0.2">
      <c r="A3056" t="e">
        <f>----------------------------------------------------------LP</f>
        <v>#NAME?</v>
      </c>
    </row>
    <row r="3057" spans="1:1" x14ac:dyDescent="0.2">
      <c r="A3057" t="s">
        <v>1325</v>
      </c>
    </row>
    <row r="3058" spans="1:1" x14ac:dyDescent="0.2">
      <c r="A3058" t="s">
        <v>1326</v>
      </c>
    </row>
    <row r="3059" spans="1:1" x14ac:dyDescent="0.2">
      <c r="A3059" t="s">
        <v>26</v>
      </c>
    </row>
    <row r="3060" spans="1:1" x14ac:dyDescent="0.2">
      <c r="A3060" t="s">
        <v>26</v>
      </c>
    </row>
    <row r="3061" spans="1:1" x14ac:dyDescent="0.2">
      <c r="A3061" t="s">
        <v>26</v>
      </c>
    </row>
    <row r="3062" spans="1:1" x14ac:dyDescent="0.2">
      <c r="A3062" t="s">
        <v>26</v>
      </c>
    </row>
    <row r="3063" spans="1:1" x14ac:dyDescent="0.2">
      <c r="A3063" t="s">
        <v>1267</v>
      </c>
    </row>
    <row r="3064" spans="1:1" x14ac:dyDescent="0.2">
      <c r="A3064" t="s">
        <v>1327</v>
      </c>
    </row>
    <row r="3065" spans="1:1" x14ac:dyDescent="0.2">
      <c r="A3065" t="s">
        <v>61</v>
      </c>
    </row>
    <row r="3066" spans="1:1" x14ac:dyDescent="0.2">
      <c r="A3066" t="s">
        <v>26</v>
      </c>
    </row>
    <row r="3067" spans="1:1" x14ac:dyDescent="0.2">
      <c r="A3067" t="s">
        <v>26</v>
      </c>
    </row>
    <row r="3068" spans="1:1" x14ac:dyDescent="0.2">
      <c r="A3068" t="e">
        <f>-----------------MADQLTEEQI----------------------------AEFKE</f>
        <v>#NAME?</v>
      </c>
    </row>
    <row r="3069" spans="1:1" x14ac:dyDescent="0.2">
      <c r="A3069" t="s">
        <v>1264</v>
      </c>
    </row>
    <row r="3070" spans="1:1" x14ac:dyDescent="0.2">
      <c r="A3070" t="e">
        <f>----------------------------------------------------------PT</f>
        <v>#NAME?</v>
      </c>
    </row>
    <row r="3071" spans="1:1" x14ac:dyDescent="0.2">
      <c r="A3071" t="s">
        <v>1265</v>
      </c>
    </row>
    <row r="3072" spans="1:1" x14ac:dyDescent="0.2">
      <c r="A3072" t="s">
        <v>1266</v>
      </c>
    </row>
    <row r="3073" spans="1:1" x14ac:dyDescent="0.2">
      <c r="A3073" t="s">
        <v>26</v>
      </c>
    </row>
    <row r="3074" spans="1:1" x14ac:dyDescent="0.2">
      <c r="A3074" t="s">
        <v>26</v>
      </c>
    </row>
    <row r="3075" spans="1:1" x14ac:dyDescent="0.2">
      <c r="A3075" t="s">
        <v>26</v>
      </c>
    </row>
    <row r="3076" spans="1:1" x14ac:dyDescent="0.2">
      <c r="A3076" t="s">
        <v>26</v>
      </c>
    </row>
    <row r="3077" spans="1:1" x14ac:dyDescent="0.2">
      <c r="A3077" t="s">
        <v>1267</v>
      </c>
    </row>
    <row r="3078" spans="1:1" x14ac:dyDescent="0.2">
      <c r="A3078" t="s">
        <v>1328</v>
      </c>
    </row>
    <row r="3079" spans="1:1" x14ac:dyDescent="0.2">
      <c r="A3079" t="s">
        <v>61</v>
      </c>
    </row>
    <row r="3080" spans="1:1" x14ac:dyDescent="0.2">
      <c r="A3080" t="s">
        <v>26</v>
      </c>
    </row>
    <row r="3081" spans="1:1" x14ac:dyDescent="0.2">
      <c r="A3081" t="s">
        <v>26</v>
      </c>
    </row>
    <row r="3082" spans="1:1" x14ac:dyDescent="0.2">
      <c r="A3082" t="e">
        <f>-----------------MADQLTEEQI----------------------------AEFKE</f>
        <v>#NAME?</v>
      </c>
    </row>
    <row r="3083" spans="1:1" x14ac:dyDescent="0.2">
      <c r="A3083" t="s">
        <v>1264</v>
      </c>
    </row>
    <row r="3084" spans="1:1" x14ac:dyDescent="0.2">
      <c r="A3084" t="e">
        <f>----------------------------------------------------------PT</f>
        <v>#NAME?</v>
      </c>
    </row>
    <row r="3085" spans="1:1" x14ac:dyDescent="0.2">
      <c r="A3085" t="s">
        <v>1265</v>
      </c>
    </row>
    <row r="3086" spans="1:1" x14ac:dyDescent="0.2">
      <c r="A3086" t="s">
        <v>1266</v>
      </c>
    </row>
    <row r="3087" spans="1:1" x14ac:dyDescent="0.2">
      <c r="A3087" t="s">
        <v>26</v>
      </c>
    </row>
    <row r="3088" spans="1:1" x14ac:dyDescent="0.2">
      <c r="A3088" t="s">
        <v>26</v>
      </c>
    </row>
    <row r="3089" spans="1:1" x14ac:dyDescent="0.2">
      <c r="A3089" t="s">
        <v>26</v>
      </c>
    </row>
    <row r="3090" spans="1:1" x14ac:dyDescent="0.2">
      <c r="A3090" t="s">
        <v>26</v>
      </c>
    </row>
    <row r="3091" spans="1:1" x14ac:dyDescent="0.2">
      <c r="A3091" t="s">
        <v>1267</v>
      </c>
    </row>
    <row r="3092" spans="1:1" x14ac:dyDescent="0.2">
      <c r="A3092" t="s">
        <v>1329</v>
      </c>
    </row>
    <row r="3093" spans="1:1" x14ac:dyDescent="0.2">
      <c r="A3093" t="s">
        <v>61</v>
      </c>
    </row>
    <row r="3094" spans="1:1" x14ac:dyDescent="0.2">
      <c r="A3094" t="s">
        <v>26</v>
      </c>
    </row>
    <row r="3095" spans="1:1" x14ac:dyDescent="0.2">
      <c r="A3095" t="s">
        <v>26</v>
      </c>
    </row>
    <row r="3096" spans="1:1" x14ac:dyDescent="0.2">
      <c r="A3096" t="e">
        <f>-----------------MADQLTEEQI----------------------------AEFKE</f>
        <v>#NAME?</v>
      </c>
    </row>
    <row r="3097" spans="1:1" x14ac:dyDescent="0.2">
      <c r="A3097" t="s">
        <v>1264</v>
      </c>
    </row>
    <row r="3098" spans="1:1" x14ac:dyDescent="0.2">
      <c r="A3098" t="e">
        <f>----------------------------------------------------------PT</f>
        <v>#NAME?</v>
      </c>
    </row>
    <row r="3099" spans="1:1" x14ac:dyDescent="0.2">
      <c r="A3099" t="s">
        <v>1265</v>
      </c>
    </row>
    <row r="3100" spans="1:1" x14ac:dyDescent="0.2">
      <c r="A3100" t="s">
        <v>1266</v>
      </c>
    </row>
    <row r="3101" spans="1:1" x14ac:dyDescent="0.2">
      <c r="A3101" t="s">
        <v>26</v>
      </c>
    </row>
    <row r="3102" spans="1:1" x14ac:dyDescent="0.2">
      <c r="A3102" t="s">
        <v>26</v>
      </c>
    </row>
    <row r="3103" spans="1:1" x14ac:dyDescent="0.2">
      <c r="A3103" t="s">
        <v>26</v>
      </c>
    </row>
    <row r="3104" spans="1:1" x14ac:dyDescent="0.2">
      <c r="A3104" t="s">
        <v>26</v>
      </c>
    </row>
    <row r="3105" spans="1:1" x14ac:dyDescent="0.2">
      <c r="A3105" t="s">
        <v>1267</v>
      </c>
    </row>
    <row r="3106" spans="1:1" x14ac:dyDescent="0.2">
      <c r="A3106" t="s">
        <v>1330</v>
      </c>
    </row>
    <row r="3107" spans="1:1" x14ac:dyDescent="0.2">
      <c r="A3107" t="s">
        <v>26</v>
      </c>
    </row>
    <row r="3108" spans="1:1" x14ac:dyDescent="0.2">
      <c r="A3108" t="s">
        <v>26</v>
      </c>
    </row>
    <row r="3109" spans="1:1" x14ac:dyDescent="0.2">
      <c r="A3109" t="e">
        <f>---------------------MSKEQI----------------------------QEMRD</f>
        <v>#NAME?</v>
      </c>
    </row>
    <row r="3110" spans="1:1" x14ac:dyDescent="0.2">
      <c r="A3110" t="s">
        <v>1331</v>
      </c>
    </row>
    <row r="3111" spans="1:1" x14ac:dyDescent="0.2">
      <c r="A3111" t="e">
        <f>----------------------------------------------------------PS</f>
        <v>#NAME?</v>
      </c>
    </row>
    <row r="3112" spans="1:1" x14ac:dyDescent="0.2">
      <c r="A3112" t="s">
        <v>1332</v>
      </c>
    </row>
    <row r="3113" spans="1:1" x14ac:dyDescent="0.2">
      <c r="A3113" t="s">
        <v>1333</v>
      </c>
    </row>
    <row r="3114" spans="1:1" x14ac:dyDescent="0.2">
      <c r="A3114" t="s">
        <v>26</v>
      </c>
    </row>
    <row r="3115" spans="1:1" x14ac:dyDescent="0.2">
      <c r="A3115" t="s">
        <v>26</v>
      </c>
    </row>
    <row r="3116" spans="1:1" x14ac:dyDescent="0.2">
      <c r="A3116" t="s">
        <v>26</v>
      </c>
    </row>
    <row r="3117" spans="1:1" x14ac:dyDescent="0.2">
      <c r="A3117" t="s">
        <v>26</v>
      </c>
    </row>
    <row r="3118" spans="1:1" x14ac:dyDescent="0.2">
      <c r="A3118" t="s">
        <v>1267</v>
      </c>
    </row>
    <row r="3119" spans="1:1" x14ac:dyDescent="0.2">
      <c r="A3119" t="s">
        <v>1334</v>
      </c>
    </row>
    <row r="3120" spans="1:1" x14ac:dyDescent="0.2">
      <c r="A3120" t="s">
        <v>26</v>
      </c>
    </row>
    <row r="3121" spans="1:1" x14ac:dyDescent="0.2">
      <c r="A3121" t="s">
        <v>26</v>
      </c>
    </row>
    <row r="3122" spans="1:1" x14ac:dyDescent="0.2">
      <c r="A3122" t="e">
        <f>-----------------MADQLTEEQI----------------------------AEFKE</f>
        <v>#NAME?</v>
      </c>
    </row>
    <row r="3123" spans="1:1" x14ac:dyDescent="0.2">
      <c r="A3123" t="s">
        <v>1264</v>
      </c>
    </row>
    <row r="3124" spans="1:1" x14ac:dyDescent="0.2">
      <c r="A3124" t="e">
        <f>----------------------------------------------------------PT</f>
        <v>#NAME?</v>
      </c>
    </row>
    <row r="3125" spans="1:1" x14ac:dyDescent="0.2">
      <c r="A3125" t="s">
        <v>1265</v>
      </c>
    </row>
    <row r="3126" spans="1:1" x14ac:dyDescent="0.2">
      <c r="A3126" t="s">
        <v>1276</v>
      </c>
    </row>
    <row r="3127" spans="1:1" x14ac:dyDescent="0.2">
      <c r="A3127" t="s">
        <v>26</v>
      </c>
    </row>
    <row r="3128" spans="1:1" x14ac:dyDescent="0.2">
      <c r="A3128" t="s">
        <v>26</v>
      </c>
    </row>
    <row r="3129" spans="1:1" x14ac:dyDescent="0.2">
      <c r="A3129" t="s">
        <v>26</v>
      </c>
    </row>
    <row r="3130" spans="1:1" x14ac:dyDescent="0.2">
      <c r="A3130" t="s">
        <v>26</v>
      </c>
    </row>
    <row r="3131" spans="1:1" x14ac:dyDescent="0.2">
      <c r="A3131" t="s">
        <v>1267</v>
      </c>
    </row>
    <row r="3132" spans="1:1" x14ac:dyDescent="0.2">
      <c r="A3132" t="s">
        <v>1335</v>
      </c>
    </row>
    <row r="3133" spans="1:1" x14ac:dyDescent="0.2">
      <c r="A3133" t="s">
        <v>26</v>
      </c>
    </row>
    <row r="3134" spans="1:1" x14ac:dyDescent="0.2">
      <c r="A3134" t="s">
        <v>26</v>
      </c>
    </row>
    <row r="3135" spans="1:1" x14ac:dyDescent="0.2">
      <c r="A3135" t="e">
        <f>-----------------MAEQLGEEQIA--------DETKPV-PAASRSIPCILEAEFKE</f>
        <v>#NAME?</v>
      </c>
    </row>
    <row r="3136" spans="1:1" x14ac:dyDescent="0.2">
      <c r="A3136" t="s">
        <v>1264</v>
      </c>
    </row>
    <row r="3137" spans="1:1" x14ac:dyDescent="0.2">
      <c r="A3137" t="e">
        <f>----------------------------------------------------------PT</f>
        <v>#NAME?</v>
      </c>
    </row>
    <row r="3138" spans="1:1" x14ac:dyDescent="0.2">
      <c r="A3138" t="s">
        <v>1336</v>
      </c>
    </row>
    <row r="3139" spans="1:1" x14ac:dyDescent="0.2">
      <c r="A3139" t="s">
        <v>1337</v>
      </c>
    </row>
    <row r="3140" spans="1:1" x14ac:dyDescent="0.2">
      <c r="A3140" t="s">
        <v>26</v>
      </c>
    </row>
    <row r="3141" spans="1:1" x14ac:dyDescent="0.2">
      <c r="A3141" t="s">
        <v>26</v>
      </c>
    </row>
    <row r="3142" spans="1:1" x14ac:dyDescent="0.2">
      <c r="A3142" t="s">
        <v>26</v>
      </c>
    </row>
    <row r="3143" spans="1:1" x14ac:dyDescent="0.2">
      <c r="A3143" t="s">
        <v>26</v>
      </c>
    </row>
    <row r="3144" spans="1:1" x14ac:dyDescent="0.2">
      <c r="A3144" t="s">
        <v>1267</v>
      </c>
    </row>
    <row r="3145" spans="1:1" x14ac:dyDescent="0.2">
      <c r="A3145" t="s">
        <v>1338</v>
      </c>
    </row>
    <row r="3146" spans="1:1" x14ac:dyDescent="0.2">
      <c r="A3146" t="s">
        <v>26</v>
      </c>
    </row>
    <row r="3147" spans="1:1" x14ac:dyDescent="0.2">
      <c r="A3147" t="s">
        <v>26</v>
      </c>
    </row>
    <row r="3148" spans="1:1" x14ac:dyDescent="0.2">
      <c r="A3148" t="s">
        <v>1339</v>
      </c>
    </row>
    <row r="3149" spans="1:1" x14ac:dyDescent="0.2">
      <c r="A3149" t="s">
        <v>1340</v>
      </c>
    </row>
    <row r="3150" spans="1:1" x14ac:dyDescent="0.2">
      <c r="A3150" t="e">
        <f>----------------------------------------------------------PT</f>
        <v>#NAME?</v>
      </c>
    </row>
    <row r="3151" spans="1:1" x14ac:dyDescent="0.2">
      <c r="A3151" t="s">
        <v>1341</v>
      </c>
    </row>
    <row r="3152" spans="1:1" x14ac:dyDescent="0.2">
      <c r="A3152" t="s">
        <v>1342</v>
      </c>
    </row>
    <row r="3153" spans="1:1" x14ac:dyDescent="0.2">
      <c r="A3153" t="s">
        <v>26</v>
      </c>
    </row>
    <row r="3154" spans="1:1" x14ac:dyDescent="0.2">
      <c r="A3154" t="s">
        <v>26</v>
      </c>
    </row>
    <row r="3155" spans="1:1" x14ac:dyDescent="0.2">
      <c r="A3155" t="s">
        <v>26</v>
      </c>
    </row>
    <row r="3156" spans="1:1" x14ac:dyDescent="0.2">
      <c r="A3156" t="s">
        <v>26</v>
      </c>
    </row>
    <row r="3157" spans="1:1" x14ac:dyDescent="0.2">
      <c r="A3157" t="s">
        <v>1267</v>
      </c>
    </row>
    <row r="3158" spans="1:1" x14ac:dyDescent="0.2">
      <c r="A3158" t="s">
        <v>1343</v>
      </c>
    </row>
    <row r="3159" spans="1:1" x14ac:dyDescent="0.2">
      <c r="A3159" t="s">
        <v>26</v>
      </c>
    </row>
    <row r="3160" spans="1:1" x14ac:dyDescent="0.2">
      <c r="A3160" t="s">
        <v>1344</v>
      </c>
    </row>
    <row r="3161" spans="1:1" x14ac:dyDescent="0.2">
      <c r="A3161" t="e">
        <f>-----------------PAEKLSEEQV----------------------------AELKE</f>
        <v>#NAME?</v>
      </c>
    </row>
    <row r="3162" spans="1:1" x14ac:dyDescent="0.2">
      <c r="A3162" t="s">
        <v>1345</v>
      </c>
    </row>
    <row r="3163" spans="1:1" x14ac:dyDescent="0.2">
      <c r="A3163" t="e">
        <f>----------------------------------------------------------PT</f>
        <v>#NAME?</v>
      </c>
    </row>
    <row r="3164" spans="1:1" x14ac:dyDescent="0.2">
      <c r="A3164" t="s">
        <v>1346</v>
      </c>
    </row>
    <row r="3165" spans="1:1" x14ac:dyDescent="0.2">
      <c r="A3165" t="s">
        <v>1347</v>
      </c>
    </row>
    <row r="3166" spans="1:1" x14ac:dyDescent="0.2">
      <c r="A3166" t="s">
        <v>26</v>
      </c>
    </row>
    <row r="3167" spans="1:1" x14ac:dyDescent="0.2">
      <c r="A3167" t="s">
        <v>26</v>
      </c>
    </row>
    <row r="3168" spans="1:1" x14ac:dyDescent="0.2">
      <c r="A3168" t="s">
        <v>26</v>
      </c>
    </row>
    <row r="3169" spans="1:1" x14ac:dyDescent="0.2">
      <c r="A3169" t="s">
        <v>26</v>
      </c>
    </row>
    <row r="3170" spans="1:1" x14ac:dyDescent="0.2">
      <c r="A3170" t="s">
        <v>1267</v>
      </c>
    </row>
    <row r="3171" spans="1:1" x14ac:dyDescent="0.2">
      <c r="A3171" t="s">
        <v>1348</v>
      </c>
    </row>
    <row r="3172" spans="1:1" x14ac:dyDescent="0.2">
      <c r="A3172" t="s">
        <v>26</v>
      </c>
    </row>
    <row r="3173" spans="1:1" x14ac:dyDescent="0.2">
      <c r="A3173" t="s">
        <v>26</v>
      </c>
    </row>
    <row r="3174" spans="1:1" x14ac:dyDescent="0.2">
      <c r="A3174" t="e">
        <f>-----------------MAADLTEEEI----------------------------AEYKE</f>
        <v>#NAME?</v>
      </c>
    </row>
    <row r="3175" spans="1:1" x14ac:dyDescent="0.2">
      <c r="A3175" t="s">
        <v>1349</v>
      </c>
    </row>
    <row r="3176" spans="1:1" x14ac:dyDescent="0.2">
      <c r="A3176" t="e">
        <f>----------------------------------------------------------PT</f>
        <v>#NAME?</v>
      </c>
    </row>
    <row r="3177" spans="1:1" x14ac:dyDescent="0.2">
      <c r="A3177" t="s">
        <v>1350</v>
      </c>
    </row>
    <row r="3178" spans="1:1" x14ac:dyDescent="0.2">
      <c r="A3178" t="s">
        <v>1351</v>
      </c>
    </row>
    <row r="3179" spans="1:1" x14ac:dyDescent="0.2">
      <c r="A3179" t="s">
        <v>26</v>
      </c>
    </row>
    <row r="3180" spans="1:1" x14ac:dyDescent="0.2">
      <c r="A3180" t="s">
        <v>1352</v>
      </c>
    </row>
    <row r="3181" spans="1:1" x14ac:dyDescent="0.2">
      <c r="A3181" t="s">
        <v>26</v>
      </c>
    </row>
    <row r="3182" spans="1:1" x14ac:dyDescent="0.2">
      <c r="A3182" t="s">
        <v>26</v>
      </c>
    </row>
    <row r="3183" spans="1:1" x14ac:dyDescent="0.2">
      <c r="A3183" t="s">
        <v>1267</v>
      </c>
    </row>
    <row r="3184" spans="1:1" x14ac:dyDescent="0.2">
      <c r="A3184" t="s">
        <v>1353</v>
      </c>
    </row>
    <row r="3185" spans="1:1" x14ac:dyDescent="0.2">
      <c r="A3185" t="s">
        <v>26</v>
      </c>
    </row>
    <row r="3186" spans="1:1" x14ac:dyDescent="0.2">
      <c r="A3186" t="s">
        <v>26</v>
      </c>
    </row>
    <row r="3187" spans="1:1" x14ac:dyDescent="0.2">
      <c r="A3187" t="s">
        <v>26</v>
      </c>
    </row>
    <row r="3188" spans="1:1" x14ac:dyDescent="0.2">
      <c r="A3188" t="s">
        <v>1354</v>
      </c>
    </row>
    <row r="3189" spans="1:1" x14ac:dyDescent="0.2">
      <c r="A3189" t="e">
        <f>----------------------------------------------------------PK</f>
        <v>#NAME?</v>
      </c>
    </row>
    <row r="3190" spans="1:1" x14ac:dyDescent="0.2">
      <c r="A3190" t="s">
        <v>1355</v>
      </c>
    </row>
    <row r="3191" spans="1:1" x14ac:dyDescent="0.2">
      <c r="A3191" t="s">
        <v>1356</v>
      </c>
    </row>
    <row r="3192" spans="1:1" x14ac:dyDescent="0.2">
      <c r="A3192" t="s">
        <v>26</v>
      </c>
    </row>
    <row r="3193" spans="1:1" x14ac:dyDescent="0.2">
      <c r="A3193" t="s">
        <v>26</v>
      </c>
    </row>
    <row r="3194" spans="1:1" x14ac:dyDescent="0.2">
      <c r="A3194" t="s">
        <v>26</v>
      </c>
    </row>
    <row r="3195" spans="1:1" x14ac:dyDescent="0.2">
      <c r="A3195" t="s">
        <v>26</v>
      </c>
    </row>
    <row r="3196" spans="1:1" x14ac:dyDescent="0.2">
      <c r="A3196" t="s">
        <v>1267</v>
      </c>
    </row>
    <row r="3197" spans="1:1" x14ac:dyDescent="0.2">
      <c r="A3197" t="s">
        <v>1357</v>
      </c>
    </row>
    <row r="3198" spans="1:1" x14ac:dyDescent="0.2">
      <c r="A3198" t="s">
        <v>26</v>
      </c>
    </row>
    <row r="3199" spans="1:1" x14ac:dyDescent="0.2">
      <c r="A3199" t="s">
        <v>26</v>
      </c>
    </row>
    <row r="3200" spans="1:1" x14ac:dyDescent="0.2">
      <c r="A3200" t="s">
        <v>26</v>
      </c>
    </row>
    <row r="3201" spans="1:1" x14ac:dyDescent="0.2">
      <c r="A3201" t="s">
        <v>1358</v>
      </c>
    </row>
    <row r="3202" spans="1:1" x14ac:dyDescent="0.2">
      <c r="A3202" t="e">
        <f>----------------------------------------------------------PK</f>
        <v>#NAME?</v>
      </c>
    </row>
    <row r="3203" spans="1:1" x14ac:dyDescent="0.2">
      <c r="A3203" t="s">
        <v>1355</v>
      </c>
    </row>
    <row r="3204" spans="1:1" x14ac:dyDescent="0.2">
      <c r="A3204" t="s">
        <v>1356</v>
      </c>
    </row>
    <row r="3205" spans="1:1" x14ac:dyDescent="0.2">
      <c r="A3205" t="s">
        <v>26</v>
      </c>
    </row>
    <row r="3206" spans="1:1" x14ac:dyDescent="0.2">
      <c r="A3206" t="s">
        <v>26</v>
      </c>
    </row>
    <row r="3207" spans="1:1" x14ac:dyDescent="0.2">
      <c r="A3207" t="s">
        <v>26</v>
      </c>
    </row>
    <row r="3208" spans="1:1" x14ac:dyDescent="0.2">
      <c r="A3208" t="s">
        <v>26</v>
      </c>
    </row>
    <row r="3209" spans="1:1" x14ac:dyDescent="0.2">
      <c r="A3209" t="s">
        <v>1267</v>
      </c>
    </row>
    <row r="3210" spans="1:1" x14ac:dyDescent="0.2">
      <c r="A3210" t="s">
        <v>588</v>
      </c>
    </row>
    <row r="3211" spans="1:1" x14ac:dyDescent="0.2">
      <c r="A3211" t="s">
        <v>26</v>
      </c>
    </row>
    <row r="3212" spans="1:1" x14ac:dyDescent="0.2">
      <c r="A3212" t="s">
        <v>1359</v>
      </c>
    </row>
    <row r="3213" spans="1:1" x14ac:dyDescent="0.2">
      <c r="A3213" t="e">
        <f>-------------------------------------------------------EDLKE</f>
        <v>#NAME?</v>
      </c>
    </row>
    <row r="3214" spans="1:1" x14ac:dyDescent="0.2">
      <c r="A3214" t="s">
        <v>1360</v>
      </c>
    </row>
    <row r="3215" spans="1:1" x14ac:dyDescent="0.2">
      <c r="A3215" t="e">
        <f>----------------------------------------------------------PT</f>
        <v>#NAME?</v>
      </c>
    </row>
    <row r="3216" spans="1:1" x14ac:dyDescent="0.2">
      <c r="A3216" t="s">
        <v>1361</v>
      </c>
    </row>
    <row r="3217" spans="1:1" x14ac:dyDescent="0.2">
      <c r="A3217" t="s">
        <v>1362</v>
      </c>
    </row>
    <row r="3218" spans="1:1" x14ac:dyDescent="0.2">
      <c r="A3218" t="s">
        <v>26</v>
      </c>
    </row>
    <row r="3219" spans="1:1" x14ac:dyDescent="0.2">
      <c r="A3219" t="s">
        <v>26</v>
      </c>
    </row>
    <row r="3220" spans="1:1" x14ac:dyDescent="0.2">
      <c r="A3220" t="s">
        <v>26</v>
      </c>
    </row>
    <row r="3221" spans="1:1" x14ac:dyDescent="0.2">
      <c r="A3221" t="s">
        <v>26</v>
      </c>
    </row>
    <row r="3222" spans="1:1" x14ac:dyDescent="0.2">
      <c r="A3222" t="s">
        <v>1267</v>
      </c>
    </row>
    <row r="3223" spans="1:1" x14ac:dyDescent="0.2">
      <c r="A3223" t="s">
        <v>631</v>
      </c>
    </row>
    <row r="3224" spans="1:1" x14ac:dyDescent="0.2">
      <c r="A3224" t="s">
        <v>26</v>
      </c>
    </row>
    <row r="3225" spans="1:1" x14ac:dyDescent="0.2">
      <c r="A3225" t="e">
        <f>--------------------MAPKKDVKKPVAAAAAA---------------PAPAPAPA</f>
        <v>#NAME?</v>
      </c>
    </row>
    <row r="3226" spans="1:1" x14ac:dyDescent="0.2">
      <c r="A3226" t="s">
        <v>1363</v>
      </c>
    </row>
    <row r="3227" spans="1:1" x14ac:dyDescent="0.2">
      <c r="A3227" t="s">
        <v>1364</v>
      </c>
    </row>
    <row r="3228" spans="1:1" x14ac:dyDescent="0.2">
      <c r="A3228" t="e">
        <f>----------------------------------------------------------PT</f>
        <v>#NAME?</v>
      </c>
    </row>
    <row r="3229" spans="1:1" x14ac:dyDescent="0.2">
      <c r="A3229" t="s">
        <v>1365</v>
      </c>
    </row>
    <row r="3230" spans="1:1" x14ac:dyDescent="0.2">
      <c r="A3230" t="s">
        <v>1366</v>
      </c>
    </row>
    <row r="3231" spans="1:1" x14ac:dyDescent="0.2">
      <c r="A3231" t="s">
        <v>26</v>
      </c>
    </row>
    <row r="3232" spans="1:1" x14ac:dyDescent="0.2">
      <c r="A3232" t="s">
        <v>26</v>
      </c>
    </row>
    <row r="3233" spans="1:1" x14ac:dyDescent="0.2">
      <c r="A3233" t="s">
        <v>26</v>
      </c>
    </row>
    <row r="3234" spans="1:1" x14ac:dyDescent="0.2">
      <c r="A3234" t="s">
        <v>26</v>
      </c>
    </row>
    <row r="3235" spans="1:1" x14ac:dyDescent="0.2">
      <c r="A3235" t="s">
        <v>1267</v>
      </c>
    </row>
    <row r="3236" spans="1:1" x14ac:dyDescent="0.2">
      <c r="A3236" t="s">
        <v>1367</v>
      </c>
    </row>
    <row r="3237" spans="1:1" x14ac:dyDescent="0.2">
      <c r="A3237" t="s">
        <v>1368</v>
      </c>
    </row>
    <row r="3238" spans="1:1" x14ac:dyDescent="0.2">
      <c r="A3238" t="s">
        <v>26</v>
      </c>
    </row>
    <row r="3239" spans="1:1" x14ac:dyDescent="0.2">
      <c r="A3239" t="s">
        <v>26</v>
      </c>
    </row>
    <row r="3240" spans="1:1" x14ac:dyDescent="0.2">
      <c r="A3240" t="s">
        <v>26</v>
      </c>
    </row>
    <row r="3241" spans="1:1" x14ac:dyDescent="0.2">
      <c r="A3241" t="s">
        <v>26</v>
      </c>
    </row>
    <row r="3242" spans="1:1" x14ac:dyDescent="0.2">
      <c r="A3242" t="s">
        <v>26</v>
      </c>
    </row>
    <row r="3243" spans="1:1" x14ac:dyDescent="0.2">
      <c r="A3243" t="s">
        <v>26</v>
      </c>
    </row>
    <row r="3244" spans="1:1" x14ac:dyDescent="0.2">
      <c r="A3244" t="s">
        <v>26</v>
      </c>
    </row>
    <row r="3245" spans="1:1" x14ac:dyDescent="0.2">
      <c r="A3245" t="s">
        <v>26</v>
      </c>
    </row>
    <row r="3246" spans="1:1" x14ac:dyDescent="0.2">
      <c r="A3246" t="s">
        <v>26</v>
      </c>
    </row>
    <row r="3247" spans="1:1" x14ac:dyDescent="0.2">
      <c r="A3247" t="s">
        <v>26</v>
      </c>
    </row>
    <row r="3248" spans="1:1" x14ac:dyDescent="0.2">
      <c r="A3248" t="s">
        <v>26</v>
      </c>
    </row>
    <row r="3249" spans="1:1" x14ac:dyDescent="0.2">
      <c r="A3249" t="s">
        <v>26</v>
      </c>
    </row>
    <row r="3250" spans="1:1" x14ac:dyDescent="0.2">
      <c r="A3250" t="s">
        <v>26</v>
      </c>
    </row>
    <row r="3251" spans="1:1" x14ac:dyDescent="0.2">
      <c r="A3251" t="e">
        <f>--------------------MA-DDDIAALVIDNGSGMCKAGFAGDDAPRAVFPSIVGRP</f>
        <v>#NAME?</v>
      </c>
    </row>
    <row r="3252" spans="1:1" x14ac:dyDescent="0.2">
      <c r="A3252" t="s">
        <v>1369</v>
      </c>
    </row>
    <row r="3253" spans="1:1" x14ac:dyDescent="0.2">
      <c r="A3253" t="s">
        <v>1370</v>
      </c>
    </row>
    <row r="3254" spans="1:1" x14ac:dyDescent="0.2">
      <c r="A3254" t="s">
        <v>1371</v>
      </c>
    </row>
    <row r="3255" spans="1:1" x14ac:dyDescent="0.2">
      <c r="A3255" t="s">
        <v>1372</v>
      </c>
    </row>
    <row r="3256" spans="1:1" x14ac:dyDescent="0.2">
      <c r="A3256" t="s">
        <v>1373</v>
      </c>
    </row>
    <row r="3257" spans="1:1" x14ac:dyDescent="0.2">
      <c r="A3257" t="s">
        <v>1374</v>
      </c>
    </row>
    <row r="3258" spans="1:1" x14ac:dyDescent="0.2">
      <c r="A3258" t="s">
        <v>1375</v>
      </c>
    </row>
    <row r="3259" spans="1:1" x14ac:dyDescent="0.2">
      <c r="A3259" t="s">
        <v>26</v>
      </c>
    </row>
    <row r="3260" spans="1:1" x14ac:dyDescent="0.2">
      <c r="A3260" t="s">
        <v>26</v>
      </c>
    </row>
    <row r="3261" spans="1:1" x14ac:dyDescent="0.2">
      <c r="A3261" t="s">
        <v>26</v>
      </c>
    </row>
    <row r="3262" spans="1:1" x14ac:dyDescent="0.2">
      <c r="A3262" t="s">
        <v>26</v>
      </c>
    </row>
    <row r="3263" spans="1:1" x14ac:dyDescent="0.2">
      <c r="A3263" t="s">
        <v>26</v>
      </c>
    </row>
    <row r="3264" spans="1:1" x14ac:dyDescent="0.2">
      <c r="A3264" t="s">
        <v>26</v>
      </c>
    </row>
    <row r="3265" spans="1:1" x14ac:dyDescent="0.2">
      <c r="A3265" t="s">
        <v>26</v>
      </c>
    </row>
    <row r="3266" spans="1:1" x14ac:dyDescent="0.2">
      <c r="A3266" t="s">
        <v>26</v>
      </c>
    </row>
    <row r="3267" spans="1:1" x14ac:dyDescent="0.2">
      <c r="A3267" t="s">
        <v>26</v>
      </c>
    </row>
    <row r="3268" spans="1:1" x14ac:dyDescent="0.2">
      <c r="A3268" t="s">
        <v>26</v>
      </c>
    </row>
    <row r="3269" spans="1:1" x14ac:dyDescent="0.2">
      <c r="A3269" t="s">
        <v>26</v>
      </c>
    </row>
    <row r="3270" spans="1:1" x14ac:dyDescent="0.2">
      <c r="A3270" t="s">
        <v>26</v>
      </c>
    </row>
    <row r="3271" spans="1:1" x14ac:dyDescent="0.2">
      <c r="A3271" t="s">
        <v>26</v>
      </c>
    </row>
    <row r="3272" spans="1:1" x14ac:dyDescent="0.2">
      <c r="A3272" t="e">
        <f>---------------------M-EDDVAALVVDNGSGMCKAGFAGDDAPRAVFPSIVGRP</f>
        <v>#NAME?</v>
      </c>
    </row>
    <row r="3273" spans="1:1" x14ac:dyDescent="0.2">
      <c r="A3273" t="s">
        <v>1369</v>
      </c>
    </row>
    <row r="3274" spans="1:1" x14ac:dyDescent="0.2">
      <c r="A3274" t="s">
        <v>1370</v>
      </c>
    </row>
    <row r="3275" spans="1:1" x14ac:dyDescent="0.2">
      <c r="A3275" t="s">
        <v>1376</v>
      </c>
    </row>
    <row r="3276" spans="1:1" x14ac:dyDescent="0.2">
      <c r="A3276" t="s">
        <v>1377</v>
      </c>
    </row>
    <row r="3277" spans="1:1" x14ac:dyDescent="0.2">
      <c r="A3277" t="s">
        <v>1378</v>
      </c>
    </row>
    <row r="3278" spans="1:1" x14ac:dyDescent="0.2">
      <c r="A3278" t="s">
        <v>1379</v>
      </c>
    </row>
    <row r="3279" spans="1:1" x14ac:dyDescent="0.2">
      <c r="A3279" t="s">
        <v>1380</v>
      </c>
    </row>
    <row r="3280" spans="1:1" x14ac:dyDescent="0.2">
      <c r="A3280" t="s">
        <v>26</v>
      </c>
    </row>
    <row r="3281" spans="1:1" x14ac:dyDescent="0.2">
      <c r="A3281" t="s">
        <v>26</v>
      </c>
    </row>
    <row r="3282" spans="1:1" x14ac:dyDescent="0.2">
      <c r="A3282" t="s">
        <v>26</v>
      </c>
    </row>
    <row r="3283" spans="1:1" x14ac:dyDescent="0.2">
      <c r="A3283" t="s">
        <v>26</v>
      </c>
    </row>
    <row r="3284" spans="1:1" x14ac:dyDescent="0.2">
      <c r="A3284" t="s">
        <v>26</v>
      </c>
    </row>
    <row r="3285" spans="1:1" x14ac:dyDescent="0.2">
      <c r="A3285" t="s">
        <v>26</v>
      </c>
    </row>
    <row r="3286" spans="1:1" x14ac:dyDescent="0.2">
      <c r="A3286" t="s">
        <v>26</v>
      </c>
    </row>
    <row r="3287" spans="1:1" x14ac:dyDescent="0.2">
      <c r="A3287" t="s">
        <v>26</v>
      </c>
    </row>
    <row r="3288" spans="1:1" x14ac:dyDescent="0.2">
      <c r="A3288" t="s">
        <v>26</v>
      </c>
    </row>
    <row r="3289" spans="1:1" x14ac:dyDescent="0.2">
      <c r="A3289" t="s">
        <v>26</v>
      </c>
    </row>
    <row r="3290" spans="1:1" x14ac:dyDescent="0.2">
      <c r="A3290" t="s">
        <v>26</v>
      </c>
    </row>
    <row r="3291" spans="1:1" x14ac:dyDescent="0.2">
      <c r="A3291" t="s">
        <v>26</v>
      </c>
    </row>
    <row r="3292" spans="1:1" x14ac:dyDescent="0.2">
      <c r="A3292" t="s">
        <v>26</v>
      </c>
    </row>
    <row r="3293" spans="1:1" x14ac:dyDescent="0.2">
      <c r="A3293" t="e">
        <f>---------------------M-DDDVAALVIDNGSGMCKAGFAGDDAPRAVFPSIVGRP</f>
        <v>#NAME?</v>
      </c>
    </row>
    <row r="3294" spans="1:1" x14ac:dyDescent="0.2">
      <c r="A3294" t="s">
        <v>1369</v>
      </c>
    </row>
    <row r="3295" spans="1:1" x14ac:dyDescent="0.2">
      <c r="A3295" t="s">
        <v>1370</v>
      </c>
    </row>
    <row r="3296" spans="1:1" x14ac:dyDescent="0.2">
      <c r="A3296" t="s">
        <v>1381</v>
      </c>
    </row>
    <row r="3297" spans="1:1" x14ac:dyDescent="0.2">
      <c r="A3297" t="s">
        <v>1382</v>
      </c>
    </row>
    <row r="3298" spans="1:1" x14ac:dyDescent="0.2">
      <c r="A3298" t="s">
        <v>1383</v>
      </c>
    </row>
    <row r="3299" spans="1:1" x14ac:dyDescent="0.2">
      <c r="A3299" t="s">
        <v>1374</v>
      </c>
    </row>
    <row r="3300" spans="1:1" x14ac:dyDescent="0.2">
      <c r="A3300" t="s">
        <v>1384</v>
      </c>
    </row>
    <row r="3301" spans="1:1" x14ac:dyDescent="0.2">
      <c r="A3301" t="s">
        <v>26</v>
      </c>
    </row>
    <row r="3302" spans="1:1" x14ac:dyDescent="0.2">
      <c r="A3302" t="s">
        <v>26</v>
      </c>
    </row>
    <row r="3303" spans="1:1" x14ac:dyDescent="0.2">
      <c r="A3303" t="s">
        <v>26</v>
      </c>
    </row>
    <row r="3304" spans="1:1" x14ac:dyDescent="0.2">
      <c r="A3304" t="s">
        <v>26</v>
      </c>
    </row>
    <row r="3305" spans="1:1" x14ac:dyDescent="0.2">
      <c r="A3305" t="s">
        <v>26</v>
      </c>
    </row>
    <row r="3306" spans="1:1" x14ac:dyDescent="0.2">
      <c r="A3306" t="s">
        <v>26</v>
      </c>
    </row>
    <row r="3307" spans="1:1" x14ac:dyDescent="0.2">
      <c r="A3307" t="s">
        <v>26</v>
      </c>
    </row>
    <row r="3308" spans="1:1" x14ac:dyDescent="0.2">
      <c r="A3308" t="s">
        <v>26</v>
      </c>
    </row>
    <row r="3309" spans="1:1" x14ac:dyDescent="0.2">
      <c r="A3309" t="s">
        <v>26</v>
      </c>
    </row>
    <row r="3310" spans="1:1" x14ac:dyDescent="0.2">
      <c r="A3310" t="s">
        <v>26</v>
      </c>
    </row>
    <row r="3311" spans="1:1" x14ac:dyDescent="0.2">
      <c r="A3311" t="s">
        <v>26</v>
      </c>
    </row>
    <row r="3312" spans="1:1" x14ac:dyDescent="0.2">
      <c r="A3312" t="s">
        <v>26</v>
      </c>
    </row>
    <row r="3313" spans="1:1" x14ac:dyDescent="0.2">
      <c r="A3313" t="s">
        <v>26</v>
      </c>
    </row>
    <row r="3314" spans="1:1" x14ac:dyDescent="0.2">
      <c r="A3314" t="e">
        <f>--------------------MC-DDDVAALVVDNGSGMCKAGFAGDDAPRAVFPSIVGRP</f>
        <v>#NAME?</v>
      </c>
    </row>
    <row r="3315" spans="1:1" x14ac:dyDescent="0.2">
      <c r="A3315" t="s">
        <v>1369</v>
      </c>
    </row>
    <row r="3316" spans="1:1" x14ac:dyDescent="0.2">
      <c r="A3316" t="s">
        <v>1370</v>
      </c>
    </row>
    <row r="3317" spans="1:1" x14ac:dyDescent="0.2">
      <c r="A3317" t="s">
        <v>1385</v>
      </c>
    </row>
    <row r="3318" spans="1:1" x14ac:dyDescent="0.2">
      <c r="A3318" t="s">
        <v>1386</v>
      </c>
    </row>
    <row r="3319" spans="1:1" x14ac:dyDescent="0.2">
      <c r="A3319" t="s">
        <v>1387</v>
      </c>
    </row>
    <row r="3320" spans="1:1" x14ac:dyDescent="0.2">
      <c r="A3320" t="s">
        <v>1379</v>
      </c>
    </row>
    <row r="3321" spans="1:1" x14ac:dyDescent="0.2">
      <c r="A3321" t="s">
        <v>1388</v>
      </c>
    </row>
    <row r="3322" spans="1:1" x14ac:dyDescent="0.2">
      <c r="A3322" t="s">
        <v>26</v>
      </c>
    </row>
    <row r="3323" spans="1:1" x14ac:dyDescent="0.2">
      <c r="A3323" t="s">
        <v>26</v>
      </c>
    </row>
    <row r="3324" spans="1:1" x14ac:dyDescent="0.2">
      <c r="A3324" t="s">
        <v>26</v>
      </c>
    </row>
    <row r="3325" spans="1:1" x14ac:dyDescent="0.2">
      <c r="A3325" t="s">
        <v>26</v>
      </c>
    </row>
    <row r="3326" spans="1:1" x14ac:dyDescent="0.2">
      <c r="A3326" t="s">
        <v>26</v>
      </c>
    </row>
    <row r="3327" spans="1:1" x14ac:dyDescent="0.2">
      <c r="A3327" t="s">
        <v>26</v>
      </c>
    </row>
    <row r="3328" spans="1:1" x14ac:dyDescent="0.2">
      <c r="A3328" t="s">
        <v>26</v>
      </c>
    </row>
    <row r="3329" spans="1:1" x14ac:dyDescent="0.2">
      <c r="A3329" t="s">
        <v>26</v>
      </c>
    </row>
    <row r="3330" spans="1:1" x14ac:dyDescent="0.2">
      <c r="A3330" t="s">
        <v>26</v>
      </c>
    </row>
    <row r="3331" spans="1:1" x14ac:dyDescent="0.2">
      <c r="A3331" t="s">
        <v>26</v>
      </c>
    </row>
    <row r="3332" spans="1:1" x14ac:dyDescent="0.2">
      <c r="A3332" t="s">
        <v>26</v>
      </c>
    </row>
    <row r="3333" spans="1:1" x14ac:dyDescent="0.2">
      <c r="A3333" t="s">
        <v>26</v>
      </c>
    </row>
    <row r="3334" spans="1:1" x14ac:dyDescent="0.2">
      <c r="A3334" t="s">
        <v>26</v>
      </c>
    </row>
    <row r="3335" spans="1:1" x14ac:dyDescent="0.2">
      <c r="A3335" t="e">
        <f>---------------------M-EDEVAALVVDNGSGMCKAGFAGDDAPRAVFPSIVGRP</f>
        <v>#NAME?</v>
      </c>
    </row>
    <row r="3336" spans="1:1" x14ac:dyDescent="0.2">
      <c r="A3336" t="s">
        <v>1369</v>
      </c>
    </row>
    <row r="3337" spans="1:1" x14ac:dyDescent="0.2">
      <c r="A3337" t="s">
        <v>1370</v>
      </c>
    </row>
    <row r="3338" spans="1:1" x14ac:dyDescent="0.2">
      <c r="A3338" t="s">
        <v>1385</v>
      </c>
    </row>
    <row r="3339" spans="1:1" x14ac:dyDescent="0.2">
      <c r="A3339" t="s">
        <v>1382</v>
      </c>
    </row>
    <row r="3340" spans="1:1" x14ac:dyDescent="0.2">
      <c r="A3340" t="s">
        <v>1389</v>
      </c>
    </row>
    <row r="3341" spans="1:1" x14ac:dyDescent="0.2">
      <c r="A3341" t="s">
        <v>1379</v>
      </c>
    </row>
    <row r="3342" spans="1:1" x14ac:dyDescent="0.2">
      <c r="A3342" t="s">
        <v>1390</v>
      </c>
    </row>
    <row r="3343" spans="1:1" x14ac:dyDescent="0.2">
      <c r="A3343" t="s">
        <v>26</v>
      </c>
    </row>
    <row r="3344" spans="1:1" x14ac:dyDescent="0.2">
      <c r="A3344" t="s">
        <v>26</v>
      </c>
    </row>
    <row r="3345" spans="1:1" x14ac:dyDescent="0.2">
      <c r="A3345" t="s">
        <v>26</v>
      </c>
    </row>
    <row r="3346" spans="1:1" x14ac:dyDescent="0.2">
      <c r="A3346" t="s">
        <v>26</v>
      </c>
    </row>
    <row r="3347" spans="1:1" x14ac:dyDescent="0.2">
      <c r="A3347" t="s">
        <v>26</v>
      </c>
    </row>
    <row r="3348" spans="1:1" x14ac:dyDescent="0.2">
      <c r="A3348" t="s">
        <v>26</v>
      </c>
    </row>
    <row r="3349" spans="1:1" x14ac:dyDescent="0.2">
      <c r="A3349" t="s">
        <v>26</v>
      </c>
    </row>
    <row r="3350" spans="1:1" x14ac:dyDescent="0.2">
      <c r="A3350" t="s">
        <v>26</v>
      </c>
    </row>
    <row r="3351" spans="1:1" x14ac:dyDescent="0.2">
      <c r="A3351" t="s">
        <v>26</v>
      </c>
    </row>
    <row r="3352" spans="1:1" x14ac:dyDescent="0.2">
      <c r="A3352" t="s">
        <v>26</v>
      </c>
    </row>
    <row r="3353" spans="1:1" x14ac:dyDescent="0.2">
      <c r="A3353" t="s">
        <v>26</v>
      </c>
    </row>
    <row r="3354" spans="1:1" x14ac:dyDescent="0.2">
      <c r="A3354" t="s">
        <v>26</v>
      </c>
    </row>
    <row r="3355" spans="1:1" x14ac:dyDescent="0.2">
      <c r="A3355" t="s">
        <v>26</v>
      </c>
    </row>
    <row r="3356" spans="1:1" x14ac:dyDescent="0.2">
      <c r="A3356" t="e">
        <f>--------------------ME-DDEIAALVVDNGSGMCKAGFAGDDAPRAVFPSIVGRP</f>
        <v>#NAME?</v>
      </c>
    </row>
    <row r="3357" spans="1:1" x14ac:dyDescent="0.2">
      <c r="A3357" t="s">
        <v>1369</v>
      </c>
    </row>
    <row r="3358" spans="1:1" x14ac:dyDescent="0.2">
      <c r="A3358" t="s">
        <v>1370</v>
      </c>
    </row>
    <row r="3359" spans="1:1" x14ac:dyDescent="0.2">
      <c r="A3359" t="s">
        <v>1381</v>
      </c>
    </row>
    <row r="3360" spans="1:1" x14ac:dyDescent="0.2">
      <c r="A3360" t="s">
        <v>1391</v>
      </c>
    </row>
    <row r="3361" spans="1:1" x14ac:dyDescent="0.2">
      <c r="A3361" t="s">
        <v>1389</v>
      </c>
    </row>
    <row r="3362" spans="1:1" x14ac:dyDescent="0.2">
      <c r="A3362" t="s">
        <v>1379</v>
      </c>
    </row>
    <row r="3363" spans="1:1" x14ac:dyDescent="0.2">
      <c r="A3363" t="s">
        <v>1392</v>
      </c>
    </row>
    <row r="3364" spans="1:1" x14ac:dyDescent="0.2">
      <c r="A3364" t="s">
        <v>26</v>
      </c>
    </row>
    <row r="3365" spans="1:1" x14ac:dyDescent="0.2">
      <c r="A3365" t="s">
        <v>26</v>
      </c>
    </row>
    <row r="3366" spans="1:1" x14ac:dyDescent="0.2">
      <c r="A3366" t="s">
        <v>26</v>
      </c>
    </row>
    <row r="3367" spans="1:1" x14ac:dyDescent="0.2">
      <c r="A3367" t="s">
        <v>26</v>
      </c>
    </row>
    <row r="3368" spans="1:1" x14ac:dyDescent="0.2">
      <c r="A3368" t="s">
        <v>26</v>
      </c>
    </row>
    <row r="3369" spans="1:1" x14ac:dyDescent="0.2">
      <c r="A3369" t="s">
        <v>26</v>
      </c>
    </row>
    <row r="3370" spans="1:1" x14ac:dyDescent="0.2">
      <c r="A3370" t="s">
        <v>26</v>
      </c>
    </row>
    <row r="3371" spans="1:1" x14ac:dyDescent="0.2">
      <c r="A3371" t="s">
        <v>26</v>
      </c>
    </row>
    <row r="3372" spans="1:1" x14ac:dyDescent="0.2">
      <c r="A3372" t="s">
        <v>26</v>
      </c>
    </row>
    <row r="3373" spans="1:1" x14ac:dyDescent="0.2">
      <c r="A3373" t="s">
        <v>26</v>
      </c>
    </row>
    <row r="3374" spans="1:1" x14ac:dyDescent="0.2">
      <c r="A3374" t="s">
        <v>26</v>
      </c>
    </row>
    <row r="3375" spans="1:1" x14ac:dyDescent="0.2">
      <c r="A3375" t="s">
        <v>26</v>
      </c>
    </row>
    <row r="3376" spans="1:1" x14ac:dyDescent="0.2">
      <c r="A3376" t="s">
        <v>26</v>
      </c>
    </row>
    <row r="3377" spans="1:1" x14ac:dyDescent="0.2">
      <c r="A3377" t="e">
        <f>--------------------MCDEDETTALVCDNGSGLVKAGFAGDDAPRAVFPSIVGRP</f>
        <v>#NAME?</v>
      </c>
    </row>
    <row r="3378" spans="1:1" x14ac:dyDescent="0.2">
      <c r="A3378" t="s">
        <v>1393</v>
      </c>
    </row>
    <row r="3379" spans="1:1" x14ac:dyDescent="0.2">
      <c r="A3379" t="s">
        <v>1394</v>
      </c>
    </row>
    <row r="3380" spans="1:1" x14ac:dyDescent="0.2">
      <c r="A3380" t="s">
        <v>1395</v>
      </c>
    </row>
    <row r="3381" spans="1:1" x14ac:dyDescent="0.2">
      <c r="A3381" t="s">
        <v>1396</v>
      </c>
    </row>
    <row r="3382" spans="1:1" x14ac:dyDescent="0.2">
      <c r="A3382" t="s">
        <v>1397</v>
      </c>
    </row>
    <row r="3383" spans="1:1" x14ac:dyDescent="0.2">
      <c r="A3383" t="s">
        <v>1398</v>
      </c>
    </row>
    <row r="3384" spans="1:1" x14ac:dyDescent="0.2">
      <c r="A3384" t="s">
        <v>1399</v>
      </c>
    </row>
    <row r="3385" spans="1:1" x14ac:dyDescent="0.2">
      <c r="A3385" t="s">
        <v>26</v>
      </c>
    </row>
    <row r="3386" spans="1:1" x14ac:dyDescent="0.2">
      <c r="A3386" t="s">
        <v>26</v>
      </c>
    </row>
    <row r="3387" spans="1:1" x14ac:dyDescent="0.2">
      <c r="A3387" t="s">
        <v>26</v>
      </c>
    </row>
    <row r="3388" spans="1:1" x14ac:dyDescent="0.2">
      <c r="A3388" t="s">
        <v>26</v>
      </c>
    </row>
    <row r="3389" spans="1:1" x14ac:dyDescent="0.2">
      <c r="A3389" t="s">
        <v>26</v>
      </c>
    </row>
    <row r="3390" spans="1:1" x14ac:dyDescent="0.2">
      <c r="A3390" t="s">
        <v>26</v>
      </c>
    </row>
    <row r="3391" spans="1:1" x14ac:dyDescent="0.2">
      <c r="A3391" t="s">
        <v>26</v>
      </c>
    </row>
    <row r="3392" spans="1:1" x14ac:dyDescent="0.2">
      <c r="A3392" t="s">
        <v>26</v>
      </c>
    </row>
    <row r="3393" spans="1:1" x14ac:dyDescent="0.2">
      <c r="A3393" t="s">
        <v>26</v>
      </c>
    </row>
    <row r="3394" spans="1:1" x14ac:dyDescent="0.2">
      <c r="A3394" t="s">
        <v>26</v>
      </c>
    </row>
    <row r="3395" spans="1:1" x14ac:dyDescent="0.2">
      <c r="A3395" t="s">
        <v>26</v>
      </c>
    </row>
    <row r="3396" spans="1:1" x14ac:dyDescent="0.2">
      <c r="A3396" t="s">
        <v>26</v>
      </c>
    </row>
    <row r="3397" spans="1:1" x14ac:dyDescent="0.2">
      <c r="A3397" t="s">
        <v>26</v>
      </c>
    </row>
    <row r="3398" spans="1:1" x14ac:dyDescent="0.2">
      <c r="A3398" t="e">
        <f>--------------------MC-EEETTALVCDNGSGLCKAGFAGDDAPRAVFPSIVGRP</f>
        <v>#NAME?</v>
      </c>
    </row>
    <row r="3399" spans="1:1" x14ac:dyDescent="0.2">
      <c r="A3399" t="s">
        <v>1400</v>
      </c>
    </row>
    <row r="3400" spans="1:1" x14ac:dyDescent="0.2">
      <c r="A3400" t="s">
        <v>1394</v>
      </c>
    </row>
    <row r="3401" spans="1:1" x14ac:dyDescent="0.2">
      <c r="A3401" t="s">
        <v>1395</v>
      </c>
    </row>
    <row r="3402" spans="1:1" x14ac:dyDescent="0.2">
      <c r="A3402" t="s">
        <v>1396</v>
      </c>
    </row>
    <row r="3403" spans="1:1" x14ac:dyDescent="0.2">
      <c r="A3403" t="s">
        <v>1401</v>
      </c>
    </row>
    <row r="3404" spans="1:1" x14ac:dyDescent="0.2">
      <c r="A3404" t="s">
        <v>1402</v>
      </c>
    </row>
    <row r="3405" spans="1:1" x14ac:dyDescent="0.2">
      <c r="A3405" t="s">
        <v>1403</v>
      </c>
    </row>
    <row r="3406" spans="1:1" x14ac:dyDescent="0.2">
      <c r="A3406" t="s">
        <v>26</v>
      </c>
    </row>
    <row r="3407" spans="1:1" x14ac:dyDescent="0.2">
      <c r="A3407" t="s">
        <v>26</v>
      </c>
    </row>
    <row r="3408" spans="1:1" x14ac:dyDescent="0.2">
      <c r="A3408" t="s">
        <v>26</v>
      </c>
    </row>
    <row r="3409" spans="1:1" x14ac:dyDescent="0.2">
      <c r="A3409" t="s">
        <v>26</v>
      </c>
    </row>
    <row r="3410" spans="1:1" x14ac:dyDescent="0.2">
      <c r="A3410" t="s">
        <v>26</v>
      </c>
    </row>
    <row r="3411" spans="1:1" x14ac:dyDescent="0.2">
      <c r="A3411" t="s">
        <v>26</v>
      </c>
    </row>
    <row r="3412" spans="1:1" x14ac:dyDescent="0.2">
      <c r="A3412" t="s">
        <v>26</v>
      </c>
    </row>
    <row r="3413" spans="1:1" x14ac:dyDescent="0.2">
      <c r="A3413" t="s">
        <v>26</v>
      </c>
    </row>
    <row r="3414" spans="1:1" x14ac:dyDescent="0.2">
      <c r="A3414" t="s">
        <v>26</v>
      </c>
    </row>
    <row r="3415" spans="1:1" x14ac:dyDescent="0.2">
      <c r="A3415" t="s">
        <v>26</v>
      </c>
    </row>
    <row r="3416" spans="1:1" x14ac:dyDescent="0.2">
      <c r="A3416" t="s">
        <v>26</v>
      </c>
    </row>
    <row r="3417" spans="1:1" x14ac:dyDescent="0.2">
      <c r="A3417" t="s">
        <v>26</v>
      </c>
    </row>
    <row r="3418" spans="1:1" x14ac:dyDescent="0.2">
      <c r="A3418" t="s">
        <v>26</v>
      </c>
    </row>
    <row r="3419" spans="1:1" x14ac:dyDescent="0.2">
      <c r="A3419" t="e">
        <f>--------------------MCEEEDSTALVCDNGSGLCKAGFAGDDAPRAVFPSIVGRP</f>
        <v>#NAME?</v>
      </c>
    </row>
    <row r="3420" spans="1:1" x14ac:dyDescent="0.2">
      <c r="A3420" t="s">
        <v>1400</v>
      </c>
    </row>
    <row r="3421" spans="1:1" x14ac:dyDescent="0.2">
      <c r="A3421" t="s">
        <v>1394</v>
      </c>
    </row>
    <row r="3422" spans="1:1" x14ac:dyDescent="0.2">
      <c r="A3422" t="s">
        <v>1395</v>
      </c>
    </row>
    <row r="3423" spans="1:1" x14ac:dyDescent="0.2">
      <c r="A3423" t="s">
        <v>1396</v>
      </c>
    </row>
    <row r="3424" spans="1:1" x14ac:dyDescent="0.2">
      <c r="A3424" t="s">
        <v>1401</v>
      </c>
    </row>
    <row r="3425" spans="1:1" x14ac:dyDescent="0.2">
      <c r="A3425" t="s">
        <v>1404</v>
      </c>
    </row>
    <row r="3426" spans="1:1" x14ac:dyDescent="0.2">
      <c r="A3426" t="s">
        <v>1405</v>
      </c>
    </row>
    <row r="3427" spans="1:1" x14ac:dyDescent="0.2">
      <c r="A3427" t="s">
        <v>26</v>
      </c>
    </row>
    <row r="3428" spans="1:1" x14ac:dyDescent="0.2">
      <c r="A3428" t="s">
        <v>26</v>
      </c>
    </row>
    <row r="3429" spans="1:1" x14ac:dyDescent="0.2">
      <c r="A3429" t="s">
        <v>26</v>
      </c>
    </row>
    <row r="3430" spans="1:1" x14ac:dyDescent="0.2">
      <c r="A3430" t="s">
        <v>26</v>
      </c>
    </row>
    <row r="3431" spans="1:1" x14ac:dyDescent="0.2">
      <c r="A3431" t="s">
        <v>26</v>
      </c>
    </row>
    <row r="3432" spans="1:1" x14ac:dyDescent="0.2">
      <c r="A3432" t="s">
        <v>26</v>
      </c>
    </row>
    <row r="3433" spans="1:1" x14ac:dyDescent="0.2">
      <c r="A3433" t="s">
        <v>26</v>
      </c>
    </row>
    <row r="3434" spans="1:1" x14ac:dyDescent="0.2">
      <c r="A3434" t="s">
        <v>26</v>
      </c>
    </row>
    <row r="3435" spans="1:1" x14ac:dyDescent="0.2">
      <c r="A3435" t="s">
        <v>26</v>
      </c>
    </row>
    <row r="3436" spans="1:1" x14ac:dyDescent="0.2">
      <c r="A3436" t="s">
        <v>26</v>
      </c>
    </row>
    <row r="3437" spans="1:1" x14ac:dyDescent="0.2">
      <c r="A3437" t="s">
        <v>26</v>
      </c>
    </row>
    <row r="3438" spans="1:1" x14ac:dyDescent="0.2">
      <c r="A3438" t="s">
        <v>26</v>
      </c>
    </row>
    <row r="3439" spans="1:1" x14ac:dyDescent="0.2">
      <c r="A3439" t="s">
        <v>26</v>
      </c>
    </row>
    <row r="3440" spans="1:1" x14ac:dyDescent="0.2">
      <c r="A3440" t="e">
        <f>--------------------MCDDEETTALVCDNGSGLVKAGFAGDDAPRAVFPSIVGRP</f>
        <v>#NAME?</v>
      </c>
    </row>
    <row r="3441" spans="1:1" x14ac:dyDescent="0.2">
      <c r="A3441" t="s">
        <v>1393</v>
      </c>
    </row>
    <row r="3442" spans="1:1" x14ac:dyDescent="0.2">
      <c r="A3442" t="s">
        <v>1394</v>
      </c>
    </row>
    <row r="3443" spans="1:1" x14ac:dyDescent="0.2">
      <c r="A3443" t="s">
        <v>1395</v>
      </c>
    </row>
    <row r="3444" spans="1:1" x14ac:dyDescent="0.2">
      <c r="A3444" t="s">
        <v>1396</v>
      </c>
    </row>
    <row r="3445" spans="1:1" x14ac:dyDescent="0.2">
      <c r="A3445" t="s">
        <v>1401</v>
      </c>
    </row>
    <row r="3446" spans="1:1" x14ac:dyDescent="0.2">
      <c r="A3446" t="s">
        <v>1404</v>
      </c>
    </row>
    <row r="3447" spans="1:1" x14ac:dyDescent="0.2">
      <c r="A3447" t="s">
        <v>1406</v>
      </c>
    </row>
    <row r="3448" spans="1:1" x14ac:dyDescent="0.2">
      <c r="A3448" t="s">
        <v>26</v>
      </c>
    </row>
    <row r="3449" spans="1:1" x14ac:dyDescent="0.2">
      <c r="A3449" t="s">
        <v>26</v>
      </c>
    </row>
    <row r="3450" spans="1:1" x14ac:dyDescent="0.2">
      <c r="A3450" t="s">
        <v>26</v>
      </c>
    </row>
    <row r="3451" spans="1:1" x14ac:dyDescent="0.2">
      <c r="A3451" t="s">
        <v>26</v>
      </c>
    </row>
    <row r="3452" spans="1:1" x14ac:dyDescent="0.2">
      <c r="A3452" t="s">
        <v>26</v>
      </c>
    </row>
    <row r="3453" spans="1:1" x14ac:dyDescent="0.2">
      <c r="A3453" t="s">
        <v>26</v>
      </c>
    </row>
    <row r="3454" spans="1:1" x14ac:dyDescent="0.2">
      <c r="A3454" t="s">
        <v>26</v>
      </c>
    </row>
    <row r="3455" spans="1:1" x14ac:dyDescent="0.2">
      <c r="A3455" t="s">
        <v>26</v>
      </c>
    </row>
    <row r="3456" spans="1:1" x14ac:dyDescent="0.2">
      <c r="A3456" t="s">
        <v>26</v>
      </c>
    </row>
    <row r="3457" spans="1:1" x14ac:dyDescent="0.2">
      <c r="A3457" t="s">
        <v>26</v>
      </c>
    </row>
    <row r="3458" spans="1:1" x14ac:dyDescent="0.2">
      <c r="A3458" t="s">
        <v>26</v>
      </c>
    </row>
    <row r="3459" spans="1:1" x14ac:dyDescent="0.2">
      <c r="A3459" t="s">
        <v>26</v>
      </c>
    </row>
    <row r="3460" spans="1:1" x14ac:dyDescent="0.2">
      <c r="A3460" t="s">
        <v>26</v>
      </c>
    </row>
    <row r="3461" spans="1:1" x14ac:dyDescent="0.2">
      <c r="A3461" t="e">
        <f>---------------------M-DDDIAALVVDNGSGMCKAGFAGDDAPRAVFPSIVGRP</f>
        <v>#NAME?</v>
      </c>
    </row>
    <row r="3462" spans="1:1" x14ac:dyDescent="0.2">
      <c r="A3462" t="s">
        <v>1369</v>
      </c>
    </row>
    <row r="3463" spans="1:1" x14ac:dyDescent="0.2">
      <c r="A3463" t="s">
        <v>1407</v>
      </c>
    </row>
    <row r="3464" spans="1:1" x14ac:dyDescent="0.2">
      <c r="A3464" t="s">
        <v>1385</v>
      </c>
    </row>
    <row r="3465" spans="1:1" x14ac:dyDescent="0.2">
      <c r="A3465" t="s">
        <v>1408</v>
      </c>
    </row>
    <row r="3466" spans="1:1" x14ac:dyDescent="0.2">
      <c r="A3466" t="s">
        <v>1409</v>
      </c>
    </row>
    <row r="3467" spans="1:1" x14ac:dyDescent="0.2">
      <c r="A3467" t="s">
        <v>1379</v>
      </c>
    </row>
    <row r="3468" spans="1:1" x14ac:dyDescent="0.2">
      <c r="A3468" t="s">
        <v>1410</v>
      </c>
    </row>
    <row r="3469" spans="1:1" x14ac:dyDescent="0.2">
      <c r="A3469" t="s">
        <v>26</v>
      </c>
    </row>
    <row r="3470" spans="1:1" x14ac:dyDescent="0.2">
      <c r="A3470" t="s">
        <v>26</v>
      </c>
    </row>
    <row r="3471" spans="1:1" x14ac:dyDescent="0.2">
      <c r="A3471" t="s">
        <v>26</v>
      </c>
    </row>
    <row r="3472" spans="1:1" x14ac:dyDescent="0.2">
      <c r="A3472" t="s">
        <v>26</v>
      </c>
    </row>
    <row r="3473" spans="1:1" x14ac:dyDescent="0.2">
      <c r="A3473" t="s">
        <v>26</v>
      </c>
    </row>
    <row r="3474" spans="1:1" x14ac:dyDescent="0.2">
      <c r="A3474" t="s">
        <v>26</v>
      </c>
    </row>
    <row r="3475" spans="1:1" x14ac:dyDescent="0.2">
      <c r="A3475" t="s">
        <v>26</v>
      </c>
    </row>
    <row r="3476" spans="1:1" x14ac:dyDescent="0.2">
      <c r="A3476" t="s">
        <v>26</v>
      </c>
    </row>
    <row r="3477" spans="1:1" x14ac:dyDescent="0.2">
      <c r="A3477" t="s">
        <v>26</v>
      </c>
    </row>
    <row r="3478" spans="1:1" x14ac:dyDescent="0.2">
      <c r="A3478" t="s">
        <v>26</v>
      </c>
    </row>
    <row r="3479" spans="1:1" x14ac:dyDescent="0.2">
      <c r="A3479" t="s">
        <v>26</v>
      </c>
    </row>
    <row r="3480" spans="1:1" x14ac:dyDescent="0.2">
      <c r="A3480" t="s">
        <v>26</v>
      </c>
    </row>
    <row r="3481" spans="1:1" x14ac:dyDescent="0.2">
      <c r="A3481" t="s">
        <v>26</v>
      </c>
    </row>
    <row r="3482" spans="1:1" x14ac:dyDescent="0.2">
      <c r="A3482" t="e">
        <f>---------------------M-EEEIAALVIDNGSGMCKAGFAGDDAPRAVFPSIVGRP</f>
        <v>#NAME?</v>
      </c>
    </row>
    <row r="3483" spans="1:1" x14ac:dyDescent="0.2">
      <c r="A3483" t="s">
        <v>1369</v>
      </c>
    </row>
    <row r="3484" spans="1:1" x14ac:dyDescent="0.2">
      <c r="A3484" t="s">
        <v>1407</v>
      </c>
    </row>
    <row r="3485" spans="1:1" x14ac:dyDescent="0.2">
      <c r="A3485" t="s">
        <v>1385</v>
      </c>
    </row>
    <row r="3486" spans="1:1" x14ac:dyDescent="0.2">
      <c r="A3486" t="s">
        <v>1408</v>
      </c>
    </row>
    <row r="3487" spans="1:1" x14ac:dyDescent="0.2">
      <c r="A3487" t="s">
        <v>1409</v>
      </c>
    </row>
    <row r="3488" spans="1:1" x14ac:dyDescent="0.2">
      <c r="A3488" t="s">
        <v>1379</v>
      </c>
    </row>
    <row r="3489" spans="1:1" x14ac:dyDescent="0.2">
      <c r="A3489" t="s">
        <v>1411</v>
      </c>
    </row>
    <row r="3490" spans="1:1" x14ac:dyDescent="0.2">
      <c r="A3490" t="s">
        <v>1412</v>
      </c>
    </row>
    <row r="3491" spans="1:1" x14ac:dyDescent="0.2">
      <c r="A3491" t="s">
        <v>26</v>
      </c>
    </row>
    <row r="3492" spans="1:1" x14ac:dyDescent="0.2">
      <c r="A3492" t="s">
        <v>26</v>
      </c>
    </row>
    <row r="3493" spans="1:1" x14ac:dyDescent="0.2">
      <c r="A3493" t="s">
        <v>26</v>
      </c>
    </row>
    <row r="3494" spans="1:1" x14ac:dyDescent="0.2">
      <c r="A3494" t="s">
        <v>26</v>
      </c>
    </row>
    <row r="3495" spans="1:1" x14ac:dyDescent="0.2">
      <c r="A3495" t="s">
        <v>26</v>
      </c>
    </row>
    <row r="3496" spans="1:1" x14ac:dyDescent="0.2">
      <c r="A3496" t="s">
        <v>26</v>
      </c>
    </row>
    <row r="3497" spans="1:1" x14ac:dyDescent="0.2">
      <c r="A3497" t="s">
        <v>26</v>
      </c>
    </row>
    <row r="3498" spans="1:1" x14ac:dyDescent="0.2">
      <c r="A3498" t="s">
        <v>26</v>
      </c>
    </row>
    <row r="3499" spans="1:1" x14ac:dyDescent="0.2">
      <c r="A3499" t="s">
        <v>26</v>
      </c>
    </row>
    <row r="3500" spans="1:1" x14ac:dyDescent="0.2">
      <c r="A3500" t="s">
        <v>26</v>
      </c>
    </row>
    <row r="3501" spans="1:1" x14ac:dyDescent="0.2">
      <c r="A3501" t="s">
        <v>26</v>
      </c>
    </row>
    <row r="3502" spans="1:1" x14ac:dyDescent="0.2">
      <c r="A3502" t="s">
        <v>26</v>
      </c>
    </row>
    <row r="3503" spans="1:1" x14ac:dyDescent="0.2">
      <c r="A3503" t="s">
        <v>26</v>
      </c>
    </row>
    <row r="3504" spans="1:1" x14ac:dyDescent="0.2">
      <c r="A3504" t="e">
        <f>--------------------MC-DDEVAALVVDNGSGMCKAGFAGDDAPRAVFPSIVGRP</f>
        <v>#NAME?</v>
      </c>
    </row>
    <row r="3505" spans="1:1" x14ac:dyDescent="0.2">
      <c r="A3505" t="s">
        <v>1393</v>
      </c>
    </row>
    <row r="3506" spans="1:1" x14ac:dyDescent="0.2">
      <c r="A3506" t="s">
        <v>1413</v>
      </c>
    </row>
    <row r="3507" spans="1:1" x14ac:dyDescent="0.2">
      <c r="A3507" t="s">
        <v>1371</v>
      </c>
    </row>
    <row r="3508" spans="1:1" x14ac:dyDescent="0.2">
      <c r="A3508" t="s">
        <v>1414</v>
      </c>
    </row>
    <row r="3509" spans="1:1" x14ac:dyDescent="0.2">
      <c r="A3509" t="s">
        <v>1415</v>
      </c>
    </row>
    <row r="3510" spans="1:1" x14ac:dyDescent="0.2">
      <c r="A3510" t="s">
        <v>1416</v>
      </c>
    </row>
    <row r="3511" spans="1:1" x14ac:dyDescent="0.2">
      <c r="A3511" t="s">
        <v>1417</v>
      </c>
    </row>
    <row r="3512" spans="1:1" x14ac:dyDescent="0.2">
      <c r="A3512" t="s">
        <v>1418</v>
      </c>
    </row>
    <row r="3513" spans="1:1" x14ac:dyDescent="0.2">
      <c r="A3513" t="s">
        <v>26</v>
      </c>
    </row>
    <row r="3514" spans="1:1" x14ac:dyDescent="0.2">
      <c r="A3514" t="s">
        <v>26</v>
      </c>
    </row>
    <row r="3515" spans="1:1" x14ac:dyDescent="0.2">
      <c r="A3515" t="s">
        <v>26</v>
      </c>
    </row>
    <row r="3516" spans="1:1" x14ac:dyDescent="0.2">
      <c r="A3516" t="s">
        <v>26</v>
      </c>
    </row>
    <row r="3517" spans="1:1" x14ac:dyDescent="0.2">
      <c r="A3517" t="s">
        <v>26</v>
      </c>
    </row>
    <row r="3518" spans="1:1" x14ac:dyDescent="0.2">
      <c r="A3518" t="s">
        <v>26</v>
      </c>
    </row>
    <row r="3519" spans="1:1" x14ac:dyDescent="0.2">
      <c r="A3519" t="s">
        <v>26</v>
      </c>
    </row>
    <row r="3520" spans="1:1" x14ac:dyDescent="0.2">
      <c r="A3520" t="s">
        <v>26</v>
      </c>
    </row>
    <row r="3521" spans="1:1" x14ac:dyDescent="0.2">
      <c r="A3521" t="s">
        <v>26</v>
      </c>
    </row>
    <row r="3522" spans="1:1" x14ac:dyDescent="0.2">
      <c r="A3522" t="s">
        <v>26</v>
      </c>
    </row>
    <row r="3523" spans="1:1" x14ac:dyDescent="0.2">
      <c r="A3523" t="s">
        <v>26</v>
      </c>
    </row>
    <row r="3524" spans="1:1" x14ac:dyDescent="0.2">
      <c r="A3524" t="s">
        <v>26</v>
      </c>
    </row>
    <row r="3525" spans="1:1" x14ac:dyDescent="0.2">
      <c r="A3525" t="s">
        <v>26</v>
      </c>
    </row>
    <row r="3526" spans="1:1" x14ac:dyDescent="0.2">
      <c r="A3526" t="e">
        <f>--------------------MC-DEEASALVVDNGSGMCKAGFAGDDAPRAVFPSIVGRP</f>
        <v>#NAME?</v>
      </c>
    </row>
    <row r="3527" spans="1:1" x14ac:dyDescent="0.2">
      <c r="A3527" t="s">
        <v>1419</v>
      </c>
    </row>
    <row r="3528" spans="1:1" x14ac:dyDescent="0.2">
      <c r="A3528" t="s">
        <v>1420</v>
      </c>
    </row>
    <row r="3529" spans="1:1" x14ac:dyDescent="0.2">
      <c r="A3529" t="s">
        <v>1371</v>
      </c>
    </row>
    <row r="3530" spans="1:1" x14ac:dyDescent="0.2">
      <c r="A3530" t="s">
        <v>1421</v>
      </c>
    </row>
    <row r="3531" spans="1:1" x14ac:dyDescent="0.2">
      <c r="A3531" t="s">
        <v>1422</v>
      </c>
    </row>
    <row r="3532" spans="1:1" x14ac:dyDescent="0.2">
      <c r="A3532" t="s">
        <v>1416</v>
      </c>
    </row>
    <row r="3533" spans="1:1" x14ac:dyDescent="0.2">
      <c r="A3533" t="s">
        <v>1423</v>
      </c>
    </row>
    <row r="3534" spans="1:1" x14ac:dyDescent="0.2">
      <c r="A3534" t="s">
        <v>1424</v>
      </c>
    </row>
    <row r="3535" spans="1:1" x14ac:dyDescent="0.2">
      <c r="A3535" t="s">
        <v>26</v>
      </c>
    </row>
    <row r="3536" spans="1:1" x14ac:dyDescent="0.2">
      <c r="A3536" t="s">
        <v>26</v>
      </c>
    </row>
    <row r="3537" spans="1:1" x14ac:dyDescent="0.2">
      <c r="A3537" t="s">
        <v>26</v>
      </c>
    </row>
    <row r="3538" spans="1:1" x14ac:dyDescent="0.2">
      <c r="A3538" t="s">
        <v>26</v>
      </c>
    </row>
    <row r="3539" spans="1:1" x14ac:dyDescent="0.2">
      <c r="A3539" t="s">
        <v>26</v>
      </c>
    </row>
    <row r="3540" spans="1:1" x14ac:dyDescent="0.2">
      <c r="A3540" t="s">
        <v>26</v>
      </c>
    </row>
    <row r="3541" spans="1:1" x14ac:dyDescent="0.2">
      <c r="A3541" t="s">
        <v>26</v>
      </c>
    </row>
    <row r="3542" spans="1:1" x14ac:dyDescent="0.2">
      <c r="A3542" t="s">
        <v>26</v>
      </c>
    </row>
    <row r="3543" spans="1:1" x14ac:dyDescent="0.2">
      <c r="A3543" t="s">
        <v>26</v>
      </c>
    </row>
    <row r="3544" spans="1:1" x14ac:dyDescent="0.2">
      <c r="A3544" t="s">
        <v>26</v>
      </c>
    </row>
    <row r="3545" spans="1:1" x14ac:dyDescent="0.2">
      <c r="A3545" t="s">
        <v>26</v>
      </c>
    </row>
    <row r="3546" spans="1:1" x14ac:dyDescent="0.2">
      <c r="A3546" t="s">
        <v>26</v>
      </c>
    </row>
    <row r="3547" spans="1:1" x14ac:dyDescent="0.2">
      <c r="A3547" t="s">
        <v>26</v>
      </c>
    </row>
    <row r="3548" spans="1:1" x14ac:dyDescent="0.2">
      <c r="A3548" t="e">
        <f>--------------------MC-DEEVAALVVDNGSGMCKAGFAGDDAPRAVFPSIVGRP</f>
        <v>#NAME?</v>
      </c>
    </row>
    <row r="3549" spans="1:1" x14ac:dyDescent="0.2">
      <c r="A3549" t="s">
        <v>1369</v>
      </c>
    </row>
    <row r="3550" spans="1:1" x14ac:dyDescent="0.2">
      <c r="A3550" t="s">
        <v>1425</v>
      </c>
    </row>
    <row r="3551" spans="1:1" x14ac:dyDescent="0.2">
      <c r="A3551" t="s">
        <v>1371</v>
      </c>
    </row>
    <row r="3552" spans="1:1" x14ac:dyDescent="0.2">
      <c r="A3552" t="s">
        <v>1426</v>
      </c>
    </row>
    <row r="3553" spans="1:1" x14ac:dyDescent="0.2">
      <c r="A3553" t="s">
        <v>1427</v>
      </c>
    </row>
    <row r="3554" spans="1:1" x14ac:dyDescent="0.2">
      <c r="A3554" t="s">
        <v>1379</v>
      </c>
    </row>
    <row r="3555" spans="1:1" x14ac:dyDescent="0.2">
      <c r="A3555" t="s">
        <v>1428</v>
      </c>
    </row>
    <row r="3556" spans="1:1" x14ac:dyDescent="0.2">
      <c r="A3556" t="s">
        <v>26</v>
      </c>
    </row>
    <row r="3557" spans="1:1" x14ac:dyDescent="0.2">
      <c r="A3557" t="s">
        <v>26</v>
      </c>
    </row>
    <row r="3558" spans="1:1" x14ac:dyDescent="0.2">
      <c r="A3558" t="s">
        <v>26</v>
      </c>
    </row>
    <row r="3559" spans="1:1" x14ac:dyDescent="0.2">
      <c r="A3559" t="s">
        <v>26</v>
      </c>
    </row>
    <row r="3560" spans="1:1" x14ac:dyDescent="0.2">
      <c r="A3560" t="s">
        <v>26</v>
      </c>
    </row>
    <row r="3561" spans="1:1" x14ac:dyDescent="0.2">
      <c r="A3561" t="s">
        <v>26</v>
      </c>
    </row>
    <row r="3562" spans="1:1" x14ac:dyDescent="0.2">
      <c r="A3562" t="s">
        <v>26</v>
      </c>
    </row>
    <row r="3563" spans="1:1" x14ac:dyDescent="0.2">
      <c r="A3563" t="s">
        <v>26</v>
      </c>
    </row>
    <row r="3564" spans="1:1" x14ac:dyDescent="0.2">
      <c r="A3564" t="s">
        <v>26</v>
      </c>
    </row>
    <row r="3565" spans="1:1" x14ac:dyDescent="0.2">
      <c r="A3565" t="s">
        <v>26</v>
      </c>
    </row>
    <row r="3566" spans="1:1" x14ac:dyDescent="0.2">
      <c r="A3566" t="s">
        <v>26</v>
      </c>
    </row>
    <row r="3567" spans="1:1" x14ac:dyDescent="0.2">
      <c r="A3567" t="s">
        <v>26</v>
      </c>
    </row>
    <row r="3568" spans="1:1" x14ac:dyDescent="0.2">
      <c r="A3568" t="s">
        <v>26</v>
      </c>
    </row>
    <row r="3569" spans="1:1" x14ac:dyDescent="0.2">
      <c r="A3569" t="e">
        <f>--------------------MS-DDDVAALVVDNGSGMCKAGFAGDDAPRAVFPSIVGRP</f>
        <v>#NAME?</v>
      </c>
    </row>
    <row r="3570" spans="1:1" x14ac:dyDescent="0.2">
      <c r="A3570" t="s">
        <v>1369</v>
      </c>
    </row>
    <row r="3571" spans="1:1" x14ac:dyDescent="0.2">
      <c r="A3571" t="s">
        <v>1429</v>
      </c>
    </row>
    <row r="3572" spans="1:1" x14ac:dyDescent="0.2">
      <c r="A3572" t="s">
        <v>1430</v>
      </c>
    </row>
    <row r="3573" spans="1:1" x14ac:dyDescent="0.2">
      <c r="A3573" t="s">
        <v>1431</v>
      </c>
    </row>
    <row r="3574" spans="1:1" x14ac:dyDescent="0.2">
      <c r="A3574" t="s">
        <v>1432</v>
      </c>
    </row>
    <row r="3575" spans="1:1" x14ac:dyDescent="0.2">
      <c r="A3575" t="s">
        <v>1379</v>
      </c>
    </row>
    <row r="3576" spans="1:1" x14ac:dyDescent="0.2">
      <c r="A3576" t="s">
        <v>1433</v>
      </c>
    </row>
    <row r="3577" spans="1:1" x14ac:dyDescent="0.2">
      <c r="A3577" t="s">
        <v>26</v>
      </c>
    </row>
    <row r="3578" spans="1:1" x14ac:dyDescent="0.2">
      <c r="A3578" t="s">
        <v>26</v>
      </c>
    </row>
    <row r="3579" spans="1:1" x14ac:dyDescent="0.2">
      <c r="A3579" t="s">
        <v>26</v>
      </c>
    </row>
    <row r="3580" spans="1:1" x14ac:dyDescent="0.2">
      <c r="A3580" t="s">
        <v>26</v>
      </c>
    </row>
    <row r="3581" spans="1:1" x14ac:dyDescent="0.2">
      <c r="A3581" t="s">
        <v>26</v>
      </c>
    </row>
    <row r="3582" spans="1:1" x14ac:dyDescent="0.2">
      <c r="A3582" t="s">
        <v>26</v>
      </c>
    </row>
    <row r="3583" spans="1:1" x14ac:dyDescent="0.2">
      <c r="A3583" t="s">
        <v>26</v>
      </c>
    </row>
    <row r="3584" spans="1:1" x14ac:dyDescent="0.2">
      <c r="A3584" t="s">
        <v>26</v>
      </c>
    </row>
    <row r="3585" spans="1:1" x14ac:dyDescent="0.2">
      <c r="A3585" t="s">
        <v>26</v>
      </c>
    </row>
    <row r="3586" spans="1:1" x14ac:dyDescent="0.2">
      <c r="A3586" t="s">
        <v>26</v>
      </c>
    </row>
    <row r="3587" spans="1:1" x14ac:dyDescent="0.2">
      <c r="A3587" t="s">
        <v>26</v>
      </c>
    </row>
    <row r="3588" spans="1:1" x14ac:dyDescent="0.2">
      <c r="A3588" t="s">
        <v>26</v>
      </c>
    </row>
    <row r="3589" spans="1:1" x14ac:dyDescent="0.2">
      <c r="A3589" t="s">
        <v>26</v>
      </c>
    </row>
    <row r="3590" spans="1:1" x14ac:dyDescent="0.2">
      <c r="A3590" t="e">
        <f>--------------------MA-DDDVAALVIDNGSGMCKAGFAGDDAPRAVYPSIVGRP</f>
        <v>#NAME?</v>
      </c>
    </row>
    <row r="3591" spans="1:1" x14ac:dyDescent="0.2">
      <c r="A3591" t="s">
        <v>1369</v>
      </c>
    </row>
    <row r="3592" spans="1:1" x14ac:dyDescent="0.2">
      <c r="A3592" t="s">
        <v>1434</v>
      </c>
    </row>
    <row r="3593" spans="1:1" x14ac:dyDescent="0.2">
      <c r="A3593" t="s">
        <v>1435</v>
      </c>
    </row>
    <row r="3594" spans="1:1" x14ac:dyDescent="0.2">
      <c r="A3594" t="s">
        <v>1431</v>
      </c>
    </row>
    <row r="3595" spans="1:1" x14ac:dyDescent="0.2">
      <c r="A3595" t="s">
        <v>1436</v>
      </c>
    </row>
    <row r="3596" spans="1:1" x14ac:dyDescent="0.2">
      <c r="A3596" t="s">
        <v>1379</v>
      </c>
    </row>
    <row r="3597" spans="1:1" x14ac:dyDescent="0.2">
      <c r="A3597" t="s">
        <v>1437</v>
      </c>
    </row>
    <row r="3598" spans="1:1" x14ac:dyDescent="0.2">
      <c r="A3598" t="s">
        <v>26</v>
      </c>
    </row>
    <row r="3599" spans="1:1" x14ac:dyDescent="0.2">
      <c r="A3599" t="s">
        <v>26</v>
      </c>
    </row>
    <row r="3600" spans="1:1" x14ac:dyDescent="0.2">
      <c r="A3600" t="s">
        <v>26</v>
      </c>
    </row>
    <row r="3601" spans="1:1" x14ac:dyDescent="0.2">
      <c r="A3601" t="s">
        <v>26</v>
      </c>
    </row>
    <row r="3602" spans="1:1" x14ac:dyDescent="0.2">
      <c r="A3602" t="s">
        <v>26</v>
      </c>
    </row>
    <row r="3603" spans="1:1" x14ac:dyDescent="0.2">
      <c r="A3603" t="s">
        <v>26</v>
      </c>
    </row>
    <row r="3604" spans="1:1" x14ac:dyDescent="0.2">
      <c r="A3604" t="s">
        <v>26</v>
      </c>
    </row>
    <row r="3605" spans="1:1" x14ac:dyDescent="0.2">
      <c r="A3605" t="s">
        <v>26</v>
      </c>
    </row>
    <row r="3606" spans="1:1" x14ac:dyDescent="0.2">
      <c r="A3606" t="s">
        <v>26</v>
      </c>
    </row>
    <row r="3607" spans="1:1" x14ac:dyDescent="0.2">
      <c r="A3607" t="s">
        <v>26</v>
      </c>
    </row>
    <row r="3608" spans="1:1" x14ac:dyDescent="0.2">
      <c r="A3608" t="s">
        <v>26</v>
      </c>
    </row>
    <row r="3609" spans="1:1" x14ac:dyDescent="0.2">
      <c r="A3609" t="s">
        <v>26</v>
      </c>
    </row>
    <row r="3610" spans="1:1" x14ac:dyDescent="0.2">
      <c r="A3610" t="s">
        <v>26</v>
      </c>
    </row>
    <row r="3611" spans="1:1" x14ac:dyDescent="0.2">
      <c r="A3611" t="e">
        <f>--------------------MS-EEDVQALVIDNGSGMCKAGFAGDDAPRAVFPSIVGRP</f>
        <v>#NAME?</v>
      </c>
    </row>
    <row r="3612" spans="1:1" x14ac:dyDescent="0.2">
      <c r="A3612" t="s">
        <v>1438</v>
      </c>
    </row>
    <row r="3613" spans="1:1" x14ac:dyDescent="0.2">
      <c r="A3613" t="s">
        <v>1439</v>
      </c>
    </row>
    <row r="3614" spans="1:1" x14ac:dyDescent="0.2">
      <c r="A3614" t="s">
        <v>1440</v>
      </c>
    </row>
    <row r="3615" spans="1:1" x14ac:dyDescent="0.2">
      <c r="A3615" t="s">
        <v>1441</v>
      </c>
    </row>
    <row r="3616" spans="1:1" x14ac:dyDescent="0.2">
      <c r="A3616" t="s">
        <v>1442</v>
      </c>
    </row>
    <row r="3617" spans="1:1" x14ac:dyDescent="0.2">
      <c r="A3617" t="s">
        <v>1374</v>
      </c>
    </row>
    <row r="3618" spans="1:1" x14ac:dyDescent="0.2">
      <c r="A3618" t="s">
        <v>1443</v>
      </c>
    </row>
    <row r="3619" spans="1:1" x14ac:dyDescent="0.2">
      <c r="A3619" t="s">
        <v>26</v>
      </c>
    </row>
    <row r="3620" spans="1:1" x14ac:dyDescent="0.2">
      <c r="A3620" t="s">
        <v>26</v>
      </c>
    </row>
    <row r="3621" spans="1:1" x14ac:dyDescent="0.2">
      <c r="A3621" t="s">
        <v>26</v>
      </c>
    </row>
    <row r="3622" spans="1:1" x14ac:dyDescent="0.2">
      <c r="A3622" t="s">
        <v>26</v>
      </c>
    </row>
    <row r="3623" spans="1:1" x14ac:dyDescent="0.2">
      <c r="A3623" t="s">
        <v>26</v>
      </c>
    </row>
    <row r="3624" spans="1:1" x14ac:dyDescent="0.2">
      <c r="A3624" t="s">
        <v>26</v>
      </c>
    </row>
    <row r="3625" spans="1:1" x14ac:dyDescent="0.2">
      <c r="A3625" t="s">
        <v>26</v>
      </c>
    </row>
    <row r="3626" spans="1:1" x14ac:dyDescent="0.2">
      <c r="A3626" t="s">
        <v>26</v>
      </c>
    </row>
    <row r="3627" spans="1:1" x14ac:dyDescent="0.2">
      <c r="A3627" t="s">
        <v>26</v>
      </c>
    </row>
    <row r="3628" spans="1:1" x14ac:dyDescent="0.2">
      <c r="A3628" t="s">
        <v>26</v>
      </c>
    </row>
    <row r="3629" spans="1:1" x14ac:dyDescent="0.2">
      <c r="A3629" t="s">
        <v>26</v>
      </c>
    </row>
    <row r="3630" spans="1:1" x14ac:dyDescent="0.2">
      <c r="A3630" t="s">
        <v>26</v>
      </c>
    </row>
    <row r="3631" spans="1:1" x14ac:dyDescent="0.2">
      <c r="A3631" t="s">
        <v>26</v>
      </c>
    </row>
    <row r="3632" spans="1:1" x14ac:dyDescent="0.2">
      <c r="A3632" t="e">
        <f>--------------------MA-EEDVQGLVIDNGSGMCKAGFAGDDAPRAVFPSIVGRP</f>
        <v>#NAME?</v>
      </c>
    </row>
    <row r="3633" spans="1:1" x14ac:dyDescent="0.2">
      <c r="A3633" t="s">
        <v>1438</v>
      </c>
    </row>
    <row r="3634" spans="1:1" x14ac:dyDescent="0.2">
      <c r="A3634" t="s">
        <v>1444</v>
      </c>
    </row>
    <row r="3635" spans="1:1" x14ac:dyDescent="0.2">
      <c r="A3635" t="s">
        <v>1445</v>
      </c>
    </row>
    <row r="3636" spans="1:1" x14ac:dyDescent="0.2">
      <c r="A3636" t="s">
        <v>1446</v>
      </c>
    </row>
    <row r="3637" spans="1:1" x14ac:dyDescent="0.2">
      <c r="A3637" t="s">
        <v>1447</v>
      </c>
    </row>
    <row r="3638" spans="1:1" x14ac:dyDescent="0.2">
      <c r="A3638" t="s">
        <v>1448</v>
      </c>
    </row>
    <row r="3639" spans="1:1" x14ac:dyDescent="0.2">
      <c r="A3639" t="s">
        <v>1449</v>
      </c>
    </row>
    <row r="3640" spans="1:1" x14ac:dyDescent="0.2">
      <c r="A3640" t="s">
        <v>1450</v>
      </c>
    </row>
    <row r="3641" spans="1:1" x14ac:dyDescent="0.2">
      <c r="A3641" t="s">
        <v>26</v>
      </c>
    </row>
    <row r="3642" spans="1:1" x14ac:dyDescent="0.2">
      <c r="A3642" t="s">
        <v>26</v>
      </c>
    </row>
    <row r="3643" spans="1:1" x14ac:dyDescent="0.2">
      <c r="A3643" t="s">
        <v>26</v>
      </c>
    </row>
    <row r="3644" spans="1:1" x14ac:dyDescent="0.2">
      <c r="A3644" t="s">
        <v>26</v>
      </c>
    </row>
    <row r="3645" spans="1:1" x14ac:dyDescent="0.2">
      <c r="A3645" t="s">
        <v>26</v>
      </c>
    </row>
    <row r="3646" spans="1:1" x14ac:dyDescent="0.2">
      <c r="A3646" t="s">
        <v>26</v>
      </c>
    </row>
    <row r="3647" spans="1:1" x14ac:dyDescent="0.2">
      <c r="A3647" t="s">
        <v>26</v>
      </c>
    </row>
    <row r="3648" spans="1:1" x14ac:dyDescent="0.2">
      <c r="A3648" t="s">
        <v>26</v>
      </c>
    </row>
    <row r="3649" spans="1:1" x14ac:dyDescent="0.2">
      <c r="A3649" t="s">
        <v>26</v>
      </c>
    </row>
    <row r="3650" spans="1:1" x14ac:dyDescent="0.2">
      <c r="A3650" t="s">
        <v>26</v>
      </c>
    </row>
    <row r="3651" spans="1:1" x14ac:dyDescent="0.2">
      <c r="A3651" t="s">
        <v>26</v>
      </c>
    </row>
    <row r="3652" spans="1:1" x14ac:dyDescent="0.2">
      <c r="A3652" t="s">
        <v>26</v>
      </c>
    </row>
    <row r="3653" spans="1:1" x14ac:dyDescent="0.2">
      <c r="A3653" t="s">
        <v>26</v>
      </c>
    </row>
    <row r="3654" spans="1:1" x14ac:dyDescent="0.2">
      <c r="A3654" t="e">
        <f>---------------------M-EEEIAALVIDNGSGMCKAGFAGDDAPRAVFPSIVGRP</f>
        <v>#NAME?</v>
      </c>
    </row>
    <row r="3655" spans="1:1" x14ac:dyDescent="0.2">
      <c r="A3655" t="s">
        <v>1369</v>
      </c>
    </row>
    <row r="3656" spans="1:1" x14ac:dyDescent="0.2">
      <c r="A3656" t="s">
        <v>1407</v>
      </c>
    </row>
    <row r="3657" spans="1:1" x14ac:dyDescent="0.2">
      <c r="A3657" t="s">
        <v>1385</v>
      </c>
    </row>
    <row r="3658" spans="1:1" x14ac:dyDescent="0.2">
      <c r="A3658" t="s">
        <v>1408</v>
      </c>
    </row>
    <row r="3659" spans="1:1" x14ac:dyDescent="0.2">
      <c r="A3659" t="s">
        <v>1409</v>
      </c>
    </row>
    <row r="3660" spans="1:1" x14ac:dyDescent="0.2">
      <c r="A3660" t="s">
        <v>1379</v>
      </c>
    </row>
    <row r="3661" spans="1:1" x14ac:dyDescent="0.2">
      <c r="A3661" t="s">
        <v>1451</v>
      </c>
    </row>
    <row r="3662" spans="1:1" x14ac:dyDescent="0.2">
      <c r="A3662" t="s">
        <v>1452</v>
      </c>
    </row>
    <row r="3663" spans="1:1" x14ac:dyDescent="0.2">
      <c r="A3663" t="s">
        <v>26</v>
      </c>
    </row>
    <row r="3664" spans="1:1" x14ac:dyDescent="0.2">
      <c r="A3664" t="s">
        <v>26</v>
      </c>
    </row>
    <row r="3665" spans="1:1" x14ac:dyDescent="0.2">
      <c r="A3665" t="s">
        <v>26</v>
      </c>
    </row>
    <row r="3666" spans="1:1" x14ac:dyDescent="0.2">
      <c r="A3666" t="s">
        <v>26</v>
      </c>
    </row>
    <row r="3667" spans="1:1" x14ac:dyDescent="0.2">
      <c r="A3667" t="s">
        <v>26</v>
      </c>
    </row>
    <row r="3668" spans="1:1" x14ac:dyDescent="0.2">
      <c r="A3668" t="s">
        <v>26</v>
      </c>
    </row>
    <row r="3669" spans="1:1" x14ac:dyDescent="0.2">
      <c r="A3669" t="s">
        <v>26</v>
      </c>
    </row>
    <row r="3670" spans="1:1" x14ac:dyDescent="0.2">
      <c r="A3670" t="s">
        <v>26</v>
      </c>
    </row>
    <row r="3671" spans="1:1" x14ac:dyDescent="0.2">
      <c r="A3671" t="s">
        <v>26</v>
      </c>
    </row>
    <row r="3672" spans="1:1" x14ac:dyDescent="0.2">
      <c r="A3672" t="s">
        <v>26</v>
      </c>
    </row>
    <row r="3673" spans="1:1" x14ac:dyDescent="0.2">
      <c r="A3673" t="s">
        <v>26</v>
      </c>
    </row>
    <row r="3674" spans="1:1" x14ac:dyDescent="0.2">
      <c r="A3674" t="s">
        <v>26</v>
      </c>
    </row>
    <row r="3675" spans="1:1" x14ac:dyDescent="0.2">
      <c r="A3675" t="s">
        <v>26</v>
      </c>
    </row>
    <row r="3676" spans="1:1" x14ac:dyDescent="0.2">
      <c r="A3676" t="e">
        <f>---------------------M-DDDIAALVVDNGSGMCKAGFAGDDAPRAVFPSIVGRP</f>
        <v>#NAME?</v>
      </c>
    </row>
    <row r="3677" spans="1:1" x14ac:dyDescent="0.2">
      <c r="A3677" t="s">
        <v>1369</v>
      </c>
    </row>
    <row r="3678" spans="1:1" x14ac:dyDescent="0.2">
      <c r="A3678" t="s">
        <v>1407</v>
      </c>
    </row>
    <row r="3679" spans="1:1" x14ac:dyDescent="0.2">
      <c r="A3679" t="s">
        <v>1385</v>
      </c>
    </row>
    <row r="3680" spans="1:1" x14ac:dyDescent="0.2">
      <c r="A3680" t="s">
        <v>1408</v>
      </c>
    </row>
    <row r="3681" spans="1:1" x14ac:dyDescent="0.2">
      <c r="A3681" t="s">
        <v>1409</v>
      </c>
    </row>
    <row r="3682" spans="1:1" x14ac:dyDescent="0.2">
      <c r="A3682" t="s">
        <v>1379</v>
      </c>
    </row>
    <row r="3683" spans="1:1" x14ac:dyDescent="0.2">
      <c r="A3683" t="s">
        <v>1453</v>
      </c>
    </row>
    <row r="3684" spans="1:1" x14ac:dyDescent="0.2">
      <c r="A3684" t="s">
        <v>1454</v>
      </c>
    </row>
    <row r="3685" spans="1:1" x14ac:dyDescent="0.2">
      <c r="A3685" t="s">
        <v>26</v>
      </c>
    </row>
    <row r="3686" spans="1:1" x14ac:dyDescent="0.2">
      <c r="A3686" t="s">
        <v>26</v>
      </c>
    </row>
    <row r="3687" spans="1:1" x14ac:dyDescent="0.2">
      <c r="A3687" t="s">
        <v>26</v>
      </c>
    </row>
    <row r="3688" spans="1:1" x14ac:dyDescent="0.2">
      <c r="A3688" t="s">
        <v>26</v>
      </c>
    </row>
    <row r="3689" spans="1:1" x14ac:dyDescent="0.2">
      <c r="A3689" t="s">
        <v>26</v>
      </c>
    </row>
    <row r="3690" spans="1:1" x14ac:dyDescent="0.2">
      <c r="A3690" t="s">
        <v>26</v>
      </c>
    </row>
    <row r="3691" spans="1:1" x14ac:dyDescent="0.2">
      <c r="A3691" t="s">
        <v>26</v>
      </c>
    </row>
    <row r="3692" spans="1:1" x14ac:dyDescent="0.2">
      <c r="A3692" t="s">
        <v>26</v>
      </c>
    </row>
    <row r="3693" spans="1:1" x14ac:dyDescent="0.2">
      <c r="A3693" t="s">
        <v>26</v>
      </c>
    </row>
    <row r="3694" spans="1:1" x14ac:dyDescent="0.2">
      <c r="A3694" t="s">
        <v>26</v>
      </c>
    </row>
    <row r="3695" spans="1:1" x14ac:dyDescent="0.2">
      <c r="A3695" t="s">
        <v>26</v>
      </c>
    </row>
    <row r="3696" spans="1:1" x14ac:dyDescent="0.2">
      <c r="A3696" t="s">
        <v>26</v>
      </c>
    </row>
    <row r="3697" spans="1:1" x14ac:dyDescent="0.2">
      <c r="A3697" t="s">
        <v>26</v>
      </c>
    </row>
    <row r="3698" spans="1:1" x14ac:dyDescent="0.2">
      <c r="A3698" t="e">
        <f>--------------------MCDDEETTALVCDNGSGLVKAGFAGDDAPRAVFPSIVGRP</f>
        <v>#NAME?</v>
      </c>
    </row>
    <row r="3699" spans="1:1" x14ac:dyDescent="0.2">
      <c r="A3699" t="s">
        <v>1393</v>
      </c>
    </row>
    <row r="3700" spans="1:1" x14ac:dyDescent="0.2">
      <c r="A3700" t="s">
        <v>1394</v>
      </c>
    </row>
    <row r="3701" spans="1:1" x14ac:dyDescent="0.2">
      <c r="A3701" t="s">
        <v>1395</v>
      </c>
    </row>
    <row r="3702" spans="1:1" x14ac:dyDescent="0.2">
      <c r="A3702" t="s">
        <v>1396</v>
      </c>
    </row>
    <row r="3703" spans="1:1" x14ac:dyDescent="0.2">
      <c r="A3703" t="s">
        <v>1401</v>
      </c>
    </row>
    <row r="3704" spans="1:1" x14ac:dyDescent="0.2">
      <c r="A3704" t="s">
        <v>1404</v>
      </c>
    </row>
    <row r="3705" spans="1:1" x14ac:dyDescent="0.2">
      <c r="A3705" t="s">
        <v>1455</v>
      </c>
    </row>
    <row r="3706" spans="1:1" x14ac:dyDescent="0.2">
      <c r="A3706" t="s">
        <v>1456</v>
      </c>
    </row>
    <row r="3707" spans="1:1" x14ac:dyDescent="0.2">
      <c r="A3707" t="s">
        <v>26</v>
      </c>
    </row>
    <row r="3708" spans="1:1" x14ac:dyDescent="0.2">
      <c r="A3708" t="s">
        <v>26</v>
      </c>
    </row>
    <row r="3709" spans="1:1" x14ac:dyDescent="0.2">
      <c r="A3709" t="s">
        <v>26</v>
      </c>
    </row>
    <row r="3710" spans="1:1" x14ac:dyDescent="0.2">
      <c r="A3710" t="s">
        <v>26</v>
      </c>
    </row>
    <row r="3711" spans="1:1" x14ac:dyDescent="0.2">
      <c r="A3711" t="s">
        <v>26</v>
      </c>
    </row>
    <row r="3712" spans="1:1" x14ac:dyDescent="0.2">
      <c r="A3712" t="s">
        <v>26</v>
      </c>
    </row>
    <row r="3713" spans="1:1" x14ac:dyDescent="0.2">
      <c r="A3713" t="s">
        <v>26</v>
      </c>
    </row>
    <row r="3714" spans="1:1" x14ac:dyDescent="0.2">
      <c r="A3714" t="s">
        <v>26</v>
      </c>
    </row>
    <row r="3715" spans="1:1" x14ac:dyDescent="0.2">
      <c r="A3715" t="s">
        <v>26</v>
      </c>
    </row>
    <row r="3716" spans="1:1" x14ac:dyDescent="0.2">
      <c r="A3716" t="s">
        <v>26</v>
      </c>
    </row>
    <row r="3717" spans="1:1" x14ac:dyDescent="0.2">
      <c r="A3717" t="s">
        <v>26</v>
      </c>
    </row>
    <row r="3718" spans="1:1" x14ac:dyDescent="0.2">
      <c r="A3718" t="s">
        <v>26</v>
      </c>
    </row>
    <row r="3719" spans="1:1" x14ac:dyDescent="0.2">
      <c r="A3719" t="s">
        <v>26</v>
      </c>
    </row>
    <row r="3720" spans="1:1" x14ac:dyDescent="0.2">
      <c r="A3720" t="e">
        <f>--------------------MCEEEDSTALVCDNGSGLCKAGFAGDDAPRAVFPSIVGRP</f>
        <v>#NAME?</v>
      </c>
    </row>
    <row r="3721" spans="1:1" x14ac:dyDescent="0.2">
      <c r="A3721" t="s">
        <v>1400</v>
      </c>
    </row>
    <row r="3722" spans="1:1" x14ac:dyDescent="0.2">
      <c r="A3722" t="s">
        <v>1394</v>
      </c>
    </row>
    <row r="3723" spans="1:1" x14ac:dyDescent="0.2">
      <c r="A3723" t="s">
        <v>1395</v>
      </c>
    </row>
    <row r="3724" spans="1:1" x14ac:dyDescent="0.2">
      <c r="A3724" t="s">
        <v>1396</v>
      </c>
    </row>
    <row r="3725" spans="1:1" x14ac:dyDescent="0.2">
      <c r="A3725" t="s">
        <v>1401</v>
      </c>
    </row>
    <row r="3726" spans="1:1" x14ac:dyDescent="0.2">
      <c r="A3726" t="s">
        <v>1404</v>
      </c>
    </row>
    <row r="3727" spans="1:1" x14ac:dyDescent="0.2">
      <c r="A3727" t="s">
        <v>1457</v>
      </c>
    </row>
    <row r="3728" spans="1:1" x14ac:dyDescent="0.2">
      <c r="A3728" t="s">
        <v>1458</v>
      </c>
    </row>
    <row r="3729" spans="1:1" x14ac:dyDescent="0.2">
      <c r="A3729" t="s">
        <v>26</v>
      </c>
    </row>
    <row r="3730" spans="1:1" x14ac:dyDescent="0.2">
      <c r="A3730" t="s">
        <v>26</v>
      </c>
    </row>
    <row r="3731" spans="1:1" x14ac:dyDescent="0.2">
      <c r="A3731" t="s">
        <v>26</v>
      </c>
    </row>
    <row r="3732" spans="1:1" x14ac:dyDescent="0.2">
      <c r="A3732" t="s">
        <v>26</v>
      </c>
    </row>
    <row r="3733" spans="1:1" x14ac:dyDescent="0.2">
      <c r="A3733" t="s">
        <v>26</v>
      </c>
    </row>
    <row r="3734" spans="1:1" x14ac:dyDescent="0.2">
      <c r="A3734" t="s">
        <v>26</v>
      </c>
    </row>
    <row r="3735" spans="1:1" x14ac:dyDescent="0.2">
      <c r="A3735" t="s">
        <v>26</v>
      </c>
    </row>
    <row r="3736" spans="1:1" x14ac:dyDescent="0.2">
      <c r="A3736" t="s">
        <v>26</v>
      </c>
    </row>
    <row r="3737" spans="1:1" x14ac:dyDescent="0.2">
      <c r="A3737" t="s">
        <v>26</v>
      </c>
    </row>
    <row r="3738" spans="1:1" x14ac:dyDescent="0.2">
      <c r="A3738" t="s">
        <v>26</v>
      </c>
    </row>
    <row r="3739" spans="1:1" x14ac:dyDescent="0.2">
      <c r="A3739" t="s">
        <v>26</v>
      </c>
    </row>
    <row r="3740" spans="1:1" x14ac:dyDescent="0.2">
      <c r="A3740" t="s">
        <v>26</v>
      </c>
    </row>
    <row r="3741" spans="1:1" x14ac:dyDescent="0.2">
      <c r="A3741" t="s">
        <v>26</v>
      </c>
    </row>
    <row r="3742" spans="1:1" x14ac:dyDescent="0.2">
      <c r="A3742" t="e">
        <f>--------------------MC-EEETTALVCDNGSGLCKAGFAGDDAPRAVFPSIVGRP</f>
        <v>#NAME?</v>
      </c>
    </row>
    <row r="3743" spans="1:1" x14ac:dyDescent="0.2">
      <c r="A3743" t="s">
        <v>1400</v>
      </c>
    </row>
    <row r="3744" spans="1:1" x14ac:dyDescent="0.2">
      <c r="A3744" t="s">
        <v>1394</v>
      </c>
    </row>
    <row r="3745" spans="1:1" x14ac:dyDescent="0.2">
      <c r="A3745" t="s">
        <v>1395</v>
      </c>
    </row>
    <row r="3746" spans="1:1" x14ac:dyDescent="0.2">
      <c r="A3746" t="s">
        <v>1396</v>
      </c>
    </row>
    <row r="3747" spans="1:1" x14ac:dyDescent="0.2">
      <c r="A3747" t="s">
        <v>1401</v>
      </c>
    </row>
    <row r="3748" spans="1:1" x14ac:dyDescent="0.2">
      <c r="A3748" t="s">
        <v>1402</v>
      </c>
    </row>
    <row r="3749" spans="1:1" x14ac:dyDescent="0.2">
      <c r="A3749" t="s">
        <v>1459</v>
      </c>
    </row>
    <row r="3750" spans="1:1" x14ac:dyDescent="0.2">
      <c r="A3750" t="s">
        <v>1460</v>
      </c>
    </row>
    <row r="3751" spans="1:1" x14ac:dyDescent="0.2">
      <c r="A3751" t="s">
        <v>26</v>
      </c>
    </row>
    <row r="3752" spans="1:1" x14ac:dyDescent="0.2">
      <c r="A3752" t="s">
        <v>26</v>
      </c>
    </row>
    <row r="3753" spans="1:1" x14ac:dyDescent="0.2">
      <c r="A3753" t="s">
        <v>26</v>
      </c>
    </row>
    <row r="3754" spans="1:1" x14ac:dyDescent="0.2">
      <c r="A3754" t="s">
        <v>26</v>
      </c>
    </row>
    <row r="3755" spans="1:1" x14ac:dyDescent="0.2">
      <c r="A3755" t="s">
        <v>26</v>
      </c>
    </row>
    <row r="3756" spans="1:1" x14ac:dyDescent="0.2">
      <c r="A3756" t="s">
        <v>26</v>
      </c>
    </row>
    <row r="3757" spans="1:1" x14ac:dyDescent="0.2">
      <c r="A3757" t="s">
        <v>26</v>
      </c>
    </row>
    <row r="3758" spans="1:1" x14ac:dyDescent="0.2">
      <c r="A3758" t="s">
        <v>26</v>
      </c>
    </row>
    <row r="3759" spans="1:1" x14ac:dyDescent="0.2">
      <c r="A3759" t="s">
        <v>26</v>
      </c>
    </row>
    <row r="3760" spans="1:1" x14ac:dyDescent="0.2">
      <c r="A3760" t="s">
        <v>26</v>
      </c>
    </row>
    <row r="3761" spans="1:1" x14ac:dyDescent="0.2">
      <c r="A3761" t="s">
        <v>26</v>
      </c>
    </row>
    <row r="3762" spans="1:1" x14ac:dyDescent="0.2">
      <c r="A3762" t="s">
        <v>26</v>
      </c>
    </row>
    <row r="3763" spans="1:1" x14ac:dyDescent="0.2">
      <c r="A3763" t="s">
        <v>26</v>
      </c>
    </row>
    <row r="3764" spans="1:1" x14ac:dyDescent="0.2">
      <c r="A3764" t="e">
        <f>--------------------MCDEDETTALVCDNGSGLVKAGFAGDDAPRAVFPSIVGRP</f>
        <v>#NAME?</v>
      </c>
    </row>
    <row r="3765" spans="1:1" x14ac:dyDescent="0.2">
      <c r="A3765" t="s">
        <v>1393</v>
      </c>
    </row>
    <row r="3766" spans="1:1" x14ac:dyDescent="0.2">
      <c r="A3766" t="s">
        <v>1394</v>
      </c>
    </row>
    <row r="3767" spans="1:1" x14ac:dyDescent="0.2">
      <c r="A3767" t="s">
        <v>1395</v>
      </c>
    </row>
    <row r="3768" spans="1:1" x14ac:dyDescent="0.2">
      <c r="A3768" t="s">
        <v>1396</v>
      </c>
    </row>
    <row r="3769" spans="1:1" x14ac:dyDescent="0.2">
      <c r="A3769" t="s">
        <v>1397</v>
      </c>
    </row>
    <row r="3770" spans="1:1" x14ac:dyDescent="0.2">
      <c r="A3770" t="s">
        <v>1398</v>
      </c>
    </row>
    <row r="3771" spans="1:1" x14ac:dyDescent="0.2">
      <c r="A3771" t="s">
        <v>1461</v>
      </c>
    </row>
    <row r="3772" spans="1:1" x14ac:dyDescent="0.2">
      <c r="A3772" t="s">
        <v>26</v>
      </c>
    </row>
    <row r="3773" spans="1:1" x14ac:dyDescent="0.2">
      <c r="A3773" t="s">
        <v>26</v>
      </c>
    </row>
    <row r="3774" spans="1:1" x14ac:dyDescent="0.2">
      <c r="A3774" t="s">
        <v>26</v>
      </c>
    </row>
    <row r="3775" spans="1:1" x14ac:dyDescent="0.2">
      <c r="A3775" t="s">
        <v>26</v>
      </c>
    </row>
    <row r="3776" spans="1:1" x14ac:dyDescent="0.2">
      <c r="A3776" t="s">
        <v>26</v>
      </c>
    </row>
    <row r="3777" spans="1:1" x14ac:dyDescent="0.2">
      <c r="A3777" t="s">
        <v>26</v>
      </c>
    </row>
    <row r="3778" spans="1:1" x14ac:dyDescent="0.2">
      <c r="A3778" t="s">
        <v>26</v>
      </c>
    </row>
    <row r="3779" spans="1:1" x14ac:dyDescent="0.2">
      <c r="A3779" t="s">
        <v>26</v>
      </c>
    </row>
    <row r="3780" spans="1:1" x14ac:dyDescent="0.2">
      <c r="A3780" t="s">
        <v>26</v>
      </c>
    </row>
    <row r="3781" spans="1:1" x14ac:dyDescent="0.2">
      <c r="A3781" t="s">
        <v>26</v>
      </c>
    </row>
    <row r="3782" spans="1:1" x14ac:dyDescent="0.2">
      <c r="A3782" t="s">
        <v>26</v>
      </c>
    </row>
    <row r="3783" spans="1:1" x14ac:dyDescent="0.2">
      <c r="A3783" t="s">
        <v>26</v>
      </c>
    </row>
    <row r="3784" spans="1:1" x14ac:dyDescent="0.2">
      <c r="A3784" t="s">
        <v>26</v>
      </c>
    </row>
    <row r="3785" spans="1:1" x14ac:dyDescent="0.2">
      <c r="A3785" t="e">
        <f>--------------------MCDDDETTALVCDNGSGLVKAGFAGDDAPRAVFPSIVGRP</f>
        <v>#NAME?</v>
      </c>
    </row>
    <row r="3786" spans="1:1" x14ac:dyDescent="0.2">
      <c r="A3786" t="s">
        <v>1393</v>
      </c>
    </row>
    <row r="3787" spans="1:1" x14ac:dyDescent="0.2">
      <c r="A3787" t="s">
        <v>1394</v>
      </c>
    </row>
    <row r="3788" spans="1:1" x14ac:dyDescent="0.2">
      <c r="A3788" t="s">
        <v>1395</v>
      </c>
    </row>
    <row r="3789" spans="1:1" x14ac:dyDescent="0.2">
      <c r="A3789" t="s">
        <v>1462</v>
      </c>
    </row>
    <row r="3790" spans="1:1" x14ac:dyDescent="0.2">
      <c r="A3790" t="s">
        <v>1401</v>
      </c>
    </row>
    <row r="3791" spans="1:1" x14ac:dyDescent="0.2">
      <c r="A3791" t="s">
        <v>1404</v>
      </c>
    </row>
    <row r="3792" spans="1:1" x14ac:dyDescent="0.2">
      <c r="A3792" t="s">
        <v>1463</v>
      </c>
    </row>
    <row r="3793" spans="1:1" x14ac:dyDescent="0.2">
      <c r="A3793" t="s">
        <v>26</v>
      </c>
    </row>
    <row r="3794" spans="1:1" x14ac:dyDescent="0.2">
      <c r="A3794" t="s">
        <v>26</v>
      </c>
    </row>
    <row r="3795" spans="1:1" x14ac:dyDescent="0.2">
      <c r="A3795" t="s">
        <v>26</v>
      </c>
    </row>
    <row r="3796" spans="1:1" x14ac:dyDescent="0.2">
      <c r="A3796" t="s">
        <v>26</v>
      </c>
    </row>
    <row r="3797" spans="1:1" x14ac:dyDescent="0.2">
      <c r="A3797" t="s">
        <v>26</v>
      </c>
    </row>
    <row r="3798" spans="1:1" x14ac:dyDescent="0.2">
      <c r="A3798" t="s">
        <v>26</v>
      </c>
    </row>
    <row r="3799" spans="1:1" x14ac:dyDescent="0.2">
      <c r="A3799" t="s">
        <v>26</v>
      </c>
    </row>
    <row r="3800" spans="1:1" x14ac:dyDescent="0.2">
      <c r="A3800" t="s">
        <v>26</v>
      </c>
    </row>
    <row r="3801" spans="1:1" x14ac:dyDescent="0.2">
      <c r="A3801" t="s">
        <v>26</v>
      </c>
    </row>
    <row r="3802" spans="1:1" x14ac:dyDescent="0.2">
      <c r="A3802" t="s">
        <v>26</v>
      </c>
    </row>
    <row r="3803" spans="1:1" x14ac:dyDescent="0.2">
      <c r="A3803" t="s">
        <v>26</v>
      </c>
    </row>
    <row r="3804" spans="1:1" x14ac:dyDescent="0.2">
      <c r="A3804" t="s">
        <v>26</v>
      </c>
    </row>
    <row r="3805" spans="1:1" x14ac:dyDescent="0.2">
      <c r="A3805" t="s">
        <v>26</v>
      </c>
    </row>
    <row r="3806" spans="1:1" x14ac:dyDescent="0.2">
      <c r="A3806" t="e">
        <f>--------------------MCDDDETTALVCDNGSGLVKAGFAGDDAPRAVFPSIVGRP</f>
        <v>#NAME?</v>
      </c>
    </row>
    <row r="3807" spans="1:1" x14ac:dyDescent="0.2">
      <c r="A3807" t="s">
        <v>1393</v>
      </c>
    </row>
    <row r="3808" spans="1:1" x14ac:dyDescent="0.2">
      <c r="A3808" t="s">
        <v>1394</v>
      </c>
    </row>
    <row r="3809" spans="1:1" x14ac:dyDescent="0.2">
      <c r="A3809" t="s">
        <v>1395</v>
      </c>
    </row>
    <row r="3810" spans="1:1" x14ac:dyDescent="0.2">
      <c r="A3810" t="s">
        <v>1462</v>
      </c>
    </row>
    <row r="3811" spans="1:1" x14ac:dyDescent="0.2">
      <c r="A3811" t="s">
        <v>1401</v>
      </c>
    </row>
    <row r="3812" spans="1:1" x14ac:dyDescent="0.2">
      <c r="A3812" t="s">
        <v>1404</v>
      </c>
    </row>
    <row r="3813" spans="1:1" x14ac:dyDescent="0.2">
      <c r="A3813" t="s">
        <v>1464</v>
      </c>
    </row>
    <row r="3814" spans="1:1" x14ac:dyDescent="0.2">
      <c r="A3814" t="s">
        <v>26</v>
      </c>
    </row>
    <row r="3815" spans="1:1" x14ac:dyDescent="0.2">
      <c r="A3815" t="s">
        <v>26</v>
      </c>
    </row>
    <row r="3816" spans="1:1" x14ac:dyDescent="0.2">
      <c r="A3816" t="s">
        <v>26</v>
      </c>
    </row>
    <row r="3817" spans="1:1" x14ac:dyDescent="0.2">
      <c r="A3817" t="s">
        <v>26</v>
      </c>
    </row>
    <row r="3818" spans="1:1" x14ac:dyDescent="0.2">
      <c r="A3818" t="s">
        <v>26</v>
      </c>
    </row>
    <row r="3819" spans="1:1" x14ac:dyDescent="0.2">
      <c r="A3819" t="s">
        <v>26</v>
      </c>
    </row>
    <row r="3820" spans="1:1" x14ac:dyDescent="0.2">
      <c r="A3820" t="s">
        <v>26</v>
      </c>
    </row>
    <row r="3821" spans="1:1" x14ac:dyDescent="0.2">
      <c r="A3821" t="s">
        <v>26</v>
      </c>
    </row>
    <row r="3822" spans="1:1" x14ac:dyDescent="0.2">
      <c r="A3822" t="s">
        <v>26</v>
      </c>
    </row>
    <row r="3823" spans="1:1" x14ac:dyDescent="0.2">
      <c r="A3823" t="s">
        <v>26</v>
      </c>
    </row>
    <row r="3824" spans="1:1" x14ac:dyDescent="0.2">
      <c r="A3824" t="s">
        <v>26</v>
      </c>
    </row>
    <row r="3825" spans="1:1" x14ac:dyDescent="0.2">
      <c r="A3825" t="s">
        <v>26</v>
      </c>
    </row>
    <row r="3826" spans="1:1" x14ac:dyDescent="0.2">
      <c r="A3826" t="s">
        <v>26</v>
      </c>
    </row>
    <row r="3827" spans="1:1" x14ac:dyDescent="0.2">
      <c r="A3827" t="e">
        <f>--------------------MCDDDETTALVCDNGSGLVKAGFAGDDAPRAVFPSIVGRP</f>
        <v>#NAME?</v>
      </c>
    </row>
    <row r="3828" spans="1:1" x14ac:dyDescent="0.2">
      <c r="A3828" t="s">
        <v>1393</v>
      </c>
    </row>
    <row r="3829" spans="1:1" x14ac:dyDescent="0.2">
      <c r="A3829" t="s">
        <v>1394</v>
      </c>
    </row>
    <row r="3830" spans="1:1" x14ac:dyDescent="0.2">
      <c r="A3830" t="s">
        <v>1395</v>
      </c>
    </row>
    <row r="3831" spans="1:1" x14ac:dyDescent="0.2">
      <c r="A3831" t="s">
        <v>1396</v>
      </c>
    </row>
    <row r="3832" spans="1:1" x14ac:dyDescent="0.2">
      <c r="A3832" t="s">
        <v>1401</v>
      </c>
    </row>
    <row r="3833" spans="1:1" x14ac:dyDescent="0.2">
      <c r="A3833" t="s">
        <v>1398</v>
      </c>
    </row>
    <row r="3834" spans="1:1" x14ac:dyDescent="0.2">
      <c r="A3834" t="s">
        <v>1465</v>
      </c>
    </row>
    <row r="3835" spans="1:1" x14ac:dyDescent="0.2">
      <c r="A3835" t="s">
        <v>26</v>
      </c>
    </row>
    <row r="3836" spans="1:1" x14ac:dyDescent="0.2">
      <c r="A3836" t="s">
        <v>26</v>
      </c>
    </row>
    <row r="3837" spans="1:1" x14ac:dyDescent="0.2">
      <c r="A3837" t="s">
        <v>26</v>
      </c>
    </row>
    <row r="3838" spans="1:1" x14ac:dyDescent="0.2">
      <c r="A3838" t="s">
        <v>26</v>
      </c>
    </row>
    <row r="3839" spans="1:1" x14ac:dyDescent="0.2">
      <c r="A3839" t="s">
        <v>26</v>
      </c>
    </row>
    <row r="3840" spans="1:1" x14ac:dyDescent="0.2">
      <c r="A3840" t="s">
        <v>26</v>
      </c>
    </row>
    <row r="3841" spans="1:1" x14ac:dyDescent="0.2">
      <c r="A3841" t="s">
        <v>26</v>
      </c>
    </row>
    <row r="3842" spans="1:1" x14ac:dyDescent="0.2">
      <c r="A3842" t="s">
        <v>26</v>
      </c>
    </row>
    <row r="3843" spans="1:1" x14ac:dyDescent="0.2">
      <c r="A3843" t="s">
        <v>26</v>
      </c>
    </row>
    <row r="3844" spans="1:1" x14ac:dyDescent="0.2">
      <c r="A3844" t="s">
        <v>26</v>
      </c>
    </row>
    <row r="3845" spans="1:1" x14ac:dyDescent="0.2">
      <c r="A3845" t="s">
        <v>26</v>
      </c>
    </row>
    <row r="3846" spans="1:1" x14ac:dyDescent="0.2">
      <c r="A3846" t="s">
        <v>26</v>
      </c>
    </row>
    <row r="3847" spans="1:1" x14ac:dyDescent="0.2">
      <c r="A3847" t="s">
        <v>26</v>
      </c>
    </row>
    <row r="3848" spans="1:1" x14ac:dyDescent="0.2">
      <c r="A3848" t="e">
        <f>--------------------MCDDDETTALVCDNGSGLVKAGFAGDDAPRAVFPSIVGRP</f>
        <v>#NAME?</v>
      </c>
    </row>
    <row r="3849" spans="1:1" x14ac:dyDescent="0.2">
      <c r="A3849" t="s">
        <v>1393</v>
      </c>
    </row>
    <row r="3850" spans="1:1" x14ac:dyDescent="0.2">
      <c r="A3850" t="s">
        <v>1394</v>
      </c>
    </row>
    <row r="3851" spans="1:1" x14ac:dyDescent="0.2">
      <c r="A3851" t="s">
        <v>1466</v>
      </c>
    </row>
    <row r="3852" spans="1:1" x14ac:dyDescent="0.2">
      <c r="A3852" t="s">
        <v>1462</v>
      </c>
    </row>
    <row r="3853" spans="1:1" x14ac:dyDescent="0.2">
      <c r="A3853" t="s">
        <v>1401</v>
      </c>
    </row>
    <row r="3854" spans="1:1" x14ac:dyDescent="0.2">
      <c r="A3854" t="s">
        <v>1398</v>
      </c>
    </row>
    <row r="3855" spans="1:1" x14ac:dyDescent="0.2">
      <c r="A3855" t="s">
        <v>1467</v>
      </c>
    </row>
    <row r="3856" spans="1:1" x14ac:dyDescent="0.2">
      <c r="A3856" t="s">
        <v>26</v>
      </c>
    </row>
    <row r="3857" spans="1:1" x14ac:dyDescent="0.2">
      <c r="A3857" t="s">
        <v>26</v>
      </c>
    </row>
    <row r="3858" spans="1:1" x14ac:dyDescent="0.2">
      <c r="A3858" t="s">
        <v>26</v>
      </c>
    </row>
    <row r="3859" spans="1:1" x14ac:dyDescent="0.2">
      <c r="A3859" t="s">
        <v>26</v>
      </c>
    </row>
    <row r="3860" spans="1:1" x14ac:dyDescent="0.2">
      <c r="A3860" t="s">
        <v>26</v>
      </c>
    </row>
    <row r="3861" spans="1:1" x14ac:dyDescent="0.2">
      <c r="A3861" t="s">
        <v>26</v>
      </c>
    </row>
    <row r="3862" spans="1:1" x14ac:dyDescent="0.2">
      <c r="A3862" t="s">
        <v>26</v>
      </c>
    </row>
    <row r="3863" spans="1:1" x14ac:dyDescent="0.2">
      <c r="A3863" t="s">
        <v>26</v>
      </c>
    </row>
    <row r="3864" spans="1:1" x14ac:dyDescent="0.2">
      <c r="A3864" t="s">
        <v>26</v>
      </c>
    </row>
    <row r="3865" spans="1:1" x14ac:dyDescent="0.2">
      <c r="A3865" t="s">
        <v>26</v>
      </c>
    </row>
    <row r="3866" spans="1:1" x14ac:dyDescent="0.2">
      <c r="A3866" t="s">
        <v>26</v>
      </c>
    </row>
    <row r="3867" spans="1:1" x14ac:dyDescent="0.2">
      <c r="A3867" t="s">
        <v>26</v>
      </c>
    </row>
    <row r="3868" spans="1:1" x14ac:dyDescent="0.2">
      <c r="A3868" t="s">
        <v>26</v>
      </c>
    </row>
    <row r="3869" spans="1:1" x14ac:dyDescent="0.2">
      <c r="A3869" t="e">
        <f>--------------------MCDDDETTALVCDNGSGLVKAGFAGDDAPRAVFPSIVGRP</f>
        <v>#NAME?</v>
      </c>
    </row>
    <row r="3870" spans="1:1" x14ac:dyDescent="0.2">
      <c r="A3870" t="s">
        <v>1393</v>
      </c>
    </row>
    <row r="3871" spans="1:1" x14ac:dyDescent="0.2">
      <c r="A3871" t="s">
        <v>1394</v>
      </c>
    </row>
    <row r="3872" spans="1:1" x14ac:dyDescent="0.2">
      <c r="A3872" t="s">
        <v>1395</v>
      </c>
    </row>
    <row r="3873" spans="1:1" x14ac:dyDescent="0.2">
      <c r="A3873" t="s">
        <v>1396</v>
      </c>
    </row>
    <row r="3874" spans="1:1" x14ac:dyDescent="0.2">
      <c r="A3874" t="s">
        <v>1401</v>
      </c>
    </row>
    <row r="3875" spans="1:1" x14ac:dyDescent="0.2">
      <c r="A3875" t="s">
        <v>1404</v>
      </c>
    </row>
    <row r="3876" spans="1:1" x14ac:dyDescent="0.2">
      <c r="A3876" t="s">
        <v>1468</v>
      </c>
    </row>
    <row r="3877" spans="1:1" x14ac:dyDescent="0.2">
      <c r="A3877" t="s">
        <v>26</v>
      </c>
    </row>
    <row r="3878" spans="1:1" x14ac:dyDescent="0.2">
      <c r="A3878" t="s">
        <v>26</v>
      </c>
    </row>
    <row r="3879" spans="1:1" x14ac:dyDescent="0.2">
      <c r="A3879" t="s">
        <v>26</v>
      </c>
    </row>
    <row r="3880" spans="1:1" x14ac:dyDescent="0.2">
      <c r="A3880" t="s">
        <v>26</v>
      </c>
    </row>
    <row r="3881" spans="1:1" x14ac:dyDescent="0.2">
      <c r="A3881" t="s">
        <v>26</v>
      </c>
    </row>
    <row r="3882" spans="1:1" x14ac:dyDescent="0.2">
      <c r="A3882" t="s">
        <v>26</v>
      </c>
    </row>
    <row r="3883" spans="1:1" x14ac:dyDescent="0.2">
      <c r="A3883" t="s">
        <v>26</v>
      </c>
    </row>
    <row r="3884" spans="1:1" x14ac:dyDescent="0.2">
      <c r="A3884" t="s">
        <v>26</v>
      </c>
    </row>
    <row r="3885" spans="1:1" x14ac:dyDescent="0.2">
      <c r="A3885" t="s">
        <v>26</v>
      </c>
    </row>
    <row r="3886" spans="1:1" x14ac:dyDescent="0.2">
      <c r="A3886" t="s">
        <v>26</v>
      </c>
    </row>
    <row r="3887" spans="1:1" x14ac:dyDescent="0.2">
      <c r="A3887" t="s">
        <v>26</v>
      </c>
    </row>
    <row r="3888" spans="1:1" x14ac:dyDescent="0.2">
      <c r="A3888" t="s">
        <v>26</v>
      </c>
    </row>
    <row r="3889" spans="1:1" x14ac:dyDescent="0.2">
      <c r="A3889" t="s">
        <v>26</v>
      </c>
    </row>
    <row r="3890" spans="1:1" x14ac:dyDescent="0.2">
      <c r="A3890" t="e">
        <f>--------------------MCDDEETTALVCDNGSGLVKAGFAGDDAPRAVFPSIVGRP</f>
        <v>#NAME?</v>
      </c>
    </row>
    <row r="3891" spans="1:1" x14ac:dyDescent="0.2">
      <c r="A3891" t="s">
        <v>1393</v>
      </c>
    </row>
    <row r="3892" spans="1:1" x14ac:dyDescent="0.2">
      <c r="A3892" t="s">
        <v>1469</v>
      </c>
    </row>
    <row r="3893" spans="1:1" x14ac:dyDescent="0.2">
      <c r="A3893" t="s">
        <v>1470</v>
      </c>
    </row>
    <row r="3894" spans="1:1" x14ac:dyDescent="0.2">
      <c r="A3894" t="s">
        <v>1462</v>
      </c>
    </row>
    <row r="3895" spans="1:1" x14ac:dyDescent="0.2">
      <c r="A3895" t="s">
        <v>1401</v>
      </c>
    </row>
    <row r="3896" spans="1:1" x14ac:dyDescent="0.2">
      <c r="A3896" t="s">
        <v>1398</v>
      </c>
    </row>
    <row r="3897" spans="1:1" x14ac:dyDescent="0.2">
      <c r="A3897" t="s">
        <v>1471</v>
      </c>
    </row>
    <row r="3898" spans="1:1" x14ac:dyDescent="0.2">
      <c r="A3898" t="s">
        <v>26</v>
      </c>
    </row>
    <row r="3899" spans="1:1" x14ac:dyDescent="0.2">
      <c r="A3899" t="s">
        <v>26</v>
      </c>
    </row>
    <row r="3900" spans="1:1" x14ac:dyDescent="0.2">
      <c r="A3900" t="s">
        <v>26</v>
      </c>
    </row>
    <row r="3901" spans="1:1" x14ac:dyDescent="0.2">
      <c r="A3901" t="s">
        <v>26</v>
      </c>
    </row>
    <row r="3902" spans="1:1" x14ac:dyDescent="0.2">
      <c r="A3902" t="s">
        <v>26</v>
      </c>
    </row>
    <row r="3903" spans="1:1" x14ac:dyDescent="0.2">
      <c r="A3903" t="s">
        <v>26</v>
      </c>
    </row>
    <row r="3904" spans="1:1" x14ac:dyDescent="0.2">
      <c r="A3904" t="s">
        <v>26</v>
      </c>
    </row>
    <row r="3905" spans="1:1" x14ac:dyDescent="0.2">
      <c r="A3905" t="s">
        <v>26</v>
      </c>
    </row>
    <row r="3906" spans="1:1" x14ac:dyDescent="0.2">
      <c r="A3906" t="s">
        <v>26</v>
      </c>
    </row>
    <row r="3907" spans="1:1" x14ac:dyDescent="0.2">
      <c r="A3907" t="s">
        <v>26</v>
      </c>
    </row>
    <row r="3908" spans="1:1" x14ac:dyDescent="0.2">
      <c r="A3908" t="s">
        <v>26</v>
      </c>
    </row>
    <row r="3909" spans="1:1" x14ac:dyDescent="0.2">
      <c r="A3909" t="s">
        <v>26</v>
      </c>
    </row>
    <row r="3910" spans="1:1" x14ac:dyDescent="0.2">
      <c r="A3910" t="s">
        <v>26</v>
      </c>
    </row>
    <row r="3911" spans="1:1" x14ac:dyDescent="0.2">
      <c r="A3911" t="e">
        <f>--------------------MCDDEESTALVCDNGSGLCKAGFAGDDAPRAVFPSIVGRP</f>
        <v>#NAME?</v>
      </c>
    </row>
    <row r="3912" spans="1:1" x14ac:dyDescent="0.2">
      <c r="A3912" t="s">
        <v>1400</v>
      </c>
    </row>
    <row r="3913" spans="1:1" x14ac:dyDescent="0.2">
      <c r="A3913" t="s">
        <v>1394</v>
      </c>
    </row>
    <row r="3914" spans="1:1" x14ac:dyDescent="0.2">
      <c r="A3914" t="s">
        <v>1395</v>
      </c>
    </row>
    <row r="3915" spans="1:1" x14ac:dyDescent="0.2">
      <c r="A3915" t="s">
        <v>1396</v>
      </c>
    </row>
    <row r="3916" spans="1:1" x14ac:dyDescent="0.2">
      <c r="A3916" t="s">
        <v>1401</v>
      </c>
    </row>
    <row r="3917" spans="1:1" x14ac:dyDescent="0.2">
      <c r="A3917" t="s">
        <v>1404</v>
      </c>
    </row>
    <row r="3918" spans="1:1" x14ac:dyDescent="0.2">
      <c r="A3918" t="s">
        <v>1472</v>
      </c>
    </row>
    <row r="3919" spans="1:1" x14ac:dyDescent="0.2">
      <c r="A3919" t="s">
        <v>26</v>
      </c>
    </row>
    <row r="3920" spans="1:1" x14ac:dyDescent="0.2">
      <c r="A3920" t="s">
        <v>26</v>
      </c>
    </row>
    <row r="3921" spans="1:1" x14ac:dyDescent="0.2">
      <c r="A3921" t="s">
        <v>26</v>
      </c>
    </row>
    <row r="3922" spans="1:1" x14ac:dyDescent="0.2">
      <c r="A3922" t="s">
        <v>26</v>
      </c>
    </row>
    <row r="3923" spans="1:1" x14ac:dyDescent="0.2">
      <c r="A3923" t="s">
        <v>26</v>
      </c>
    </row>
    <row r="3924" spans="1:1" x14ac:dyDescent="0.2">
      <c r="A3924" t="s">
        <v>26</v>
      </c>
    </row>
    <row r="3925" spans="1:1" x14ac:dyDescent="0.2">
      <c r="A3925" t="s">
        <v>26</v>
      </c>
    </row>
    <row r="3926" spans="1:1" x14ac:dyDescent="0.2">
      <c r="A3926" t="s">
        <v>26</v>
      </c>
    </row>
    <row r="3927" spans="1:1" x14ac:dyDescent="0.2">
      <c r="A3927" t="s">
        <v>26</v>
      </c>
    </row>
    <row r="3928" spans="1:1" x14ac:dyDescent="0.2">
      <c r="A3928" t="s">
        <v>26</v>
      </c>
    </row>
    <row r="3929" spans="1:1" x14ac:dyDescent="0.2">
      <c r="A3929" t="s">
        <v>26</v>
      </c>
    </row>
    <row r="3930" spans="1:1" x14ac:dyDescent="0.2">
      <c r="A3930" t="s">
        <v>26</v>
      </c>
    </row>
    <row r="3931" spans="1:1" x14ac:dyDescent="0.2">
      <c r="A3931" t="s">
        <v>26</v>
      </c>
    </row>
    <row r="3932" spans="1:1" x14ac:dyDescent="0.2">
      <c r="A3932" t="e">
        <f>---------------------M-DDEIAALVVDNGSGMCKAGFAGDDAPRAVFPSIVGRP</f>
        <v>#NAME?</v>
      </c>
    </row>
    <row r="3933" spans="1:1" x14ac:dyDescent="0.2">
      <c r="A3933" t="s">
        <v>1369</v>
      </c>
    </row>
    <row r="3934" spans="1:1" x14ac:dyDescent="0.2">
      <c r="A3934" t="s">
        <v>1407</v>
      </c>
    </row>
    <row r="3935" spans="1:1" x14ac:dyDescent="0.2">
      <c r="A3935" t="s">
        <v>1385</v>
      </c>
    </row>
    <row r="3936" spans="1:1" x14ac:dyDescent="0.2">
      <c r="A3936" t="s">
        <v>1473</v>
      </c>
    </row>
    <row r="3937" spans="1:1" x14ac:dyDescent="0.2">
      <c r="A3937" t="s">
        <v>1474</v>
      </c>
    </row>
    <row r="3938" spans="1:1" x14ac:dyDescent="0.2">
      <c r="A3938" t="s">
        <v>1379</v>
      </c>
    </row>
    <row r="3939" spans="1:1" x14ac:dyDescent="0.2">
      <c r="A3939" t="s">
        <v>1475</v>
      </c>
    </row>
    <row r="3940" spans="1:1" x14ac:dyDescent="0.2">
      <c r="A3940" t="s">
        <v>26</v>
      </c>
    </row>
    <row r="3941" spans="1:1" x14ac:dyDescent="0.2">
      <c r="A3941" t="s">
        <v>26</v>
      </c>
    </row>
    <row r="3942" spans="1:1" x14ac:dyDescent="0.2">
      <c r="A3942" t="s">
        <v>26</v>
      </c>
    </row>
    <row r="3943" spans="1:1" x14ac:dyDescent="0.2">
      <c r="A3943" t="s">
        <v>26</v>
      </c>
    </row>
    <row r="3944" spans="1:1" x14ac:dyDescent="0.2">
      <c r="A3944" t="s">
        <v>26</v>
      </c>
    </row>
    <row r="3945" spans="1:1" x14ac:dyDescent="0.2">
      <c r="A3945" t="s">
        <v>26</v>
      </c>
    </row>
    <row r="3946" spans="1:1" x14ac:dyDescent="0.2">
      <c r="A3946" t="s">
        <v>26</v>
      </c>
    </row>
    <row r="3947" spans="1:1" x14ac:dyDescent="0.2">
      <c r="A3947" t="s">
        <v>26</v>
      </c>
    </row>
    <row r="3948" spans="1:1" x14ac:dyDescent="0.2">
      <c r="A3948" t="s">
        <v>26</v>
      </c>
    </row>
    <row r="3949" spans="1:1" x14ac:dyDescent="0.2">
      <c r="A3949" t="s">
        <v>26</v>
      </c>
    </row>
    <row r="3950" spans="1:1" x14ac:dyDescent="0.2">
      <c r="A3950" t="s">
        <v>26</v>
      </c>
    </row>
    <row r="3951" spans="1:1" x14ac:dyDescent="0.2">
      <c r="A3951" t="s">
        <v>26</v>
      </c>
    </row>
    <row r="3952" spans="1:1" x14ac:dyDescent="0.2">
      <c r="A3952" t="s">
        <v>26</v>
      </c>
    </row>
    <row r="3953" spans="1:1" x14ac:dyDescent="0.2">
      <c r="A3953" t="e">
        <f>---------------------M-DEEIAALVVDNGSGMCKAGFAGDDAPRAVFPSIVGRP</f>
        <v>#NAME?</v>
      </c>
    </row>
    <row r="3954" spans="1:1" x14ac:dyDescent="0.2">
      <c r="A3954" t="s">
        <v>1369</v>
      </c>
    </row>
    <row r="3955" spans="1:1" x14ac:dyDescent="0.2">
      <c r="A3955" t="s">
        <v>1407</v>
      </c>
    </row>
    <row r="3956" spans="1:1" x14ac:dyDescent="0.2">
      <c r="A3956" t="s">
        <v>1385</v>
      </c>
    </row>
    <row r="3957" spans="1:1" x14ac:dyDescent="0.2">
      <c r="A3957" t="s">
        <v>1473</v>
      </c>
    </row>
    <row r="3958" spans="1:1" x14ac:dyDescent="0.2">
      <c r="A3958" t="s">
        <v>1474</v>
      </c>
    </row>
    <row r="3959" spans="1:1" x14ac:dyDescent="0.2">
      <c r="A3959" t="s">
        <v>1379</v>
      </c>
    </row>
    <row r="3960" spans="1:1" x14ac:dyDescent="0.2">
      <c r="A3960" t="s">
        <v>1476</v>
      </c>
    </row>
    <row r="3961" spans="1:1" x14ac:dyDescent="0.2">
      <c r="A3961" t="s">
        <v>1477</v>
      </c>
    </row>
    <row r="3962" spans="1:1" x14ac:dyDescent="0.2">
      <c r="A3962" t="s">
        <v>26</v>
      </c>
    </row>
    <row r="3963" spans="1:1" x14ac:dyDescent="0.2">
      <c r="A3963" t="s">
        <v>26</v>
      </c>
    </row>
    <row r="3964" spans="1:1" x14ac:dyDescent="0.2">
      <c r="A3964" t="s">
        <v>26</v>
      </c>
    </row>
    <row r="3965" spans="1:1" x14ac:dyDescent="0.2">
      <c r="A3965" t="s">
        <v>26</v>
      </c>
    </row>
    <row r="3966" spans="1:1" x14ac:dyDescent="0.2">
      <c r="A3966" t="s">
        <v>26</v>
      </c>
    </row>
    <row r="3967" spans="1:1" x14ac:dyDescent="0.2">
      <c r="A3967" t="s">
        <v>26</v>
      </c>
    </row>
    <row r="3968" spans="1:1" x14ac:dyDescent="0.2">
      <c r="A3968" t="s">
        <v>26</v>
      </c>
    </row>
    <row r="3969" spans="1:1" x14ac:dyDescent="0.2">
      <c r="A3969" t="s">
        <v>26</v>
      </c>
    </row>
    <row r="3970" spans="1:1" x14ac:dyDescent="0.2">
      <c r="A3970" t="s">
        <v>26</v>
      </c>
    </row>
    <row r="3971" spans="1:1" x14ac:dyDescent="0.2">
      <c r="A3971" t="s">
        <v>26</v>
      </c>
    </row>
    <row r="3972" spans="1:1" x14ac:dyDescent="0.2">
      <c r="A3972" t="s">
        <v>26</v>
      </c>
    </row>
    <row r="3973" spans="1:1" x14ac:dyDescent="0.2">
      <c r="A3973" t="s">
        <v>26</v>
      </c>
    </row>
    <row r="3974" spans="1:1" x14ac:dyDescent="0.2">
      <c r="A3974" t="s">
        <v>26</v>
      </c>
    </row>
    <row r="3975" spans="1:1" x14ac:dyDescent="0.2">
      <c r="A3975" t="e">
        <f>--------------------MA-DEEIAALVVDNGSGMCKAGFAGDDAPRAVFPSIVGRP</f>
        <v>#NAME?</v>
      </c>
    </row>
    <row r="3976" spans="1:1" x14ac:dyDescent="0.2">
      <c r="A3976" t="s">
        <v>1369</v>
      </c>
    </row>
    <row r="3977" spans="1:1" x14ac:dyDescent="0.2">
      <c r="A3977" t="s">
        <v>1407</v>
      </c>
    </row>
    <row r="3978" spans="1:1" x14ac:dyDescent="0.2">
      <c r="A3978" t="s">
        <v>1385</v>
      </c>
    </row>
    <row r="3979" spans="1:1" x14ac:dyDescent="0.2">
      <c r="A3979" t="s">
        <v>1478</v>
      </c>
    </row>
    <row r="3980" spans="1:1" x14ac:dyDescent="0.2">
      <c r="A3980" t="s">
        <v>1409</v>
      </c>
    </row>
    <row r="3981" spans="1:1" x14ac:dyDescent="0.2">
      <c r="A3981" t="s">
        <v>1379</v>
      </c>
    </row>
    <row r="3982" spans="1:1" x14ac:dyDescent="0.2">
      <c r="A3982" t="s">
        <v>1479</v>
      </c>
    </row>
    <row r="3983" spans="1:1" x14ac:dyDescent="0.2">
      <c r="A3983" t="s">
        <v>1480</v>
      </c>
    </row>
    <row r="3984" spans="1:1" x14ac:dyDescent="0.2">
      <c r="A3984" t="s">
        <v>26</v>
      </c>
    </row>
    <row r="3985" spans="1:1" x14ac:dyDescent="0.2">
      <c r="A3985" t="s">
        <v>26</v>
      </c>
    </row>
    <row r="3986" spans="1:1" x14ac:dyDescent="0.2">
      <c r="A3986" t="s">
        <v>26</v>
      </c>
    </row>
    <row r="3987" spans="1:1" x14ac:dyDescent="0.2">
      <c r="A3987" t="s">
        <v>26</v>
      </c>
    </row>
    <row r="3988" spans="1:1" x14ac:dyDescent="0.2">
      <c r="A3988" t="s">
        <v>26</v>
      </c>
    </row>
    <row r="3989" spans="1:1" x14ac:dyDescent="0.2">
      <c r="A3989" t="s">
        <v>26</v>
      </c>
    </row>
    <row r="3990" spans="1:1" x14ac:dyDescent="0.2">
      <c r="A3990" t="s">
        <v>26</v>
      </c>
    </row>
    <row r="3991" spans="1:1" x14ac:dyDescent="0.2">
      <c r="A3991" t="s">
        <v>26</v>
      </c>
    </row>
    <row r="3992" spans="1:1" x14ac:dyDescent="0.2">
      <c r="A3992" t="s">
        <v>26</v>
      </c>
    </row>
    <row r="3993" spans="1:1" x14ac:dyDescent="0.2">
      <c r="A3993" t="s">
        <v>26</v>
      </c>
    </row>
    <row r="3994" spans="1:1" x14ac:dyDescent="0.2">
      <c r="A3994" t="s">
        <v>26</v>
      </c>
    </row>
    <row r="3995" spans="1:1" x14ac:dyDescent="0.2">
      <c r="A3995" t="s">
        <v>26</v>
      </c>
    </row>
    <row r="3996" spans="1:1" x14ac:dyDescent="0.2">
      <c r="A3996" t="s">
        <v>26</v>
      </c>
    </row>
    <row r="3997" spans="1:1" x14ac:dyDescent="0.2">
      <c r="A3997" t="e">
        <f>---------------------M-EEEIAALVIDNGSGMCKAGFAGDDAPRAVFPSIVGRP</f>
        <v>#NAME?</v>
      </c>
    </row>
    <row r="3998" spans="1:1" x14ac:dyDescent="0.2">
      <c r="A3998" t="s">
        <v>1369</v>
      </c>
    </row>
    <row r="3999" spans="1:1" x14ac:dyDescent="0.2">
      <c r="A3999" t="s">
        <v>1407</v>
      </c>
    </row>
    <row r="4000" spans="1:1" x14ac:dyDescent="0.2">
      <c r="A4000" t="s">
        <v>1385</v>
      </c>
    </row>
    <row r="4001" spans="1:1" x14ac:dyDescent="0.2">
      <c r="A4001" t="s">
        <v>1408</v>
      </c>
    </row>
    <row r="4002" spans="1:1" x14ac:dyDescent="0.2">
      <c r="A4002" t="s">
        <v>1409</v>
      </c>
    </row>
    <row r="4003" spans="1:1" x14ac:dyDescent="0.2">
      <c r="A4003" t="s">
        <v>1379</v>
      </c>
    </row>
    <row r="4004" spans="1:1" x14ac:dyDescent="0.2">
      <c r="A4004" t="s">
        <v>1481</v>
      </c>
    </row>
    <row r="4005" spans="1:1" x14ac:dyDescent="0.2">
      <c r="A4005" t="s">
        <v>1482</v>
      </c>
    </row>
    <row r="4006" spans="1:1" x14ac:dyDescent="0.2">
      <c r="A4006" t="s">
        <v>26</v>
      </c>
    </row>
    <row r="4007" spans="1:1" x14ac:dyDescent="0.2">
      <c r="A4007" t="s">
        <v>26</v>
      </c>
    </row>
    <row r="4008" spans="1:1" x14ac:dyDescent="0.2">
      <c r="A4008" t="s">
        <v>26</v>
      </c>
    </row>
    <row r="4009" spans="1:1" x14ac:dyDescent="0.2">
      <c r="A4009" t="s">
        <v>26</v>
      </c>
    </row>
    <row r="4010" spans="1:1" x14ac:dyDescent="0.2">
      <c r="A4010" t="s">
        <v>26</v>
      </c>
    </row>
    <row r="4011" spans="1:1" x14ac:dyDescent="0.2">
      <c r="A4011" t="s">
        <v>26</v>
      </c>
    </row>
    <row r="4012" spans="1:1" x14ac:dyDescent="0.2">
      <c r="A4012" t="s">
        <v>26</v>
      </c>
    </row>
    <row r="4013" spans="1:1" x14ac:dyDescent="0.2">
      <c r="A4013" t="s">
        <v>26</v>
      </c>
    </row>
    <row r="4014" spans="1:1" x14ac:dyDescent="0.2">
      <c r="A4014" t="s">
        <v>26</v>
      </c>
    </row>
    <row r="4015" spans="1:1" x14ac:dyDescent="0.2">
      <c r="A4015" t="s">
        <v>26</v>
      </c>
    </row>
    <row r="4016" spans="1:1" x14ac:dyDescent="0.2">
      <c r="A4016" t="s">
        <v>26</v>
      </c>
    </row>
    <row r="4017" spans="1:1" x14ac:dyDescent="0.2">
      <c r="A4017" t="s">
        <v>26</v>
      </c>
    </row>
    <row r="4018" spans="1:1" x14ac:dyDescent="0.2">
      <c r="A4018" t="s">
        <v>26</v>
      </c>
    </row>
    <row r="4019" spans="1:1" x14ac:dyDescent="0.2">
      <c r="A4019" t="e">
        <f>---------------------M-DDDIAALVVDNGSGMCKAGFAGDDAPRAVFPSIVGRP</f>
        <v>#NAME?</v>
      </c>
    </row>
    <row r="4020" spans="1:1" x14ac:dyDescent="0.2">
      <c r="A4020" t="s">
        <v>1369</v>
      </c>
    </row>
    <row r="4021" spans="1:1" x14ac:dyDescent="0.2">
      <c r="A4021" t="s">
        <v>1407</v>
      </c>
    </row>
    <row r="4022" spans="1:1" x14ac:dyDescent="0.2">
      <c r="A4022" t="s">
        <v>1385</v>
      </c>
    </row>
    <row r="4023" spans="1:1" x14ac:dyDescent="0.2">
      <c r="A4023" t="s">
        <v>1408</v>
      </c>
    </row>
    <row r="4024" spans="1:1" x14ac:dyDescent="0.2">
      <c r="A4024" t="s">
        <v>1409</v>
      </c>
    </row>
    <row r="4025" spans="1:1" x14ac:dyDescent="0.2">
      <c r="A4025" t="s">
        <v>1379</v>
      </c>
    </row>
    <row r="4026" spans="1:1" x14ac:dyDescent="0.2">
      <c r="A4026" t="s">
        <v>1483</v>
      </c>
    </row>
    <row r="4027" spans="1:1" x14ac:dyDescent="0.2">
      <c r="A4027" t="s">
        <v>1484</v>
      </c>
    </row>
    <row r="4028" spans="1:1" x14ac:dyDescent="0.2">
      <c r="A4028" t="s">
        <v>26</v>
      </c>
    </row>
    <row r="4029" spans="1:1" x14ac:dyDescent="0.2">
      <c r="A4029" t="s">
        <v>26</v>
      </c>
    </row>
    <row r="4030" spans="1:1" x14ac:dyDescent="0.2">
      <c r="A4030" t="s">
        <v>26</v>
      </c>
    </row>
    <row r="4031" spans="1:1" x14ac:dyDescent="0.2">
      <c r="A4031" t="s">
        <v>26</v>
      </c>
    </row>
    <row r="4032" spans="1:1" x14ac:dyDescent="0.2">
      <c r="A4032" t="s">
        <v>26</v>
      </c>
    </row>
    <row r="4033" spans="1:1" x14ac:dyDescent="0.2">
      <c r="A4033" t="s">
        <v>26</v>
      </c>
    </row>
    <row r="4034" spans="1:1" x14ac:dyDescent="0.2">
      <c r="A4034" t="s">
        <v>26</v>
      </c>
    </row>
    <row r="4035" spans="1:1" x14ac:dyDescent="0.2">
      <c r="A4035" t="s">
        <v>26</v>
      </c>
    </row>
    <row r="4036" spans="1:1" x14ac:dyDescent="0.2">
      <c r="A4036" t="s">
        <v>26</v>
      </c>
    </row>
    <row r="4037" spans="1:1" x14ac:dyDescent="0.2">
      <c r="A4037" t="s">
        <v>26</v>
      </c>
    </row>
    <row r="4038" spans="1:1" x14ac:dyDescent="0.2">
      <c r="A4038" t="s">
        <v>26</v>
      </c>
    </row>
    <row r="4039" spans="1:1" x14ac:dyDescent="0.2">
      <c r="A4039" t="s">
        <v>26</v>
      </c>
    </row>
    <row r="4040" spans="1:1" x14ac:dyDescent="0.2">
      <c r="A4040" t="s">
        <v>26</v>
      </c>
    </row>
    <row r="4041" spans="1:1" x14ac:dyDescent="0.2">
      <c r="A4041" t="e">
        <f>--------------------MCEEEDSTALVCDNGSGLCKAGFAGDDAPRAVFPSIVGRP</f>
        <v>#NAME?</v>
      </c>
    </row>
    <row r="4042" spans="1:1" x14ac:dyDescent="0.2">
      <c r="A4042" t="s">
        <v>1400</v>
      </c>
    </row>
    <row r="4043" spans="1:1" x14ac:dyDescent="0.2">
      <c r="A4043" t="s">
        <v>1394</v>
      </c>
    </row>
    <row r="4044" spans="1:1" x14ac:dyDescent="0.2">
      <c r="A4044" t="s">
        <v>1485</v>
      </c>
    </row>
    <row r="4045" spans="1:1" x14ac:dyDescent="0.2">
      <c r="A4045" t="s">
        <v>1396</v>
      </c>
    </row>
    <row r="4046" spans="1:1" x14ac:dyDescent="0.2">
      <c r="A4046" t="s">
        <v>1401</v>
      </c>
    </row>
    <row r="4047" spans="1:1" x14ac:dyDescent="0.2">
      <c r="A4047" t="s">
        <v>1404</v>
      </c>
    </row>
    <row r="4048" spans="1:1" x14ac:dyDescent="0.2">
      <c r="A4048" t="s">
        <v>1486</v>
      </c>
    </row>
    <row r="4049" spans="1:1" x14ac:dyDescent="0.2">
      <c r="A4049" t="s">
        <v>1487</v>
      </c>
    </row>
    <row r="4050" spans="1:1" x14ac:dyDescent="0.2">
      <c r="A4050" t="s">
        <v>26</v>
      </c>
    </row>
    <row r="4051" spans="1:1" x14ac:dyDescent="0.2">
      <c r="A4051" t="s">
        <v>26</v>
      </c>
    </row>
    <row r="4052" spans="1:1" x14ac:dyDescent="0.2">
      <c r="A4052" t="s">
        <v>26</v>
      </c>
    </row>
    <row r="4053" spans="1:1" x14ac:dyDescent="0.2">
      <c r="A4053" t="s">
        <v>26</v>
      </c>
    </row>
    <row r="4054" spans="1:1" x14ac:dyDescent="0.2">
      <c r="A4054" t="s">
        <v>26</v>
      </c>
    </row>
    <row r="4055" spans="1:1" x14ac:dyDescent="0.2">
      <c r="A4055" t="s">
        <v>26</v>
      </c>
    </row>
    <row r="4056" spans="1:1" x14ac:dyDescent="0.2">
      <c r="A4056" t="s">
        <v>26</v>
      </c>
    </row>
    <row r="4057" spans="1:1" x14ac:dyDescent="0.2">
      <c r="A4057" t="s">
        <v>26</v>
      </c>
    </row>
    <row r="4058" spans="1:1" x14ac:dyDescent="0.2">
      <c r="A4058" t="s">
        <v>26</v>
      </c>
    </row>
    <row r="4059" spans="1:1" x14ac:dyDescent="0.2">
      <c r="A4059" t="s">
        <v>26</v>
      </c>
    </row>
    <row r="4060" spans="1:1" x14ac:dyDescent="0.2">
      <c r="A4060" t="s">
        <v>26</v>
      </c>
    </row>
    <row r="4061" spans="1:1" x14ac:dyDescent="0.2">
      <c r="A4061" t="s">
        <v>26</v>
      </c>
    </row>
    <row r="4062" spans="1:1" x14ac:dyDescent="0.2">
      <c r="A4062" t="s">
        <v>26</v>
      </c>
    </row>
    <row r="4063" spans="1:1" x14ac:dyDescent="0.2">
      <c r="A4063" t="e">
        <f>--------------------MCDEDETTALVCDNGSGLVKAGFAGDDAPRAVFPSIVGRP</f>
        <v>#NAME?</v>
      </c>
    </row>
    <row r="4064" spans="1:1" x14ac:dyDescent="0.2">
      <c r="A4064" t="s">
        <v>1393</v>
      </c>
    </row>
    <row r="4065" spans="1:1" x14ac:dyDescent="0.2">
      <c r="A4065" t="s">
        <v>1394</v>
      </c>
    </row>
    <row r="4066" spans="1:1" x14ac:dyDescent="0.2">
      <c r="A4066" t="s">
        <v>1395</v>
      </c>
    </row>
    <row r="4067" spans="1:1" x14ac:dyDescent="0.2">
      <c r="A4067" t="s">
        <v>1396</v>
      </c>
    </row>
    <row r="4068" spans="1:1" x14ac:dyDescent="0.2">
      <c r="A4068" t="s">
        <v>1397</v>
      </c>
    </row>
    <row r="4069" spans="1:1" x14ac:dyDescent="0.2">
      <c r="A4069" t="s">
        <v>1398</v>
      </c>
    </row>
    <row r="4070" spans="1:1" x14ac:dyDescent="0.2">
      <c r="A4070" t="s">
        <v>1488</v>
      </c>
    </row>
    <row r="4071" spans="1:1" x14ac:dyDescent="0.2">
      <c r="A4071" t="s">
        <v>1489</v>
      </c>
    </row>
    <row r="4072" spans="1:1" x14ac:dyDescent="0.2">
      <c r="A4072" t="s">
        <v>26</v>
      </c>
    </row>
    <row r="4073" spans="1:1" x14ac:dyDescent="0.2">
      <c r="A4073" t="s">
        <v>26</v>
      </c>
    </row>
    <row r="4074" spans="1:1" x14ac:dyDescent="0.2">
      <c r="A4074" t="s">
        <v>26</v>
      </c>
    </row>
    <row r="4075" spans="1:1" x14ac:dyDescent="0.2">
      <c r="A4075" t="s">
        <v>26</v>
      </c>
    </row>
    <row r="4076" spans="1:1" x14ac:dyDescent="0.2">
      <c r="A4076" t="s">
        <v>26</v>
      </c>
    </row>
    <row r="4077" spans="1:1" x14ac:dyDescent="0.2">
      <c r="A4077" t="s">
        <v>26</v>
      </c>
    </row>
    <row r="4078" spans="1:1" x14ac:dyDescent="0.2">
      <c r="A4078" t="s">
        <v>26</v>
      </c>
    </row>
    <row r="4079" spans="1:1" x14ac:dyDescent="0.2">
      <c r="A4079" t="s">
        <v>26</v>
      </c>
    </row>
    <row r="4080" spans="1:1" x14ac:dyDescent="0.2">
      <c r="A4080" t="s">
        <v>26</v>
      </c>
    </row>
    <row r="4081" spans="1:1" x14ac:dyDescent="0.2">
      <c r="A4081" t="s">
        <v>26</v>
      </c>
    </row>
    <row r="4082" spans="1:1" x14ac:dyDescent="0.2">
      <c r="A4082" t="s">
        <v>26</v>
      </c>
    </row>
    <row r="4083" spans="1:1" x14ac:dyDescent="0.2">
      <c r="A4083" t="s">
        <v>26</v>
      </c>
    </row>
    <row r="4084" spans="1:1" x14ac:dyDescent="0.2">
      <c r="A4084" t="s">
        <v>26</v>
      </c>
    </row>
    <row r="4085" spans="1:1" x14ac:dyDescent="0.2">
      <c r="A4085" t="e">
        <f>--------------------MCDDEETTALVCDNGSGLVKAGFAGDDAPRAVFPSIVGRP</f>
        <v>#NAME?</v>
      </c>
    </row>
    <row r="4086" spans="1:1" x14ac:dyDescent="0.2">
      <c r="A4086" t="s">
        <v>1393</v>
      </c>
    </row>
    <row r="4087" spans="1:1" x14ac:dyDescent="0.2">
      <c r="A4087" t="s">
        <v>1394</v>
      </c>
    </row>
    <row r="4088" spans="1:1" x14ac:dyDescent="0.2">
      <c r="A4088" t="s">
        <v>1395</v>
      </c>
    </row>
    <row r="4089" spans="1:1" x14ac:dyDescent="0.2">
      <c r="A4089" t="s">
        <v>1396</v>
      </c>
    </row>
    <row r="4090" spans="1:1" x14ac:dyDescent="0.2">
      <c r="A4090" t="s">
        <v>1401</v>
      </c>
    </row>
    <row r="4091" spans="1:1" x14ac:dyDescent="0.2">
      <c r="A4091" t="s">
        <v>1404</v>
      </c>
    </row>
    <row r="4092" spans="1:1" x14ac:dyDescent="0.2">
      <c r="A4092" t="s">
        <v>1490</v>
      </c>
    </row>
    <row r="4093" spans="1:1" x14ac:dyDescent="0.2">
      <c r="A4093" t="s">
        <v>1491</v>
      </c>
    </row>
    <row r="4094" spans="1:1" x14ac:dyDescent="0.2">
      <c r="A4094" t="s">
        <v>26</v>
      </c>
    </row>
    <row r="4095" spans="1:1" x14ac:dyDescent="0.2">
      <c r="A4095" t="s">
        <v>26</v>
      </c>
    </row>
    <row r="4096" spans="1:1" x14ac:dyDescent="0.2">
      <c r="A4096" t="s">
        <v>26</v>
      </c>
    </row>
    <row r="4097" spans="1:1" x14ac:dyDescent="0.2">
      <c r="A4097" t="s">
        <v>26</v>
      </c>
    </row>
    <row r="4098" spans="1:1" x14ac:dyDescent="0.2">
      <c r="A4098" t="s">
        <v>26</v>
      </c>
    </row>
    <row r="4099" spans="1:1" x14ac:dyDescent="0.2">
      <c r="A4099" t="s">
        <v>26</v>
      </c>
    </row>
    <row r="4100" spans="1:1" x14ac:dyDescent="0.2">
      <c r="A4100" t="s">
        <v>26</v>
      </c>
    </row>
    <row r="4101" spans="1:1" x14ac:dyDescent="0.2">
      <c r="A4101" t="s">
        <v>26</v>
      </c>
    </row>
    <row r="4102" spans="1:1" x14ac:dyDescent="0.2">
      <c r="A4102" t="s">
        <v>26</v>
      </c>
    </row>
    <row r="4103" spans="1:1" x14ac:dyDescent="0.2">
      <c r="A4103" t="s">
        <v>26</v>
      </c>
    </row>
    <row r="4104" spans="1:1" x14ac:dyDescent="0.2">
      <c r="A4104" t="s">
        <v>26</v>
      </c>
    </row>
    <row r="4105" spans="1:1" x14ac:dyDescent="0.2">
      <c r="A4105" t="s">
        <v>26</v>
      </c>
    </row>
    <row r="4106" spans="1:1" x14ac:dyDescent="0.2">
      <c r="A4106" t="s">
        <v>26</v>
      </c>
    </row>
    <row r="4107" spans="1:1" x14ac:dyDescent="0.2">
      <c r="A4107" t="e">
        <f>--------------------MC-EEETTALVCDNGSGLCKAGFAGDDAPRAVFPSIVGRP</f>
        <v>#NAME?</v>
      </c>
    </row>
    <row r="4108" spans="1:1" x14ac:dyDescent="0.2">
      <c r="A4108" t="s">
        <v>1400</v>
      </c>
    </row>
    <row r="4109" spans="1:1" x14ac:dyDescent="0.2">
      <c r="A4109" t="s">
        <v>1394</v>
      </c>
    </row>
    <row r="4110" spans="1:1" x14ac:dyDescent="0.2">
      <c r="A4110" t="s">
        <v>1395</v>
      </c>
    </row>
    <row r="4111" spans="1:1" x14ac:dyDescent="0.2">
      <c r="A4111" t="s">
        <v>1396</v>
      </c>
    </row>
    <row r="4112" spans="1:1" x14ac:dyDescent="0.2">
      <c r="A4112" t="s">
        <v>1401</v>
      </c>
    </row>
    <row r="4113" spans="1:1" x14ac:dyDescent="0.2">
      <c r="A4113" t="s">
        <v>1402</v>
      </c>
    </row>
    <row r="4114" spans="1:1" x14ac:dyDescent="0.2">
      <c r="A4114" t="s">
        <v>1492</v>
      </c>
    </row>
    <row r="4115" spans="1:1" x14ac:dyDescent="0.2">
      <c r="A4115" t="s">
        <v>26</v>
      </c>
    </row>
    <row r="4116" spans="1:1" x14ac:dyDescent="0.2">
      <c r="A4116" t="s">
        <v>26</v>
      </c>
    </row>
    <row r="4117" spans="1:1" x14ac:dyDescent="0.2">
      <c r="A4117" t="s">
        <v>26</v>
      </c>
    </row>
    <row r="4118" spans="1:1" x14ac:dyDescent="0.2">
      <c r="A4118" t="s">
        <v>26</v>
      </c>
    </row>
    <row r="4119" spans="1:1" x14ac:dyDescent="0.2">
      <c r="A4119" t="s">
        <v>26</v>
      </c>
    </row>
    <row r="4120" spans="1:1" x14ac:dyDescent="0.2">
      <c r="A4120" t="s">
        <v>26</v>
      </c>
    </row>
    <row r="4121" spans="1:1" x14ac:dyDescent="0.2">
      <c r="A4121" t="s">
        <v>26</v>
      </c>
    </row>
    <row r="4122" spans="1:1" x14ac:dyDescent="0.2">
      <c r="A4122" t="s">
        <v>26</v>
      </c>
    </row>
    <row r="4123" spans="1:1" x14ac:dyDescent="0.2">
      <c r="A4123" t="s">
        <v>26</v>
      </c>
    </row>
    <row r="4124" spans="1:1" x14ac:dyDescent="0.2">
      <c r="A4124" t="s">
        <v>26</v>
      </c>
    </row>
    <row r="4125" spans="1:1" x14ac:dyDescent="0.2">
      <c r="A4125" t="s">
        <v>26</v>
      </c>
    </row>
    <row r="4126" spans="1:1" x14ac:dyDescent="0.2">
      <c r="A4126" t="s">
        <v>26</v>
      </c>
    </row>
    <row r="4127" spans="1:1" x14ac:dyDescent="0.2">
      <c r="A4127" t="s">
        <v>26</v>
      </c>
    </row>
    <row r="4128" spans="1:1" x14ac:dyDescent="0.2">
      <c r="A4128" t="e">
        <f>---------------------M-EDEVAALVIDNGSGMCKAGFAGDDAPRAVFPSIVGRP</f>
        <v>#NAME?</v>
      </c>
    </row>
    <row r="4129" spans="1:1" x14ac:dyDescent="0.2">
      <c r="A4129" t="s">
        <v>1369</v>
      </c>
    </row>
    <row r="4130" spans="1:1" x14ac:dyDescent="0.2">
      <c r="A4130" t="s">
        <v>1370</v>
      </c>
    </row>
    <row r="4131" spans="1:1" x14ac:dyDescent="0.2">
      <c r="A4131" t="s">
        <v>1385</v>
      </c>
    </row>
    <row r="4132" spans="1:1" x14ac:dyDescent="0.2">
      <c r="A4132" t="s">
        <v>1493</v>
      </c>
    </row>
    <row r="4133" spans="1:1" x14ac:dyDescent="0.2">
      <c r="A4133" t="s">
        <v>1494</v>
      </c>
    </row>
    <row r="4134" spans="1:1" x14ac:dyDescent="0.2">
      <c r="A4134" t="s">
        <v>1379</v>
      </c>
    </row>
    <row r="4135" spans="1:1" x14ac:dyDescent="0.2">
      <c r="A4135" t="s">
        <v>1495</v>
      </c>
    </row>
    <row r="4136" spans="1:1" x14ac:dyDescent="0.2">
      <c r="A4136" t="s">
        <v>26</v>
      </c>
    </row>
    <row r="4137" spans="1:1" x14ac:dyDescent="0.2">
      <c r="A4137" t="s">
        <v>26</v>
      </c>
    </row>
    <row r="4138" spans="1:1" x14ac:dyDescent="0.2">
      <c r="A4138" t="s">
        <v>26</v>
      </c>
    </row>
    <row r="4139" spans="1:1" x14ac:dyDescent="0.2">
      <c r="A4139" t="s">
        <v>26</v>
      </c>
    </row>
    <row r="4140" spans="1:1" x14ac:dyDescent="0.2">
      <c r="A4140" t="s">
        <v>26</v>
      </c>
    </row>
    <row r="4141" spans="1:1" x14ac:dyDescent="0.2">
      <c r="A4141" t="s">
        <v>26</v>
      </c>
    </row>
    <row r="4142" spans="1:1" x14ac:dyDescent="0.2">
      <c r="A4142" t="s">
        <v>26</v>
      </c>
    </row>
    <row r="4143" spans="1:1" x14ac:dyDescent="0.2">
      <c r="A4143" t="s">
        <v>26</v>
      </c>
    </row>
    <row r="4144" spans="1:1" x14ac:dyDescent="0.2">
      <c r="A4144" t="s">
        <v>26</v>
      </c>
    </row>
    <row r="4145" spans="1:1" x14ac:dyDescent="0.2">
      <c r="A4145" t="s">
        <v>26</v>
      </c>
    </row>
    <row r="4146" spans="1:1" x14ac:dyDescent="0.2">
      <c r="A4146" t="s">
        <v>26</v>
      </c>
    </row>
    <row r="4147" spans="1:1" x14ac:dyDescent="0.2">
      <c r="A4147" t="s">
        <v>26</v>
      </c>
    </row>
    <row r="4148" spans="1:1" x14ac:dyDescent="0.2">
      <c r="A4148" t="s">
        <v>26</v>
      </c>
    </row>
    <row r="4149" spans="1:1" x14ac:dyDescent="0.2">
      <c r="A4149" t="e">
        <f>-------------------------------------MCKAGFAGDDAPRAVFPSIVGRP</f>
        <v>#NAME?</v>
      </c>
    </row>
    <row r="4150" spans="1:1" x14ac:dyDescent="0.2">
      <c r="A4150" t="s">
        <v>1369</v>
      </c>
    </row>
    <row r="4151" spans="1:1" x14ac:dyDescent="0.2">
      <c r="A4151" t="s">
        <v>1420</v>
      </c>
    </row>
    <row r="4152" spans="1:1" x14ac:dyDescent="0.2">
      <c r="A4152" t="s">
        <v>1385</v>
      </c>
    </row>
    <row r="4153" spans="1:1" x14ac:dyDescent="0.2">
      <c r="A4153" t="s">
        <v>1496</v>
      </c>
    </row>
    <row r="4154" spans="1:1" x14ac:dyDescent="0.2">
      <c r="A4154" t="s">
        <v>1497</v>
      </c>
    </row>
    <row r="4155" spans="1:1" x14ac:dyDescent="0.2">
      <c r="A4155" t="s">
        <v>1379</v>
      </c>
    </row>
    <row r="4156" spans="1:1" x14ac:dyDescent="0.2">
      <c r="A4156" t="s">
        <v>1498</v>
      </c>
    </row>
    <row r="4157" spans="1:1" x14ac:dyDescent="0.2">
      <c r="A4157" t="s">
        <v>26</v>
      </c>
    </row>
    <row r="4158" spans="1:1" x14ac:dyDescent="0.2">
      <c r="A4158" t="s">
        <v>26</v>
      </c>
    </row>
    <row r="4159" spans="1:1" x14ac:dyDescent="0.2">
      <c r="A4159" t="s">
        <v>26</v>
      </c>
    </row>
    <row r="4160" spans="1:1" x14ac:dyDescent="0.2">
      <c r="A4160" t="s">
        <v>26</v>
      </c>
    </row>
    <row r="4161" spans="1:1" x14ac:dyDescent="0.2">
      <c r="A4161" t="s">
        <v>26</v>
      </c>
    </row>
    <row r="4162" spans="1:1" x14ac:dyDescent="0.2">
      <c r="A4162" t="s">
        <v>26</v>
      </c>
    </row>
    <row r="4163" spans="1:1" x14ac:dyDescent="0.2">
      <c r="A4163" t="s">
        <v>26</v>
      </c>
    </row>
    <row r="4164" spans="1:1" x14ac:dyDescent="0.2">
      <c r="A4164" t="s">
        <v>26</v>
      </c>
    </row>
    <row r="4165" spans="1:1" x14ac:dyDescent="0.2">
      <c r="A4165" t="s">
        <v>26</v>
      </c>
    </row>
    <row r="4166" spans="1:1" x14ac:dyDescent="0.2">
      <c r="A4166" t="s">
        <v>26</v>
      </c>
    </row>
    <row r="4167" spans="1:1" x14ac:dyDescent="0.2">
      <c r="A4167" t="s">
        <v>26</v>
      </c>
    </row>
    <row r="4168" spans="1:1" x14ac:dyDescent="0.2">
      <c r="A4168" t="s">
        <v>26</v>
      </c>
    </row>
    <row r="4169" spans="1:1" x14ac:dyDescent="0.2">
      <c r="A4169" t="s">
        <v>26</v>
      </c>
    </row>
    <row r="4170" spans="1:1" x14ac:dyDescent="0.2">
      <c r="A4170" t="s">
        <v>26</v>
      </c>
    </row>
    <row r="4171" spans="1:1" x14ac:dyDescent="0.2">
      <c r="A4171" t="e">
        <f>-----MVGMGQKDSYVGDEAQSKRGILTLKYPIEHGIVTNWDDMEKIWHHTFYNELRVAP</f>
        <v>#NAME?</v>
      </c>
    </row>
    <row r="4172" spans="1:1" x14ac:dyDescent="0.2">
      <c r="A4172" t="s">
        <v>1413</v>
      </c>
    </row>
    <row r="4173" spans="1:1" x14ac:dyDescent="0.2">
      <c r="A4173" t="s">
        <v>1385</v>
      </c>
    </row>
    <row r="4174" spans="1:1" x14ac:dyDescent="0.2">
      <c r="A4174" t="s">
        <v>1499</v>
      </c>
    </row>
    <row r="4175" spans="1:1" x14ac:dyDescent="0.2">
      <c r="A4175" t="s">
        <v>1427</v>
      </c>
    </row>
    <row r="4176" spans="1:1" x14ac:dyDescent="0.2">
      <c r="A4176" t="s">
        <v>1379</v>
      </c>
    </row>
    <row r="4177" spans="1:1" x14ac:dyDescent="0.2">
      <c r="A4177" t="s">
        <v>1500</v>
      </c>
    </row>
    <row r="4178" spans="1:1" x14ac:dyDescent="0.2">
      <c r="A4178" t="s">
        <v>1501</v>
      </c>
    </row>
    <row r="4179" spans="1:1" x14ac:dyDescent="0.2">
      <c r="A4179" t="s">
        <v>1502</v>
      </c>
    </row>
    <row r="4180" spans="1:1" x14ac:dyDescent="0.2">
      <c r="A4180" t="s">
        <v>26</v>
      </c>
    </row>
    <row r="4181" spans="1:1" x14ac:dyDescent="0.2">
      <c r="A4181" t="s">
        <v>26</v>
      </c>
    </row>
    <row r="4182" spans="1:1" x14ac:dyDescent="0.2">
      <c r="A4182" t="s">
        <v>26</v>
      </c>
    </row>
    <row r="4183" spans="1:1" x14ac:dyDescent="0.2">
      <c r="A4183" t="s">
        <v>26</v>
      </c>
    </row>
    <row r="4184" spans="1:1" x14ac:dyDescent="0.2">
      <c r="A4184" t="s">
        <v>26</v>
      </c>
    </row>
    <row r="4185" spans="1:1" x14ac:dyDescent="0.2">
      <c r="A4185" t="s">
        <v>26</v>
      </c>
    </row>
    <row r="4186" spans="1:1" x14ac:dyDescent="0.2">
      <c r="A4186" t="s">
        <v>26</v>
      </c>
    </row>
    <row r="4187" spans="1:1" x14ac:dyDescent="0.2">
      <c r="A4187" t="s">
        <v>26</v>
      </c>
    </row>
    <row r="4188" spans="1:1" x14ac:dyDescent="0.2">
      <c r="A4188" t="s">
        <v>26</v>
      </c>
    </row>
    <row r="4189" spans="1:1" x14ac:dyDescent="0.2">
      <c r="A4189" t="s">
        <v>26</v>
      </c>
    </row>
    <row r="4190" spans="1:1" x14ac:dyDescent="0.2">
      <c r="A4190" t="s">
        <v>26</v>
      </c>
    </row>
    <row r="4191" spans="1:1" x14ac:dyDescent="0.2">
      <c r="A4191" t="s">
        <v>26</v>
      </c>
    </row>
    <row r="4192" spans="1:1" x14ac:dyDescent="0.2">
      <c r="A4192" t="s">
        <v>26</v>
      </c>
    </row>
    <row r="4193" spans="1:1" x14ac:dyDescent="0.2">
      <c r="A4193" t="e">
        <f>--------------------MA-EDDVAALVVDNGSGMCKAGFAGDDAPRAVFPSIVGRP</f>
        <v>#NAME?</v>
      </c>
    </row>
    <row r="4194" spans="1:1" x14ac:dyDescent="0.2">
      <c r="A4194" t="s">
        <v>1369</v>
      </c>
    </row>
    <row r="4195" spans="1:1" x14ac:dyDescent="0.2">
      <c r="A4195" t="s">
        <v>1420</v>
      </c>
    </row>
    <row r="4196" spans="1:1" x14ac:dyDescent="0.2">
      <c r="A4196" t="s">
        <v>1503</v>
      </c>
    </row>
    <row r="4197" spans="1:1" x14ac:dyDescent="0.2">
      <c r="A4197" t="s">
        <v>1431</v>
      </c>
    </row>
    <row r="4198" spans="1:1" x14ac:dyDescent="0.2">
      <c r="A4198" t="s">
        <v>1504</v>
      </c>
    </row>
    <row r="4199" spans="1:1" x14ac:dyDescent="0.2">
      <c r="A4199" t="s">
        <v>1379</v>
      </c>
    </row>
    <row r="4200" spans="1:1" x14ac:dyDescent="0.2">
      <c r="A4200" t="s">
        <v>1505</v>
      </c>
    </row>
    <row r="4201" spans="1:1" x14ac:dyDescent="0.2">
      <c r="A4201" t="s">
        <v>1506</v>
      </c>
    </row>
    <row r="4202" spans="1:1" x14ac:dyDescent="0.2">
      <c r="A4202" t="s">
        <v>1502</v>
      </c>
    </row>
    <row r="4203" spans="1:1" x14ac:dyDescent="0.2">
      <c r="A4203" t="s">
        <v>26</v>
      </c>
    </row>
    <row r="4204" spans="1:1" x14ac:dyDescent="0.2">
      <c r="A4204" t="s">
        <v>26</v>
      </c>
    </row>
    <row r="4205" spans="1:1" x14ac:dyDescent="0.2">
      <c r="A4205" t="s">
        <v>26</v>
      </c>
    </row>
    <row r="4206" spans="1:1" x14ac:dyDescent="0.2">
      <c r="A4206" t="s">
        <v>26</v>
      </c>
    </row>
    <row r="4207" spans="1:1" x14ac:dyDescent="0.2">
      <c r="A4207" t="s">
        <v>26</v>
      </c>
    </row>
    <row r="4208" spans="1:1" x14ac:dyDescent="0.2">
      <c r="A4208" t="s">
        <v>26</v>
      </c>
    </row>
    <row r="4209" spans="1:1" x14ac:dyDescent="0.2">
      <c r="A4209" t="s">
        <v>26</v>
      </c>
    </row>
    <row r="4210" spans="1:1" x14ac:dyDescent="0.2">
      <c r="A4210" t="s">
        <v>26</v>
      </c>
    </row>
    <row r="4211" spans="1:1" x14ac:dyDescent="0.2">
      <c r="A4211" t="s">
        <v>26</v>
      </c>
    </row>
    <row r="4212" spans="1:1" x14ac:dyDescent="0.2">
      <c r="A4212" t="s">
        <v>26</v>
      </c>
    </row>
    <row r="4213" spans="1:1" x14ac:dyDescent="0.2">
      <c r="A4213" t="s">
        <v>26</v>
      </c>
    </row>
    <row r="4214" spans="1:1" x14ac:dyDescent="0.2">
      <c r="A4214" t="s">
        <v>26</v>
      </c>
    </row>
    <row r="4215" spans="1:1" x14ac:dyDescent="0.2">
      <c r="A4215" t="s">
        <v>26</v>
      </c>
    </row>
    <row r="4216" spans="1:1" x14ac:dyDescent="0.2">
      <c r="A4216" t="e">
        <f>--------------------MA-EDDVAALVVDNGSGMCKAGFAGDDAPRAVFPSIVGRP</f>
        <v>#NAME?</v>
      </c>
    </row>
    <row r="4217" spans="1:1" x14ac:dyDescent="0.2">
      <c r="A4217" t="s">
        <v>1369</v>
      </c>
    </row>
    <row r="4218" spans="1:1" x14ac:dyDescent="0.2">
      <c r="A4218" t="s">
        <v>1420</v>
      </c>
    </row>
    <row r="4219" spans="1:1" x14ac:dyDescent="0.2">
      <c r="A4219" t="s">
        <v>1503</v>
      </c>
    </row>
    <row r="4220" spans="1:1" x14ac:dyDescent="0.2">
      <c r="A4220" t="s">
        <v>1431</v>
      </c>
    </row>
    <row r="4221" spans="1:1" x14ac:dyDescent="0.2">
      <c r="A4221" t="s">
        <v>1504</v>
      </c>
    </row>
    <row r="4222" spans="1:1" x14ac:dyDescent="0.2">
      <c r="A4222" t="s">
        <v>1379</v>
      </c>
    </row>
    <row r="4223" spans="1:1" x14ac:dyDescent="0.2">
      <c r="A4223" t="s">
        <v>1507</v>
      </c>
    </row>
    <row r="4224" spans="1:1" x14ac:dyDescent="0.2">
      <c r="A4224" t="s">
        <v>1508</v>
      </c>
    </row>
    <row r="4225" spans="1:1" x14ac:dyDescent="0.2">
      <c r="A4225" t="s">
        <v>1502</v>
      </c>
    </row>
    <row r="4226" spans="1:1" x14ac:dyDescent="0.2">
      <c r="A4226" t="s">
        <v>26</v>
      </c>
    </row>
    <row r="4227" spans="1:1" x14ac:dyDescent="0.2">
      <c r="A4227" t="s">
        <v>26</v>
      </c>
    </row>
    <row r="4228" spans="1:1" x14ac:dyDescent="0.2">
      <c r="A4228" t="s">
        <v>26</v>
      </c>
    </row>
    <row r="4229" spans="1:1" x14ac:dyDescent="0.2">
      <c r="A4229" t="s">
        <v>26</v>
      </c>
    </row>
    <row r="4230" spans="1:1" x14ac:dyDescent="0.2">
      <c r="A4230" t="s">
        <v>26</v>
      </c>
    </row>
    <row r="4231" spans="1:1" x14ac:dyDescent="0.2">
      <c r="A4231" t="s">
        <v>26</v>
      </c>
    </row>
    <row r="4232" spans="1:1" x14ac:dyDescent="0.2">
      <c r="A4232" t="s">
        <v>26</v>
      </c>
    </row>
    <row r="4233" spans="1:1" x14ac:dyDescent="0.2">
      <c r="A4233" t="s">
        <v>26</v>
      </c>
    </row>
    <row r="4234" spans="1:1" x14ac:dyDescent="0.2">
      <c r="A4234" t="s">
        <v>26</v>
      </c>
    </row>
    <row r="4235" spans="1:1" x14ac:dyDescent="0.2">
      <c r="A4235" t="s">
        <v>26</v>
      </c>
    </row>
    <row r="4236" spans="1:1" x14ac:dyDescent="0.2">
      <c r="A4236" t="s">
        <v>26</v>
      </c>
    </row>
    <row r="4237" spans="1:1" x14ac:dyDescent="0.2">
      <c r="A4237" t="s">
        <v>26</v>
      </c>
    </row>
    <row r="4238" spans="1:1" x14ac:dyDescent="0.2">
      <c r="A4238" t="s">
        <v>26</v>
      </c>
    </row>
    <row r="4239" spans="1:1" x14ac:dyDescent="0.2">
      <c r="A4239" t="e">
        <f>--------------------MA-EDDVAALVVDNGSGMCKAGFAGDDAPRAVFPSIVGRP</f>
        <v>#NAME?</v>
      </c>
    </row>
    <row r="4240" spans="1:1" x14ac:dyDescent="0.2">
      <c r="A4240" t="s">
        <v>1369</v>
      </c>
    </row>
    <row r="4241" spans="1:1" x14ac:dyDescent="0.2">
      <c r="A4241" t="s">
        <v>1420</v>
      </c>
    </row>
    <row r="4242" spans="1:1" x14ac:dyDescent="0.2">
      <c r="A4242" t="s">
        <v>1503</v>
      </c>
    </row>
    <row r="4243" spans="1:1" x14ac:dyDescent="0.2">
      <c r="A4243" t="s">
        <v>1431</v>
      </c>
    </row>
    <row r="4244" spans="1:1" x14ac:dyDescent="0.2">
      <c r="A4244" t="s">
        <v>1504</v>
      </c>
    </row>
    <row r="4245" spans="1:1" x14ac:dyDescent="0.2">
      <c r="A4245" t="s">
        <v>1379</v>
      </c>
    </row>
    <row r="4246" spans="1:1" x14ac:dyDescent="0.2">
      <c r="A4246" t="s">
        <v>1509</v>
      </c>
    </row>
    <row r="4247" spans="1:1" x14ac:dyDescent="0.2">
      <c r="A4247" t="s">
        <v>1510</v>
      </c>
    </row>
    <row r="4248" spans="1:1" x14ac:dyDescent="0.2">
      <c r="A4248" t="s">
        <v>1502</v>
      </c>
    </row>
    <row r="4249" spans="1:1" x14ac:dyDescent="0.2">
      <c r="A4249" t="s">
        <v>26</v>
      </c>
    </row>
    <row r="4250" spans="1:1" x14ac:dyDescent="0.2">
      <c r="A4250" t="s">
        <v>26</v>
      </c>
    </row>
    <row r="4251" spans="1:1" x14ac:dyDescent="0.2">
      <c r="A4251" t="s">
        <v>26</v>
      </c>
    </row>
    <row r="4252" spans="1:1" x14ac:dyDescent="0.2">
      <c r="A4252" t="s">
        <v>26</v>
      </c>
    </row>
    <row r="4253" spans="1:1" x14ac:dyDescent="0.2">
      <c r="A4253" t="s">
        <v>26</v>
      </c>
    </row>
    <row r="4254" spans="1:1" x14ac:dyDescent="0.2">
      <c r="A4254" t="s">
        <v>26</v>
      </c>
    </row>
    <row r="4255" spans="1:1" x14ac:dyDescent="0.2">
      <c r="A4255" t="s">
        <v>26</v>
      </c>
    </row>
    <row r="4256" spans="1:1" x14ac:dyDescent="0.2">
      <c r="A4256" t="s">
        <v>26</v>
      </c>
    </row>
    <row r="4257" spans="1:1" x14ac:dyDescent="0.2">
      <c r="A4257" t="s">
        <v>26</v>
      </c>
    </row>
    <row r="4258" spans="1:1" x14ac:dyDescent="0.2">
      <c r="A4258" t="s">
        <v>26</v>
      </c>
    </row>
    <row r="4259" spans="1:1" x14ac:dyDescent="0.2">
      <c r="A4259" t="s">
        <v>26</v>
      </c>
    </row>
    <row r="4260" spans="1:1" x14ac:dyDescent="0.2">
      <c r="A4260" t="s">
        <v>26</v>
      </c>
    </row>
    <row r="4261" spans="1:1" x14ac:dyDescent="0.2">
      <c r="A4261" t="s">
        <v>26</v>
      </c>
    </row>
    <row r="4262" spans="1:1" x14ac:dyDescent="0.2">
      <c r="A4262" t="e">
        <f>--------------------MA-DDDVAALVVDNGSGMCKAGFAGDDAPRAVFPSIVGRP</f>
        <v>#NAME?</v>
      </c>
    </row>
    <row r="4263" spans="1:1" x14ac:dyDescent="0.2">
      <c r="A4263" t="s">
        <v>1369</v>
      </c>
    </row>
    <row r="4264" spans="1:1" x14ac:dyDescent="0.2">
      <c r="A4264" t="s">
        <v>1420</v>
      </c>
    </row>
    <row r="4265" spans="1:1" x14ac:dyDescent="0.2">
      <c r="A4265" t="s">
        <v>1503</v>
      </c>
    </row>
    <row r="4266" spans="1:1" x14ac:dyDescent="0.2">
      <c r="A4266" t="s">
        <v>1431</v>
      </c>
    </row>
    <row r="4267" spans="1:1" x14ac:dyDescent="0.2">
      <c r="A4267" t="s">
        <v>1504</v>
      </c>
    </row>
    <row r="4268" spans="1:1" x14ac:dyDescent="0.2">
      <c r="A4268" t="s">
        <v>1379</v>
      </c>
    </row>
    <row r="4269" spans="1:1" x14ac:dyDescent="0.2">
      <c r="A4269" t="s">
        <v>1511</v>
      </c>
    </row>
    <row r="4270" spans="1:1" x14ac:dyDescent="0.2">
      <c r="A4270" t="s">
        <v>1512</v>
      </c>
    </row>
    <row r="4271" spans="1:1" x14ac:dyDescent="0.2">
      <c r="A4271" t="s">
        <v>1502</v>
      </c>
    </row>
    <row r="4272" spans="1:1" x14ac:dyDescent="0.2">
      <c r="A4272" t="s">
        <v>26</v>
      </c>
    </row>
    <row r="4273" spans="1:1" x14ac:dyDescent="0.2">
      <c r="A4273" t="s">
        <v>26</v>
      </c>
    </row>
    <row r="4274" spans="1:1" x14ac:dyDescent="0.2">
      <c r="A4274" t="s">
        <v>26</v>
      </c>
    </row>
    <row r="4275" spans="1:1" x14ac:dyDescent="0.2">
      <c r="A4275" t="s">
        <v>26</v>
      </c>
    </row>
    <row r="4276" spans="1:1" x14ac:dyDescent="0.2">
      <c r="A4276" t="s">
        <v>26</v>
      </c>
    </row>
    <row r="4277" spans="1:1" x14ac:dyDescent="0.2">
      <c r="A4277" t="s">
        <v>26</v>
      </c>
    </row>
    <row r="4278" spans="1:1" x14ac:dyDescent="0.2">
      <c r="A4278" t="s">
        <v>26</v>
      </c>
    </row>
    <row r="4279" spans="1:1" x14ac:dyDescent="0.2">
      <c r="A4279" t="s">
        <v>26</v>
      </c>
    </row>
    <row r="4280" spans="1:1" x14ac:dyDescent="0.2">
      <c r="A4280" t="s">
        <v>26</v>
      </c>
    </row>
    <row r="4281" spans="1:1" x14ac:dyDescent="0.2">
      <c r="A4281" t="s">
        <v>26</v>
      </c>
    </row>
    <row r="4282" spans="1:1" x14ac:dyDescent="0.2">
      <c r="A4282" t="s">
        <v>26</v>
      </c>
    </row>
    <row r="4283" spans="1:1" x14ac:dyDescent="0.2">
      <c r="A4283" t="s">
        <v>26</v>
      </c>
    </row>
    <row r="4284" spans="1:1" x14ac:dyDescent="0.2">
      <c r="A4284" t="s">
        <v>26</v>
      </c>
    </row>
    <row r="4285" spans="1:1" x14ac:dyDescent="0.2">
      <c r="A4285" t="e">
        <f>--------------------MA-DDDVAALVVDNGSGMCKAGFAGDDAPRAVFPSIVGRP</f>
        <v>#NAME?</v>
      </c>
    </row>
    <row r="4286" spans="1:1" x14ac:dyDescent="0.2">
      <c r="A4286" t="s">
        <v>1369</v>
      </c>
    </row>
    <row r="4287" spans="1:1" x14ac:dyDescent="0.2">
      <c r="A4287" t="s">
        <v>1420</v>
      </c>
    </row>
    <row r="4288" spans="1:1" x14ac:dyDescent="0.2">
      <c r="A4288" t="s">
        <v>1503</v>
      </c>
    </row>
    <row r="4289" spans="1:1" x14ac:dyDescent="0.2">
      <c r="A4289" t="s">
        <v>1431</v>
      </c>
    </row>
    <row r="4290" spans="1:1" x14ac:dyDescent="0.2">
      <c r="A4290" t="s">
        <v>1504</v>
      </c>
    </row>
    <row r="4291" spans="1:1" x14ac:dyDescent="0.2">
      <c r="A4291" t="s">
        <v>1379</v>
      </c>
    </row>
    <row r="4292" spans="1:1" x14ac:dyDescent="0.2">
      <c r="A4292" t="s">
        <v>1513</v>
      </c>
    </row>
    <row r="4293" spans="1:1" x14ac:dyDescent="0.2">
      <c r="A4293" t="s">
        <v>26</v>
      </c>
    </row>
    <row r="4294" spans="1:1" x14ac:dyDescent="0.2">
      <c r="A4294" t="s">
        <v>26</v>
      </c>
    </row>
    <row r="4295" spans="1:1" x14ac:dyDescent="0.2">
      <c r="A4295" t="s">
        <v>26</v>
      </c>
    </row>
    <row r="4296" spans="1:1" x14ac:dyDescent="0.2">
      <c r="A4296" t="s">
        <v>26</v>
      </c>
    </row>
    <row r="4297" spans="1:1" x14ac:dyDescent="0.2">
      <c r="A4297" t="s">
        <v>26</v>
      </c>
    </row>
    <row r="4298" spans="1:1" x14ac:dyDescent="0.2">
      <c r="A4298" t="s">
        <v>26</v>
      </c>
    </row>
    <row r="4299" spans="1:1" x14ac:dyDescent="0.2">
      <c r="A4299" t="s">
        <v>26</v>
      </c>
    </row>
    <row r="4300" spans="1:1" x14ac:dyDescent="0.2">
      <c r="A4300" t="s">
        <v>26</v>
      </c>
    </row>
    <row r="4301" spans="1:1" x14ac:dyDescent="0.2">
      <c r="A4301" t="s">
        <v>26</v>
      </c>
    </row>
    <row r="4302" spans="1:1" x14ac:dyDescent="0.2">
      <c r="A4302" t="s">
        <v>26</v>
      </c>
    </row>
    <row r="4303" spans="1:1" x14ac:dyDescent="0.2">
      <c r="A4303" t="s">
        <v>26</v>
      </c>
    </row>
    <row r="4304" spans="1:1" x14ac:dyDescent="0.2">
      <c r="A4304" t="s">
        <v>26</v>
      </c>
    </row>
    <row r="4305" spans="1:1" x14ac:dyDescent="0.2">
      <c r="A4305" t="s">
        <v>26</v>
      </c>
    </row>
    <row r="4306" spans="1:1" x14ac:dyDescent="0.2">
      <c r="A4306" t="e">
        <f>--------------------MA-DEDVAALVVDNGSGMCKAGFAGDDAPRAVFPSIVGRP</f>
        <v>#NAME?</v>
      </c>
    </row>
    <row r="4307" spans="1:1" x14ac:dyDescent="0.2">
      <c r="A4307" t="s">
        <v>1369</v>
      </c>
    </row>
    <row r="4308" spans="1:1" x14ac:dyDescent="0.2">
      <c r="A4308" t="s">
        <v>1407</v>
      </c>
    </row>
    <row r="4309" spans="1:1" x14ac:dyDescent="0.2">
      <c r="A4309" t="s">
        <v>1371</v>
      </c>
    </row>
    <row r="4310" spans="1:1" x14ac:dyDescent="0.2">
      <c r="A4310" t="s">
        <v>1514</v>
      </c>
    </row>
    <row r="4311" spans="1:1" x14ac:dyDescent="0.2">
      <c r="A4311" t="s">
        <v>1515</v>
      </c>
    </row>
    <row r="4312" spans="1:1" x14ac:dyDescent="0.2">
      <c r="A4312" t="s">
        <v>1374</v>
      </c>
    </row>
    <row r="4313" spans="1:1" x14ac:dyDescent="0.2">
      <c r="A4313" t="s">
        <v>1516</v>
      </c>
    </row>
    <row r="4314" spans="1:1" x14ac:dyDescent="0.2">
      <c r="A4314" t="s">
        <v>26</v>
      </c>
    </row>
    <row r="4315" spans="1:1" x14ac:dyDescent="0.2">
      <c r="A4315" t="s">
        <v>26</v>
      </c>
    </row>
    <row r="4316" spans="1:1" x14ac:dyDescent="0.2">
      <c r="A4316" t="s">
        <v>26</v>
      </c>
    </row>
    <row r="4317" spans="1:1" x14ac:dyDescent="0.2">
      <c r="A4317" t="s">
        <v>26</v>
      </c>
    </row>
    <row r="4318" spans="1:1" x14ac:dyDescent="0.2">
      <c r="A4318" t="s">
        <v>26</v>
      </c>
    </row>
    <row r="4319" spans="1:1" x14ac:dyDescent="0.2">
      <c r="A4319" t="s">
        <v>26</v>
      </c>
    </row>
    <row r="4320" spans="1:1" x14ac:dyDescent="0.2">
      <c r="A4320" t="s">
        <v>26</v>
      </c>
    </row>
    <row r="4321" spans="1:1" x14ac:dyDescent="0.2">
      <c r="A4321" t="s">
        <v>26</v>
      </c>
    </row>
    <row r="4322" spans="1:1" x14ac:dyDescent="0.2">
      <c r="A4322" t="s">
        <v>26</v>
      </c>
    </row>
    <row r="4323" spans="1:1" x14ac:dyDescent="0.2">
      <c r="A4323" t="s">
        <v>26</v>
      </c>
    </row>
    <row r="4324" spans="1:1" x14ac:dyDescent="0.2">
      <c r="A4324" t="s">
        <v>26</v>
      </c>
    </row>
    <row r="4325" spans="1:1" x14ac:dyDescent="0.2">
      <c r="A4325" t="s">
        <v>26</v>
      </c>
    </row>
    <row r="4326" spans="1:1" x14ac:dyDescent="0.2">
      <c r="A4326" t="s">
        <v>26</v>
      </c>
    </row>
    <row r="4327" spans="1:1" x14ac:dyDescent="0.2">
      <c r="A4327" t="e">
        <f>--------------------MA-DDDVAALVVDNGSGMCKAGFAGDDAPRAVFPSIVGRP</f>
        <v>#NAME?</v>
      </c>
    </row>
    <row r="4328" spans="1:1" x14ac:dyDescent="0.2">
      <c r="A4328" t="s">
        <v>1369</v>
      </c>
    </row>
    <row r="4329" spans="1:1" x14ac:dyDescent="0.2">
      <c r="A4329" t="s">
        <v>1517</v>
      </c>
    </row>
    <row r="4330" spans="1:1" x14ac:dyDescent="0.2">
      <c r="A4330" t="s">
        <v>1385</v>
      </c>
    </row>
    <row r="4331" spans="1:1" x14ac:dyDescent="0.2">
      <c r="A4331" t="s">
        <v>1518</v>
      </c>
    </row>
    <row r="4332" spans="1:1" x14ac:dyDescent="0.2">
      <c r="A4332" t="s">
        <v>1389</v>
      </c>
    </row>
    <row r="4333" spans="1:1" x14ac:dyDescent="0.2">
      <c r="A4333" t="s">
        <v>1374</v>
      </c>
    </row>
    <row r="4334" spans="1:1" x14ac:dyDescent="0.2">
      <c r="A4334" t="s">
        <v>1519</v>
      </c>
    </row>
    <row r="4335" spans="1:1" x14ac:dyDescent="0.2">
      <c r="A4335" t="s">
        <v>1520</v>
      </c>
    </row>
    <row r="4336" spans="1:1" x14ac:dyDescent="0.2">
      <c r="A4336" t="s">
        <v>1521</v>
      </c>
    </row>
    <row r="4337" spans="1:1" x14ac:dyDescent="0.2">
      <c r="A4337" t="s">
        <v>1522</v>
      </c>
    </row>
    <row r="4338" spans="1:1" x14ac:dyDescent="0.2">
      <c r="A4338" t="s">
        <v>1523</v>
      </c>
    </row>
    <row r="4339" spans="1:1" x14ac:dyDescent="0.2">
      <c r="A4339" t="s">
        <v>1524</v>
      </c>
    </row>
    <row r="4340" spans="1:1" x14ac:dyDescent="0.2">
      <c r="A4340" t="s">
        <v>1525</v>
      </c>
    </row>
    <row r="4341" spans="1:1" x14ac:dyDescent="0.2">
      <c r="A4341" t="s">
        <v>1526</v>
      </c>
    </row>
    <row r="4342" spans="1:1" x14ac:dyDescent="0.2">
      <c r="A4342" t="s">
        <v>1527</v>
      </c>
    </row>
    <row r="4343" spans="1:1" x14ac:dyDescent="0.2">
      <c r="A4343" t="s">
        <v>1528</v>
      </c>
    </row>
    <row r="4344" spans="1:1" x14ac:dyDescent="0.2">
      <c r="A4344" t="s">
        <v>1529</v>
      </c>
    </row>
    <row r="4345" spans="1:1" x14ac:dyDescent="0.2">
      <c r="A4345" t="s">
        <v>1530</v>
      </c>
    </row>
    <row r="4346" spans="1:1" x14ac:dyDescent="0.2">
      <c r="A4346" t="s">
        <v>1531</v>
      </c>
    </row>
    <row r="4347" spans="1:1" x14ac:dyDescent="0.2">
      <c r="A4347" t="s">
        <v>1532</v>
      </c>
    </row>
    <row r="4348" spans="1:1" x14ac:dyDescent="0.2">
      <c r="A4348" t="s">
        <v>1533</v>
      </c>
    </row>
    <row r="4349" spans="1:1" x14ac:dyDescent="0.2">
      <c r="A4349" t="s">
        <v>1534</v>
      </c>
    </row>
    <row r="4350" spans="1:1" x14ac:dyDescent="0.2">
      <c r="A4350" t="s">
        <v>1535</v>
      </c>
    </row>
    <row r="4351" spans="1:1" x14ac:dyDescent="0.2">
      <c r="A4351" t="s">
        <v>1371</v>
      </c>
    </row>
    <row r="4352" spans="1:1" x14ac:dyDescent="0.2">
      <c r="A4352" t="s">
        <v>1536</v>
      </c>
    </row>
    <row r="4353" spans="1:1" x14ac:dyDescent="0.2">
      <c r="A4353" t="s">
        <v>1537</v>
      </c>
    </row>
    <row r="4354" spans="1:1" x14ac:dyDescent="0.2">
      <c r="A4354" t="s">
        <v>1374</v>
      </c>
    </row>
    <row r="4355" spans="1:1" x14ac:dyDescent="0.2">
      <c r="A4355" t="s">
        <v>1538</v>
      </c>
    </row>
    <row r="4356" spans="1:1" x14ac:dyDescent="0.2">
      <c r="A4356" t="s">
        <v>26</v>
      </c>
    </row>
    <row r="4357" spans="1:1" x14ac:dyDescent="0.2">
      <c r="A4357" t="s">
        <v>26</v>
      </c>
    </row>
    <row r="4358" spans="1:1" x14ac:dyDescent="0.2">
      <c r="A4358" t="s">
        <v>26</v>
      </c>
    </row>
    <row r="4359" spans="1:1" x14ac:dyDescent="0.2">
      <c r="A4359" t="s">
        <v>26</v>
      </c>
    </row>
    <row r="4360" spans="1:1" x14ac:dyDescent="0.2">
      <c r="A4360" t="s">
        <v>26</v>
      </c>
    </row>
    <row r="4361" spans="1:1" x14ac:dyDescent="0.2">
      <c r="A4361" t="s">
        <v>26</v>
      </c>
    </row>
    <row r="4362" spans="1:1" x14ac:dyDescent="0.2">
      <c r="A4362" t="s">
        <v>26</v>
      </c>
    </row>
    <row r="4363" spans="1:1" x14ac:dyDescent="0.2">
      <c r="A4363" t="s">
        <v>26</v>
      </c>
    </row>
    <row r="4364" spans="1:1" x14ac:dyDescent="0.2">
      <c r="A4364" t="s">
        <v>26</v>
      </c>
    </row>
    <row r="4365" spans="1:1" x14ac:dyDescent="0.2">
      <c r="A4365" t="s">
        <v>26</v>
      </c>
    </row>
    <row r="4366" spans="1:1" x14ac:dyDescent="0.2">
      <c r="A4366" t="s">
        <v>26</v>
      </c>
    </row>
    <row r="4367" spans="1:1" x14ac:dyDescent="0.2">
      <c r="A4367" t="s">
        <v>26</v>
      </c>
    </row>
    <row r="4368" spans="1:1" x14ac:dyDescent="0.2">
      <c r="A4368" t="s">
        <v>26</v>
      </c>
    </row>
    <row r="4369" spans="1:1" x14ac:dyDescent="0.2">
      <c r="A4369" t="e">
        <f>--------------------MA-DDDIAALVVDNGSGMCKAGFAGDDAPRAVFPSIVGRP</f>
        <v>#NAME?</v>
      </c>
    </row>
    <row r="4370" spans="1:1" x14ac:dyDescent="0.2">
      <c r="A4370" t="s">
        <v>1369</v>
      </c>
    </row>
    <row r="4371" spans="1:1" x14ac:dyDescent="0.2">
      <c r="A4371" t="s">
        <v>1539</v>
      </c>
    </row>
    <row r="4372" spans="1:1" x14ac:dyDescent="0.2">
      <c r="A4372" t="s">
        <v>1371</v>
      </c>
    </row>
    <row r="4373" spans="1:1" x14ac:dyDescent="0.2">
      <c r="A4373" t="s">
        <v>1540</v>
      </c>
    </row>
    <row r="4374" spans="1:1" x14ac:dyDescent="0.2">
      <c r="A4374" t="s">
        <v>1541</v>
      </c>
    </row>
    <row r="4375" spans="1:1" x14ac:dyDescent="0.2">
      <c r="A4375" t="s">
        <v>1374</v>
      </c>
    </row>
    <row r="4376" spans="1:1" x14ac:dyDescent="0.2">
      <c r="A4376" t="s">
        <v>1542</v>
      </c>
    </row>
    <row r="4377" spans="1:1" x14ac:dyDescent="0.2">
      <c r="A4377" t="s">
        <v>26</v>
      </c>
    </row>
    <row r="4378" spans="1:1" x14ac:dyDescent="0.2">
      <c r="A4378" t="s">
        <v>26</v>
      </c>
    </row>
    <row r="4379" spans="1:1" x14ac:dyDescent="0.2">
      <c r="A4379" t="s">
        <v>26</v>
      </c>
    </row>
    <row r="4380" spans="1:1" x14ac:dyDescent="0.2">
      <c r="A4380" t="s">
        <v>26</v>
      </c>
    </row>
    <row r="4381" spans="1:1" x14ac:dyDescent="0.2">
      <c r="A4381" t="s">
        <v>26</v>
      </c>
    </row>
    <row r="4382" spans="1:1" x14ac:dyDescent="0.2">
      <c r="A4382" t="s">
        <v>26</v>
      </c>
    </row>
    <row r="4383" spans="1:1" x14ac:dyDescent="0.2">
      <c r="A4383" t="s">
        <v>26</v>
      </c>
    </row>
    <row r="4384" spans="1:1" x14ac:dyDescent="0.2">
      <c r="A4384" t="s">
        <v>26</v>
      </c>
    </row>
    <row r="4385" spans="1:1" x14ac:dyDescent="0.2">
      <c r="A4385" t="s">
        <v>26</v>
      </c>
    </row>
    <row r="4386" spans="1:1" x14ac:dyDescent="0.2">
      <c r="A4386" t="s">
        <v>26</v>
      </c>
    </row>
    <row r="4387" spans="1:1" x14ac:dyDescent="0.2">
      <c r="A4387" t="s">
        <v>26</v>
      </c>
    </row>
    <row r="4388" spans="1:1" x14ac:dyDescent="0.2">
      <c r="A4388" t="s">
        <v>26</v>
      </c>
    </row>
    <row r="4389" spans="1:1" x14ac:dyDescent="0.2">
      <c r="A4389" t="s">
        <v>26</v>
      </c>
    </row>
    <row r="4390" spans="1:1" x14ac:dyDescent="0.2">
      <c r="A4390" t="e">
        <f>--------------------MA-DDDIAALVVDNGSGMCKAGFAGDDAPRAVFPSIVGRP</f>
        <v>#NAME?</v>
      </c>
    </row>
    <row r="4391" spans="1:1" x14ac:dyDescent="0.2">
      <c r="A4391" t="s">
        <v>1369</v>
      </c>
    </row>
    <row r="4392" spans="1:1" x14ac:dyDescent="0.2">
      <c r="A4392" t="s">
        <v>1539</v>
      </c>
    </row>
    <row r="4393" spans="1:1" x14ac:dyDescent="0.2">
      <c r="A4393" t="s">
        <v>1371</v>
      </c>
    </row>
    <row r="4394" spans="1:1" x14ac:dyDescent="0.2">
      <c r="A4394" t="s">
        <v>1540</v>
      </c>
    </row>
    <row r="4395" spans="1:1" x14ac:dyDescent="0.2">
      <c r="A4395" t="s">
        <v>1541</v>
      </c>
    </row>
    <row r="4396" spans="1:1" x14ac:dyDescent="0.2">
      <c r="A4396" t="s">
        <v>1374</v>
      </c>
    </row>
    <row r="4397" spans="1:1" x14ac:dyDescent="0.2">
      <c r="A4397" t="s">
        <v>1543</v>
      </c>
    </row>
    <row r="4398" spans="1:1" x14ac:dyDescent="0.2">
      <c r="A4398" t="s">
        <v>26</v>
      </c>
    </row>
    <row r="4399" spans="1:1" x14ac:dyDescent="0.2">
      <c r="A4399" t="s">
        <v>26</v>
      </c>
    </row>
    <row r="4400" spans="1:1" x14ac:dyDescent="0.2">
      <c r="A4400" t="s">
        <v>26</v>
      </c>
    </row>
    <row r="4401" spans="1:1" x14ac:dyDescent="0.2">
      <c r="A4401" t="s">
        <v>26</v>
      </c>
    </row>
    <row r="4402" spans="1:1" x14ac:dyDescent="0.2">
      <c r="A4402" t="s">
        <v>26</v>
      </c>
    </row>
    <row r="4403" spans="1:1" x14ac:dyDescent="0.2">
      <c r="A4403" t="s">
        <v>26</v>
      </c>
    </row>
    <row r="4404" spans="1:1" x14ac:dyDescent="0.2">
      <c r="A4404" t="s">
        <v>26</v>
      </c>
    </row>
    <row r="4405" spans="1:1" x14ac:dyDescent="0.2">
      <c r="A4405" t="s">
        <v>26</v>
      </c>
    </row>
    <row r="4406" spans="1:1" x14ac:dyDescent="0.2">
      <c r="A4406" t="s">
        <v>26</v>
      </c>
    </row>
    <row r="4407" spans="1:1" x14ac:dyDescent="0.2">
      <c r="A4407" t="s">
        <v>26</v>
      </c>
    </row>
    <row r="4408" spans="1:1" x14ac:dyDescent="0.2">
      <c r="A4408" t="s">
        <v>26</v>
      </c>
    </row>
    <row r="4409" spans="1:1" x14ac:dyDescent="0.2">
      <c r="A4409" t="s">
        <v>26</v>
      </c>
    </row>
    <row r="4410" spans="1:1" x14ac:dyDescent="0.2">
      <c r="A4410" t="s">
        <v>26</v>
      </c>
    </row>
    <row r="4411" spans="1:1" x14ac:dyDescent="0.2">
      <c r="A4411" t="e">
        <f>--------------------MA-DEDVAALVVDNGSGMCKAGFAGDDAPRAVFPSIVGRP</f>
        <v>#NAME?</v>
      </c>
    </row>
    <row r="4412" spans="1:1" x14ac:dyDescent="0.2">
      <c r="A4412" t="s">
        <v>1369</v>
      </c>
    </row>
    <row r="4413" spans="1:1" x14ac:dyDescent="0.2">
      <c r="A4413" t="s">
        <v>1370</v>
      </c>
    </row>
    <row r="4414" spans="1:1" x14ac:dyDescent="0.2">
      <c r="A4414" t="s">
        <v>1371</v>
      </c>
    </row>
    <row r="4415" spans="1:1" x14ac:dyDescent="0.2">
      <c r="A4415" t="s">
        <v>1544</v>
      </c>
    </row>
    <row r="4416" spans="1:1" x14ac:dyDescent="0.2">
      <c r="A4416" t="s">
        <v>1545</v>
      </c>
    </row>
    <row r="4417" spans="1:1" x14ac:dyDescent="0.2">
      <c r="A4417" t="s">
        <v>1374</v>
      </c>
    </row>
    <row r="4418" spans="1:1" x14ac:dyDescent="0.2">
      <c r="A4418" t="s">
        <v>1546</v>
      </c>
    </row>
    <row r="4419" spans="1:1" x14ac:dyDescent="0.2">
      <c r="A4419" t="s">
        <v>26</v>
      </c>
    </row>
    <row r="4420" spans="1:1" x14ac:dyDescent="0.2">
      <c r="A4420" t="s">
        <v>26</v>
      </c>
    </row>
    <row r="4421" spans="1:1" x14ac:dyDescent="0.2">
      <c r="A4421" t="s">
        <v>26</v>
      </c>
    </row>
    <row r="4422" spans="1:1" x14ac:dyDescent="0.2">
      <c r="A4422" t="s">
        <v>26</v>
      </c>
    </row>
    <row r="4423" spans="1:1" x14ac:dyDescent="0.2">
      <c r="A4423" t="s">
        <v>26</v>
      </c>
    </row>
    <row r="4424" spans="1:1" x14ac:dyDescent="0.2">
      <c r="A4424" t="s">
        <v>26</v>
      </c>
    </row>
    <row r="4425" spans="1:1" x14ac:dyDescent="0.2">
      <c r="A4425" t="s">
        <v>26</v>
      </c>
    </row>
    <row r="4426" spans="1:1" x14ac:dyDescent="0.2">
      <c r="A4426" t="s">
        <v>26</v>
      </c>
    </row>
    <row r="4427" spans="1:1" x14ac:dyDescent="0.2">
      <c r="A4427" t="s">
        <v>26</v>
      </c>
    </row>
    <row r="4428" spans="1:1" x14ac:dyDescent="0.2">
      <c r="A4428" t="s">
        <v>26</v>
      </c>
    </row>
    <row r="4429" spans="1:1" x14ac:dyDescent="0.2">
      <c r="A4429" t="s">
        <v>26</v>
      </c>
    </row>
    <row r="4430" spans="1:1" x14ac:dyDescent="0.2">
      <c r="A4430" t="s">
        <v>26</v>
      </c>
    </row>
    <row r="4431" spans="1:1" x14ac:dyDescent="0.2">
      <c r="A4431" t="s">
        <v>26</v>
      </c>
    </row>
    <row r="4432" spans="1:1" x14ac:dyDescent="0.2">
      <c r="A4432" t="e">
        <f>--------------------MA-DEDVAALVVDNGSGMCKAGFAGDDAPRAVFPSIVGRP</f>
        <v>#NAME?</v>
      </c>
    </row>
    <row r="4433" spans="1:1" x14ac:dyDescent="0.2">
      <c r="A4433" t="s">
        <v>1369</v>
      </c>
    </row>
    <row r="4434" spans="1:1" x14ac:dyDescent="0.2">
      <c r="A4434" t="s">
        <v>1370</v>
      </c>
    </row>
    <row r="4435" spans="1:1" x14ac:dyDescent="0.2">
      <c r="A4435" t="s">
        <v>1385</v>
      </c>
    </row>
    <row r="4436" spans="1:1" x14ac:dyDescent="0.2">
      <c r="A4436" t="s">
        <v>1547</v>
      </c>
    </row>
    <row r="4437" spans="1:1" x14ac:dyDescent="0.2">
      <c r="A4437" t="s">
        <v>1548</v>
      </c>
    </row>
    <row r="4438" spans="1:1" x14ac:dyDescent="0.2">
      <c r="A4438" t="s">
        <v>1379</v>
      </c>
    </row>
    <row r="4439" spans="1:1" x14ac:dyDescent="0.2">
      <c r="A4439" t="s">
        <v>1549</v>
      </c>
    </row>
    <row r="4440" spans="1:1" x14ac:dyDescent="0.2">
      <c r="A4440" t="s">
        <v>26</v>
      </c>
    </row>
    <row r="4441" spans="1:1" x14ac:dyDescent="0.2">
      <c r="A4441" t="s">
        <v>26</v>
      </c>
    </row>
    <row r="4442" spans="1:1" x14ac:dyDescent="0.2">
      <c r="A4442" t="s">
        <v>26</v>
      </c>
    </row>
    <row r="4443" spans="1:1" x14ac:dyDescent="0.2">
      <c r="A4443" t="s">
        <v>26</v>
      </c>
    </row>
    <row r="4444" spans="1:1" x14ac:dyDescent="0.2">
      <c r="A4444" t="s">
        <v>26</v>
      </c>
    </row>
    <row r="4445" spans="1:1" x14ac:dyDescent="0.2">
      <c r="A4445" t="s">
        <v>26</v>
      </c>
    </row>
    <row r="4446" spans="1:1" x14ac:dyDescent="0.2">
      <c r="A4446" t="s">
        <v>26</v>
      </c>
    </row>
    <row r="4447" spans="1:1" x14ac:dyDescent="0.2">
      <c r="A4447" t="s">
        <v>26</v>
      </c>
    </row>
    <row r="4448" spans="1:1" x14ac:dyDescent="0.2">
      <c r="A4448" t="s">
        <v>26</v>
      </c>
    </row>
    <row r="4449" spans="1:1" x14ac:dyDescent="0.2">
      <c r="A4449" t="s">
        <v>26</v>
      </c>
    </row>
    <row r="4450" spans="1:1" x14ac:dyDescent="0.2">
      <c r="A4450" t="s">
        <v>26</v>
      </c>
    </row>
    <row r="4451" spans="1:1" x14ac:dyDescent="0.2">
      <c r="A4451" t="s">
        <v>26</v>
      </c>
    </row>
    <row r="4452" spans="1:1" x14ac:dyDescent="0.2">
      <c r="A4452" t="s">
        <v>26</v>
      </c>
    </row>
    <row r="4453" spans="1:1" x14ac:dyDescent="0.2">
      <c r="A4453" t="e">
        <f>--------------------MA-DDDIAALVIDNGSGMCKAGFAGDDAPRAVFPSIVGRP</f>
        <v>#NAME?</v>
      </c>
    </row>
    <row r="4454" spans="1:1" x14ac:dyDescent="0.2">
      <c r="A4454" t="s">
        <v>1369</v>
      </c>
    </row>
    <row r="4455" spans="1:1" x14ac:dyDescent="0.2">
      <c r="A4455" t="s">
        <v>1370</v>
      </c>
    </row>
    <row r="4456" spans="1:1" x14ac:dyDescent="0.2">
      <c r="A4456" t="s">
        <v>1371</v>
      </c>
    </row>
    <row r="4457" spans="1:1" x14ac:dyDescent="0.2">
      <c r="A4457" t="s">
        <v>1550</v>
      </c>
    </row>
    <row r="4458" spans="1:1" x14ac:dyDescent="0.2">
      <c r="A4458" t="s">
        <v>1551</v>
      </c>
    </row>
    <row r="4459" spans="1:1" x14ac:dyDescent="0.2">
      <c r="A4459" t="s">
        <v>1374</v>
      </c>
    </row>
    <row r="4460" spans="1:1" x14ac:dyDescent="0.2">
      <c r="A4460" t="s">
        <v>1552</v>
      </c>
    </row>
    <row r="4461" spans="1:1" x14ac:dyDescent="0.2">
      <c r="A4461" t="s">
        <v>26</v>
      </c>
    </row>
    <row r="4462" spans="1:1" x14ac:dyDescent="0.2">
      <c r="A4462" t="s">
        <v>26</v>
      </c>
    </row>
    <row r="4463" spans="1:1" x14ac:dyDescent="0.2">
      <c r="A4463" t="s">
        <v>26</v>
      </c>
    </row>
    <row r="4464" spans="1:1" x14ac:dyDescent="0.2">
      <c r="A4464" t="s">
        <v>26</v>
      </c>
    </row>
    <row r="4465" spans="1:1" x14ac:dyDescent="0.2">
      <c r="A4465" t="s">
        <v>26</v>
      </c>
    </row>
    <row r="4466" spans="1:1" x14ac:dyDescent="0.2">
      <c r="A4466" t="s">
        <v>26</v>
      </c>
    </row>
    <row r="4467" spans="1:1" x14ac:dyDescent="0.2">
      <c r="A4467" t="s">
        <v>26</v>
      </c>
    </row>
    <row r="4468" spans="1:1" x14ac:dyDescent="0.2">
      <c r="A4468" t="s">
        <v>26</v>
      </c>
    </row>
    <row r="4469" spans="1:1" x14ac:dyDescent="0.2">
      <c r="A4469" t="s">
        <v>26</v>
      </c>
    </row>
    <row r="4470" spans="1:1" x14ac:dyDescent="0.2">
      <c r="A4470" t="s">
        <v>26</v>
      </c>
    </row>
    <row r="4471" spans="1:1" x14ac:dyDescent="0.2">
      <c r="A4471" t="s">
        <v>26</v>
      </c>
    </row>
    <row r="4472" spans="1:1" x14ac:dyDescent="0.2">
      <c r="A4472" t="s">
        <v>26</v>
      </c>
    </row>
    <row r="4473" spans="1:1" x14ac:dyDescent="0.2">
      <c r="A4473" t="s">
        <v>26</v>
      </c>
    </row>
    <row r="4474" spans="1:1" x14ac:dyDescent="0.2">
      <c r="A4474" t="e">
        <f>--------------------MA-DDDVAALVIDNGSGMCKAGFAGDDAPRAVFPSIVGRP</f>
        <v>#NAME?</v>
      </c>
    </row>
    <row r="4475" spans="1:1" x14ac:dyDescent="0.2">
      <c r="A4475" t="s">
        <v>1534</v>
      </c>
    </row>
    <row r="4476" spans="1:1" x14ac:dyDescent="0.2">
      <c r="A4476" t="s">
        <v>1553</v>
      </c>
    </row>
    <row r="4477" spans="1:1" x14ac:dyDescent="0.2">
      <c r="A4477" t="s">
        <v>1503</v>
      </c>
    </row>
    <row r="4478" spans="1:1" x14ac:dyDescent="0.2">
      <c r="A4478" t="s">
        <v>1554</v>
      </c>
    </row>
    <row r="4479" spans="1:1" x14ac:dyDescent="0.2">
      <c r="A4479" t="s">
        <v>1555</v>
      </c>
    </row>
    <row r="4480" spans="1:1" x14ac:dyDescent="0.2">
      <c r="A4480" t="s">
        <v>1556</v>
      </c>
    </row>
    <row r="4481" spans="1:1" x14ac:dyDescent="0.2">
      <c r="A4481" t="s">
        <v>1557</v>
      </c>
    </row>
    <row r="4482" spans="1:1" x14ac:dyDescent="0.2">
      <c r="A4482" t="s">
        <v>26</v>
      </c>
    </row>
    <row r="4483" spans="1:1" x14ac:dyDescent="0.2">
      <c r="A4483" t="s">
        <v>26</v>
      </c>
    </row>
    <row r="4484" spans="1:1" x14ac:dyDescent="0.2">
      <c r="A4484" t="s">
        <v>26</v>
      </c>
    </row>
    <row r="4485" spans="1:1" x14ac:dyDescent="0.2">
      <c r="A4485" t="s">
        <v>26</v>
      </c>
    </row>
    <row r="4486" spans="1:1" x14ac:dyDescent="0.2">
      <c r="A4486" t="s">
        <v>26</v>
      </c>
    </row>
    <row r="4487" spans="1:1" x14ac:dyDescent="0.2">
      <c r="A4487" t="s">
        <v>26</v>
      </c>
    </row>
    <row r="4488" spans="1:1" x14ac:dyDescent="0.2">
      <c r="A4488" t="s">
        <v>26</v>
      </c>
    </row>
    <row r="4489" spans="1:1" x14ac:dyDescent="0.2">
      <c r="A4489" t="s">
        <v>26</v>
      </c>
    </row>
    <row r="4490" spans="1:1" x14ac:dyDescent="0.2">
      <c r="A4490" t="s">
        <v>26</v>
      </c>
    </row>
    <row r="4491" spans="1:1" x14ac:dyDescent="0.2">
      <c r="A4491" t="s">
        <v>26</v>
      </c>
    </row>
    <row r="4492" spans="1:1" x14ac:dyDescent="0.2">
      <c r="A4492" t="s">
        <v>26</v>
      </c>
    </row>
    <row r="4493" spans="1:1" x14ac:dyDescent="0.2">
      <c r="A4493" t="s">
        <v>26</v>
      </c>
    </row>
    <row r="4494" spans="1:1" x14ac:dyDescent="0.2">
      <c r="A4494" t="s">
        <v>26</v>
      </c>
    </row>
    <row r="4495" spans="1:1" x14ac:dyDescent="0.2">
      <c r="A4495" t="e">
        <f>--------------------MA-DDDVAALVIDNGSGMCKAGFAGDDAPRAVFPSIVGRP</f>
        <v>#NAME?</v>
      </c>
    </row>
    <row r="4496" spans="1:1" x14ac:dyDescent="0.2">
      <c r="A4496" t="s">
        <v>1534</v>
      </c>
    </row>
    <row r="4497" spans="1:1" x14ac:dyDescent="0.2">
      <c r="A4497" t="s">
        <v>1553</v>
      </c>
    </row>
    <row r="4498" spans="1:1" x14ac:dyDescent="0.2">
      <c r="A4498" t="s">
        <v>1503</v>
      </c>
    </row>
    <row r="4499" spans="1:1" x14ac:dyDescent="0.2">
      <c r="A4499" t="s">
        <v>1558</v>
      </c>
    </row>
    <row r="4500" spans="1:1" x14ac:dyDescent="0.2">
      <c r="A4500" t="s">
        <v>1555</v>
      </c>
    </row>
    <row r="4501" spans="1:1" x14ac:dyDescent="0.2">
      <c r="A4501" t="s">
        <v>1379</v>
      </c>
    </row>
    <row r="4502" spans="1:1" x14ac:dyDescent="0.2">
      <c r="A4502" t="s">
        <v>1559</v>
      </c>
    </row>
    <row r="4503" spans="1:1" x14ac:dyDescent="0.2">
      <c r="A4503" t="s">
        <v>26</v>
      </c>
    </row>
    <row r="4504" spans="1:1" x14ac:dyDescent="0.2">
      <c r="A4504" t="s">
        <v>26</v>
      </c>
    </row>
    <row r="4505" spans="1:1" x14ac:dyDescent="0.2">
      <c r="A4505" t="s">
        <v>26</v>
      </c>
    </row>
    <row r="4506" spans="1:1" x14ac:dyDescent="0.2">
      <c r="A4506" t="s">
        <v>26</v>
      </c>
    </row>
    <row r="4507" spans="1:1" x14ac:dyDescent="0.2">
      <c r="A4507" t="s">
        <v>26</v>
      </c>
    </row>
    <row r="4508" spans="1:1" x14ac:dyDescent="0.2">
      <c r="A4508" t="s">
        <v>26</v>
      </c>
    </row>
    <row r="4509" spans="1:1" x14ac:dyDescent="0.2">
      <c r="A4509" t="s">
        <v>26</v>
      </c>
    </row>
    <row r="4510" spans="1:1" x14ac:dyDescent="0.2">
      <c r="A4510" t="s">
        <v>26</v>
      </c>
    </row>
    <row r="4511" spans="1:1" x14ac:dyDescent="0.2">
      <c r="A4511" t="s">
        <v>26</v>
      </c>
    </row>
    <row r="4512" spans="1:1" x14ac:dyDescent="0.2">
      <c r="A4512" t="s">
        <v>26</v>
      </c>
    </row>
    <row r="4513" spans="1:1" x14ac:dyDescent="0.2">
      <c r="A4513" t="s">
        <v>26</v>
      </c>
    </row>
    <row r="4514" spans="1:1" x14ac:dyDescent="0.2">
      <c r="A4514" t="s">
        <v>26</v>
      </c>
    </row>
    <row r="4515" spans="1:1" x14ac:dyDescent="0.2">
      <c r="A4515" t="s">
        <v>26</v>
      </c>
    </row>
    <row r="4516" spans="1:1" x14ac:dyDescent="0.2">
      <c r="A4516" t="e">
        <f>--------------------MA-DDEVAALVVDNGSGMCKAGFAGDDAPRAVFPSIVGRP</f>
        <v>#NAME?</v>
      </c>
    </row>
    <row r="4517" spans="1:1" x14ac:dyDescent="0.2">
      <c r="A4517" t="s">
        <v>1369</v>
      </c>
    </row>
    <row r="4518" spans="1:1" x14ac:dyDescent="0.2">
      <c r="A4518" t="s">
        <v>1420</v>
      </c>
    </row>
    <row r="4519" spans="1:1" x14ac:dyDescent="0.2">
      <c r="A4519" t="s">
        <v>1560</v>
      </c>
    </row>
    <row r="4520" spans="1:1" x14ac:dyDescent="0.2">
      <c r="A4520" t="s">
        <v>1561</v>
      </c>
    </row>
    <row r="4521" spans="1:1" x14ac:dyDescent="0.2">
      <c r="A4521" t="s">
        <v>1504</v>
      </c>
    </row>
    <row r="4522" spans="1:1" x14ac:dyDescent="0.2">
      <c r="A4522" t="s">
        <v>1379</v>
      </c>
    </row>
    <row r="4523" spans="1:1" x14ac:dyDescent="0.2">
      <c r="A4523" t="s">
        <v>1562</v>
      </c>
    </row>
    <row r="4524" spans="1:1" x14ac:dyDescent="0.2">
      <c r="A4524" t="s">
        <v>224</v>
      </c>
    </row>
    <row r="4525" spans="1:1" x14ac:dyDescent="0.2">
      <c r="A4525" t="s">
        <v>26</v>
      </c>
    </row>
    <row r="4526" spans="1:1" x14ac:dyDescent="0.2">
      <c r="A4526" t="s">
        <v>26</v>
      </c>
    </row>
    <row r="4527" spans="1:1" x14ac:dyDescent="0.2">
      <c r="A4527" t="s">
        <v>26</v>
      </c>
    </row>
    <row r="4528" spans="1:1" x14ac:dyDescent="0.2">
      <c r="A4528" t="s">
        <v>26</v>
      </c>
    </row>
    <row r="4529" spans="1:1" x14ac:dyDescent="0.2">
      <c r="A4529" t="s">
        <v>26</v>
      </c>
    </row>
    <row r="4530" spans="1:1" x14ac:dyDescent="0.2">
      <c r="A4530" t="s">
        <v>26</v>
      </c>
    </row>
    <row r="4531" spans="1:1" x14ac:dyDescent="0.2">
      <c r="A4531" t="s">
        <v>26</v>
      </c>
    </row>
    <row r="4532" spans="1:1" x14ac:dyDescent="0.2">
      <c r="A4532" t="s">
        <v>26</v>
      </c>
    </row>
    <row r="4533" spans="1:1" x14ac:dyDescent="0.2">
      <c r="A4533" t="s">
        <v>26</v>
      </c>
    </row>
    <row r="4534" spans="1:1" x14ac:dyDescent="0.2">
      <c r="A4534" t="s">
        <v>26</v>
      </c>
    </row>
    <row r="4535" spans="1:1" x14ac:dyDescent="0.2">
      <c r="A4535" t="s">
        <v>26</v>
      </c>
    </row>
    <row r="4536" spans="1:1" x14ac:dyDescent="0.2">
      <c r="A4536" t="s">
        <v>26</v>
      </c>
    </row>
    <row r="4537" spans="1:1" x14ac:dyDescent="0.2">
      <c r="A4537" t="s">
        <v>26</v>
      </c>
    </row>
    <row r="4538" spans="1:1" x14ac:dyDescent="0.2">
      <c r="A4538" t="e">
        <f>--------------------MA-DDDVAALVVDNGSGMCKAGFAGDDAPRAVFPSIVGRP</f>
        <v>#NAME?</v>
      </c>
    </row>
    <row r="4539" spans="1:1" x14ac:dyDescent="0.2">
      <c r="A4539" t="s">
        <v>1369</v>
      </c>
    </row>
    <row r="4540" spans="1:1" x14ac:dyDescent="0.2">
      <c r="A4540" t="s">
        <v>1420</v>
      </c>
    </row>
    <row r="4541" spans="1:1" x14ac:dyDescent="0.2">
      <c r="A4541" t="s">
        <v>1560</v>
      </c>
    </row>
    <row r="4542" spans="1:1" x14ac:dyDescent="0.2">
      <c r="A4542" t="s">
        <v>1563</v>
      </c>
    </row>
    <row r="4543" spans="1:1" x14ac:dyDescent="0.2">
      <c r="A4543" t="s">
        <v>1504</v>
      </c>
    </row>
    <row r="4544" spans="1:1" x14ac:dyDescent="0.2">
      <c r="A4544" t="s">
        <v>1379</v>
      </c>
    </row>
    <row r="4545" spans="1:1" x14ac:dyDescent="0.2">
      <c r="A4545" t="s">
        <v>1564</v>
      </c>
    </row>
    <row r="4546" spans="1:1" x14ac:dyDescent="0.2">
      <c r="A4546" t="s">
        <v>1565</v>
      </c>
    </row>
    <row r="4547" spans="1:1" x14ac:dyDescent="0.2">
      <c r="A4547" t="s">
        <v>1566</v>
      </c>
    </row>
    <row r="4548" spans="1:1" x14ac:dyDescent="0.2">
      <c r="A4548" t="s">
        <v>1567</v>
      </c>
    </row>
    <row r="4549" spans="1:1" x14ac:dyDescent="0.2">
      <c r="A4549" t="s">
        <v>1568</v>
      </c>
    </row>
    <row r="4550" spans="1:1" x14ac:dyDescent="0.2">
      <c r="A4550" t="s">
        <v>1569</v>
      </c>
    </row>
    <row r="4551" spans="1:1" x14ac:dyDescent="0.2">
      <c r="A4551" t="s">
        <v>1570</v>
      </c>
    </row>
    <row r="4552" spans="1:1" x14ac:dyDescent="0.2">
      <c r="A4552" t="s">
        <v>1571</v>
      </c>
    </row>
    <row r="4553" spans="1:1" x14ac:dyDescent="0.2">
      <c r="A4553" t="s">
        <v>1572</v>
      </c>
    </row>
    <row r="4554" spans="1:1" x14ac:dyDescent="0.2">
      <c r="A4554" t="s">
        <v>1573</v>
      </c>
    </row>
    <row r="4555" spans="1:1" x14ac:dyDescent="0.2">
      <c r="A4555" t="s">
        <v>1574</v>
      </c>
    </row>
    <row r="4556" spans="1:1" x14ac:dyDescent="0.2">
      <c r="A4556" t="s">
        <v>1575</v>
      </c>
    </row>
    <row r="4557" spans="1:1" x14ac:dyDescent="0.2">
      <c r="A4557" t="s">
        <v>1576</v>
      </c>
    </row>
    <row r="4558" spans="1:1" x14ac:dyDescent="0.2">
      <c r="A4558" t="s">
        <v>1577</v>
      </c>
    </row>
    <row r="4559" spans="1:1" x14ac:dyDescent="0.2">
      <c r="A4559" t="s">
        <v>1575</v>
      </c>
    </row>
    <row r="4560" spans="1:1" x14ac:dyDescent="0.2">
      <c r="A4560" t="s">
        <v>1576</v>
      </c>
    </row>
    <row r="4561" spans="1:1" x14ac:dyDescent="0.2">
      <c r="A4561" t="s">
        <v>1578</v>
      </c>
    </row>
    <row r="4562" spans="1:1" x14ac:dyDescent="0.2">
      <c r="A4562" t="s">
        <v>1579</v>
      </c>
    </row>
    <row r="4563" spans="1:1" x14ac:dyDescent="0.2">
      <c r="A4563" t="s">
        <v>1580</v>
      </c>
    </row>
    <row r="4564" spans="1:1" x14ac:dyDescent="0.2">
      <c r="A4564" t="s">
        <v>1581</v>
      </c>
    </row>
    <row r="4565" spans="1:1" x14ac:dyDescent="0.2">
      <c r="A4565" t="s">
        <v>1582</v>
      </c>
    </row>
    <row r="4566" spans="1:1" x14ac:dyDescent="0.2">
      <c r="A4566" t="s">
        <v>1583</v>
      </c>
    </row>
    <row r="4567" spans="1:1" x14ac:dyDescent="0.2">
      <c r="A4567" t="s">
        <v>1584</v>
      </c>
    </row>
    <row r="4568" spans="1:1" x14ac:dyDescent="0.2">
      <c r="A4568" t="s">
        <v>1585</v>
      </c>
    </row>
    <row r="4569" spans="1:1" x14ac:dyDescent="0.2">
      <c r="A4569" t="s">
        <v>1586</v>
      </c>
    </row>
    <row r="4570" spans="1:1" x14ac:dyDescent="0.2">
      <c r="A4570" t="s">
        <v>1587</v>
      </c>
    </row>
    <row r="4571" spans="1:1" x14ac:dyDescent="0.2">
      <c r="A4571" t="s">
        <v>1588</v>
      </c>
    </row>
    <row r="4572" spans="1:1" x14ac:dyDescent="0.2">
      <c r="A4572" t="s">
        <v>1589</v>
      </c>
    </row>
    <row r="4573" spans="1:1" x14ac:dyDescent="0.2">
      <c r="A4573" t="s">
        <v>1590</v>
      </c>
    </row>
    <row r="4574" spans="1:1" x14ac:dyDescent="0.2">
      <c r="A4574" t="s">
        <v>1591</v>
      </c>
    </row>
    <row r="4575" spans="1:1" x14ac:dyDescent="0.2">
      <c r="A4575" t="s">
        <v>1592</v>
      </c>
    </row>
    <row r="4576" spans="1:1" x14ac:dyDescent="0.2">
      <c r="A4576" t="s">
        <v>1593</v>
      </c>
    </row>
    <row r="4577" spans="1:1" x14ac:dyDescent="0.2">
      <c r="A4577" t="s">
        <v>1594</v>
      </c>
    </row>
    <row r="4578" spans="1:1" x14ac:dyDescent="0.2">
      <c r="A4578" t="s">
        <v>1595</v>
      </c>
    </row>
    <row r="4579" spans="1:1" x14ac:dyDescent="0.2">
      <c r="A4579" t="s">
        <v>1596</v>
      </c>
    </row>
    <row r="4580" spans="1:1" x14ac:dyDescent="0.2">
      <c r="A4580" t="s">
        <v>1597</v>
      </c>
    </row>
    <row r="4581" spans="1:1" x14ac:dyDescent="0.2">
      <c r="A4581" t="s">
        <v>1598</v>
      </c>
    </row>
    <row r="4582" spans="1:1" x14ac:dyDescent="0.2">
      <c r="A4582" t="s">
        <v>1599</v>
      </c>
    </row>
    <row r="4583" spans="1:1" x14ac:dyDescent="0.2">
      <c r="A4583" t="s">
        <v>1600</v>
      </c>
    </row>
    <row r="4584" spans="1:1" x14ac:dyDescent="0.2">
      <c r="A4584" t="s">
        <v>1601</v>
      </c>
    </row>
    <row r="4585" spans="1:1" x14ac:dyDescent="0.2">
      <c r="A4585" t="s">
        <v>1602</v>
      </c>
    </row>
    <row r="4586" spans="1:1" x14ac:dyDescent="0.2">
      <c r="A4586" t="s">
        <v>1603</v>
      </c>
    </row>
    <row r="4587" spans="1:1" x14ac:dyDescent="0.2">
      <c r="A4587" t="s">
        <v>1604</v>
      </c>
    </row>
    <row r="4588" spans="1:1" x14ac:dyDescent="0.2">
      <c r="A4588" t="s">
        <v>1605</v>
      </c>
    </row>
    <row r="4589" spans="1:1" x14ac:dyDescent="0.2">
      <c r="A4589" t="s">
        <v>1606</v>
      </c>
    </row>
    <row r="4590" spans="1:1" x14ac:dyDescent="0.2">
      <c r="A4590" t="s">
        <v>1607</v>
      </c>
    </row>
    <row r="4591" spans="1:1" x14ac:dyDescent="0.2">
      <c r="A4591" t="s">
        <v>1608</v>
      </c>
    </row>
    <row r="4592" spans="1:1" x14ac:dyDescent="0.2">
      <c r="A4592" t="s">
        <v>1609</v>
      </c>
    </row>
    <row r="4593" spans="1:1" x14ac:dyDescent="0.2">
      <c r="A4593" t="s">
        <v>1610</v>
      </c>
    </row>
    <row r="4594" spans="1:1" x14ac:dyDescent="0.2">
      <c r="A4594" t="s">
        <v>1611</v>
      </c>
    </row>
    <row r="4595" spans="1:1" x14ac:dyDescent="0.2">
      <c r="A4595" t="s">
        <v>1612</v>
      </c>
    </row>
    <row r="4596" spans="1:1" x14ac:dyDescent="0.2">
      <c r="A4596" t="s">
        <v>1613</v>
      </c>
    </row>
    <row r="4597" spans="1:1" x14ac:dyDescent="0.2">
      <c r="A4597" t="s">
        <v>1614</v>
      </c>
    </row>
    <row r="4598" spans="1:1" x14ac:dyDescent="0.2">
      <c r="A4598" t="s">
        <v>1615</v>
      </c>
    </row>
    <row r="4599" spans="1:1" x14ac:dyDescent="0.2">
      <c r="A4599" t="s">
        <v>1616</v>
      </c>
    </row>
    <row r="4600" spans="1:1" x14ac:dyDescent="0.2">
      <c r="A4600" t="s">
        <v>1617</v>
      </c>
    </row>
    <row r="4601" spans="1:1" x14ac:dyDescent="0.2">
      <c r="A4601" t="s">
        <v>1618</v>
      </c>
    </row>
    <row r="4602" spans="1:1" x14ac:dyDescent="0.2">
      <c r="A4602" t="s">
        <v>1619</v>
      </c>
    </row>
    <row r="4603" spans="1:1" x14ac:dyDescent="0.2">
      <c r="A4603" t="s">
        <v>1620</v>
      </c>
    </row>
    <row r="4604" spans="1:1" x14ac:dyDescent="0.2">
      <c r="A4604" t="s">
        <v>1621</v>
      </c>
    </row>
    <row r="4605" spans="1:1" x14ac:dyDescent="0.2">
      <c r="A4605" t="s">
        <v>1622</v>
      </c>
    </row>
    <row r="4606" spans="1:1" x14ac:dyDescent="0.2">
      <c r="A4606" t="s">
        <v>1623</v>
      </c>
    </row>
    <row r="4607" spans="1:1" x14ac:dyDescent="0.2">
      <c r="A4607" t="s">
        <v>1624</v>
      </c>
    </row>
    <row r="4608" spans="1:1" x14ac:dyDescent="0.2">
      <c r="A4608" t="s">
        <v>1625</v>
      </c>
    </row>
    <row r="4609" spans="1:1" x14ac:dyDescent="0.2">
      <c r="A4609" t="s">
        <v>1626</v>
      </c>
    </row>
    <row r="4610" spans="1:1" x14ac:dyDescent="0.2">
      <c r="A4610" t="s">
        <v>1627</v>
      </c>
    </row>
    <row r="4611" spans="1:1" x14ac:dyDescent="0.2">
      <c r="A4611" t="s">
        <v>1628</v>
      </c>
    </row>
    <row r="4612" spans="1:1" x14ac:dyDescent="0.2">
      <c r="A4612" t="s">
        <v>1629</v>
      </c>
    </row>
    <row r="4613" spans="1:1" x14ac:dyDescent="0.2">
      <c r="A4613" t="s">
        <v>1630</v>
      </c>
    </row>
    <row r="4614" spans="1:1" x14ac:dyDescent="0.2">
      <c r="A4614" t="s">
        <v>1631</v>
      </c>
    </row>
    <row r="4615" spans="1:1" x14ac:dyDescent="0.2">
      <c r="A4615" t="s">
        <v>1632</v>
      </c>
    </row>
    <row r="4616" spans="1:1" x14ac:dyDescent="0.2">
      <c r="A4616" t="s">
        <v>1633</v>
      </c>
    </row>
    <row r="4617" spans="1:1" x14ac:dyDescent="0.2">
      <c r="A4617" t="s">
        <v>1631</v>
      </c>
    </row>
    <row r="4618" spans="1:1" x14ac:dyDescent="0.2">
      <c r="A4618" t="s">
        <v>1634</v>
      </c>
    </row>
    <row r="4619" spans="1:1" x14ac:dyDescent="0.2">
      <c r="A4619" t="s">
        <v>1635</v>
      </c>
    </row>
    <row r="4620" spans="1:1" x14ac:dyDescent="0.2">
      <c r="A4620" t="s">
        <v>1636</v>
      </c>
    </row>
    <row r="4621" spans="1:1" x14ac:dyDescent="0.2">
      <c r="A4621" t="s">
        <v>1637</v>
      </c>
    </row>
    <row r="4622" spans="1:1" x14ac:dyDescent="0.2">
      <c r="A4622" t="s">
        <v>1638</v>
      </c>
    </row>
    <row r="4623" spans="1:1" x14ac:dyDescent="0.2">
      <c r="A4623" t="s">
        <v>1639</v>
      </c>
    </row>
    <row r="4624" spans="1:1" x14ac:dyDescent="0.2">
      <c r="A4624" t="s">
        <v>1640</v>
      </c>
    </row>
    <row r="4625" spans="1:1" x14ac:dyDescent="0.2">
      <c r="A4625" t="s">
        <v>1641</v>
      </c>
    </row>
    <row r="4626" spans="1:1" x14ac:dyDescent="0.2">
      <c r="A4626" t="s">
        <v>1642</v>
      </c>
    </row>
    <row r="4627" spans="1:1" x14ac:dyDescent="0.2">
      <c r="A4627" t="s">
        <v>1643</v>
      </c>
    </row>
    <row r="4628" spans="1:1" x14ac:dyDescent="0.2">
      <c r="A4628" t="s">
        <v>1644</v>
      </c>
    </row>
    <row r="4629" spans="1:1" x14ac:dyDescent="0.2">
      <c r="A4629" t="s">
        <v>1645</v>
      </c>
    </row>
    <row r="4630" spans="1:1" x14ac:dyDescent="0.2">
      <c r="A4630" t="s">
        <v>1646</v>
      </c>
    </row>
    <row r="4631" spans="1:1" x14ac:dyDescent="0.2">
      <c r="A4631" t="s">
        <v>1647</v>
      </c>
    </row>
    <row r="4632" spans="1:1" x14ac:dyDescent="0.2">
      <c r="A4632" t="s">
        <v>1648</v>
      </c>
    </row>
    <row r="4633" spans="1:1" x14ac:dyDescent="0.2">
      <c r="A4633" t="s">
        <v>1649</v>
      </c>
    </row>
    <row r="4634" spans="1:1" x14ac:dyDescent="0.2">
      <c r="A4634" t="s">
        <v>1650</v>
      </c>
    </row>
    <row r="4635" spans="1:1" x14ac:dyDescent="0.2">
      <c r="A4635" t="s">
        <v>1651</v>
      </c>
    </row>
    <row r="4636" spans="1:1" x14ac:dyDescent="0.2">
      <c r="A4636" t="s">
        <v>1652</v>
      </c>
    </row>
    <row r="4637" spans="1:1" x14ac:dyDescent="0.2">
      <c r="A4637" t="s">
        <v>1653</v>
      </c>
    </row>
    <row r="4638" spans="1:1" x14ac:dyDescent="0.2">
      <c r="A4638" t="s">
        <v>1654</v>
      </c>
    </row>
    <row r="4639" spans="1:1" x14ac:dyDescent="0.2">
      <c r="A4639" t="s">
        <v>1655</v>
      </c>
    </row>
    <row r="4640" spans="1:1" x14ac:dyDescent="0.2">
      <c r="A4640" t="s">
        <v>1656</v>
      </c>
    </row>
    <row r="4641" spans="1:1" x14ac:dyDescent="0.2">
      <c r="A4641" t="s">
        <v>1657</v>
      </c>
    </row>
    <row r="4642" spans="1:1" x14ac:dyDescent="0.2">
      <c r="A4642" t="s">
        <v>1658</v>
      </c>
    </row>
    <row r="4643" spans="1:1" x14ac:dyDescent="0.2">
      <c r="A4643" t="s">
        <v>1659</v>
      </c>
    </row>
    <row r="4644" spans="1:1" x14ac:dyDescent="0.2">
      <c r="A4644" t="s">
        <v>1660</v>
      </c>
    </row>
    <row r="4645" spans="1:1" x14ac:dyDescent="0.2">
      <c r="A4645" t="s">
        <v>1661</v>
      </c>
    </row>
    <row r="4646" spans="1:1" x14ac:dyDescent="0.2">
      <c r="A4646" t="s">
        <v>1662</v>
      </c>
    </row>
    <row r="4647" spans="1:1" x14ac:dyDescent="0.2">
      <c r="A4647" t="s">
        <v>1663</v>
      </c>
    </row>
    <row r="4648" spans="1:1" x14ac:dyDescent="0.2">
      <c r="A4648" t="s">
        <v>1664</v>
      </c>
    </row>
    <row r="4649" spans="1:1" x14ac:dyDescent="0.2">
      <c r="A4649" t="s">
        <v>1665</v>
      </c>
    </row>
    <row r="4650" spans="1:1" x14ac:dyDescent="0.2">
      <c r="A4650" t="s">
        <v>1666</v>
      </c>
    </row>
    <row r="4651" spans="1:1" x14ac:dyDescent="0.2">
      <c r="A4651" t="s">
        <v>1667</v>
      </c>
    </row>
    <row r="4652" spans="1:1" x14ac:dyDescent="0.2">
      <c r="A4652" t="s">
        <v>1668</v>
      </c>
    </row>
    <row r="4653" spans="1:1" x14ac:dyDescent="0.2">
      <c r="A4653" t="s">
        <v>1669</v>
      </c>
    </row>
    <row r="4654" spans="1:1" x14ac:dyDescent="0.2">
      <c r="A4654" t="s">
        <v>1670</v>
      </c>
    </row>
    <row r="4655" spans="1:1" x14ac:dyDescent="0.2">
      <c r="A4655" t="s">
        <v>1671</v>
      </c>
    </row>
    <row r="4656" spans="1:1" x14ac:dyDescent="0.2">
      <c r="A4656" t="s">
        <v>1672</v>
      </c>
    </row>
    <row r="4657" spans="1:1" x14ac:dyDescent="0.2">
      <c r="A4657" t="s">
        <v>1673</v>
      </c>
    </row>
    <row r="4658" spans="1:1" x14ac:dyDescent="0.2">
      <c r="A4658" t="s">
        <v>1674</v>
      </c>
    </row>
    <row r="4659" spans="1:1" x14ac:dyDescent="0.2">
      <c r="A4659" t="s">
        <v>1675</v>
      </c>
    </row>
    <row r="4660" spans="1:1" x14ac:dyDescent="0.2">
      <c r="A4660" t="s">
        <v>1676</v>
      </c>
    </row>
    <row r="4661" spans="1:1" x14ac:dyDescent="0.2">
      <c r="A4661" t="s">
        <v>1677</v>
      </c>
    </row>
    <row r="4662" spans="1:1" x14ac:dyDescent="0.2">
      <c r="A4662" t="s">
        <v>1678</v>
      </c>
    </row>
    <row r="4663" spans="1:1" x14ac:dyDescent="0.2">
      <c r="A4663" t="s">
        <v>1679</v>
      </c>
    </row>
    <row r="4664" spans="1:1" x14ac:dyDescent="0.2">
      <c r="A4664" t="s">
        <v>1680</v>
      </c>
    </row>
    <row r="4665" spans="1:1" x14ac:dyDescent="0.2">
      <c r="A4665" t="s">
        <v>1681</v>
      </c>
    </row>
    <row r="4666" spans="1:1" x14ac:dyDescent="0.2">
      <c r="A4666" t="s">
        <v>1682</v>
      </c>
    </row>
    <row r="4667" spans="1:1" x14ac:dyDescent="0.2">
      <c r="A4667" t="s">
        <v>1683</v>
      </c>
    </row>
    <row r="4668" spans="1:1" x14ac:dyDescent="0.2">
      <c r="A4668" t="s">
        <v>1684</v>
      </c>
    </row>
    <row r="4669" spans="1:1" x14ac:dyDescent="0.2">
      <c r="A4669" t="s">
        <v>1685</v>
      </c>
    </row>
    <row r="4670" spans="1:1" x14ac:dyDescent="0.2">
      <c r="A4670" t="s">
        <v>1686</v>
      </c>
    </row>
    <row r="4671" spans="1:1" x14ac:dyDescent="0.2">
      <c r="A4671" t="s">
        <v>1687</v>
      </c>
    </row>
    <row r="4672" spans="1:1" x14ac:dyDescent="0.2">
      <c r="A4672" t="s">
        <v>1688</v>
      </c>
    </row>
    <row r="4673" spans="1:1" x14ac:dyDescent="0.2">
      <c r="A4673" t="s">
        <v>1686</v>
      </c>
    </row>
    <row r="4674" spans="1:1" x14ac:dyDescent="0.2">
      <c r="A4674" t="s">
        <v>1689</v>
      </c>
    </row>
    <row r="4675" spans="1:1" x14ac:dyDescent="0.2">
      <c r="A4675" t="s">
        <v>1690</v>
      </c>
    </row>
    <row r="4676" spans="1:1" x14ac:dyDescent="0.2">
      <c r="A4676" t="s">
        <v>1691</v>
      </c>
    </row>
    <row r="4677" spans="1:1" x14ac:dyDescent="0.2">
      <c r="A4677" t="s">
        <v>1692</v>
      </c>
    </row>
    <row r="4678" spans="1:1" x14ac:dyDescent="0.2">
      <c r="A4678" t="s">
        <v>1693</v>
      </c>
    </row>
    <row r="4679" spans="1:1" x14ac:dyDescent="0.2">
      <c r="A4679" t="s">
        <v>1694</v>
      </c>
    </row>
    <row r="4680" spans="1:1" x14ac:dyDescent="0.2">
      <c r="A4680" t="s">
        <v>1695</v>
      </c>
    </row>
    <row r="4681" spans="1:1" x14ac:dyDescent="0.2">
      <c r="A4681" t="s">
        <v>1696</v>
      </c>
    </row>
    <row r="4682" spans="1:1" x14ac:dyDescent="0.2">
      <c r="A4682" t="s">
        <v>1697</v>
      </c>
    </row>
    <row r="4683" spans="1:1" x14ac:dyDescent="0.2">
      <c r="A4683" t="s">
        <v>1698</v>
      </c>
    </row>
    <row r="4684" spans="1:1" x14ac:dyDescent="0.2">
      <c r="A4684" t="s">
        <v>1699</v>
      </c>
    </row>
    <row r="4685" spans="1:1" x14ac:dyDescent="0.2">
      <c r="A4685" t="s">
        <v>1700</v>
      </c>
    </row>
    <row r="4686" spans="1:1" x14ac:dyDescent="0.2">
      <c r="A4686" t="s">
        <v>1701</v>
      </c>
    </row>
    <row r="4687" spans="1:1" x14ac:dyDescent="0.2">
      <c r="A4687" t="s">
        <v>1702</v>
      </c>
    </row>
    <row r="4688" spans="1:1" x14ac:dyDescent="0.2">
      <c r="A4688" t="s">
        <v>1703</v>
      </c>
    </row>
    <row r="4689" spans="1:1" x14ac:dyDescent="0.2">
      <c r="A4689" t="s">
        <v>1704</v>
      </c>
    </row>
    <row r="4690" spans="1:1" x14ac:dyDescent="0.2">
      <c r="A4690" t="s">
        <v>1705</v>
      </c>
    </row>
    <row r="4691" spans="1:1" x14ac:dyDescent="0.2">
      <c r="A4691" t="s">
        <v>1706</v>
      </c>
    </row>
    <row r="4692" spans="1:1" x14ac:dyDescent="0.2">
      <c r="A4692" t="s">
        <v>1707</v>
      </c>
    </row>
    <row r="4693" spans="1:1" x14ac:dyDescent="0.2">
      <c r="A4693" t="s">
        <v>1708</v>
      </c>
    </row>
    <row r="4694" spans="1:1" x14ac:dyDescent="0.2">
      <c r="A4694" t="s">
        <v>1709</v>
      </c>
    </row>
    <row r="4695" spans="1:1" x14ac:dyDescent="0.2">
      <c r="A4695" t="s">
        <v>1710</v>
      </c>
    </row>
    <row r="4696" spans="1:1" x14ac:dyDescent="0.2">
      <c r="A4696" t="s">
        <v>1711</v>
      </c>
    </row>
    <row r="4697" spans="1:1" x14ac:dyDescent="0.2">
      <c r="A4697" t="s">
        <v>1712</v>
      </c>
    </row>
    <row r="4698" spans="1:1" x14ac:dyDescent="0.2">
      <c r="A4698" t="s">
        <v>1713</v>
      </c>
    </row>
    <row r="4699" spans="1:1" x14ac:dyDescent="0.2">
      <c r="A4699" t="s">
        <v>1714</v>
      </c>
    </row>
    <row r="4700" spans="1:1" x14ac:dyDescent="0.2">
      <c r="A4700" t="s">
        <v>1715</v>
      </c>
    </row>
    <row r="4701" spans="1:1" x14ac:dyDescent="0.2">
      <c r="A4701" t="s">
        <v>1716</v>
      </c>
    </row>
    <row r="4702" spans="1:1" x14ac:dyDescent="0.2">
      <c r="A4702" t="s">
        <v>1717</v>
      </c>
    </row>
    <row r="4703" spans="1:1" x14ac:dyDescent="0.2">
      <c r="A4703" t="s">
        <v>1718</v>
      </c>
    </row>
    <row r="4704" spans="1:1" x14ac:dyDescent="0.2">
      <c r="A4704" t="s">
        <v>1719</v>
      </c>
    </row>
    <row r="4705" spans="1:1" x14ac:dyDescent="0.2">
      <c r="A4705" t="s">
        <v>1720</v>
      </c>
    </row>
    <row r="4706" spans="1:1" x14ac:dyDescent="0.2">
      <c r="A4706" t="s">
        <v>1721</v>
      </c>
    </row>
    <row r="4707" spans="1:1" x14ac:dyDescent="0.2">
      <c r="A4707" t="s">
        <v>1722</v>
      </c>
    </row>
    <row r="4708" spans="1:1" x14ac:dyDescent="0.2">
      <c r="A4708" t="s">
        <v>1723</v>
      </c>
    </row>
    <row r="4709" spans="1:1" x14ac:dyDescent="0.2">
      <c r="A4709" t="s">
        <v>1724</v>
      </c>
    </row>
    <row r="4710" spans="1:1" x14ac:dyDescent="0.2">
      <c r="A4710" t="s">
        <v>1725</v>
      </c>
    </row>
    <row r="4711" spans="1:1" x14ac:dyDescent="0.2">
      <c r="A4711" t="s">
        <v>1726</v>
      </c>
    </row>
    <row r="4712" spans="1:1" x14ac:dyDescent="0.2">
      <c r="A4712" t="s">
        <v>1727</v>
      </c>
    </row>
    <row r="4713" spans="1:1" x14ac:dyDescent="0.2">
      <c r="A4713" t="s">
        <v>1728</v>
      </c>
    </row>
    <row r="4714" spans="1:1" x14ac:dyDescent="0.2">
      <c r="A4714" t="s">
        <v>1729</v>
      </c>
    </row>
    <row r="4715" spans="1:1" x14ac:dyDescent="0.2">
      <c r="A4715" t="s">
        <v>1730</v>
      </c>
    </row>
    <row r="4716" spans="1:1" x14ac:dyDescent="0.2">
      <c r="A4716" t="s">
        <v>1731</v>
      </c>
    </row>
    <row r="4717" spans="1:1" x14ac:dyDescent="0.2">
      <c r="A4717" t="s">
        <v>1732</v>
      </c>
    </row>
    <row r="4718" spans="1:1" x14ac:dyDescent="0.2">
      <c r="A4718" t="s">
        <v>1733</v>
      </c>
    </row>
    <row r="4719" spans="1:1" x14ac:dyDescent="0.2">
      <c r="A4719" t="s">
        <v>1734</v>
      </c>
    </row>
    <row r="4720" spans="1:1" x14ac:dyDescent="0.2">
      <c r="A4720" t="s">
        <v>1735</v>
      </c>
    </row>
    <row r="4721" spans="1:1" x14ac:dyDescent="0.2">
      <c r="A4721" t="s">
        <v>1736</v>
      </c>
    </row>
    <row r="4722" spans="1:1" x14ac:dyDescent="0.2">
      <c r="A4722" t="s">
        <v>1737</v>
      </c>
    </row>
    <row r="4723" spans="1:1" x14ac:dyDescent="0.2">
      <c r="A4723" t="s">
        <v>1738</v>
      </c>
    </row>
    <row r="4724" spans="1:1" x14ac:dyDescent="0.2">
      <c r="A4724" t="s">
        <v>1739</v>
      </c>
    </row>
    <row r="4725" spans="1:1" x14ac:dyDescent="0.2">
      <c r="A4725" t="s">
        <v>1740</v>
      </c>
    </row>
    <row r="4726" spans="1:1" x14ac:dyDescent="0.2">
      <c r="A4726" t="s">
        <v>1741</v>
      </c>
    </row>
    <row r="4727" spans="1:1" x14ac:dyDescent="0.2">
      <c r="A4727" t="s">
        <v>1742</v>
      </c>
    </row>
    <row r="4728" spans="1:1" x14ac:dyDescent="0.2">
      <c r="A4728" t="s">
        <v>1743</v>
      </c>
    </row>
    <row r="4729" spans="1:1" x14ac:dyDescent="0.2">
      <c r="A4729" t="s">
        <v>1744</v>
      </c>
    </row>
    <row r="4730" spans="1:1" x14ac:dyDescent="0.2">
      <c r="A4730" t="s">
        <v>1745</v>
      </c>
    </row>
    <row r="4731" spans="1:1" x14ac:dyDescent="0.2">
      <c r="A4731" t="s">
        <v>1746</v>
      </c>
    </row>
    <row r="4732" spans="1:1" x14ac:dyDescent="0.2">
      <c r="A4732" t="s">
        <v>1747</v>
      </c>
    </row>
    <row r="4733" spans="1:1" x14ac:dyDescent="0.2">
      <c r="A4733" t="s">
        <v>1748</v>
      </c>
    </row>
    <row r="4734" spans="1:1" x14ac:dyDescent="0.2">
      <c r="A4734" t="s">
        <v>1749</v>
      </c>
    </row>
    <row r="4735" spans="1:1" x14ac:dyDescent="0.2">
      <c r="A4735" t="s">
        <v>1750</v>
      </c>
    </row>
    <row r="4736" spans="1:1" x14ac:dyDescent="0.2">
      <c r="A4736" t="s">
        <v>1751</v>
      </c>
    </row>
    <row r="4737" spans="1:1" x14ac:dyDescent="0.2">
      <c r="A4737" t="s">
        <v>1752</v>
      </c>
    </row>
    <row r="4738" spans="1:1" x14ac:dyDescent="0.2">
      <c r="A4738" t="s">
        <v>1753</v>
      </c>
    </row>
    <row r="4739" spans="1:1" x14ac:dyDescent="0.2">
      <c r="A4739" t="s">
        <v>1754</v>
      </c>
    </row>
    <row r="4740" spans="1:1" x14ac:dyDescent="0.2">
      <c r="A4740" t="s">
        <v>1755</v>
      </c>
    </row>
    <row r="4741" spans="1:1" x14ac:dyDescent="0.2">
      <c r="A4741" t="s">
        <v>1756</v>
      </c>
    </row>
    <row r="4742" spans="1:1" x14ac:dyDescent="0.2">
      <c r="A4742" t="s">
        <v>1757</v>
      </c>
    </row>
    <row r="4743" spans="1:1" x14ac:dyDescent="0.2">
      <c r="A4743" t="s">
        <v>1758</v>
      </c>
    </row>
    <row r="4744" spans="1:1" x14ac:dyDescent="0.2">
      <c r="A4744" t="s">
        <v>1759</v>
      </c>
    </row>
    <row r="4745" spans="1:1" x14ac:dyDescent="0.2">
      <c r="A4745" t="s">
        <v>1760</v>
      </c>
    </row>
    <row r="4746" spans="1:1" x14ac:dyDescent="0.2">
      <c r="A4746" t="s">
        <v>1761</v>
      </c>
    </row>
    <row r="4747" spans="1:1" x14ac:dyDescent="0.2">
      <c r="A4747" t="s">
        <v>1762</v>
      </c>
    </row>
    <row r="4748" spans="1:1" x14ac:dyDescent="0.2">
      <c r="A4748" t="s">
        <v>1763</v>
      </c>
    </row>
    <row r="4749" spans="1:1" x14ac:dyDescent="0.2">
      <c r="A4749" t="s">
        <v>1764</v>
      </c>
    </row>
    <row r="4750" spans="1:1" x14ac:dyDescent="0.2">
      <c r="A4750" t="s">
        <v>1765</v>
      </c>
    </row>
    <row r="4751" spans="1:1" x14ac:dyDescent="0.2">
      <c r="A4751" t="s">
        <v>1766</v>
      </c>
    </row>
    <row r="4752" spans="1:1" x14ac:dyDescent="0.2">
      <c r="A4752" t="s">
        <v>1767</v>
      </c>
    </row>
    <row r="4753" spans="1:1" x14ac:dyDescent="0.2">
      <c r="A4753" t="s">
        <v>1768</v>
      </c>
    </row>
    <row r="4754" spans="1:1" x14ac:dyDescent="0.2">
      <c r="A4754" t="s">
        <v>1769</v>
      </c>
    </row>
    <row r="4755" spans="1:1" x14ac:dyDescent="0.2">
      <c r="A4755" t="s">
        <v>1770</v>
      </c>
    </row>
    <row r="4756" spans="1:1" x14ac:dyDescent="0.2">
      <c r="A4756" t="s">
        <v>1771</v>
      </c>
    </row>
    <row r="4757" spans="1:1" x14ac:dyDescent="0.2">
      <c r="A4757" t="s">
        <v>1772</v>
      </c>
    </row>
    <row r="4758" spans="1:1" x14ac:dyDescent="0.2">
      <c r="A4758" t="s">
        <v>1773</v>
      </c>
    </row>
    <row r="4759" spans="1:1" x14ac:dyDescent="0.2">
      <c r="A4759" t="s">
        <v>1774</v>
      </c>
    </row>
    <row r="4760" spans="1:1" x14ac:dyDescent="0.2">
      <c r="A4760" t="s">
        <v>1775</v>
      </c>
    </row>
    <row r="4761" spans="1:1" x14ac:dyDescent="0.2">
      <c r="A4761" t="s">
        <v>1776</v>
      </c>
    </row>
    <row r="4762" spans="1:1" x14ac:dyDescent="0.2">
      <c r="A4762" t="s">
        <v>1777</v>
      </c>
    </row>
    <row r="4763" spans="1:1" x14ac:dyDescent="0.2">
      <c r="A4763" t="s">
        <v>1778</v>
      </c>
    </row>
    <row r="4764" spans="1:1" x14ac:dyDescent="0.2">
      <c r="A4764" t="s">
        <v>1779</v>
      </c>
    </row>
    <row r="4765" spans="1:1" x14ac:dyDescent="0.2">
      <c r="A4765" t="s">
        <v>1780</v>
      </c>
    </row>
    <row r="4766" spans="1:1" x14ac:dyDescent="0.2">
      <c r="A4766" t="s">
        <v>1781</v>
      </c>
    </row>
    <row r="4767" spans="1:1" x14ac:dyDescent="0.2">
      <c r="A4767" t="s">
        <v>1782</v>
      </c>
    </row>
    <row r="4768" spans="1:1" x14ac:dyDescent="0.2">
      <c r="A4768" t="s">
        <v>1783</v>
      </c>
    </row>
    <row r="4769" spans="1:1" x14ac:dyDescent="0.2">
      <c r="A4769" t="s">
        <v>1784</v>
      </c>
    </row>
    <row r="4770" spans="1:1" x14ac:dyDescent="0.2">
      <c r="A4770" t="s">
        <v>1785</v>
      </c>
    </row>
    <row r="4771" spans="1:1" x14ac:dyDescent="0.2">
      <c r="A4771" t="s">
        <v>1786</v>
      </c>
    </row>
    <row r="4772" spans="1:1" x14ac:dyDescent="0.2">
      <c r="A4772" t="s">
        <v>1787</v>
      </c>
    </row>
    <row r="4773" spans="1:1" x14ac:dyDescent="0.2">
      <c r="A4773" t="s">
        <v>1788</v>
      </c>
    </row>
    <row r="4774" spans="1:1" x14ac:dyDescent="0.2">
      <c r="A4774" t="s">
        <v>1789</v>
      </c>
    </row>
    <row r="4775" spans="1:1" x14ac:dyDescent="0.2">
      <c r="A4775" t="s">
        <v>1790</v>
      </c>
    </row>
    <row r="4776" spans="1:1" x14ac:dyDescent="0.2">
      <c r="A4776" t="s">
        <v>1791</v>
      </c>
    </row>
    <row r="4777" spans="1:1" x14ac:dyDescent="0.2">
      <c r="A4777" t="s">
        <v>1792</v>
      </c>
    </row>
    <row r="4778" spans="1:1" x14ac:dyDescent="0.2">
      <c r="A4778" t="s">
        <v>1793</v>
      </c>
    </row>
    <row r="4779" spans="1:1" x14ac:dyDescent="0.2">
      <c r="A4779" t="s">
        <v>1794</v>
      </c>
    </row>
    <row r="4780" spans="1:1" x14ac:dyDescent="0.2">
      <c r="A4780" t="s">
        <v>1795</v>
      </c>
    </row>
    <row r="4781" spans="1:1" x14ac:dyDescent="0.2">
      <c r="A4781" t="s">
        <v>1796</v>
      </c>
    </row>
    <row r="4782" spans="1:1" x14ac:dyDescent="0.2">
      <c r="A4782" t="s">
        <v>1797</v>
      </c>
    </row>
    <row r="4783" spans="1:1" x14ac:dyDescent="0.2">
      <c r="A4783" t="s">
        <v>1798</v>
      </c>
    </row>
    <row r="4784" spans="1:1" x14ac:dyDescent="0.2">
      <c r="A4784" t="s">
        <v>1799</v>
      </c>
    </row>
    <row r="4785" spans="1:1" x14ac:dyDescent="0.2">
      <c r="A4785" t="s">
        <v>1797</v>
      </c>
    </row>
    <row r="4786" spans="1:1" x14ac:dyDescent="0.2">
      <c r="A4786" t="s">
        <v>1800</v>
      </c>
    </row>
    <row r="4787" spans="1:1" x14ac:dyDescent="0.2">
      <c r="A4787" t="s">
        <v>1801</v>
      </c>
    </row>
    <row r="4788" spans="1:1" x14ac:dyDescent="0.2">
      <c r="A4788" t="s">
        <v>1802</v>
      </c>
    </row>
    <row r="4789" spans="1:1" x14ac:dyDescent="0.2">
      <c r="A4789" t="s">
        <v>1803</v>
      </c>
    </row>
    <row r="4790" spans="1:1" x14ac:dyDescent="0.2">
      <c r="A4790" t="s">
        <v>1804</v>
      </c>
    </row>
    <row r="4791" spans="1:1" x14ac:dyDescent="0.2">
      <c r="A4791" t="s">
        <v>1805</v>
      </c>
    </row>
    <row r="4792" spans="1:1" x14ac:dyDescent="0.2">
      <c r="A4792" t="s">
        <v>1806</v>
      </c>
    </row>
    <row r="4793" spans="1:1" x14ac:dyDescent="0.2">
      <c r="A4793" t="s">
        <v>1807</v>
      </c>
    </row>
    <row r="4794" spans="1:1" x14ac:dyDescent="0.2">
      <c r="A4794" t="s">
        <v>1808</v>
      </c>
    </row>
    <row r="4795" spans="1:1" x14ac:dyDescent="0.2">
      <c r="A4795" t="s">
        <v>1809</v>
      </c>
    </row>
    <row r="4796" spans="1:1" x14ac:dyDescent="0.2">
      <c r="A4796" t="s">
        <v>1810</v>
      </c>
    </row>
    <row r="4797" spans="1:1" x14ac:dyDescent="0.2">
      <c r="A4797" t="s">
        <v>1811</v>
      </c>
    </row>
    <row r="4798" spans="1:1" x14ac:dyDescent="0.2">
      <c r="A4798" t="s">
        <v>1812</v>
      </c>
    </row>
    <row r="4799" spans="1:1" x14ac:dyDescent="0.2">
      <c r="A4799" t="s">
        <v>1813</v>
      </c>
    </row>
    <row r="4800" spans="1:1" x14ac:dyDescent="0.2">
      <c r="A4800" t="s">
        <v>1814</v>
      </c>
    </row>
    <row r="4801" spans="1:1" x14ac:dyDescent="0.2">
      <c r="A4801" t="s">
        <v>1815</v>
      </c>
    </row>
    <row r="4802" spans="1:1" x14ac:dyDescent="0.2">
      <c r="A4802" t="s">
        <v>1816</v>
      </c>
    </row>
    <row r="4803" spans="1:1" x14ac:dyDescent="0.2">
      <c r="A4803" t="s">
        <v>1817</v>
      </c>
    </row>
    <row r="4804" spans="1:1" x14ac:dyDescent="0.2">
      <c r="A4804" t="s">
        <v>1818</v>
      </c>
    </row>
    <row r="4805" spans="1:1" x14ac:dyDescent="0.2">
      <c r="A4805" t="s">
        <v>1819</v>
      </c>
    </row>
    <row r="4806" spans="1:1" x14ac:dyDescent="0.2">
      <c r="A4806" t="s">
        <v>1820</v>
      </c>
    </row>
    <row r="4807" spans="1:1" x14ac:dyDescent="0.2">
      <c r="A4807" t="s">
        <v>1818</v>
      </c>
    </row>
    <row r="4808" spans="1:1" x14ac:dyDescent="0.2">
      <c r="A4808" t="s">
        <v>1821</v>
      </c>
    </row>
    <row r="4809" spans="1:1" x14ac:dyDescent="0.2">
      <c r="A4809" t="s">
        <v>1822</v>
      </c>
    </row>
    <row r="4810" spans="1:1" x14ac:dyDescent="0.2">
      <c r="A4810" t="s">
        <v>1823</v>
      </c>
    </row>
    <row r="4811" spans="1:1" x14ac:dyDescent="0.2">
      <c r="A4811" t="s">
        <v>1824</v>
      </c>
    </row>
    <row r="4812" spans="1:1" x14ac:dyDescent="0.2">
      <c r="A4812" t="s">
        <v>1825</v>
      </c>
    </row>
    <row r="4813" spans="1:1" x14ac:dyDescent="0.2">
      <c r="A4813" t="s">
        <v>1826</v>
      </c>
    </row>
    <row r="4814" spans="1:1" x14ac:dyDescent="0.2">
      <c r="A4814" t="s">
        <v>1827</v>
      </c>
    </row>
    <row r="4815" spans="1:1" x14ac:dyDescent="0.2">
      <c r="A4815" t="s">
        <v>1828</v>
      </c>
    </row>
    <row r="4816" spans="1:1" x14ac:dyDescent="0.2">
      <c r="A4816" t="s">
        <v>1829</v>
      </c>
    </row>
    <row r="4817" spans="1:1" x14ac:dyDescent="0.2">
      <c r="A4817" t="s">
        <v>1830</v>
      </c>
    </row>
    <row r="4818" spans="1:1" x14ac:dyDescent="0.2">
      <c r="A4818" t="s">
        <v>1831</v>
      </c>
    </row>
    <row r="4819" spans="1:1" x14ac:dyDescent="0.2">
      <c r="A4819" t="s">
        <v>1832</v>
      </c>
    </row>
    <row r="4820" spans="1:1" x14ac:dyDescent="0.2">
      <c r="A4820" t="s">
        <v>1833</v>
      </c>
    </row>
    <row r="4821" spans="1:1" x14ac:dyDescent="0.2">
      <c r="A4821" t="s">
        <v>1834</v>
      </c>
    </row>
    <row r="4822" spans="1:1" x14ac:dyDescent="0.2">
      <c r="A4822" t="s">
        <v>1835</v>
      </c>
    </row>
    <row r="4823" spans="1:1" x14ac:dyDescent="0.2">
      <c r="A4823" t="s">
        <v>1836</v>
      </c>
    </row>
    <row r="4824" spans="1:1" x14ac:dyDescent="0.2">
      <c r="A4824" t="s">
        <v>1837</v>
      </c>
    </row>
    <row r="4825" spans="1:1" x14ac:dyDescent="0.2">
      <c r="A4825" t="s">
        <v>1838</v>
      </c>
    </row>
    <row r="4826" spans="1:1" x14ac:dyDescent="0.2">
      <c r="A4826" t="s">
        <v>1839</v>
      </c>
    </row>
    <row r="4827" spans="1:1" x14ac:dyDescent="0.2">
      <c r="A4827" t="s">
        <v>1840</v>
      </c>
    </row>
    <row r="4828" spans="1:1" x14ac:dyDescent="0.2">
      <c r="A4828" t="s">
        <v>1841</v>
      </c>
    </row>
    <row r="4829" spans="1:1" x14ac:dyDescent="0.2">
      <c r="A4829" t="s">
        <v>1842</v>
      </c>
    </row>
    <row r="4830" spans="1:1" x14ac:dyDescent="0.2">
      <c r="A4830" t="s">
        <v>1843</v>
      </c>
    </row>
    <row r="4831" spans="1:1" x14ac:dyDescent="0.2">
      <c r="A4831" t="s">
        <v>1844</v>
      </c>
    </row>
    <row r="4832" spans="1:1" x14ac:dyDescent="0.2">
      <c r="A4832" t="s">
        <v>1845</v>
      </c>
    </row>
    <row r="4833" spans="1:1" x14ac:dyDescent="0.2">
      <c r="A4833" t="s">
        <v>1843</v>
      </c>
    </row>
    <row r="4834" spans="1:1" x14ac:dyDescent="0.2">
      <c r="A4834" t="s">
        <v>1844</v>
      </c>
    </row>
    <row r="4835" spans="1:1" x14ac:dyDescent="0.2">
      <c r="A4835" t="s">
        <v>1846</v>
      </c>
    </row>
    <row r="4836" spans="1:1" x14ac:dyDescent="0.2">
      <c r="A4836" t="s">
        <v>1843</v>
      </c>
    </row>
    <row r="4837" spans="1:1" x14ac:dyDescent="0.2">
      <c r="A4837" t="s">
        <v>1844</v>
      </c>
    </row>
    <row r="4838" spans="1:1" x14ac:dyDescent="0.2">
      <c r="A4838" t="s">
        <v>1847</v>
      </c>
    </row>
    <row r="4839" spans="1:1" x14ac:dyDescent="0.2">
      <c r="A4839" t="s">
        <v>1843</v>
      </c>
    </row>
    <row r="4840" spans="1:1" x14ac:dyDescent="0.2">
      <c r="A4840" t="s">
        <v>1844</v>
      </c>
    </row>
    <row r="4841" spans="1:1" x14ac:dyDescent="0.2">
      <c r="A4841" t="s">
        <v>1848</v>
      </c>
    </row>
    <row r="4842" spans="1:1" x14ac:dyDescent="0.2">
      <c r="A4842" t="s">
        <v>1849</v>
      </c>
    </row>
    <row r="4843" spans="1:1" x14ac:dyDescent="0.2">
      <c r="A4843" t="s">
        <v>1850</v>
      </c>
    </row>
    <row r="4844" spans="1:1" x14ac:dyDescent="0.2">
      <c r="A4844" t="s">
        <v>1851</v>
      </c>
    </row>
    <row r="4845" spans="1:1" x14ac:dyDescent="0.2">
      <c r="A4845" t="s">
        <v>1852</v>
      </c>
    </row>
    <row r="4846" spans="1:1" x14ac:dyDescent="0.2">
      <c r="A4846" t="s">
        <v>1853</v>
      </c>
    </row>
    <row r="4847" spans="1:1" x14ac:dyDescent="0.2">
      <c r="A4847" t="s">
        <v>1854</v>
      </c>
    </row>
    <row r="4848" spans="1:1" x14ac:dyDescent="0.2">
      <c r="A4848" t="s">
        <v>1855</v>
      </c>
    </row>
    <row r="4849" spans="1:1" x14ac:dyDescent="0.2">
      <c r="A4849" t="s">
        <v>1856</v>
      </c>
    </row>
    <row r="4850" spans="1:1" x14ac:dyDescent="0.2">
      <c r="A4850" t="s">
        <v>1857</v>
      </c>
    </row>
    <row r="4851" spans="1:1" x14ac:dyDescent="0.2">
      <c r="A4851" t="s">
        <v>1858</v>
      </c>
    </row>
    <row r="4852" spans="1:1" x14ac:dyDescent="0.2">
      <c r="A4852" t="s">
        <v>1859</v>
      </c>
    </row>
    <row r="4853" spans="1:1" x14ac:dyDescent="0.2">
      <c r="A4853" t="s">
        <v>1860</v>
      </c>
    </row>
    <row r="4854" spans="1:1" x14ac:dyDescent="0.2">
      <c r="A4854" t="s">
        <v>1861</v>
      </c>
    </row>
    <row r="4855" spans="1:1" x14ac:dyDescent="0.2">
      <c r="A4855" t="s">
        <v>1862</v>
      </c>
    </row>
    <row r="4856" spans="1:1" x14ac:dyDescent="0.2">
      <c r="A4856" t="s">
        <v>1863</v>
      </c>
    </row>
    <row r="4857" spans="1:1" x14ac:dyDescent="0.2">
      <c r="A4857" t="s">
        <v>1864</v>
      </c>
    </row>
    <row r="4858" spans="1:1" x14ac:dyDescent="0.2">
      <c r="A4858" t="s">
        <v>1865</v>
      </c>
    </row>
    <row r="4859" spans="1:1" x14ac:dyDescent="0.2">
      <c r="A4859" t="s">
        <v>1866</v>
      </c>
    </row>
    <row r="4860" spans="1:1" x14ac:dyDescent="0.2">
      <c r="A4860" t="s">
        <v>1867</v>
      </c>
    </row>
    <row r="4861" spans="1:1" x14ac:dyDescent="0.2">
      <c r="A4861" t="s">
        <v>1868</v>
      </c>
    </row>
    <row r="4862" spans="1:1" x14ac:dyDescent="0.2">
      <c r="A4862" t="s">
        <v>1866</v>
      </c>
    </row>
    <row r="4863" spans="1:1" x14ac:dyDescent="0.2">
      <c r="A4863" t="s">
        <v>1869</v>
      </c>
    </row>
    <row r="4864" spans="1:1" x14ac:dyDescent="0.2">
      <c r="A4864" t="s">
        <v>1870</v>
      </c>
    </row>
    <row r="4865" spans="1:1" x14ac:dyDescent="0.2">
      <c r="A4865" t="s">
        <v>1866</v>
      </c>
    </row>
    <row r="4866" spans="1:1" x14ac:dyDescent="0.2">
      <c r="A4866" t="s">
        <v>1871</v>
      </c>
    </row>
    <row r="4867" spans="1:1" x14ac:dyDescent="0.2">
      <c r="A4867" t="s">
        <v>1872</v>
      </c>
    </row>
    <row r="4868" spans="1:1" x14ac:dyDescent="0.2">
      <c r="A4868" t="s">
        <v>1873</v>
      </c>
    </row>
    <row r="4869" spans="1:1" x14ac:dyDescent="0.2">
      <c r="A4869" t="s">
        <v>1874</v>
      </c>
    </row>
    <row r="4870" spans="1:1" x14ac:dyDescent="0.2">
      <c r="A4870" t="s">
        <v>1875</v>
      </c>
    </row>
    <row r="4871" spans="1:1" x14ac:dyDescent="0.2">
      <c r="A4871" t="s">
        <v>1876</v>
      </c>
    </row>
    <row r="4872" spans="1:1" x14ac:dyDescent="0.2">
      <c r="A4872" t="s">
        <v>1877</v>
      </c>
    </row>
    <row r="4873" spans="1:1" x14ac:dyDescent="0.2">
      <c r="A4873" t="s">
        <v>1878</v>
      </c>
    </row>
    <row r="4874" spans="1:1" x14ac:dyDescent="0.2">
      <c r="A4874" t="s">
        <v>1876</v>
      </c>
    </row>
    <row r="4875" spans="1:1" x14ac:dyDescent="0.2">
      <c r="A4875" t="s">
        <v>1879</v>
      </c>
    </row>
    <row r="4876" spans="1:1" x14ac:dyDescent="0.2">
      <c r="A4876" t="s">
        <v>1880</v>
      </c>
    </row>
    <row r="4877" spans="1:1" x14ac:dyDescent="0.2">
      <c r="A4877" t="s">
        <v>1866</v>
      </c>
    </row>
    <row r="4878" spans="1:1" x14ac:dyDescent="0.2">
      <c r="A4878" t="s">
        <v>1881</v>
      </c>
    </row>
    <row r="4879" spans="1:1" x14ac:dyDescent="0.2">
      <c r="A4879" t="s">
        <v>1882</v>
      </c>
    </row>
    <row r="4880" spans="1:1" x14ac:dyDescent="0.2">
      <c r="A4880" t="s">
        <v>1866</v>
      </c>
    </row>
    <row r="4881" spans="1:1" x14ac:dyDescent="0.2">
      <c r="A4881" t="s">
        <v>1883</v>
      </c>
    </row>
    <row r="4882" spans="1:1" x14ac:dyDescent="0.2">
      <c r="A4882" t="s">
        <v>1866</v>
      </c>
    </row>
    <row r="4883" spans="1:1" x14ac:dyDescent="0.2">
      <c r="A4883" t="s">
        <v>1884</v>
      </c>
    </row>
    <row r="4884" spans="1:1" x14ac:dyDescent="0.2">
      <c r="A4884" t="s">
        <v>1885</v>
      </c>
    </row>
    <row r="4885" spans="1:1" x14ac:dyDescent="0.2">
      <c r="A4885" t="s">
        <v>1886</v>
      </c>
    </row>
    <row r="4886" spans="1:1" x14ac:dyDescent="0.2">
      <c r="A4886" t="s">
        <v>1887</v>
      </c>
    </row>
    <row r="4887" spans="1:1" x14ac:dyDescent="0.2">
      <c r="A4887" t="s">
        <v>1888</v>
      </c>
    </row>
    <row r="4888" spans="1:1" x14ac:dyDescent="0.2">
      <c r="A4888" t="s">
        <v>1887</v>
      </c>
    </row>
    <row r="4889" spans="1:1" x14ac:dyDescent="0.2">
      <c r="A4889" t="s">
        <v>1889</v>
      </c>
    </row>
    <row r="4890" spans="1:1" x14ac:dyDescent="0.2">
      <c r="A4890">
        <v>196</v>
      </c>
    </row>
    <row r="4891" spans="1:1" x14ac:dyDescent="0.2">
      <c r="A4891" t="s">
        <v>1887</v>
      </c>
    </row>
    <row r="4892" spans="1:1" x14ac:dyDescent="0.2">
      <c r="A4892" t="s">
        <v>1890</v>
      </c>
    </row>
    <row r="4893" spans="1:1" x14ac:dyDescent="0.2">
      <c r="A4893" t="s">
        <v>1891</v>
      </c>
    </row>
    <row r="4894" spans="1:1" x14ac:dyDescent="0.2">
      <c r="A4894" t="s">
        <v>1892</v>
      </c>
    </row>
    <row r="4895" spans="1:1" x14ac:dyDescent="0.2">
      <c r="A4895">
        <v>148</v>
      </c>
    </row>
    <row r="4896" spans="1:1" x14ac:dyDescent="0.2">
      <c r="A4896" t="s">
        <v>1893</v>
      </c>
    </row>
    <row r="4897" spans="1:1" x14ac:dyDescent="0.2">
      <c r="A4897" t="s">
        <v>1894</v>
      </c>
    </row>
    <row r="4898" spans="1:1" x14ac:dyDescent="0.2">
      <c r="A4898" t="e">
        <f>----SRCPRIPFSKDQLNLMEDVFQQQQYLSPRDIENLCRKLDLKEHRVKNWFQNRRAREKRAR</f>
        <v>#NAME?</v>
      </c>
    </row>
    <row r="4899" spans="1:1" x14ac:dyDescent="0.2">
      <c r="A4899" t="s">
        <v>1895</v>
      </c>
    </row>
    <row r="4900" spans="1:1" x14ac:dyDescent="0.2">
      <c r="A4900" t="s">
        <v>1896</v>
      </c>
    </row>
    <row r="4901" spans="1:1" x14ac:dyDescent="0.2">
      <c r="A4901" t="s">
        <v>1897</v>
      </c>
    </row>
    <row r="4902" spans="1:1" x14ac:dyDescent="0.2">
      <c r="A4902" t="s">
        <v>1898</v>
      </c>
    </row>
    <row r="4903" spans="1:1" x14ac:dyDescent="0.2">
      <c r="A4903" t="s">
        <v>1899</v>
      </c>
    </row>
    <row r="4904" spans="1:1" x14ac:dyDescent="0.2">
      <c r="A4904" t="s">
        <v>1900</v>
      </c>
    </row>
    <row r="4905" spans="1:1" x14ac:dyDescent="0.2">
      <c r="A4905" t="s">
        <v>1901</v>
      </c>
    </row>
    <row r="4906" spans="1:1" x14ac:dyDescent="0.2">
      <c r="A4906" t="s">
        <v>1902</v>
      </c>
    </row>
    <row r="4907" spans="1:1" x14ac:dyDescent="0.2">
      <c r="A4907" t="s">
        <v>1903</v>
      </c>
    </row>
    <row r="4908" spans="1:1" x14ac:dyDescent="0.2">
      <c r="A4908" t="s">
        <v>1904</v>
      </c>
    </row>
    <row r="4909" spans="1:1" x14ac:dyDescent="0.2">
      <c r="A4909" t="s">
        <v>1905</v>
      </c>
    </row>
    <row r="4910" spans="1:1" x14ac:dyDescent="0.2">
      <c r="A4910" t="s">
        <v>1903</v>
      </c>
    </row>
    <row r="4911" spans="1:1" x14ac:dyDescent="0.2">
      <c r="A4911" t="s">
        <v>1906</v>
      </c>
    </row>
    <row r="4912" spans="1:1" x14ac:dyDescent="0.2">
      <c r="A4912" t="s">
        <v>1907</v>
      </c>
    </row>
    <row r="4913" spans="1:1" x14ac:dyDescent="0.2">
      <c r="A4913" t="s">
        <v>1908</v>
      </c>
    </row>
    <row r="4914" spans="1:1" x14ac:dyDescent="0.2">
      <c r="A4914" t="s">
        <v>1909</v>
      </c>
    </row>
    <row r="4915" spans="1:1" x14ac:dyDescent="0.2">
      <c r="A4915" t="s">
        <v>1910</v>
      </c>
    </row>
    <row r="4916" spans="1:1" x14ac:dyDescent="0.2">
      <c r="A4916" t="s">
        <v>1911</v>
      </c>
    </row>
    <row r="4917" spans="1:1" x14ac:dyDescent="0.2">
      <c r="A4917" t="s">
        <v>1912</v>
      </c>
    </row>
    <row r="4918" spans="1:1" x14ac:dyDescent="0.2">
      <c r="A4918" t="s">
        <v>1910</v>
      </c>
    </row>
    <row r="4919" spans="1:1" x14ac:dyDescent="0.2">
      <c r="A4919" t="s">
        <v>1911</v>
      </c>
    </row>
    <row r="4920" spans="1:1" x14ac:dyDescent="0.2">
      <c r="A4920" t="s">
        <v>1913</v>
      </c>
    </row>
    <row r="4921" spans="1:1" x14ac:dyDescent="0.2">
      <c r="A4921" t="s">
        <v>1914</v>
      </c>
    </row>
    <row r="4922" spans="1:1" x14ac:dyDescent="0.2">
      <c r="A4922" t="s">
        <v>1915</v>
      </c>
    </row>
    <row r="4923" spans="1:1" x14ac:dyDescent="0.2">
      <c r="A4923" t="s">
        <v>1916</v>
      </c>
    </row>
    <row r="4924" spans="1:1" x14ac:dyDescent="0.2">
      <c r="A4924" t="s">
        <v>1917</v>
      </c>
    </row>
    <row r="4925" spans="1:1" x14ac:dyDescent="0.2">
      <c r="A4925" t="s">
        <v>1918</v>
      </c>
    </row>
    <row r="4926" spans="1:1" x14ac:dyDescent="0.2">
      <c r="A4926" t="s">
        <v>1919</v>
      </c>
    </row>
    <row r="4927" spans="1:1" x14ac:dyDescent="0.2">
      <c r="A4927" t="s">
        <v>1920</v>
      </c>
    </row>
    <row r="4928" spans="1:1" x14ac:dyDescent="0.2">
      <c r="A4928" t="s">
        <v>1921</v>
      </c>
    </row>
    <row r="4929" spans="1:1" x14ac:dyDescent="0.2">
      <c r="A4929" t="s">
        <v>1922</v>
      </c>
    </row>
    <row r="4930" spans="1:1" x14ac:dyDescent="0.2">
      <c r="A4930" t="s">
        <v>1923</v>
      </c>
    </row>
    <row r="4931" spans="1:1" x14ac:dyDescent="0.2">
      <c r="A4931" t="s">
        <v>1924</v>
      </c>
    </row>
    <row r="4932" spans="1:1" x14ac:dyDescent="0.2">
      <c r="A4932" t="s">
        <v>1925</v>
      </c>
    </row>
    <row r="4933" spans="1:1" x14ac:dyDescent="0.2">
      <c r="A4933" t="s">
        <v>1926</v>
      </c>
    </row>
    <row r="4934" spans="1:1" x14ac:dyDescent="0.2">
      <c r="A4934" t="s">
        <v>1927</v>
      </c>
    </row>
    <row r="4935" spans="1:1" x14ac:dyDescent="0.2">
      <c r="A4935" t="s">
        <v>1928</v>
      </c>
    </row>
    <row r="4936" spans="1:1" x14ac:dyDescent="0.2">
      <c r="A4936" t="s">
        <v>1929</v>
      </c>
    </row>
    <row r="4937" spans="1:1" x14ac:dyDescent="0.2">
      <c r="A4937" t="s">
        <v>1930</v>
      </c>
    </row>
    <row r="4938" spans="1:1" x14ac:dyDescent="0.2">
      <c r="A4938" t="s">
        <v>1931</v>
      </c>
    </row>
    <row r="4939" spans="1:1" x14ac:dyDescent="0.2">
      <c r="A4939" t="s">
        <v>1932</v>
      </c>
    </row>
    <row r="4940" spans="1:1" x14ac:dyDescent="0.2">
      <c r="A4940" t="s">
        <v>1933</v>
      </c>
    </row>
    <row r="4941" spans="1:1" x14ac:dyDescent="0.2">
      <c r="A4941" t="s">
        <v>1934</v>
      </c>
    </row>
    <row r="4942" spans="1:1" x14ac:dyDescent="0.2">
      <c r="A4942" t="s">
        <v>1935</v>
      </c>
    </row>
    <row r="4943" spans="1:1" x14ac:dyDescent="0.2">
      <c r="A4943" t="s">
        <v>1936</v>
      </c>
    </row>
    <row r="4944" spans="1:1" x14ac:dyDescent="0.2">
      <c r="A4944">
        <v>215</v>
      </c>
    </row>
    <row r="4945" spans="1:1" x14ac:dyDescent="0.2">
      <c r="A4945" t="s">
        <v>1935</v>
      </c>
    </row>
    <row r="4946" spans="1:1" x14ac:dyDescent="0.2">
      <c r="A4946" t="s">
        <v>1937</v>
      </c>
    </row>
    <row r="4947" spans="1:1" x14ac:dyDescent="0.2">
      <c r="A4947">
        <v>227</v>
      </c>
    </row>
    <row r="4948" spans="1:1" x14ac:dyDescent="0.2">
      <c r="A4948" t="s">
        <v>1938</v>
      </c>
    </row>
    <row r="4949" spans="1:1" x14ac:dyDescent="0.2">
      <c r="A4949" t="s">
        <v>1939</v>
      </c>
    </row>
    <row r="4950" spans="1:1" x14ac:dyDescent="0.2">
      <c r="A4950" t="s">
        <v>1940</v>
      </c>
    </row>
    <row r="4951" spans="1:1" x14ac:dyDescent="0.2">
      <c r="A4951" t="s">
        <v>1941</v>
      </c>
    </row>
    <row r="4952" spans="1:1" x14ac:dyDescent="0.2">
      <c r="A4952" t="s">
        <v>1940</v>
      </c>
    </row>
    <row r="4953" spans="1:1" x14ac:dyDescent="0.2">
      <c r="A4953" t="s">
        <v>1942</v>
      </c>
    </row>
    <row r="4954" spans="1:1" x14ac:dyDescent="0.2">
      <c r="A4954" t="s">
        <v>1943</v>
      </c>
    </row>
    <row r="4955" spans="1:1" x14ac:dyDescent="0.2">
      <c r="A4955" t="s">
        <v>1944</v>
      </c>
    </row>
    <row r="4956" spans="1:1" x14ac:dyDescent="0.2">
      <c r="A4956" t="s">
        <v>1945</v>
      </c>
    </row>
    <row r="4957" spans="1:1" x14ac:dyDescent="0.2">
      <c r="A4957" t="s">
        <v>1946</v>
      </c>
    </row>
    <row r="4958" spans="1:1" x14ac:dyDescent="0.2">
      <c r="A4958" t="s">
        <v>1947</v>
      </c>
    </row>
    <row r="4959" spans="1:1" x14ac:dyDescent="0.2">
      <c r="A4959" t="s">
        <v>1948</v>
      </c>
    </row>
    <row r="4960" spans="1:1" x14ac:dyDescent="0.2">
      <c r="A4960" t="s">
        <v>1949</v>
      </c>
    </row>
    <row r="4961" spans="1:1" x14ac:dyDescent="0.2">
      <c r="A4961" t="s">
        <v>1950</v>
      </c>
    </row>
    <row r="4962" spans="1:1" x14ac:dyDescent="0.2">
      <c r="A4962" t="s">
        <v>1949</v>
      </c>
    </row>
    <row r="4963" spans="1:1" x14ac:dyDescent="0.2">
      <c r="A4963" t="s">
        <v>1951</v>
      </c>
    </row>
    <row r="4964" spans="1:1" x14ac:dyDescent="0.2">
      <c r="A4964" t="s">
        <v>1952</v>
      </c>
    </row>
    <row r="4965" spans="1:1" x14ac:dyDescent="0.2">
      <c r="A4965" t="s">
        <v>1953</v>
      </c>
    </row>
    <row r="4966" spans="1:1" x14ac:dyDescent="0.2">
      <c r="A4966" t="s">
        <v>1954</v>
      </c>
    </row>
    <row r="4967" spans="1:1" x14ac:dyDescent="0.2">
      <c r="A4967" t="s">
        <v>1955</v>
      </c>
    </row>
    <row r="4968" spans="1:1" x14ac:dyDescent="0.2">
      <c r="A4968" t="s">
        <v>1954</v>
      </c>
    </row>
    <row r="4969" spans="1:1" x14ac:dyDescent="0.2">
      <c r="A4969" t="s">
        <v>1956</v>
      </c>
    </row>
    <row r="4970" spans="1:1" x14ac:dyDescent="0.2">
      <c r="A4970" t="s">
        <v>1954</v>
      </c>
    </row>
    <row r="4971" spans="1:1" x14ac:dyDescent="0.2">
      <c r="A4971" t="s">
        <v>1957</v>
      </c>
    </row>
    <row r="4972" spans="1:1" x14ac:dyDescent="0.2">
      <c r="A4972" t="s">
        <v>1958</v>
      </c>
    </row>
    <row r="4973" spans="1:1" x14ac:dyDescent="0.2">
      <c r="A4973" t="s">
        <v>1959</v>
      </c>
    </row>
    <row r="4974" spans="1:1" x14ac:dyDescent="0.2">
      <c r="A4974" t="s">
        <v>1960</v>
      </c>
    </row>
    <row r="4975" spans="1:1" x14ac:dyDescent="0.2">
      <c r="A4975" t="s">
        <v>1961</v>
      </c>
    </row>
    <row r="4976" spans="1:1" x14ac:dyDescent="0.2">
      <c r="A4976">
        <v>84</v>
      </c>
    </row>
    <row r="4977" spans="1:1" x14ac:dyDescent="0.2">
      <c r="A4977" t="s">
        <v>1962</v>
      </c>
    </row>
    <row r="4978" spans="1:1" x14ac:dyDescent="0.2">
      <c r="A4978" t="s">
        <v>1963</v>
      </c>
    </row>
    <row r="4979" spans="1:1" x14ac:dyDescent="0.2">
      <c r="A4979" t="s">
        <v>1964</v>
      </c>
    </row>
    <row r="4980" spans="1:1" x14ac:dyDescent="0.2">
      <c r="A4980" t="s">
        <v>1965</v>
      </c>
    </row>
    <row r="4981" spans="1:1" x14ac:dyDescent="0.2">
      <c r="A4981" t="s">
        <v>1966</v>
      </c>
    </row>
    <row r="4982" spans="1:1" x14ac:dyDescent="0.2">
      <c r="A4982" t="s">
        <v>1967</v>
      </c>
    </row>
    <row r="4983" spans="1:1" x14ac:dyDescent="0.2">
      <c r="A4983" t="s">
        <v>1968</v>
      </c>
    </row>
    <row r="4984" spans="1:1" x14ac:dyDescent="0.2">
      <c r="A4984" t="s">
        <v>1969</v>
      </c>
    </row>
    <row r="4985" spans="1:1" x14ac:dyDescent="0.2">
      <c r="A4985" t="s">
        <v>1970</v>
      </c>
    </row>
    <row r="4986" spans="1:1" x14ac:dyDescent="0.2">
      <c r="A4986" t="s">
        <v>1971</v>
      </c>
    </row>
    <row r="4987" spans="1:1" x14ac:dyDescent="0.2">
      <c r="A4987" t="s">
        <v>1972</v>
      </c>
    </row>
    <row r="4988" spans="1:1" x14ac:dyDescent="0.2">
      <c r="A4988" t="s">
        <v>1973</v>
      </c>
    </row>
    <row r="4989" spans="1:1" x14ac:dyDescent="0.2">
      <c r="A4989" t="s">
        <v>1974</v>
      </c>
    </row>
    <row r="4990" spans="1:1" x14ac:dyDescent="0.2">
      <c r="A4990">
        <v>187</v>
      </c>
    </row>
    <row r="4991" spans="1:1" x14ac:dyDescent="0.2">
      <c r="A4991" t="s">
        <v>1973</v>
      </c>
    </row>
    <row r="4992" spans="1:1" x14ac:dyDescent="0.2">
      <c r="A4992" t="s">
        <v>1975</v>
      </c>
    </row>
    <row r="4993" spans="1:1" x14ac:dyDescent="0.2">
      <c r="A4993">
        <v>187</v>
      </c>
    </row>
    <row r="4994" spans="1:1" x14ac:dyDescent="0.2">
      <c r="A4994" t="s">
        <v>1973</v>
      </c>
    </row>
    <row r="4995" spans="1:1" x14ac:dyDescent="0.2">
      <c r="A4995" t="s">
        <v>1976</v>
      </c>
    </row>
    <row r="4996" spans="1:1" x14ac:dyDescent="0.2">
      <c r="A4996">
        <v>187</v>
      </c>
    </row>
    <row r="4997" spans="1:1" x14ac:dyDescent="0.2">
      <c r="A4997" t="s">
        <v>1973</v>
      </c>
    </row>
    <row r="4998" spans="1:1" x14ac:dyDescent="0.2">
      <c r="A4998" t="s">
        <v>1977</v>
      </c>
    </row>
    <row r="4999" spans="1:1" x14ac:dyDescent="0.2">
      <c r="A4999">
        <v>187</v>
      </c>
    </row>
    <row r="5000" spans="1:1" x14ac:dyDescent="0.2">
      <c r="A5000" t="s">
        <v>1973</v>
      </c>
    </row>
    <row r="5001" spans="1:1" x14ac:dyDescent="0.2">
      <c r="A5001" t="s">
        <v>1978</v>
      </c>
    </row>
    <row r="5002" spans="1:1" x14ac:dyDescent="0.2">
      <c r="A5002">
        <v>187</v>
      </c>
    </row>
    <row r="5003" spans="1:1" x14ac:dyDescent="0.2">
      <c r="A5003" t="s">
        <v>1973</v>
      </c>
    </row>
    <row r="5004" spans="1:1" x14ac:dyDescent="0.2">
      <c r="A5004" t="s">
        <v>1979</v>
      </c>
    </row>
    <row r="5005" spans="1:1" x14ac:dyDescent="0.2">
      <c r="A5005" t="s">
        <v>1973</v>
      </c>
    </row>
    <row r="5006" spans="1:1" x14ac:dyDescent="0.2">
      <c r="A5006" t="s">
        <v>1980</v>
      </c>
    </row>
    <row r="5007" spans="1:1" x14ac:dyDescent="0.2">
      <c r="A5007" t="s">
        <v>1981</v>
      </c>
    </row>
    <row r="5008" spans="1:1" x14ac:dyDescent="0.2">
      <c r="A5008" t="s">
        <v>1982</v>
      </c>
    </row>
    <row r="5009" spans="1:1" x14ac:dyDescent="0.2">
      <c r="A5009" t="s">
        <v>1983</v>
      </c>
    </row>
    <row r="5010" spans="1:1" x14ac:dyDescent="0.2">
      <c r="A5010" t="s">
        <v>1984</v>
      </c>
    </row>
    <row r="5011" spans="1:1" x14ac:dyDescent="0.2">
      <c r="A5011" t="s">
        <v>1983</v>
      </c>
    </row>
    <row r="5012" spans="1:1" x14ac:dyDescent="0.2">
      <c r="A5012" t="s">
        <v>1985</v>
      </c>
    </row>
    <row r="5013" spans="1:1" x14ac:dyDescent="0.2">
      <c r="A5013" t="s">
        <v>1986</v>
      </c>
    </row>
    <row r="5014" spans="1:1" x14ac:dyDescent="0.2">
      <c r="A5014" t="s">
        <v>1987</v>
      </c>
    </row>
    <row r="5015" spans="1:1" x14ac:dyDescent="0.2">
      <c r="A5015" t="s">
        <v>1988</v>
      </c>
    </row>
    <row r="5016" spans="1:1" x14ac:dyDescent="0.2">
      <c r="A5016" t="s">
        <v>1989</v>
      </c>
    </row>
    <row r="5017" spans="1:1" x14ac:dyDescent="0.2">
      <c r="A5017" t="s">
        <v>1987</v>
      </c>
    </row>
    <row r="5018" spans="1:1" x14ac:dyDescent="0.2">
      <c r="A5018" t="s">
        <v>1990</v>
      </c>
    </row>
    <row r="5019" spans="1:1" x14ac:dyDescent="0.2">
      <c r="A5019" t="s">
        <v>1991</v>
      </c>
    </row>
    <row r="5020" spans="1:1" x14ac:dyDescent="0.2">
      <c r="A5020" t="s">
        <v>1992</v>
      </c>
    </row>
    <row r="5021" spans="1:1" x14ac:dyDescent="0.2">
      <c r="A5021">
        <v>125</v>
      </c>
    </row>
    <row r="5022" spans="1:1" x14ac:dyDescent="0.2">
      <c r="A5022" t="s">
        <v>1993</v>
      </c>
    </row>
    <row r="5023" spans="1:1" x14ac:dyDescent="0.2">
      <c r="A5023" t="s">
        <v>1994</v>
      </c>
    </row>
    <row r="5024" spans="1:1" x14ac:dyDescent="0.2">
      <c r="A5024" t="s">
        <v>1995</v>
      </c>
    </row>
    <row r="5025" spans="1:1" x14ac:dyDescent="0.2">
      <c r="A5025" t="s">
        <v>1996</v>
      </c>
    </row>
    <row r="5026" spans="1:1" x14ac:dyDescent="0.2">
      <c r="A5026" t="s">
        <v>1997</v>
      </c>
    </row>
    <row r="5027" spans="1:1" x14ac:dyDescent="0.2">
      <c r="A5027" t="s">
        <v>1998</v>
      </c>
    </row>
    <row r="5028" spans="1:1" x14ac:dyDescent="0.2">
      <c r="A5028" t="s">
        <v>1999</v>
      </c>
    </row>
    <row r="5029" spans="1:1" x14ac:dyDescent="0.2">
      <c r="A5029" t="s">
        <v>2000</v>
      </c>
    </row>
    <row r="5030" spans="1:1" x14ac:dyDescent="0.2">
      <c r="A5030" t="s">
        <v>1999</v>
      </c>
    </row>
    <row r="5031" spans="1:1" x14ac:dyDescent="0.2">
      <c r="A5031" t="s">
        <v>2001</v>
      </c>
    </row>
    <row r="5032" spans="1:1" x14ac:dyDescent="0.2">
      <c r="A5032" t="s">
        <v>2002</v>
      </c>
    </row>
    <row r="5033" spans="1:1" x14ac:dyDescent="0.2">
      <c r="A5033" t="s">
        <v>2003</v>
      </c>
    </row>
    <row r="5034" spans="1:1" x14ac:dyDescent="0.2">
      <c r="A5034" t="s">
        <v>2004</v>
      </c>
    </row>
    <row r="5035" spans="1:1" x14ac:dyDescent="0.2">
      <c r="A5035" t="s">
        <v>2005</v>
      </c>
    </row>
    <row r="5036" spans="1:1" x14ac:dyDescent="0.2">
      <c r="A5036" t="e">
        <f>----KRKQRVLFSKVQRKQLEKKFLEKPYLSYTERDQLARAVNLTAKQVKVWFQNKRYKTKERE</f>
        <v>#NAME?</v>
      </c>
    </row>
    <row r="5037" spans="1:1" x14ac:dyDescent="0.2">
      <c r="A5037" t="s">
        <v>2006</v>
      </c>
    </row>
    <row r="5038" spans="1:1" x14ac:dyDescent="0.2">
      <c r="A5038" t="s">
        <v>2007</v>
      </c>
    </row>
    <row r="5039" spans="1:1" x14ac:dyDescent="0.2">
      <c r="A5039" t="s">
        <v>2008</v>
      </c>
    </row>
    <row r="5040" spans="1:1" x14ac:dyDescent="0.2">
      <c r="A5040" t="s">
        <v>2009</v>
      </c>
    </row>
    <row r="5041" spans="1:1" x14ac:dyDescent="0.2">
      <c r="A5041" t="s">
        <v>2010</v>
      </c>
    </row>
    <row r="5042" spans="1:1" x14ac:dyDescent="0.2">
      <c r="A5042" t="e">
        <f>----KRRTRTSFSPDQKRELTNRFESNPYIKSSERRALAAKLGLPDRVVKNYFQNRQGLIDIIR</f>
        <v>#NAME?</v>
      </c>
    </row>
    <row r="5043" spans="1:1" x14ac:dyDescent="0.2">
      <c r="A5043" t="s">
        <v>2011</v>
      </c>
    </row>
    <row r="5044" spans="1:1" x14ac:dyDescent="0.2">
      <c r="A5044" t="s">
        <v>2012</v>
      </c>
    </row>
    <row r="5045" spans="1:1" x14ac:dyDescent="0.2">
      <c r="A5045" t="s">
        <v>2013</v>
      </c>
    </row>
    <row r="5046" spans="1:1" x14ac:dyDescent="0.2">
      <c r="A5046" t="s">
        <v>2014</v>
      </c>
    </row>
    <row r="5047" spans="1:1" x14ac:dyDescent="0.2">
      <c r="A5047" t="s">
        <v>2015</v>
      </c>
    </row>
    <row r="5048" spans="1:1" x14ac:dyDescent="0.2">
      <c r="A5048" t="s">
        <v>2016</v>
      </c>
    </row>
    <row r="5049" spans="1:1" x14ac:dyDescent="0.2">
      <c r="A5049" t="s">
        <v>2017</v>
      </c>
    </row>
    <row r="5050" spans="1:1" x14ac:dyDescent="0.2">
      <c r="A5050" t="s">
        <v>2018</v>
      </c>
    </row>
    <row r="5051" spans="1:1" x14ac:dyDescent="0.2">
      <c r="A5051" t="s">
        <v>2019</v>
      </c>
    </row>
    <row r="5052" spans="1:1" x14ac:dyDescent="0.2">
      <c r="A5052" t="s">
        <v>2020</v>
      </c>
    </row>
    <row r="5053" spans="1:1" x14ac:dyDescent="0.2">
      <c r="A5053" t="s">
        <v>2021</v>
      </c>
    </row>
    <row r="5054" spans="1:1" x14ac:dyDescent="0.2">
      <c r="A5054" t="s">
        <v>2022</v>
      </c>
    </row>
    <row r="5055" spans="1:1" x14ac:dyDescent="0.2">
      <c r="A5055" t="s">
        <v>2023</v>
      </c>
    </row>
    <row r="5056" spans="1:1" x14ac:dyDescent="0.2">
      <c r="A5056" t="s">
        <v>2024</v>
      </c>
    </row>
    <row r="5057" spans="1:1" x14ac:dyDescent="0.2">
      <c r="A5057" t="s">
        <v>2025</v>
      </c>
    </row>
    <row r="5058" spans="1:1" x14ac:dyDescent="0.2">
      <c r="A5058" t="s">
        <v>2018</v>
      </c>
    </row>
    <row r="5059" spans="1:1" x14ac:dyDescent="0.2">
      <c r="A5059" t="s">
        <v>2026</v>
      </c>
    </row>
    <row r="5060" spans="1:1" x14ac:dyDescent="0.2">
      <c r="A5060" t="s">
        <v>2027</v>
      </c>
    </row>
    <row r="5061" spans="1:1" x14ac:dyDescent="0.2">
      <c r="A5061" t="s">
        <v>2028</v>
      </c>
    </row>
    <row r="5062" spans="1:1" x14ac:dyDescent="0.2">
      <c r="A5062" t="s">
        <v>2029</v>
      </c>
    </row>
    <row r="5063" spans="1:1" x14ac:dyDescent="0.2">
      <c r="A5063" t="s">
        <v>2030</v>
      </c>
    </row>
    <row r="5064" spans="1:1" x14ac:dyDescent="0.2">
      <c r="A5064" t="s">
        <v>2028</v>
      </c>
    </row>
    <row r="5065" spans="1:1" x14ac:dyDescent="0.2">
      <c r="A5065" t="s">
        <v>2031</v>
      </c>
    </row>
    <row r="5066" spans="1:1" x14ac:dyDescent="0.2">
      <c r="A5066" t="s">
        <v>2032</v>
      </c>
    </row>
    <row r="5067" spans="1:1" x14ac:dyDescent="0.2">
      <c r="A5067" t="s">
        <v>2028</v>
      </c>
    </row>
    <row r="5068" spans="1:1" x14ac:dyDescent="0.2">
      <c r="A5068" t="s">
        <v>2033</v>
      </c>
    </row>
    <row r="5069" spans="1:1" x14ac:dyDescent="0.2">
      <c r="A5069" t="s">
        <v>2034</v>
      </c>
    </row>
    <row r="5070" spans="1:1" x14ac:dyDescent="0.2">
      <c r="A5070" t="s">
        <v>2035</v>
      </c>
    </row>
    <row r="5071" spans="1:1" x14ac:dyDescent="0.2">
      <c r="A5071" t="s">
        <v>2036</v>
      </c>
    </row>
    <row r="5072" spans="1:1" x14ac:dyDescent="0.2">
      <c r="A5072" t="s">
        <v>2037</v>
      </c>
    </row>
    <row r="5073" spans="1:1" x14ac:dyDescent="0.2">
      <c r="A5073" t="s">
        <v>2038</v>
      </c>
    </row>
    <row r="5074" spans="1:1" x14ac:dyDescent="0.2">
      <c r="A5074" t="s">
        <v>2039</v>
      </c>
    </row>
    <row r="5075" spans="1:1" x14ac:dyDescent="0.2">
      <c r="A5075" t="s">
        <v>2040</v>
      </c>
    </row>
    <row r="5076" spans="1:1" x14ac:dyDescent="0.2">
      <c r="A5076" t="s">
        <v>2041</v>
      </c>
    </row>
    <row r="5077" spans="1:1" x14ac:dyDescent="0.2">
      <c r="A5077" t="s">
        <v>2042</v>
      </c>
    </row>
    <row r="5078" spans="1:1" x14ac:dyDescent="0.2">
      <c r="A5078" t="s">
        <v>2043</v>
      </c>
    </row>
    <row r="5079" spans="1:1" x14ac:dyDescent="0.2">
      <c r="A5079" t="s">
        <v>2044</v>
      </c>
    </row>
    <row r="5080" spans="1:1" x14ac:dyDescent="0.2">
      <c r="A5080" t="s">
        <v>2045</v>
      </c>
    </row>
    <row r="5081" spans="1:1" x14ac:dyDescent="0.2">
      <c r="A5081" t="s">
        <v>2046</v>
      </c>
    </row>
    <row r="5082" spans="1:1" x14ac:dyDescent="0.2">
      <c r="A5082" t="s">
        <v>2047</v>
      </c>
    </row>
    <row r="5083" spans="1:1" x14ac:dyDescent="0.2">
      <c r="A5083" t="s">
        <v>2048</v>
      </c>
    </row>
    <row r="5084" spans="1:1" x14ac:dyDescent="0.2">
      <c r="A5084" t="s">
        <v>2049</v>
      </c>
    </row>
    <row r="5085" spans="1:1" x14ac:dyDescent="0.2">
      <c r="A5085" t="s">
        <v>2048</v>
      </c>
    </row>
    <row r="5086" spans="1:1" x14ac:dyDescent="0.2">
      <c r="A5086" t="s">
        <v>2050</v>
      </c>
    </row>
    <row r="5087" spans="1:1" x14ac:dyDescent="0.2">
      <c r="A5087" t="s">
        <v>2048</v>
      </c>
    </row>
    <row r="5088" spans="1:1" x14ac:dyDescent="0.2">
      <c r="A5088" t="s">
        <v>2051</v>
      </c>
    </row>
    <row r="5089" spans="1:1" x14ac:dyDescent="0.2">
      <c r="A5089" t="s">
        <v>2052</v>
      </c>
    </row>
    <row r="5090" spans="1:1" x14ac:dyDescent="0.2">
      <c r="A5090" t="s">
        <v>2053</v>
      </c>
    </row>
    <row r="5091" spans="1:1" x14ac:dyDescent="0.2">
      <c r="A5091" t="s">
        <v>2048</v>
      </c>
    </row>
    <row r="5092" spans="1:1" x14ac:dyDescent="0.2">
      <c r="A5092" t="s">
        <v>2054</v>
      </c>
    </row>
    <row r="5093" spans="1:1" x14ac:dyDescent="0.2">
      <c r="A5093" t="s">
        <v>2048</v>
      </c>
    </row>
    <row r="5094" spans="1:1" x14ac:dyDescent="0.2">
      <c r="A5094" t="s">
        <v>2055</v>
      </c>
    </row>
    <row r="5095" spans="1:1" x14ac:dyDescent="0.2">
      <c r="A5095" t="s">
        <v>2048</v>
      </c>
    </row>
    <row r="5096" spans="1:1" x14ac:dyDescent="0.2">
      <c r="A5096" t="s">
        <v>2056</v>
      </c>
    </row>
    <row r="5097" spans="1:1" x14ac:dyDescent="0.2">
      <c r="A5097" t="s">
        <v>2048</v>
      </c>
    </row>
    <row r="5098" spans="1:1" x14ac:dyDescent="0.2">
      <c r="A5098" t="s">
        <v>2057</v>
      </c>
    </row>
    <row r="5099" spans="1:1" x14ac:dyDescent="0.2">
      <c r="A5099" t="s">
        <v>2048</v>
      </c>
    </row>
    <row r="5100" spans="1:1" x14ac:dyDescent="0.2">
      <c r="A5100" t="s">
        <v>2058</v>
      </c>
    </row>
    <row r="5101" spans="1:1" x14ac:dyDescent="0.2">
      <c r="A5101" t="s">
        <v>2048</v>
      </c>
    </row>
    <row r="5102" spans="1:1" x14ac:dyDescent="0.2">
      <c r="A5102" t="s">
        <v>2059</v>
      </c>
    </row>
    <row r="5103" spans="1:1" x14ac:dyDescent="0.2">
      <c r="A5103" t="s">
        <v>2048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 Technau</dc:creator>
  <cp:lastModifiedBy>Uli Technau</cp:lastModifiedBy>
  <dcterms:created xsi:type="dcterms:W3CDTF">2023-02-18T20:19:59Z</dcterms:created>
  <dcterms:modified xsi:type="dcterms:W3CDTF">2023-02-18T20:20:56Z</dcterms:modified>
</cp:coreProperties>
</file>