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as\doctorado\Otros_proyectos\GH95_Akkermansia\paper\accepted_manuscript_lastrevisiones\"/>
    </mc:Choice>
  </mc:AlternateContent>
  <xr:revisionPtr revIDLastSave="0" documentId="13_ncr:1_{F2FC90F8-4C3A-4DE8-87A4-A4AAA2B465EB}" xr6:coauthVersionLast="47" xr6:coauthVersionMax="47" xr10:uidLastSave="{00000000-0000-0000-0000-000000000000}"/>
  <bookViews>
    <workbookView xWindow="-110" yWindow="-110" windowWidth="19420" windowHeight="10300" activeTab="1" xr2:uid="{53E0693A-31D8-492C-A28E-F4A6CA363B9A}"/>
  </bookViews>
  <sheets>
    <sheet name="Figure 2a,b" sheetId="3" r:id="rId1"/>
    <sheet name="figure 5c" sheetId="4" r:id="rId2"/>
    <sheet name="Supplementary fig. 2c" sheetId="1" r:id="rId3"/>
    <sheet name="Supplementary fig. 10" sheetId="2" r:id="rId4"/>
  </sheets>
  <externalReferences>
    <externalReference r:id="rId5"/>
    <externalReference r:id="rId6"/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8" i="4" l="1"/>
  <c r="B166" i="4"/>
  <c r="B164" i="4"/>
  <c r="B162" i="4"/>
  <c r="B160" i="4"/>
  <c r="B158" i="4"/>
  <c r="B156" i="4"/>
  <c r="B154" i="4"/>
  <c r="B152" i="4"/>
  <c r="B150" i="4"/>
  <c r="B148" i="4"/>
  <c r="B146" i="4"/>
  <c r="B144" i="4"/>
  <c r="E143" i="4"/>
  <c r="D143" i="4"/>
  <c r="B143" i="4"/>
  <c r="J124" i="4"/>
  <c r="J120" i="4"/>
  <c r="J116" i="4"/>
  <c r="E113" i="4"/>
  <c r="X107" i="4"/>
  <c r="H165" i="4" s="1"/>
  <c r="U107" i="4"/>
  <c r="H157" i="4" s="1"/>
  <c r="Q157" i="4" s="1"/>
  <c r="L107" i="4"/>
  <c r="Z107" i="4" s="1"/>
  <c r="H169" i="4" s="1"/>
  <c r="K107" i="4"/>
  <c r="Y107" i="4" s="1"/>
  <c r="H167" i="4" s="1"/>
  <c r="J107" i="4"/>
  <c r="I107" i="4"/>
  <c r="W107" i="4" s="1"/>
  <c r="H163" i="4" s="1"/>
  <c r="H107" i="4"/>
  <c r="V107" i="4" s="1"/>
  <c r="H159" i="4" s="1"/>
  <c r="G107" i="4"/>
  <c r="F107" i="4"/>
  <c r="T107" i="4" s="1"/>
  <c r="H155" i="4" s="1"/>
  <c r="E107" i="4"/>
  <c r="S107" i="4" s="1"/>
  <c r="H153" i="4" s="1"/>
  <c r="Q153" i="4" s="1"/>
  <c r="D107" i="4"/>
  <c r="R107" i="4" s="1"/>
  <c r="H151" i="4" s="1"/>
  <c r="C107" i="4"/>
  <c r="Q107" i="4" s="1"/>
  <c r="H149" i="4" s="1"/>
  <c r="Y106" i="4"/>
  <c r="G167" i="4" s="1"/>
  <c r="T106" i="4"/>
  <c r="G155" i="4" s="1"/>
  <c r="Q106" i="4"/>
  <c r="G149" i="4" s="1"/>
  <c r="L106" i="4"/>
  <c r="Z106" i="4" s="1"/>
  <c r="G169" i="4" s="1"/>
  <c r="K106" i="4"/>
  <c r="J106" i="4"/>
  <c r="X106" i="4" s="1"/>
  <c r="G165" i="4" s="1"/>
  <c r="P165" i="4" s="1"/>
  <c r="I106" i="4"/>
  <c r="W106" i="4" s="1"/>
  <c r="G163" i="4" s="1"/>
  <c r="H106" i="4"/>
  <c r="V106" i="4" s="1"/>
  <c r="G159" i="4" s="1"/>
  <c r="G106" i="4"/>
  <c r="U106" i="4" s="1"/>
  <c r="G157" i="4" s="1"/>
  <c r="F106" i="4"/>
  <c r="E106" i="4"/>
  <c r="J118" i="4" s="1"/>
  <c r="D106" i="4"/>
  <c r="R106" i="4" s="1"/>
  <c r="G151" i="4" s="1"/>
  <c r="C106" i="4"/>
  <c r="X105" i="4"/>
  <c r="L124" i="4" s="1"/>
  <c r="E165" i="4" s="1"/>
  <c r="N165" i="4" s="1"/>
  <c r="U105" i="4"/>
  <c r="L120" i="4" s="1"/>
  <c r="E157" i="4" s="1"/>
  <c r="L105" i="4"/>
  <c r="Z105" i="4" s="1"/>
  <c r="K105" i="4"/>
  <c r="J125" i="4" s="1"/>
  <c r="J105" i="4"/>
  <c r="I124" i="4" s="1"/>
  <c r="K124" i="4" s="1"/>
  <c r="D165" i="4" s="1"/>
  <c r="I105" i="4"/>
  <c r="J123" i="4" s="1"/>
  <c r="H105" i="4"/>
  <c r="V105" i="4" s="1"/>
  <c r="G105" i="4"/>
  <c r="I120" i="4" s="1"/>
  <c r="K120" i="4" s="1"/>
  <c r="D157" i="4" s="1"/>
  <c r="F105" i="4"/>
  <c r="J119" i="4" s="1"/>
  <c r="E105" i="4"/>
  <c r="S105" i="4" s="1"/>
  <c r="D105" i="4"/>
  <c r="J117" i="4" s="1"/>
  <c r="C105" i="4"/>
  <c r="Q105" i="4" s="1"/>
  <c r="Y104" i="4"/>
  <c r="H161" i="4" s="1"/>
  <c r="T104" i="4"/>
  <c r="L104" i="4"/>
  <c r="Z104" i="4" s="1"/>
  <c r="H147" i="4" s="1"/>
  <c r="K104" i="4"/>
  <c r="J104" i="4"/>
  <c r="X104" i="4" s="1"/>
  <c r="H145" i="4" s="1"/>
  <c r="Q145" i="4" s="1"/>
  <c r="I104" i="4"/>
  <c r="W104" i="4" s="1"/>
  <c r="H104" i="4"/>
  <c r="V104" i="4" s="1"/>
  <c r="G104" i="4"/>
  <c r="U104" i="4" s="1"/>
  <c r="F104" i="4"/>
  <c r="E104" i="4"/>
  <c r="S104" i="4" s="1"/>
  <c r="D104" i="4"/>
  <c r="R104" i="4" s="1"/>
  <c r="V103" i="4"/>
  <c r="S103" i="4"/>
  <c r="L103" i="4"/>
  <c r="Z103" i="4" s="1"/>
  <c r="G147" i="4" s="1"/>
  <c r="K103" i="4"/>
  <c r="Y103" i="4" s="1"/>
  <c r="G161" i="4" s="1"/>
  <c r="J103" i="4"/>
  <c r="X103" i="4" s="1"/>
  <c r="G145" i="4" s="1"/>
  <c r="I103" i="4"/>
  <c r="W103" i="4" s="1"/>
  <c r="H103" i="4"/>
  <c r="G103" i="4"/>
  <c r="U103" i="4" s="1"/>
  <c r="F103" i="4"/>
  <c r="T103" i="4" s="1"/>
  <c r="E103" i="4"/>
  <c r="D103" i="4"/>
  <c r="R103" i="4" s="1"/>
  <c r="X102" i="4"/>
  <c r="F145" i="4" s="1"/>
  <c r="W102" i="4"/>
  <c r="U102" i="4"/>
  <c r="L102" i="4"/>
  <c r="J115" i="4" s="1"/>
  <c r="K102" i="4"/>
  <c r="J122" i="4" s="1"/>
  <c r="J102" i="4"/>
  <c r="I114" i="4" s="1"/>
  <c r="K114" i="4" s="1"/>
  <c r="D145" i="4" s="1"/>
  <c r="M145" i="4" s="1"/>
  <c r="I102" i="4"/>
  <c r="J113" i="4" s="1"/>
  <c r="H102" i="4"/>
  <c r="V102" i="4" s="1"/>
  <c r="G102" i="4"/>
  <c r="E115" i="4" s="1"/>
  <c r="F102" i="4"/>
  <c r="T102" i="4" s="1"/>
  <c r="E102" i="4"/>
  <c r="S102" i="4" s="1"/>
  <c r="D102" i="4"/>
  <c r="E112" i="4" s="1"/>
  <c r="I56" i="4"/>
  <c r="K56" i="4" s="1"/>
  <c r="D168" i="4" s="1"/>
  <c r="I54" i="4"/>
  <c r="K54" i="4" s="1"/>
  <c r="D164" i="4" s="1"/>
  <c r="I52" i="4"/>
  <c r="K52" i="4" s="1"/>
  <c r="D160" i="4" s="1"/>
  <c r="I48" i="4"/>
  <c r="K48" i="4" s="1"/>
  <c r="D152" i="4" s="1"/>
  <c r="E45" i="4"/>
  <c r="Z37" i="4"/>
  <c r="H168" i="4" s="1"/>
  <c r="W37" i="4"/>
  <c r="H162" i="4" s="1"/>
  <c r="R37" i="4"/>
  <c r="H150" i="4" s="1"/>
  <c r="L37" i="4"/>
  <c r="K37" i="4"/>
  <c r="Y37" i="4" s="1"/>
  <c r="H166" i="4" s="1"/>
  <c r="J37" i="4"/>
  <c r="X37" i="4" s="1"/>
  <c r="H164" i="4" s="1"/>
  <c r="I37" i="4"/>
  <c r="H37" i="4"/>
  <c r="V37" i="4" s="1"/>
  <c r="H158" i="4" s="1"/>
  <c r="G37" i="4"/>
  <c r="U37" i="4" s="1"/>
  <c r="H156" i="4" s="1"/>
  <c r="F37" i="4"/>
  <c r="T37" i="4" s="1"/>
  <c r="H154" i="4" s="1"/>
  <c r="E37" i="4"/>
  <c r="S37" i="4" s="1"/>
  <c r="H152" i="4" s="1"/>
  <c r="D37" i="4"/>
  <c r="C37" i="4"/>
  <c r="Q37" i="4" s="1"/>
  <c r="H148" i="4" s="1"/>
  <c r="V36" i="4"/>
  <c r="G158" i="4" s="1"/>
  <c r="S36" i="4"/>
  <c r="G152" i="4" s="1"/>
  <c r="L36" i="4"/>
  <c r="Z36" i="4" s="1"/>
  <c r="G168" i="4" s="1"/>
  <c r="K36" i="4"/>
  <c r="Y36" i="4" s="1"/>
  <c r="G166" i="4" s="1"/>
  <c r="J36" i="4"/>
  <c r="X36" i="4" s="1"/>
  <c r="G164" i="4" s="1"/>
  <c r="I36" i="4"/>
  <c r="W36" i="4" s="1"/>
  <c r="G162" i="4" s="1"/>
  <c r="H36" i="4"/>
  <c r="G36" i="4"/>
  <c r="F36" i="4"/>
  <c r="T36" i="4" s="1"/>
  <c r="G154" i="4" s="1"/>
  <c r="E36" i="4"/>
  <c r="D36" i="4"/>
  <c r="R36" i="4" s="1"/>
  <c r="G150" i="4" s="1"/>
  <c r="C36" i="4"/>
  <c r="Q36" i="4" s="1"/>
  <c r="G148" i="4" s="1"/>
  <c r="Z35" i="4"/>
  <c r="F168" i="4" s="1"/>
  <c r="W35" i="4"/>
  <c r="R35" i="4"/>
  <c r="L47" i="4" s="1"/>
  <c r="E150" i="4" s="1"/>
  <c r="L35" i="4"/>
  <c r="J56" i="4" s="1"/>
  <c r="K35" i="4"/>
  <c r="J35" i="4"/>
  <c r="J54" i="4" s="1"/>
  <c r="I35" i="4"/>
  <c r="J53" i="4" s="1"/>
  <c r="H35" i="4"/>
  <c r="V35" i="4" s="1"/>
  <c r="G35" i="4"/>
  <c r="J50" i="4" s="1"/>
  <c r="F35" i="4"/>
  <c r="J49" i="4" s="1"/>
  <c r="E35" i="4"/>
  <c r="J48" i="4" s="1"/>
  <c r="D35" i="4"/>
  <c r="J47" i="4" s="1"/>
  <c r="C35" i="4"/>
  <c r="W34" i="4"/>
  <c r="V34" i="4"/>
  <c r="L34" i="4"/>
  <c r="Z34" i="4" s="1"/>
  <c r="H146" i="4" s="1"/>
  <c r="K34" i="4"/>
  <c r="Y34" i="4" s="1"/>
  <c r="H160" i="4" s="1"/>
  <c r="J34" i="4"/>
  <c r="I34" i="4"/>
  <c r="H34" i="4"/>
  <c r="G34" i="4"/>
  <c r="F34" i="4"/>
  <c r="E34" i="4"/>
  <c r="D34" i="4"/>
  <c r="Y33" i="4"/>
  <c r="G160" i="4" s="1"/>
  <c r="L33" i="4"/>
  <c r="Z33" i="4" s="1"/>
  <c r="G146" i="4" s="1"/>
  <c r="K33" i="4"/>
  <c r="J33" i="4"/>
  <c r="X33" i="4" s="1"/>
  <c r="G144" i="4" s="1"/>
  <c r="I33" i="4"/>
  <c r="W33" i="4" s="1"/>
  <c r="H33" i="4"/>
  <c r="V33" i="4" s="1"/>
  <c r="G33" i="4"/>
  <c r="F33" i="4"/>
  <c r="E33" i="4"/>
  <c r="D33" i="4"/>
  <c r="Z32" i="4"/>
  <c r="F146" i="4" s="1"/>
  <c r="W32" i="4"/>
  <c r="L32" i="4"/>
  <c r="J45" i="4" s="1"/>
  <c r="K32" i="4"/>
  <c r="J52" i="4" s="1"/>
  <c r="J32" i="4"/>
  <c r="X32" i="4" s="1"/>
  <c r="I32" i="4"/>
  <c r="J43" i="4" s="1"/>
  <c r="H32" i="4"/>
  <c r="V32" i="4" s="1"/>
  <c r="L42" i="4" s="1"/>
  <c r="G32" i="4"/>
  <c r="F32" i="4"/>
  <c r="E44" i="4" s="1"/>
  <c r="E32" i="4"/>
  <c r="E43" i="4" s="1"/>
  <c r="D32" i="4"/>
  <c r="E42" i="4" s="1"/>
  <c r="G88" i="3"/>
  <c r="I81" i="3"/>
  <c r="H81" i="3"/>
  <c r="H70" i="3"/>
  <c r="G66" i="3"/>
  <c r="U57" i="3"/>
  <c r="G57" i="3"/>
  <c r="U56" i="3"/>
  <c r="H52" i="3"/>
  <c r="H50" i="3"/>
  <c r="G50" i="3"/>
  <c r="G49" i="3"/>
  <c r="H48" i="3"/>
  <c r="H47" i="3"/>
  <c r="G47" i="3"/>
  <c r="G45" i="3"/>
  <c r="H44" i="3"/>
  <c r="H43" i="3"/>
  <c r="U42" i="3"/>
  <c r="J42" i="3"/>
  <c r="F72" i="3" s="1"/>
  <c r="V41" i="3"/>
  <c r="U41" i="3"/>
  <c r="W36" i="3"/>
  <c r="I69" i="3" s="1"/>
  <c r="H36" i="3"/>
  <c r="I84" i="3" s="1"/>
  <c r="X35" i="3"/>
  <c r="K35" i="3"/>
  <c r="I58" i="3" s="1"/>
  <c r="C35" i="3"/>
  <c r="H78" i="3" s="1"/>
  <c r="S34" i="3"/>
  <c r="F34" i="3"/>
  <c r="V33" i="3"/>
  <c r="I64" i="3" s="1"/>
  <c r="I33" i="3"/>
  <c r="I73" i="3" s="1"/>
  <c r="H33" i="3"/>
  <c r="I72" i="3" s="1"/>
  <c r="G33" i="3"/>
  <c r="V32" i="3"/>
  <c r="H64" i="3" s="1"/>
  <c r="U32" i="3"/>
  <c r="K32" i="3"/>
  <c r="H76" i="3" s="1"/>
  <c r="J32" i="3"/>
  <c r="H74" i="3" s="1"/>
  <c r="Z31" i="3"/>
  <c r="Y31" i="3"/>
  <c r="X31" i="3"/>
  <c r="W31" i="3"/>
  <c r="V31" i="3"/>
  <c r="X24" i="3"/>
  <c r="X36" i="3" s="1"/>
  <c r="I70" i="3" s="1"/>
  <c r="W24" i="3"/>
  <c r="V24" i="3"/>
  <c r="V36" i="3" s="1"/>
  <c r="I68" i="3" s="1"/>
  <c r="U24" i="3"/>
  <c r="U36" i="3" s="1"/>
  <c r="T24" i="3"/>
  <c r="T36" i="3" s="1"/>
  <c r="I94" i="3" s="1"/>
  <c r="S24" i="3"/>
  <c r="S36" i="3" s="1"/>
  <c r="I93" i="3" s="1"/>
  <c r="R24" i="3"/>
  <c r="R36" i="3" s="1"/>
  <c r="I92" i="3" s="1"/>
  <c r="Q24" i="3"/>
  <c r="Q36" i="3" s="1"/>
  <c r="I90" i="3" s="1"/>
  <c r="I24" i="3"/>
  <c r="H53" i="3" s="1"/>
  <c r="H24" i="3"/>
  <c r="G24" i="3"/>
  <c r="G36" i="3" s="1"/>
  <c r="F24" i="3"/>
  <c r="F36" i="3" s="1"/>
  <c r="I82" i="3" s="1"/>
  <c r="E24" i="3"/>
  <c r="E36" i="3" s="1"/>
  <c r="D24" i="3"/>
  <c r="D36" i="3" s="1"/>
  <c r="I80" i="3" s="1"/>
  <c r="C24" i="3"/>
  <c r="C36" i="3" s="1"/>
  <c r="I78" i="3" s="1"/>
  <c r="Z23" i="3"/>
  <c r="Y23" i="3"/>
  <c r="U58" i="3" s="1"/>
  <c r="X23" i="3"/>
  <c r="W23" i="3"/>
  <c r="W35" i="3" s="1"/>
  <c r="H69" i="3" s="1"/>
  <c r="V23" i="3"/>
  <c r="V35" i="3" s="1"/>
  <c r="H68" i="3" s="1"/>
  <c r="U23" i="3"/>
  <c r="U35" i="3" s="1"/>
  <c r="T23" i="3"/>
  <c r="T35" i="3" s="1"/>
  <c r="H94" i="3" s="1"/>
  <c r="S23" i="3"/>
  <c r="U49" i="3" s="1"/>
  <c r="R23" i="3"/>
  <c r="Q23" i="3"/>
  <c r="U47" i="3" s="1"/>
  <c r="K23" i="3"/>
  <c r="G58" i="3" s="1"/>
  <c r="J23" i="3"/>
  <c r="J35" i="3" s="1"/>
  <c r="I57" i="3" s="1"/>
  <c r="I23" i="3"/>
  <c r="I35" i="3" s="1"/>
  <c r="H86" i="3" s="1"/>
  <c r="H23" i="3"/>
  <c r="H35" i="3" s="1"/>
  <c r="G23" i="3"/>
  <c r="G35" i="3" s="1"/>
  <c r="F23" i="3"/>
  <c r="F35" i="3" s="1"/>
  <c r="H82" i="3" s="1"/>
  <c r="E23" i="3"/>
  <c r="E35" i="3" s="1"/>
  <c r="D23" i="3"/>
  <c r="G48" i="3" s="1"/>
  <c r="C23" i="3"/>
  <c r="Z22" i="3"/>
  <c r="Z34" i="3" s="1"/>
  <c r="W57" i="3" s="1"/>
  <c r="Y22" i="3"/>
  <c r="Y34" i="3" s="1"/>
  <c r="W56" i="3" s="1"/>
  <c r="X22" i="3"/>
  <c r="X34" i="3" s="1"/>
  <c r="W22" i="3"/>
  <c r="U53" i="3" s="1"/>
  <c r="V22" i="3"/>
  <c r="V34" i="3" s="1"/>
  <c r="U22" i="3"/>
  <c r="T22" i="3"/>
  <c r="S22" i="3"/>
  <c r="V49" i="3" s="1"/>
  <c r="R22" i="3"/>
  <c r="R34" i="3" s="1"/>
  <c r="Q22" i="3"/>
  <c r="Q34" i="3" s="1"/>
  <c r="K22" i="3"/>
  <c r="G56" i="3" s="1"/>
  <c r="J22" i="3"/>
  <c r="J34" i="3" s="1"/>
  <c r="I55" i="3" s="1"/>
  <c r="I22" i="3"/>
  <c r="I34" i="3" s="1"/>
  <c r="H22" i="3"/>
  <c r="H34" i="3" s="1"/>
  <c r="G22" i="3"/>
  <c r="H51" i="3" s="1"/>
  <c r="F22" i="3"/>
  <c r="E22" i="3"/>
  <c r="E34" i="3" s="1"/>
  <c r="D22" i="3"/>
  <c r="D34" i="3" s="1"/>
  <c r="C22" i="3"/>
  <c r="C34" i="3" s="1"/>
  <c r="Z21" i="3"/>
  <c r="Z33" i="3" s="1"/>
  <c r="I89" i="3" s="1"/>
  <c r="Y21" i="3"/>
  <c r="Y33" i="3" s="1"/>
  <c r="I88" i="3" s="1"/>
  <c r="X21" i="3"/>
  <c r="W21" i="3"/>
  <c r="W33" i="3" s="1"/>
  <c r="I65" i="3" s="1"/>
  <c r="V21" i="3"/>
  <c r="U21" i="3"/>
  <c r="U33" i="3" s="1"/>
  <c r="T21" i="3"/>
  <c r="S21" i="3"/>
  <c r="R21" i="3"/>
  <c r="L21" i="3"/>
  <c r="L33" i="3" s="1"/>
  <c r="I77" i="3" s="1"/>
  <c r="K21" i="3"/>
  <c r="K33" i="3" s="1"/>
  <c r="I76" i="3" s="1"/>
  <c r="J21" i="3"/>
  <c r="J33" i="3" s="1"/>
  <c r="I74" i="3" s="1"/>
  <c r="I21" i="3"/>
  <c r="H21" i="3"/>
  <c r="G21" i="3"/>
  <c r="F21" i="3"/>
  <c r="E21" i="3"/>
  <c r="D21" i="3"/>
  <c r="Z20" i="3"/>
  <c r="U46" i="3" s="1"/>
  <c r="Y20" i="3"/>
  <c r="X20" i="3"/>
  <c r="X32" i="3" s="1"/>
  <c r="H66" i="3" s="1"/>
  <c r="W20" i="3"/>
  <c r="W32" i="3" s="1"/>
  <c r="H65" i="3" s="1"/>
  <c r="V20" i="3"/>
  <c r="U20" i="3"/>
  <c r="T20" i="3"/>
  <c r="S20" i="3"/>
  <c r="R20" i="3"/>
  <c r="L20" i="3"/>
  <c r="L32" i="3" s="1"/>
  <c r="H77" i="3" s="1"/>
  <c r="K20" i="3"/>
  <c r="J20" i="3"/>
  <c r="I20" i="3"/>
  <c r="I32" i="3" s="1"/>
  <c r="H73" i="3" s="1"/>
  <c r="H20" i="3"/>
  <c r="H32" i="3" s="1"/>
  <c r="H72" i="3" s="1"/>
  <c r="G20" i="3"/>
  <c r="G32" i="3" s="1"/>
  <c r="F20" i="3"/>
  <c r="E20" i="3"/>
  <c r="D42" i="3" s="1"/>
  <c r="D20" i="3"/>
  <c r="D41" i="3" s="1"/>
  <c r="Z19" i="3"/>
  <c r="V46" i="3" s="1"/>
  <c r="Y19" i="3"/>
  <c r="X19" i="3"/>
  <c r="W19" i="3"/>
  <c r="V19" i="3"/>
  <c r="V42" i="3" s="1"/>
  <c r="U19" i="3"/>
  <c r="U31" i="3" s="1"/>
  <c r="T19" i="3"/>
  <c r="R43" i="3" s="1"/>
  <c r="S19" i="3"/>
  <c r="R42" i="3" s="1"/>
  <c r="R19" i="3"/>
  <c r="R41" i="3" s="1"/>
  <c r="L19" i="3"/>
  <c r="L31" i="3" s="1"/>
  <c r="K19" i="3"/>
  <c r="K31" i="3" s="1"/>
  <c r="J19" i="3"/>
  <c r="J31" i="3" s="1"/>
  <c r="I19" i="3"/>
  <c r="G43" i="3" s="1"/>
  <c r="H19" i="3"/>
  <c r="H31" i="3" s="1"/>
  <c r="G19" i="3"/>
  <c r="F19" i="3"/>
  <c r="D43" i="3" s="1"/>
  <c r="E19" i="3"/>
  <c r="D19" i="3"/>
  <c r="J46" i="4" l="1"/>
  <c r="Q35" i="4"/>
  <c r="J55" i="4"/>
  <c r="I55" i="4"/>
  <c r="K55" i="4" s="1"/>
  <c r="D166" i="4" s="1"/>
  <c r="Y35" i="4"/>
  <c r="P154" i="4"/>
  <c r="Q164" i="4"/>
  <c r="I46" i="4"/>
  <c r="K46" i="4" s="1"/>
  <c r="D148" i="4" s="1"/>
  <c r="O145" i="4"/>
  <c r="P161" i="4"/>
  <c r="L126" i="4"/>
  <c r="E169" i="4" s="1"/>
  <c r="N169" i="4" s="1"/>
  <c r="F169" i="4"/>
  <c r="O169" i="4" s="1"/>
  <c r="P159" i="4"/>
  <c r="Q149" i="4"/>
  <c r="Q167" i="4"/>
  <c r="L43" i="4"/>
  <c r="I50" i="4"/>
  <c r="K50" i="4" s="1"/>
  <c r="D156" i="4" s="1"/>
  <c r="U36" i="4"/>
  <c r="G156" i="4" s="1"/>
  <c r="Q166" i="4"/>
  <c r="L112" i="4"/>
  <c r="P147" i="4"/>
  <c r="F153" i="4"/>
  <c r="O153" i="4" s="1"/>
  <c r="N157" i="4"/>
  <c r="P163" i="4"/>
  <c r="Q151" i="4"/>
  <c r="Q169" i="4"/>
  <c r="O146" i="4"/>
  <c r="M168" i="4"/>
  <c r="Q147" i="4"/>
  <c r="F159" i="4"/>
  <c r="O159" i="4" s="1"/>
  <c r="L121" i="4"/>
  <c r="E159" i="4" s="1"/>
  <c r="N159" i="4" s="1"/>
  <c r="P151" i="4"/>
  <c r="P169" i="4"/>
  <c r="P149" i="4"/>
  <c r="Q159" i="4"/>
  <c r="N150" i="4"/>
  <c r="M157" i="4"/>
  <c r="Q165" i="4"/>
  <c r="O168" i="4"/>
  <c r="F158" i="4"/>
  <c r="O158" i="4" s="1"/>
  <c r="L51" i="4"/>
  <c r="E158" i="4" s="1"/>
  <c r="F144" i="4"/>
  <c r="Q158" i="4"/>
  <c r="Q161" i="4"/>
  <c r="M165" i="4"/>
  <c r="P155" i="4"/>
  <c r="Q163" i="4"/>
  <c r="X34" i="4"/>
  <c r="H144" i="4" s="1"/>
  <c r="J44" i="4"/>
  <c r="F162" i="4"/>
  <c r="O162" i="4" s="1"/>
  <c r="L53" i="4"/>
  <c r="E162" i="4" s="1"/>
  <c r="Q152" i="4"/>
  <c r="Q155" i="4"/>
  <c r="P152" i="4"/>
  <c r="L113" i="4"/>
  <c r="P145" i="4"/>
  <c r="F149" i="4"/>
  <c r="O149" i="4" s="1"/>
  <c r="L116" i="4"/>
  <c r="E149" i="4" s="1"/>
  <c r="N149" i="4" s="1"/>
  <c r="P157" i="4"/>
  <c r="P167" i="4"/>
  <c r="E114" i="4"/>
  <c r="F165" i="4"/>
  <c r="O165" i="4" s="1"/>
  <c r="Y32" i="4"/>
  <c r="I43" i="4"/>
  <c r="K43" i="4" s="1"/>
  <c r="W105" i="4"/>
  <c r="S106" i="4"/>
  <c r="G153" i="4" s="1"/>
  <c r="P153" i="4" s="1"/>
  <c r="J114" i="4"/>
  <c r="I116" i="4"/>
  <c r="K116" i="4" s="1"/>
  <c r="D149" i="4" s="1"/>
  <c r="M149" i="4" s="1"/>
  <c r="I118" i="4"/>
  <c r="K118" i="4" s="1"/>
  <c r="D153" i="4" s="1"/>
  <c r="M153" i="4" s="1"/>
  <c r="I122" i="4"/>
  <c r="K122" i="4" s="1"/>
  <c r="D161" i="4" s="1"/>
  <c r="M161" i="4" s="1"/>
  <c r="I126" i="4"/>
  <c r="K126" i="4" s="1"/>
  <c r="D169" i="4" s="1"/>
  <c r="M169" i="4" s="1"/>
  <c r="S35" i="4"/>
  <c r="I45" i="4"/>
  <c r="K45" i="4" s="1"/>
  <c r="D146" i="4" s="1"/>
  <c r="M146" i="4" s="1"/>
  <c r="I47" i="4"/>
  <c r="K47" i="4" s="1"/>
  <c r="D150" i="4" s="1"/>
  <c r="I49" i="4"/>
  <c r="K49" i="4" s="1"/>
  <c r="D154" i="4" s="1"/>
  <c r="I51" i="4"/>
  <c r="K51" i="4" s="1"/>
  <c r="D158" i="4" s="1"/>
  <c r="I53" i="4"/>
  <c r="K53" i="4" s="1"/>
  <c r="D162" i="4" s="1"/>
  <c r="M162" i="4" s="1"/>
  <c r="Y102" i="4"/>
  <c r="Y105" i="4"/>
  <c r="I113" i="4"/>
  <c r="K113" i="4" s="1"/>
  <c r="L114" i="4"/>
  <c r="E145" i="4" s="1"/>
  <c r="N145" i="4" s="1"/>
  <c r="F157" i="4"/>
  <c r="O157" i="4" s="1"/>
  <c r="J126" i="4"/>
  <c r="F150" i="4"/>
  <c r="T35" i="4"/>
  <c r="I42" i="4"/>
  <c r="K42" i="4" s="1"/>
  <c r="J51" i="4"/>
  <c r="R102" i="4"/>
  <c r="Z102" i="4"/>
  <c r="R105" i="4"/>
  <c r="L56" i="4"/>
  <c r="E168" i="4" s="1"/>
  <c r="U35" i="4"/>
  <c r="J42" i="4"/>
  <c r="I115" i="4"/>
  <c r="K115" i="4" s="1"/>
  <c r="D147" i="4" s="1"/>
  <c r="M147" i="4" s="1"/>
  <c r="I117" i="4"/>
  <c r="K117" i="4" s="1"/>
  <c r="D151" i="4" s="1"/>
  <c r="M151" i="4" s="1"/>
  <c r="I119" i="4"/>
  <c r="K119" i="4" s="1"/>
  <c r="D155" i="4" s="1"/>
  <c r="M155" i="4" s="1"/>
  <c r="I121" i="4"/>
  <c r="K121" i="4" s="1"/>
  <c r="D159" i="4" s="1"/>
  <c r="M159" i="4" s="1"/>
  <c r="I123" i="4"/>
  <c r="K123" i="4" s="1"/>
  <c r="D163" i="4" s="1"/>
  <c r="M163" i="4" s="1"/>
  <c r="I125" i="4"/>
  <c r="K125" i="4" s="1"/>
  <c r="D167" i="4" s="1"/>
  <c r="M167" i="4" s="1"/>
  <c r="I44" i="4"/>
  <c r="K44" i="4" s="1"/>
  <c r="D144" i="4" s="1"/>
  <c r="M144" i="4" s="1"/>
  <c r="L45" i="4"/>
  <c r="E146" i="4" s="1"/>
  <c r="N146" i="4" s="1"/>
  <c r="T105" i="4"/>
  <c r="I112" i="4"/>
  <c r="K112" i="4" s="1"/>
  <c r="J121" i="4"/>
  <c r="J112" i="4"/>
  <c r="X35" i="4"/>
  <c r="Y32" i="3"/>
  <c r="H88" i="3" s="1"/>
  <c r="U45" i="3"/>
  <c r="V50" i="3"/>
  <c r="U50" i="3"/>
  <c r="G53" i="3"/>
  <c r="G41" i="3"/>
  <c r="H41" i="3"/>
  <c r="U44" i="3"/>
  <c r="X33" i="3"/>
  <c r="I66" i="3" s="1"/>
  <c r="U34" i="3"/>
  <c r="U51" i="3"/>
  <c r="V51" i="3"/>
  <c r="R35" i="3"/>
  <c r="H92" i="3" s="1"/>
  <c r="U48" i="3"/>
  <c r="G31" i="3"/>
  <c r="G64" i="3"/>
  <c r="W42" i="3"/>
  <c r="E64" i="3" s="1"/>
  <c r="X42" i="3"/>
  <c r="F64" i="3" s="1"/>
  <c r="G34" i="3"/>
  <c r="G46" i="3"/>
  <c r="X43" i="3"/>
  <c r="F65" i="3" s="1"/>
  <c r="G65" i="3"/>
  <c r="W43" i="3"/>
  <c r="E65" i="3" s="1"/>
  <c r="X49" i="3"/>
  <c r="F93" i="3" s="1"/>
  <c r="G93" i="3"/>
  <c r="H46" i="3"/>
  <c r="V54" i="3"/>
  <c r="J44" i="3"/>
  <c r="F74" i="3" s="1"/>
  <c r="I44" i="3"/>
  <c r="E74" i="3" s="1"/>
  <c r="G74" i="3"/>
  <c r="V43" i="3"/>
  <c r="J47" i="3"/>
  <c r="F78" i="3" s="1"/>
  <c r="I47" i="3"/>
  <c r="E78" i="3" s="1"/>
  <c r="G78" i="3"/>
  <c r="G70" i="3"/>
  <c r="X54" i="3"/>
  <c r="F70" i="3" s="1"/>
  <c r="W54" i="3"/>
  <c r="E70" i="3" s="1"/>
  <c r="H85" i="3"/>
  <c r="H84" i="3"/>
  <c r="X44" i="3"/>
  <c r="F66" i="3" s="1"/>
  <c r="T34" i="3"/>
  <c r="I36" i="3"/>
  <c r="I86" i="3" s="1"/>
  <c r="G51" i="3"/>
  <c r="I52" i="3"/>
  <c r="E85" i="3" s="1"/>
  <c r="G85" i="3"/>
  <c r="J52" i="3"/>
  <c r="F85" i="3" s="1"/>
  <c r="J50" i="3"/>
  <c r="F82" i="3" s="1"/>
  <c r="I50" i="3"/>
  <c r="E82" i="3" s="1"/>
  <c r="G82" i="3"/>
  <c r="H45" i="3"/>
  <c r="W41" i="3"/>
  <c r="X41" i="3"/>
  <c r="J53" i="3"/>
  <c r="F86" i="3" s="1"/>
  <c r="I53" i="3"/>
  <c r="E86" i="3" s="1"/>
  <c r="G86" i="3"/>
  <c r="Y35" i="3"/>
  <c r="W58" i="3" s="1"/>
  <c r="Z32" i="3"/>
  <c r="H89" i="3" s="1"/>
  <c r="I85" i="3"/>
  <c r="V44" i="3"/>
  <c r="G80" i="3"/>
  <c r="J48" i="3"/>
  <c r="F80" i="3" s="1"/>
  <c r="I48" i="3"/>
  <c r="E80" i="3" s="1"/>
  <c r="X45" i="3"/>
  <c r="F88" i="3" s="1"/>
  <c r="Q35" i="3"/>
  <c r="H90" i="3" s="1"/>
  <c r="Z35" i="3"/>
  <c r="W59" i="3" s="1"/>
  <c r="U59" i="3"/>
  <c r="H49" i="3"/>
  <c r="I42" i="3"/>
  <c r="E72" i="3" s="1"/>
  <c r="G72" i="3"/>
  <c r="X52" i="3"/>
  <c r="F68" i="3" s="1"/>
  <c r="W52" i="3"/>
  <c r="E68" i="3" s="1"/>
  <c r="G68" i="3"/>
  <c r="U54" i="3"/>
  <c r="G76" i="3"/>
  <c r="J45" i="3"/>
  <c r="F76" i="3" s="1"/>
  <c r="I45" i="3"/>
  <c r="E76" i="3" s="1"/>
  <c r="X47" i="3"/>
  <c r="F90" i="3" s="1"/>
  <c r="G90" i="3"/>
  <c r="W47" i="3"/>
  <c r="E90" i="3" s="1"/>
  <c r="J46" i="3"/>
  <c r="F77" i="3" s="1"/>
  <c r="I46" i="3"/>
  <c r="E77" i="3" s="1"/>
  <c r="V45" i="3"/>
  <c r="G81" i="3"/>
  <c r="J49" i="3"/>
  <c r="F81" i="3" s="1"/>
  <c r="I49" i="3"/>
  <c r="E81" i="3" s="1"/>
  <c r="G92" i="3"/>
  <c r="X48" i="3"/>
  <c r="F92" i="3" s="1"/>
  <c r="X46" i="3"/>
  <c r="F89" i="3" s="1"/>
  <c r="D35" i="3"/>
  <c r="H80" i="3" s="1"/>
  <c r="G44" i="3"/>
  <c r="G52" i="3"/>
  <c r="G77" i="3"/>
  <c r="W34" i="3"/>
  <c r="U43" i="3"/>
  <c r="U52" i="3"/>
  <c r="G55" i="3"/>
  <c r="K34" i="3"/>
  <c r="I56" i="3" s="1"/>
  <c r="G42" i="3"/>
  <c r="V47" i="3"/>
  <c r="V48" i="3"/>
  <c r="V52" i="3"/>
  <c r="V53" i="3"/>
  <c r="G89" i="3"/>
  <c r="S35" i="3"/>
  <c r="H93" i="3" s="1"/>
  <c r="H42" i="3"/>
  <c r="W44" i="3"/>
  <c r="E66" i="3" s="1"/>
  <c r="W45" i="3"/>
  <c r="E88" i="3" s="1"/>
  <c r="W46" i="3"/>
  <c r="E89" i="3" s="1"/>
  <c r="I31" i="3"/>
  <c r="F152" i="4" l="1"/>
  <c r="O152" i="4" s="1"/>
  <c r="L48" i="4"/>
  <c r="E152" i="4" s="1"/>
  <c r="N152" i="4" s="1"/>
  <c r="N162" i="4"/>
  <c r="Q146" i="4"/>
  <c r="M152" i="4"/>
  <c r="P158" i="4"/>
  <c r="L119" i="4"/>
  <c r="E155" i="4" s="1"/>
  <c r="N155" i="4" s="1"/>
  <c r="F155" i="4"/>
  <c r="O155" i="4" s="1"/>
  <c r="F161" i="4"/>
  <c r="O161" i="4" s="1"/>
  <c r="L122" i="4"/>
  <c r="E161" i="4" s="1"/>
  <c r="N161" i="4" s="1"/>
  <c r="P168" i="4"/>
  <c r="P160" i="4"/>
  <c r="Q156" i="4"/>
  <c r="Q162" i="4"/>
  <c r="Q148" i="4"/>
  <c r="L55" i="4"/>
  <c r="E166" i="4" s="1"/>
  <c r="N166" i="4" s="1"/>
  <c r="F166" i="4"/>
  <c r="O166" i="4" s="1"/>
  <c r="L125" i="4"/>
  <c r="E167" i="4" s="1"/>
  <c r="N167" i="4" s="1"/>
  <c r="F167" i="4"/>
  <c r="O167" i="4" s="1"/>
  <c r="L49" i="4"/>
  <c r="E154" i="4" s="1"/>
  <c r="N154" i="4" s="1"/>
  <c r="F154" i="4"/>
  <c r="O154" i="4" s="1"/>
  <c r="P150" i="4"/>
  <c r="Q144" i="4"/>
  <c r="L44" i="4"/>
  <c r="E144" i="4" s="1"/>
  <c r="N144" i="4" s="1"/>
  <c r="P166" i="4"/>
  <c r="Q154" i="4"/>
  <c r="P156" i="4"/>
  <c r="M166" i="4"/>
  <c r="L115" i="4"/>
  <c r="E147" i="4" s="1"/>
  <c r="N147" i="4" s="1"/>
  <c r="F147" i="4"/>
  <c r="O147" i="4" s="1"/>
  <c r="L50" i="4"/>
  <c r="E156" i="4" s="1"/>
  <c r="N156" i="4" s="1"/>
  <c r="F156" i="4"/>
  <c r="O156" i="4" s="1"/>
  <c r="O150" i="4"/>
  <c r="M158" i="4"/>
  <c r="P148" i="4"/>
  <c r="P146" i="4"/>
  <c r="O144" i="4"/>
  <c r="P164" i="4"/>
  <c r="M156" i="4"/>
  <c r="L123" i="4"/>
  <c r="E163" i="4" s="1"/>
  <c r="N163" i="4" s="1"/>
  <c r="F163" i="4"/>
  <c r="O163" i="4" s="1"/>
  <c r="L52" i="4"/>
  <c r="E160" i="4" s="1"/>
  <c r="N160" i="4" s="1"/>
  <c r="F160" i="4"/>
  <c r="O160" i="4" s="1"/>
  <c r="N168" i="4"/>
  <c r="M154" i="4"/>
  <c r="Q168" i="4"/>
  <c r="Q150" i="4"/>
  <c r="Q160" i="4"/>
  <c r="L118" i="4"/>
  <c r="E153" i="4" s="1"/>
  <c r="N153" i="4" s="1"/>
  <c r="P144" i="4"/>
  <c r="F148" i="4"/>
  <c r="O148" i="4" s="1"/>
  <c r="L46" i="4"/>
  <c r="E148" i="4" s="1"/>
  <c r="N148" i="4" s="1"/>
  <c r="F164" i="4"/>
  <c r="O164" i="4" s="1"/>
  <c r="L54" i="4"/>
  <c r="E164" i="4" s="1"/>
  <c r="N164" i="4" s="1"/>
  <c r="L117" i="4"/>
  <c r="E151" i="4" s="1"/>
  <c r="N151" i="4" s="1"/>
  <c r="F151" i="4"/>
  <c r="O151" i="4" s="1"/>
  <c r="M150" i="4"/>
  <c r="M164" i="4"/>
  <c r="N158" i="4"/>
  <c r="P162" i="4"/>
  <c r="M160" i="4"/>
  <c r="M148" i="4"/>
  <c r="J43" i="3"/>
  <c r="F73" i="3" s="1"/>
  <c r="G73" i="3"/>
  <c r="I43" i="3"/>
  <c r="E73" i="3" s="1"/>
  <c r="X53" i="3"/>
  <c r="F69" i="3" s="1"/>
  <c r="G69" i="3"/>
  <c r="W53" i="3"/>
  <c r="E69" i="3" s="1"/>
  <c r="G84" i="3"/>
  <c r="J51" i="3"/>
  <c r="F84" i="3" s="1"/>
  <c r="I51" i="3"/>
  <c r="E84" i="3" s="1"/>
  <c r="J41" i="3"/>
  <c r="I41" i="3"/>
  <c r="G94" i="3"/>
  <c r="X50" i="3"/>
  <c r="F94" i="3" s="1"/>
  <c r="W50" i="3"/>
  <c r="E94" i="3" s="1"/>
  <c r="X51" i="3"/>
  <c r="W51" i="3"/>
  <c r="W48" i="3"/>
  <c r="E92" i="3" s="1"/>
  <c r="W49" i="3"/>
  <c r="E93" i="3" s="1"/>
</calcChain>
</file>

<file path=xl/sharedStrings.xml><?xml version="1.0" encoding="utf-8"?>
<sst xmlns="http://schemas.openxmlformats.org/spreadsheetml/2006/main" count="632" uniqueCount="112">
  <si>
    <t>Suplemenatry fig 2c</t>
  </si>
  <si>
    <t>SDS-PAGE showing the purified FucOB. 1: protein ladder 2: Final purification step FucOB fraction. 3-12: Different purification steps of FucOB aliquots.</t>
  </si>
  <si>
    <t>Supplementary fig. 10</t>
  </si>
  <si>
    <t>SDS-PAGE showing the FucOB mutants. L: protein ladder and the different mutants are shown in each columns top (W378A;H383A;N385A;N387A;T443A;S444A;W453A;H613A;W655A;H693A;D699A)</t>
  </si>
  <si>
    <t>Plate 1 Layout</t>
  </si>
  <si>
    <t>1. Layout Plate 2</t>
  </si>
  <si>
    <t>A</t>
  </si>
  <si>
    <t>B</t>
  </si>
  <si>
    <t>S1</t>
  </si>
  <si>
    <t>S2</t>
  </si>
  <si>
    <t>S3</t>
  </si>
  <si>
    <t>OB 2-FL 20x</t>
  </si>
  <si>
    <t>OB 2-FL</t>
  </si>
  <si>
    <t xml:space="preserve">Bl 2-FL </t>
  </si>
  <si>
    <t>Bb 2-FL</t>
  </si>
  <si>
    <t>OB 3-FL</t>
  </si>
  <si>
    <t>Bl 3-FL</t>
  </si>
  <si>
    <t>OB H1 20x</t>
  </si>
  <si>
    <t>OB H1</t>
  </si>
  <si>
    <t>Bl H1</t>
  </si>
  <si>
    <t>Bb H1</t>
  </si>
  <si>
    <t>OB A5</t>
  </si>
  <si>
    <t>Bl A5</t>
  </si>
  <si>
    <t>C</t>
  </si>
  <si>
    <t>D</t>
  </si>
  <si>
    <t>E</t>
  </si>
  <si>
    <t>Bb 3-FL</t>
  </si>
  <si>
    <t>OB Lewis-a</t>
  </si>
  <si>
    <t>Bl Lewis-a</t>
  </si>
  <si>
    <t>Bb Lewis-a</t>
  </si>
  <si>
    <t>OB a1-6</t>
  </si>
  <si>
    <t>Bl a1-6</t>
  </si>
  <si>
    <t>Bb a1-6</t>
  </si>
  <si>
    <t>2-FL</t>
  </si>
  <si>
    <t>3-FL</t>
  </si>
  <si>
    <t>Bb A5</t>
  </si>
  <si>
    <t>OB B5</t>
  </si>
  <si>
    <t>Bl B5</t>
  </si>
  <si>
    <t>Bb B5</t>
  </si>
  <si>
    <t>OB H2 20x</t>
  </si>
  <si>
    <t>OB H2</t>
  </si>
  <si>
    <t>Bl H2</t>
  </si>
  <si>
    <t>Bb H2</t>
  </si>
  <si>
    <t>H1</t>
  </si>
  <si>
    <t>A5</t>
  </si>
  <si>
    <t>F</t>
  </si>
  <si>
    <t>Lewis-a</t>
  </si>
  <si>
    <t>a1-6</t>
  </si>
  <si>
    <t>B5</t>
  </si>
  <si>
    <t>H2</t>
  </si>
  <si>
    <t>G</t>
  </si>
  <si>
    <t>H</t>
  </si>
  <si>
    <r>
      <rPr>
        <b/>
        <sz val="11"/>
        <color rgb="FF000000"/>
        <rFont val="Calibri"/>
        <family val="2"/>
        <scheme val="minor"/>
      </rPr>
      <t>A2-A1</t>
    </r>
    <r>
      <rPr>
        <sz val="11"/>
        <color rgb="FF000000"/>
        <rFont val="Calibri"/>
        <family val="2"/>
        <scheme val="minor"/>
      </rPr>
      <t xml:space="preserve"> Plate 1 Blank corrected based on Raw Data (340)</t>
    </r>
  </si>
  <si>
    <r>
      <rPr>
        <b/>
        <sz val="11"/>
        <color rgb="FF000000"/>
        <rFont val="Calibri"/>
        <family val="2"/>
        <scheme val="minor"/>
      </rPr>
      <t>A2-A1</t>
    </r>
    <r>
      <rPr>
        <sz val="11"/>
        <color rgb="FF000000"/>
        <rFont val="Calibri"/>
        <family val="2"/>
        <scheme val="minor"/>
      </rPr>
      <t xml:space="preserve"> Plate 2 Blank corrected based on Raw Data (340)</t>
    </r>
  </si>
  <si>
    <r>
      <rPr>
        <b/>
        <sz val="11"/>
        <color rgb="FF000000"/>
        <rFont val="Calibri"/>
        <family val="2"/>
        <scheme val="minor"/>
      </rPr>
      <t xml:space="preserve">µg Fuc </t>
    </r>
    <r>
      <rPr>
        <sz val="11"/>
        <color rgb="FF000000"/>
        <rFont val="Calibri"/>
        <family val="2"/>
        <scheme val="minor"/>
      </rPr>
      <t>Plate 1 (for standard diviation calculations)</t>
    </r>
  </si>
  <si>
    <t>standard</t>
  </si>
  <si>
    <t>µg  Fuc</t>
  </si>
  <si>
    <t>Ave Abs</t>
  </si>
  <si>
    <t>sample</t>
  </si>
  <si>
    <t>Ave Abs (A2-A1)</t>
  </si>
  <si>
    <t>SD Abs (assay)</t>
  </si>
  <si>
    <t>Ave µg  Fuc</t>
  </si>
  <si>
    <t xml:space="preserve">SD ug (assay) </t>
  </si>
  <si>
    <t>individual measurements</t>
  </si>
  <si>
    <t>substrate</t>
  </si>
  <si>
    <t>enzyme</t>
  </si>
  <si>
    <t>µg fuc released</t>
  </si>
  <si>
    <t>SD</t>
  </si>
  <si>
    <t>H type 1</t>
  </si>
  <si>
    <t>FucOB</t>
  </si>
  <si>
    <t>BlFuc95A</t>
  </si>
  <si>
    <t>BbAfcA</t>
  </si>
  <si>
    <t>H type 2</t>
  </si>
  <si>
    <t>2-FL/ H type 5</t>
  </si>
  <si>
    <t>Lew-a</t>
  </si>
  <si>
    <t>A type 5</t>
  </si>
  <si>
    <t>B type 5</t>
  </si>
  <si>
    <t>H antigen type II</t>
  </si>
  <si>
    <t>1. Layout</t>
  </si>
  <si>
    <t>S4</t>
  </si>
  <si>
    <t>H type 5 sub ref</t>
  </si>
  <si>
    <t>WT 10x</t>
  </si>
  <si>
    <t>WT 1x</t>
  </si>
  <si>
    <t>E541A</t>
  </si>
  <si>
    <t>W378A</t>
  </si>
  <si>
    <t>H383A</t>
  </si>
  <si>
    <t>N385A</t>
  </si>
  <si>
    <t>N387A</t>
  </si>
  <si>
    <t>T443A</t>
  </si>
  <si>
    <t>S444A</t>
  </si>
  <si>
    <t>W453A</t>
  </si>
  <si>
    <t>H613A</t>
  </si>
  <si>
    <t>W655A</t>
  </si>
  <si>
    <t>H697A</t>
  </si>
  <si>
    <t>D699A</t>
  </si>
  <si>
    <t>A1</t>
  </si>
  <si>
    <t>A2</t>
  </si>
  <si>
    <t>3. Blank corrected based on Raw Data (340)</t>
  </si>
  <si>
    <t>A2-A1 blanked data</t>
  </si>
  <si>
    <t>µg fucose (for standard deviation calculation)</t>
  </si>
  <si>
    <t xml:space="preserve"> </t>
  </si>
  <si>
    <t>Standard curve</t>
  </si>
  <si>
    <t>Sample</t>
  </si>
  <si>
    <t xml:space="preserve">SD ug fuc (assay) </t>
  </si>
  <si>
    <t>WT</t>
  </si>
  <si>
    <t>H antigen type V</t>
  </si>
  <si>
    <t>H type 5 ref</t>
  </si>
  <si>
    <t>Combined</t>
  </si>
  <si>
    <t>absolute</t>
  </si>
  <si>
    <t>relative to wt</t>
  </si>
  <si>
    <t>Type II</t>
  </si>
  <si>
    <t>Type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</si>
</sst>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0" xfId="0" applyFont="1"/>
    <xf numFmtId="1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'[1]Calculations &amp; Result'!$D$40</c:f>
              <c:strCache>
                <c:ptCount val="1"/>
                <c:pt idx="0">
                  <c:v>Ave Abs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backward val="3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'[1]Calculations &amp; Result'!$C$41:$C$43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9</c:v>
                </c:pt>
              </c:numCache>
            </c:numRef>
          </c:xVal>
          <c:yVal>
            <c:numRef>
              <c:f>'[1]Calculations &amp; Result'!$D$41:$D$43</c:f>
              <c:numCache>
                <c:formatCode>General</c:formatCode>
                <c:ptCount val="3"/>
                <c:pt idx="0">
                  <c:v>0.32033333333333336</c:v>
                </c:pt>
                <c:pt idx="1">
                  <c:v>0.63966666666666672</c:v>
                </c:pt>
                <c:pt idx="2">
                  <c:v>0.95443333333333324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B2-4D2D-A622-DA4ED1FA2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0919040"/>
        <c:axId val="1415021568"/>
      </c:scatterChart>
      <c:valAx>
        <c:axId val="1530919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5021568"/>
        <c:crosses val="autoZero"/>
        <c:crossBetween val="midCat"/>
      </c:valAx>
      <c:valAx>
        <c:axId val="1415021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0919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'[1]Calculations &amp; Result'!$R$40</c:f>
              <c:strCache>
                <c:ptCount val="1"/>
                <c:pt idx="0">
                  <c:v>Ave Abs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backward val="3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'[1]Calculations &amp; Result'!$Q$41:$Q$43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9</c:v>
                </c:pt>
              </c:numCache>
            </c:numRef>
          </c:xVal>
          <c:yVal>
            <c:numRef>
              <c:f>'[1]Calculations &amp; Result'!$R$41:$R$43</c:f>
              <c:numCache>
                <c:formatCode>General</c:formatCode>
                <c:ptCount val="3"/>
                <c:pt idx="0">
                  <c:v>0.32500000000000001</c:v>
                </c:pt>
                <c:pt idx="1">
                  <c:v>0.65642222233333336</c:v>
                </c:pt>
                <c:pt idx="2">
                  <c:v>0.97166666666666668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FA-437E-98B7-6514D4385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6309872"/>
        <c:axId val="1555956832"/>
      </c:scatterChart>
      <c:valAx>
        <c:axId val="1536309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5956832"/>
        <c:crosses val="autoZero"/>
        <c:crossBetween val="midCat"/>
      </c:valAx>
      <c:valAx>
        <c:axId val="155595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6309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sv-SE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'[2]Fig2a,b'!$E$63</c:f>
              <c:strCache>
                <c:ptCount val="1"/>
                <c:pt idx="0">
                  <c:v>µg fuc released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83-4893-9EC9-5BFEE5D91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83-4893-9EC9-5BFEE5D91F3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83-4893-9EC9-5BFEE5D91F3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83-4893-9EC9-5BFEE5D91F3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83-4893-9EC9-5BFEE5D91F3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83-4893-9EC9-5BFEE5D91F3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83-4893-9EC9-5BFEE5D91F3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83-4893-9EC9-5BFEE5D91F3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083-4893-9EC9-5BFEE5D91F3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083-4893-9EC9-5BFEE5D91F39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083-4893-9EC9-5BFEE5D91F39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083-4893-9EC9-5BFEE5D91F39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083-4893-9EC9-5BFEE5D91F39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083-4893-9EC9-5BFEE5D91F39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083-4893-9EC9-5BFEE5D91F39}"/>
              </c:ext>
            </c:extLst>
          </c:dPt>
          <c:dPt>
            <c:idx val="30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083-4893-9EC9-5BFEE5D91F39}"/>
              </c:ext>
            </c:extLst>
          </c:dPt>
          <c:cat>
            <c:multiLvlStrRef>
              <c:f>'[2]Fig2a,b'!$C$64:$D$94</c:f>
              <c:multiLvlStrCache>
                <c:ptCount val="31"/>
                <c:lvl>
                  <c:pt idx="0">
                    <c:v>FucOB</c:v>
                  </c:pt>
                  <c:pt idx="1">
                    <c:v>BlFuc95A</c:v>
                  </c:pt>
                  <c:pt idx="2">
                    <c:v>BbAfcA</c:v>
                  </c:pt>
                  <c:pt idx="4">
                    <c:v>FucOB</c:v>
                  </c:pt>
                  <c:pt idx="5">
                    <c:v>BlFuc95A</c:v>
                  </c:pt>
                  <c:pt idx="6">
                    <c:v>BbAfcA</c:v>
                  </c:pt>
                  <c:pt idx="8">
                    <c:v>FucOB</c:v>
                  </c:pt>
                  <c:pt idx="9">
                    <c:v>BlFuc95A</c:v>
                  </c:pt>
                  <c:pt idx="10">
                    <c:v>BbAfcA</c:v>
                  </c:pt>
                  <c:pt idx="12">
                    <c:v>FucOB</c:v>
                  </c:pt>
                  <c:pt idx="13">
                    <c:v>BlFuc95A</c:v>
                  </c:pt>
                  <c:pt idx="14">
                    <c:v>BbAfcA</c:v>
                  </c:pt>
                  <c:pt idx="16">
                    <c:v>FucOB</c:v>
                  </c:pt>
                  <c:pt idx="17">
                    <c:v>BlFuc95A</c:v>
                  </c:pt>
                  <c:pt idx="18">
                    <c:v>BbAfcA</c:v>
                  </c:pt>
                  <c:pt idx="20">
                    <c:v>FucOB</c:v>
                  </c:pt>
                  <c:pt idx="21">
                    <c:v>BlFuc95A</c:v>
                  </c:pt>
                  <c:pt idx="22">
                    <c:v>BbAfcA</c:v>
                  </c:pt>
                  <c:pt idx="24">
                    <c:v>FucOB</c:v>
                  </c:pt>
                  <c:pt idx="25">
                    <c:v>BlFuc95A</c:v>
                  </c:pt>
                  <c:pt idx="26">
                    <c:v>BbAfcA</c:v>
                  </c:pt>
                  <c:pt idx="28">
                    <c:v>FucOB</c:v>
                  </c:pt>
                  <c:pt idx="29">
                    <c:v>BlFuc95A</c:v>
                  </c:pt>
                  <c:pt idx="30">
                    <c:v>BbAfcA</c:v>
                  </c:pt>
                </c:lvl>
                <c:lvl>
                  <c:pt idx="0">
                    <c:v>H type 1</c:v>
                  </c:pt>
                  <c:pt idx="4">
                    <c:v>H type 2</c:v>
                  </c:pt>
                  <c:pt idx="8">
                    <c:v>2-FL/ H type 5</c:v>
                  </c:pt>
                  <c:pt idx="12">
                    <c:v>3-FL</c:v>
                  </c:pt>
                  <c:pt idx="16">
                    <c:v>Lew-a</c:v>
                  </c:pt>
                  <c:pt idx="20">
                    <c:v>a1-6</c:v>
                  </c:pt>
                  <c:pt idx="24">
                    <c:v>A type 5</c:v>
                  </c:pt>
                  <c:pt idx="28">
                    <c:v>B type 5</c:v>
                  </c:pt>
                </c:lvl>
              </c:multiLvlStrCache>
            </c:multiLvlStrRef>
          </c:cat>
          <c:val>
            <c:numRef>
              <c:f>'[2]Fig2a,b'!$E$64:$E$94</c:f>
              <c:numCache>
                <c:formatCode>General</c:formatCode>
                <c:ptCount val="31"/>
                <c:pt idx="0">
                  <c:v>1.7398474551638838</c:v>
                </c:pt>
                <c:pt idx="1">
                  <c:v>3.751597609771181</c:v>
                </c:pt>
                <c:pt idx="2">
                  <c:v>4.4984539270253556</c:v>
                </c:pt>
                <c:pt idx="4">
                  <c:v>4.2058338497217065</c:v>
                </c:pt>
                <c:pt idx="5">
                  <c:v>6.6170892609771172</c:v>
                </c:pt>
                <c:pt idx="6">
                  <c:v>6.6767676777983915</c:v>
                </c:pt>
                <c:pt idx="8">
                  <c:v>4.4717754651529482</c:v>
                </c:pt>
                <c:pt idx="9">
                  <c:v>5.7237464522232733</c:v>
                </c:pt>
                <c:pt idx="10">
                  <c:v>5.6770734783979817</c:v>
                </c:pt>
                <c:pt idx="12">
                  <c:v>1.8921475875118259E-2</c:v>
                </c:pt>
                <c:pt idx="13">
                  <c:v>1.3812677388836327</c:v>
                </c:pt>
                <c:pt idx="14">
                  <c:v>0.69694102806685587</c:v>
                </c:pt>
                <c:pt idx="16">
                  <c:v>-3.1220435193945129E-2</c:v>
                </c:pt>
                <c:pt idx="17">
                  <c:v>-1.5767896562598551E-2</c:v>
                </c:pt>
                <c:pt idx="18">
                  <c:v>-2.2075055187637971E-2</c:v>
                </c:pt>
                <c:pt idx="20">
                  <c:v>-3.7842951750236518E-2</c:v>
                </c:pt>
                <c:pt idx="21">
                  <c:v>-2.8382213812677387E-2</c:v>
                </c:pt>
                <c:pt idx="22">
                  <c:v>-4.3519394512772001E-2</c:v>
                </c:pt>
                <c:pt idx="24">
                  <c:v>0.13378684910327765</c:v>
                </c:pt>
                <c:pt idx="25">
                  <c:v>0.13378684910327765</c:v>
                </c:pt>
                <c:pt idx="26">
                  <c:v>0.15233972479901048</c:v>
                </c:pt>
                <c:pt idx="28">
                  <c:v>4.5763760049474328E-2</c:v>
                </c:pt>
                <c:pt idx="29">
                  <c:v>7.050092764378478E-2</c:v>
                </c:pt>
                <c:pt idx="30">
                  <c:v>0.17254174397031538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083-4893-9EC9-5BFEE5D91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5298320"/>
        <c:axId val="1555182624"/>
      </c:barChart>
      <c:scatterChart>
        <c:scatterStyle val="lineMarker"/>
        <c:varyColors val="0"/>
        <c:ser>
          <c:idx val="1"/>
          <c:order val="1"/>
          <c:tx>
            <c:v>1</c:v>
          </c:tx>
          <c:spPr>
            <a:ln w="25400">
              <a:noFill/>
            </a:ln>
          </c:spPr>
          <c:marker>
            <c:symbol val="circle"/>
            <c:size val="5"/>
          </c:marker>
          <c:xVal>
            <c:multiLvlStrRef>
              <c:f>'[2]Fig2a,b'!$C$64:$D$94</c:f>
              <c:multiLvlStrCache>
                <c:ptCount val="31"/>
                <c:lvl>
                  <c:pt idx="0">
                    <c:v>FucOB</c:v>
                  </c:pt>
                  <c:pt idx="1">
                    <c:v>BlFuc95A</c:v>
                  </c:pt>
                  <c:pt idx="2">
                    <c:v>BbAfcA</c:v>
                  </c:pt>
                  <c:pt idx="4">
                    <c:v>FucOB</c:v>
                  </c:pt>
                  <c:pt idx="5">
                    <c:v>BlFuc95A</c:v>
                  </c:pt>
                  <c:pt idx="6">
                    <c:v>BbAfcA</c:v>
                  </c:pt>
                  <c:pt idx="8">
                    <c:v>FucOB</c:v>
                  </c:pt>
                  <c:pt idx="9">
                    <c:v>BlFuc95A</c:v>
                  </c:pt>
                  <c:pt idx="10">
                    <c:v>BbAfcA</c:v>
                  </c:pt>
                  <c:pt idx="12">
                    <c:v>FucOB</c:v>
                  </c:pt>
                  <c:pt idx="13">
                    <c:v>BlFuc95A</c:v>
                  </c:pt>
                  <c:pt idx="14">
                    <c:v>BbAfcA</c:v>
                  </c:pt>
                  <c:pt idx="16">
                    <c:v>FucOB</c:v>
                  </c:pt>
                  <c:pt idx="17">
                    <c:v>BlFuc95A</c:v>
                  </c:pt>
                  <c:pt idx="18">
                    <c:v>BbAfcA</c:v>
                  </c:pt>
                  <c:pt idx="20">
                    <c:v>FucOB</c:v>
                  </c:pt>
                  <c:pt idx="21">
                    <c:v>BlFuc95A</c:v>
                  </c:pt>
                  <c:pt idx="22">
                    <c:v>BbAfcA</c:v>
                  </c:pt>
                  <c:pt idx="24">
                    <c:v>FucOB</c:v>
                  </c:pt>
                  <c:pt idx="25">
                    <c:v>BlFuc95A</c:v>
                  </c:pt>
                  <c:pt idx="26">
                    <c:v>BbAfcA</c:v>
                  </c:pt>
                  <c:pt idx="28">
                    <c:v>FucOB</c:v>
                  </c:pt>
                  <c:pt idx="29">
                    <c:v>BlFuc95A</c:v>
                  </c:pt>
                  <c:pt idx="30">
                    <c:v>BbAfcA</c:v>
                  </c:pt>
                </c:lvl>
                <c:lvl>
                  <c:pt idx="0">
                    <c:v>H type 1</c:v>
                  </c:pt>
                  <c:pt idx="4">
                    <c:v>H type 2</c:v>
                  </c:pt>
                  <c:pt idx="8">
                    <c:v>2-FL/ H type 5</c:v>
                  </c:pt>
                  <c:pt idx="12">
                    <c:v>3-FL</c:v>
                  </c:pt>
                  <c:pt idx="16">
                    <c:v>Lew-a</c:v>
                  </c:pt>
                  <c:pt idx="20">
                    <c:v>a1-6</c:v>
                  </c:pt>
                  <c:pt idx="24">
                    <c:v>A type 5</c:v>
                  </c:pt>
                  <c:pt idx="28">
                    <c:v>B type 5</c:v>
                  </c:pt>
                </c:lvl>
              </c:multiLvlStrCache>
            </c:multiLvlStrRef>
          </c:xVal>
          <c:yVal>
            <c:numRef>
              <c:f>'[2]Fig2a,b'!$G$64:$G$94</c:f>
              <c:numCache>
                <c:formatCode>General</c:formatCode>
                <c:ptCount val="31"/>
                <c:pt idx="0">
                  <c:v>1.712430426716141</c:v>
                </c:pt>
                <c:pt idx="1">
                  <c:v>3.7854050742115022</c:v>
                </c:pt>
                <c:pt idx="2">
                  <c:v>4.5139146567717994</c:v>
                </c:pt>
                <c:pt idx="4">
                  <c:v>4.1521335807050086</c:v>
                </c:pt>
                <c:pt idx="5">
                  <c:v>6.6382189239332092</c:v>
                </c:pt>
                <c:pt idx="6">
                  <c:v>6.6753246753246751</c:v>
                </c:pt>
                <c:pt idx="8">
                  <c:v>4.484389782403027</c:v>
                </c:pt>
                <c:pt idx="9">
                  <c:v>5.6953642384105958</c:v>
                </c:pt>
                <c:pt idx="10">
                  <c:v>5.6499526963103115</c:v>
                </c:pt>
                <c:pt idx="12">
                  <c:v>2.8382213812677391E-2</c:v>
                </c:pt>
                <c:pt idx="13">
                  <c:v>1.3812677388836327</c:v>
                </c:pt>
                <c:pt idx="14">
                  <c:v>0.70009460737937557</c:v>
                </c:pt>
                <c:pt idx="16">
                  <c:v>-2.7436140018921473E-2</c:v>
                </c:pt>
                <c:pt idx="17">
                  <c:v>-2.8382213812677391E-2</c:v>
                </c:pt>
                <c:pt idx="18">
                  <c:v>-1.8921475875118259E-2</c:v>
                </c:pt>
                <c:pt idx="20">
                  <c:v>-1.5137180700094606E-2</c:v>
                </c:pt>
                <c:pt idx="21">
                  <c:v>-7.5685903500473028E-3</c:v>
                </c:pt>
                <c:pt idx="22">
                  <c:v>-4.6357615894039736E-2</c:v>
                </c:pt>
                <c:pt idx="24">
                  <c:v>0.12615955473098328</c:v>
                </c:pt>
                <c:pt idx="25">
                  <c:v>0.1354359925788497</c:v>
                </c:pt>
                <c:pt idx="26">
                  <c:v>0.15398886827458252</c:v>
                </c:pt>
                <c:pt idx="28">
                  <c:v>4.267161410018553E-2</c:v>
                </c:pt>
                <c:pt idx="29">
                  <c:v>7.050092764378478E-2</c:v>
                </c:pt>
                <c:pt idx="30">
                  <c:v>0.1818181818181818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B083-4893-9EC9-5BFEE5D91F39}"/>
            </c:ext>
          </c:extLst>
        </c:ser>
        <c:ser>
          <c:idx val="2"/>
          <c:order val="2"/>
          <c:tx>
            <c:v>2</c:v>
          </c:tx>
          <c:spPr>
            <a:ln w="25400">
              <a:noFill/>
            </a:ln>
          </c:spPr>
          <c:marker>
            <c:symbol val="circle"/>
            <c:size val="5"/>
          </c:marker>
          <c:xVal>
            <c:multiLvlStrRef>
              <c:f>'[2]Fig2a,b'!$C$64:$D$94</c:f>
              <c:multiLvlStrCache>
                <c:ptCount val="31"/>
                <c:lvl>
                  <c:pt idx="0">
                    <c:v>FucOB</c:v>
                  </c:pt>
                  <c:pt idx="1">
                    <c:v>BlFuc95A</c:v>
                  </c:pt>
                  <c:pt idx="2">
                    <c:v>BbAfcA</c:v>
                  </c:pt>
                  <c:pt idx="4">
                    <c:v>FucOB</c:v>
                  </c:pt>
                  <c:pt idx="5">
                    <c:v>BlFuc95A</c:v>
                  </c:pt>
                  <c:pt idx="6">
                    <c:v>BbAfcA</c:v>
                  </c:pt>
                  <c:pt idx="8">
                    <c:v>FucOB</c:v>
                  </c:pt>
                  <c:pt idx="9">
                    <c:v>BlFuc95A</c:v>
                  </c:pt>
                  <c:pt idx="10">
                    <c:v>BbAfcA</c:v>
                  </c:pt>
                  <c:pt idx="12">
                    <c:v>FucOB</c:v>
                  </c:pt>
                  <c:pt idx="13">
                    <c:v>BlFuc95A</c:v>
                  </c:pt>
                  <c:pt idx="14">
                    <c:v>BbAfcA</c:v>
                  </c:pt>
                  <c:pt idx="16">
                    <c:v>FucOB</c:v>
                  </c:pt>
                  <c:pt idx="17">
                    <c:v>BlFuc95A</c:v>
                  </c:pt>
                  <c:pt idx="18">
                    <c:v>BbAfcA</c:v>
                  </c:pt>
                  <c:pt idx="20">
                    <c:v>FucOB</c:v>
                  </c:pt>
                  <c:pt idx="21">
                    <c:v>BlFuc95A</c:v>
                  </c:pt>
                  <c:pt idx="22">
                    <c:v>BbAfcA</c:v>
                  </c:pt>
                  <c:pt idx="24">
                    <c:v>FucOB</c:v>
                  </c:pt>
                  <c:pt idx="25">
                    <c:v>BlFuc95A</c:v>
                  </c:pt>
                  <c:pt idx="26">
                    <c:v>BbAfcA</c:v>
                  </c:pt>
                  <c:pt idx="28">
                    <c:v>FucOB</c:v>
                  </c:pt>
                  <c:pt idx="29">
                    <c:v>BlFuc95A</c:v>
                  </c:pt>
                  <c:pt idx="30">
                    <c:v>BbAfcA</c:v>
                  </c:pt>
                </c:lvl>
                <c:lvl>
                  <c:pt idx="0">
                    <c:v>H type 1</c:v>
                  </c:pt>
                  <c:pt idx="4">
                    <c:v>H type 2</c:v>
                  </c:pt>
                  <c:pt idx="8">
                    <c:v>2-FL/ H type 5</c:v>
                  </c:pt>
                  <c:pt idx="12">
                    <c:v>3-FL</c:v>
                  </c:pt>
                  <c:pt idx="16">
                    <c:v>Lew-a</c:v>
                  </c:pt>
                  <c:pt idx="20">
                    <c:v>a1-6</c:v>
                  </c:pt>
                  <c:pt idx="24">
                    <c:v>A type 5</c:v>
                  </c:pt>
                  <c:pt idx="28">
                    <c:v>B type 5</c:v>
                  </c:pt>
                </c:lvl>
              </c:multiLvlStrCache>
            </c:multiLvlStrRef>
          </c:xVal>
          <c:yVal>
            <c:numRef>
              <c:f>'[2]Fig2a,b'!$H$64:$H$94</c:f>
              <c:numCache>
                <c:formatCode>General</c:formatCode>
                <c:ptCount val="31"/>
                <c:pt idx="0">
                  <c:v>1.7495361781076066</c:v>
                </c:pt>
                <c:pt idx="1">
                  <c:v>3.7068645640074211</c:v>
                </c:pt>
                <c:pt idx="2">
                  <c:v>4.4860853432281997</c:v>
                </c:pt>
                <c:pt idx="4">
                  <c:v>4.2263450834879404</c:v>
                </c:pt>
                <c:pt idx="5">
                  <c:v>6.6026592486085338</c:v>
                </c:pt>
                <c:pt idx="6">
                  <c:v>6.6660482374768089</c:v>
                </c:pt>
                <c:pt idx="8">
                  <c:v>4.5222327341532633</c:v>
                </c:pt>
                <c:pt idx="9">
                  <c:v>5.7332071901608321</c:v>
                </c:pt>
                <c:pt idx="10">
                  <c:v>5.7142857142857144</c:v>
                </c:pt>
                <c:pt idx="12">
                  <c:v>2.8382213812677391E-2</c:v>
                </c:pt>
                <c:pt idx="13">
                  <c:v>1.3718070009460737</c:v>
                </c:pt>
                <c:pt idx="14">
                  <c:v>0.70955534531693465</c:v>
                </c:pt>
                <c:pt idx="16">
                  <c:v>-3.7842951750236518E-2</c:v>
                </c:pt>
                <c:pt idx="17">
                  <c:v>-9.4607379375591296E-3</c:v>
                </c:pt>
                <c:pt idx="18">
                  <c:v>-2.8382213812677391E-2</c:v>
                </c:pt>
                <c:pt idx="20">
                  <c:v>-4.919583727530747E-2</c:v>
                </c:pt>
                <c:pt idx="21">
                  <c:v>-4.919583727530747E-2</c:v>
                </c:pt>
                <c:pt idx="22">
                  <c:v>-5.2034058656575212E-2</c:v>
                </c:pt>
                <c:pt idx="24">
                  <c:v>0.12615955473098331</c:v>
                </c:pt>
                <c:pt idx="25">
                  <c:v>0.1354359925788497</c:v>
                </c:pt>
                <c:pt idx="26">
                  <c:v>0.1583178756957328</c:v>
                </c:pt>
                <c:pt idx="28">
                  <c:v>3.3395176252319109E-2</c:v>
                </c:pt>
                <c:pt idx="29">
                  <c:v>6.1224489795918352E-2</c:v>
                </c:pt>
                <c:pt idx="30">
                  <c:v>0.15398886827458252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B083-4893-9EC9-5BFEE5D91F39}"/>
            </c:ext>
          </c:extLst>
        </c:ser>
        <c:ser>
          <c:idx val="3"/>
          <c:order val="3"/>
          <c:tx>
            <c:v>3</c:v>
          </c:tx>
          <c:spPr>
            <a:ln w="25400">
              <a:noFill/>
            </a:ln>
          </c:spPr>
          <c:marker>
            <c:symbol val="x"/>
            <c:size val="5"/>
          </c:marker>
          <c:xVal>
            <c:multiLvlStrRef>
              <c:f>'[2]Fig2a,b'!$C$64:$D$94</c:f>
              <c:multiLvlStrCache>
                <c:ptCount val="31"/>
                <c:lvl>
                  <c:pt idx="0">
                    <c:v>FucOB</c:v>
                  </c:pt>
                  <c:pt idx="1">
                    <c:v>BlFuc95A</c:v>
                  </c:pt>
                  <c:pt idx="2">
                    <c:v>BbAfcA</c:v>
                  </c:pt>
                  <c:pt idx="4">
                    <c:v>FucOB</c:v>
                  </c:pt>
                  <c:pt idx="5">
                    <c:v>BlFuc95A</c:v>
                  </c:pt>
                  <c:pt idx="6">
                    <c:v>BbAfcA</c:v>
                  </c:pt>
                  <c:pt idx="8">
                    <c:v>FucOB</c:v>
                  </c:pt>
                  <c:pt idx="9">
                    <c:v>BlFuc95A</c:v>
                  </c:pt>
                  <c:pt idx="10">
                    <c:v>BbAfcA</c:v>
                  </c:pt>
                  <c:pt idx="12">
                    <c:v>FucOB</c:v>
                  </c:pt>
                  <c:pt idx="13">
                    <c:v>BlFuc95A</c:v>
                  </c:pt>
                  <c:pt idx="14">
                    <c:v>BbAfcA</c:v>
                  </c:pt>
                  <c:pt idx="16">
                    <c:v>FucOB</c:v>
                  </c:pt>
                  <c:pt idx="17">
                    <c:v>BlFuc95A</c:v>
                  </c:pt>
                  <c:pt idx="18">
                    <c:v>BbAfcA</c:v>
                  </c:pt>
                  <c:pt idx="20">
                    <c:v>FucOB</c:v>
                  </c:pt>
                  <c:pt idx="21">
                    <c:v>BlFuc95A</c:v>
                  </c:pt>
                  <c:pt idx="22">
                    <c:v>BbAfcA</c:v>
                  </c:pt>
                  <c:pt idx="24">
                    <c:v>FucOB</c:v>
                  </c:pt>
                  <c:pt idx="25">
                    <c:v>BlFuc95A</c:v>
                  </c:pt>
                  <c:pt idx="26">
                    <c:v>BbAfcA</c:v>
                  </c:pt>
                  <c:pt idx="28">
                    <c:v>FucOB</c:v>
                  </c:pt>
                  <c:pt idx="29">
                    <c:v>BlFuc95A</c:v>
                  </c:pt>
                  <c:pt idx="30">
                    <c:v>BbAfcA</c:v>
                  </c:pt>
                </c:lvl>
                <c:lvl>
                  <c:pt idx="0">
                    <c:v>H type 1</c:v>
                  </c:pt>
                  <c:pt idx="4">
                    <c:v>H type 2</c:v>
                  </c:pt>
                  <c:pt idx="8">
                    <c:v>2-FL/ H type 5</c:v>
                  </c:pt>
                  <c:pt idx="12">
                    <c:v>3-FL</c:v>
                  </c:pt>
                  <c:pt idx="16">
                    <c:v>Lew-a</c:v>
                  </c:pt>
                  <c:pt idx="20">
                    <c:v>a1-6</c:v>
                  </c:pt>
                  <c:pt idx="24">
                    <c:v>A type 5</c:v>
                  </c:pt>
                  <c:pt idx="28">
                    <c:v>B type 5</c:v>
                  </c:pt>
                </c:lvl>
              </c:multiLvlStrCache>
            </c:multiLvlStrRef>
          </c:xVal>
          <c:yVal>
            <c:numRef>
              <c:f>'[2]Fig2a,b'!$I$64:$I$94</c:f>
              <c:numCache>
                <c:formatCode>General</c:formatCode>
                <c:ptCount val="31"/>
                <c:pt idx="0">
                  <c:v>1.7575757606679034</c:v>
                </c:pt>
                <c:pt idx="1">
                  <c:v>3.7625231910946191</c:v>
                </c:pt>
                <c:pt idx="2">
                  <c:v>4.495361781076066</c:v>
                </c:pt>
                <c:pt idx="4">
                  <c:v>4.2390228849721705</c:v>
                </c:pt>
                <c:pt idx="5">
                  <c:v>6.6103896103896105</c:v>
                </c:pt>
                <c:pt idx="6">
                  <c:v>6.6889301205936915</c:v>
                </c:pt>
                <c:pt idx="8">
                  <c:v>4.4087038789025543</c:v>
                </c:pt>
                <c:pt idx="9">
                  <c:v>5.742667928098391</c:v>
                </c:pt>
                <c:pt idx="10">
                  <c:v>5.6669820245979183</c:v>
                </c:pt>
                <c:pt idx="12">
                  <c:v>0</c:v>
                </c:pt>
                <c:pt idx="13">
                  <c:v>1.3907284768211921</c:v>
                </c:pt>
                <c:pt idx="14">
                  <c:v>0.68117313150425729</c:v>
                </c:pt>
                <c:pt idx="16">
                  <c:v>-2.8382213812677391E-2</c:v>
                </c:pt>
                <c:pt idx="17">
                  <c:v>-9.4607379375591383E-3</c:v>
                </c:pt>
                <c:pt idx="18">
                  <c:v>-1.8921475875118259E-2</c:v>
                </c:pt>
                <c:pt idx="20">
                  <c:v>-2.8382213812677391E-2</c:v>
                </c:pt>
                <c:pt idx="21">
                  <c:v>-2.8382213812677391E-2</c:v>
                </c:pt>
                <c:pt idx="22">
                  <c:v>-3.2166508987701042E-2</c:v>
                </c:pt>
                <c:pt idx="24">
                  <c:v>0.14904143784786641</c:v>
                </c:pt>
                <c:pt idx="25">
                  <c:v>0.13048856215213356</c:v>
                </c:pt>
                <c:pt idx="26">
                  <c:v>0.14471243042671614</c:v>
                </c:pt>
                <c:pt idx="28">
                  <c:v>6.1224489795918352E-2</c:v>
                </c:pt>
                <c:pt idx="29">
                  <c:v>7.9777365491651195E-2</c:v>
                </c:pt>
                <c:pt idx="30">
                  <c:v>0.1818181818181818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B083-4893-9EC9-5BFEE5D91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298320"/>
        <c:axId val="1555182624"/>
      </c:scatterChart>
      <c:catAx>
        <c:axId val="155529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55182624"/>
        <c:crosses val="autoZero"/>
        <c:auto val="1"/>
        <c:lblAlgn val="ctr"/>
        <c:lblOffset val="100"/>
        <c:noMultiLvlLbl val="0"/>
      </c:catAx>
      <c:valAx>
        <c:axId val="15551826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sv-SE"/>
                  <a:t>µg</a:t>
                </a:r>
                <a:r>
                  <a:rPr lang="sv-SE" baseline="0"/>
                  <a:t> fucose released</a:t>
                </a:r>
                <a:endParaRPr lang="sv-S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5529832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[3]Calculations!$E$40</c:f>
              <c:strCache>
                <c:ptCount val="1"/>
                <c:pt idx="0">
                  <c:v>Ave Abs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0688757655293087E-2"/>
                  <c:y val="-3.280110819480898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[3]Calculations!$D$41:$D$44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</c:numCache>
            </c:numRef>
          </c:xVal>
          <c:yVal>
            <c:numRef>
              <c:f>[3]Calculations!$E$41:$E$44</c:f>
              <c:numCache>
                <c:formatCode>General</c:formatCode>
                <c:ptCount val="4"/>
                <c:pt idx="0">
                  <c:v>-2.0555556666666669E-3</c:v>
                </c:pt>
                <c:pt idx="1">
                  <c:v>0.32144444433333336</c:v>
                </c:pt>
                <c:pt idx="2">
                  <c:v>0.64125555533333334</c:v>
                </c:pt>
                <c:pt idx="3">
                  <c:v>0.9424444443333333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CB-4D63-AFF8-9FE949E01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172128"/>
        <c:axId val="605939408"/>
      </c:scatterChart>
      <c:valAx>
        <c:axId val="734172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µf fucose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939408"/>
        <c:crosses val="autoZero"/>
        <c:crossBetween val="midCat"/>
      </c:valAx>
      <c:valAx>
        <c:axId val="60593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Abs 340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172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H antigen type II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[3]Calculations!$L$43:$L$55</c:f>
                <c:numCache>
                  <c:formatCode>General</c:formatCode>
                  <c:ptCount val="13"/>
                  <c:pt idx="0">
                    <c:v>2.8602915115883243E-3</c:v>
                  </c:pt>
                  <c:pt idx="1">
                    <c:v>1.1304072652180605E-2</c:v>
                  </c:pt>
                  <c:pt idx="2">
                    <c:v>7.5520969868637143E-3</c:v>
                  </c:pt>
                  <c:pt idx="3">
                    <c:v>1.6761446573706096E-2</c:v>
                  </c:pt>
                  <c:pt idx="4">
                    <c:v>1.5104193973727436E-2</c:v>
                  </c:pt>
                  <c:pt idx="5">
                    <c:v>5.4933422377695948E-3</c:v>
                  </c:pt>
                  <c:pt idx="6">
                    <c:v>3.6719202380986526E-2</c:v>
                  </c:pt>
                  <c:pt idx="7">
                    <c:v>1.0986684475539941E-2</c:v>
                  </c:pt>
                  <c:pt idx="8">
                    <c:v>0</c:v>
                  </c:pt>
                  <c:pt idx="9">
                    <c:v>5.4933422377699869E-3</c:v>
                  </c:pt>
                  <c:pt idx="10">
                    <c:v>9.5147478591817297E-3</c:v>
                  </c:pt>
                  <c:pt idx="11">
                    <c:v>2.3944923676722806E-2</c:v>
                  </c:pt>
                  <c:pt idx="12">
                    <c:v>7.175444111538147E-2</c:v>
                  </c:pt>
                </c:numCache>
              </c:numRef>
            </c:plus>
            <c:minus>
              <c:numRef>
                <c:f>[3]Calculations!$L$43:$L$55</c:f>
                <c:numCache>
                  <c:formatCode>General</c:formatCode>
                  <c:ptCount val="13"/>
                  <c:pt idx="0">
                    <c:v>2.8602915115883243E-3</c:v>
                  </c:pt>
                  <c:pt idx="1">
                    <c:v>1.1304072652180605E-2</c:v>
                  </c:pt>
                  <c:pt idx="2">
                    <c:v>7.5520969868637143E-3</c:v>
                  </c:pt>
                  <c:pt idx="3">
                    <c:v>1.6761446573706096E-2</c:v>
                  </c:pt>
                  <c:pt idx="4">
                    <c:v>1.5104193973727436E-2</c:v>
                  </c:pt>
                  <c:pt idx="5">
                    <c:v>5.4933422377695948E-3</c:v>
                  </c:pt>
                  <c:pt idx="6">
                    <c:v>3.6719202380986526E-2</c:v>
                  </c:pt>
                  <c:pt idx="7">
                    <c:v>1.0986684475539941E-2</c:v>
                  </c:pt>
                  <c:pt idx="8">
                    <c:v>0</c:v>
                  </c:pt>
                  <c:pt idx="9">
                    <c:v>5.4933422377699869E-3</c:v>
                  </c:pt>
                  <c:pt idx="10">
                    <c:v>9.5147478591817297E-3</c:v>
                  </c:pt>
                  <c:pt idx="11">
                    <c:v>2.3944923676722806E-2</c:v>
                  </c:pt>
                  <c:pt idx="12">
                    <c:v>7.175444111538147E-2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[3]Calculations!$H$43:$H$55</c:f>
              <c:strCache>
                <c:ptCount val="13"/>
                <c:pt idx="0">
                  <c:v>WT</c:v>
                </c:pt>
                <c:pt idx="1">
                  <c:v>W378A</c:v>
                </c:pt>
                <c:pt idx="2">
                  <c:v>H383A</c:v>
                </c:pt>
                <c:pt idx="3">
                  <c:v>N385A</c:v>
                </c:pt>
                <c:pt idx="4">
                  <c:v>N387A</c:v>
                </c:pt>
                <c:pt idx="5">
                  <c:v>T443A</c:v>
                </c:pt>
                <c:pt idx="6">
                  <c:v>S444A</c:v>
                </c:pt>
                <c:pt idx="7">
                  <c:v>W453A</c:v>
                </c:pt>
                <c:pt idx="8">
                  <c:v>E541A</c:v>
                </c:pt>
                <c:pt idx="9">
                  <c:v>H613A</c:v>
                </c:pt>
                <c:pt idx="10">
                  <c:v>W655A</c:v>
                </c:pt>
                <c:pt idx="11">
                  <c:v>H697A</c:v>
                </c:pt>
                <c:pt idx="12">
                  <c:v>D699A</c:v>
                </c:pt>
              </c:strCache>
            </c:strRef>
          </c:cat>
          <c:val>
            <c:numRef>
              <c:f>[3]Calculations!$K$43:$K$55</c:f>
              <c:numCache>
                <c:formatCode>General</c:formatCode>
                <c:ptCount val="13"/>
                <c:pt idx="0">
                  <c:v>4.5787081065651751</c:v>
                </c:pt>
                <c:pt idx="1">
                  <c:v>-3.7318956549318112E-2</c:v>
                </c:pt>
                <c:pt idx="2">
                  <c:v>-2.5055509039010469E-2</c:v>
                </c:pt>
                <c:pt idx="3">
                  <c:v>-4.6939425943545832E-2</c:v>
                </c:pt>
                <c:pt idx="4">
                  <c:v>-2.8227088487155091E-2</c:v>
                </c:pt>
                <c:pt idx="5">
                  <c:v>4.0995876942594354</c:v>
                </c:pt>
                <c:pt idx="6">
                  <c:v>2.8997779860450366</c:v>
                </c:pt>
                <c:pt idx="7">
                  <c:v>0.23660006343165241</c:v>
                </c:pt>
                <c:pt idx="8">
                  <c:v>-3.6156041864890583E-2</c:v>
                </c:pt>
                <c:pt idx="9">
                  <c:v>8.1192515065017443E-2</c:v>
                </c:pt>
                <c:pt idx="10">
                  <c:v>2.093244529019981E-2</c:v>
                </c:pt>
                <c:pt idx="11">
                  <c:v>2.339359340310815</c:v>
                </c:pt>
                <c:pt idx="12">
                  <c:v>4.2287662543609336E-4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6-4BF1-AFA5-6CC700AC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0687328"/>
        <c:axId val="661537200"/>
      </c:barChart>
      <c:catAx>
        <c:axId val="66068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537200"/>
        <c:crosses val="autoZero"/>
        <c:auto val="1"/>
        <c:lblAlgn val="ctr"/>
        <c:lblOffset val="100"/>
        <c:noMultiLvlLbl val="0"/>
      </c:catAx>
      <c:valAx>
        <c:axId val="66153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Released fucose (µg)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68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[4]Calculations!$E$40</c:f>
              <c:strCache>
                <c:ptCount val="1"/>
                <c:pt idx="0">
                  <c:v>Ave Abs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9244094488188977E-2"/>
                  <c:y val="-2.356481481481481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[4]Calculations!$D$41:$D$44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</c:numCache>
            </c:numRef>
          </c:xVal>
          <c:yVal>
            <c:numRef>
              <c:f>[4]Calculations!$E$41:$E$44</c:f>
              <c:numCache>
                <c:formatCode>General</c:formatCode>
                <c:ptCount val="4"/>
                <c:pt idx="0">
                  <c:v>-1.1543333333333334E-3</c:v>
                </c:pt>
                <c:pt idx="1">
                  <c:v>0.31772333333333336</c:v>
                </c:pt>
                <c:pt idx="2">
                  <c:v>0.63714466666666669</c:v>
                </c:pt>
                <c:pt idx="3">
                  <c:v>0.94099999999999995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A1-4DC2-B3DD-507E286E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619376"/>
        <c:axId val="611412368"/>
      </c:scatterChart>
      <c:valAx>
        <c:axId val="596619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µg fucose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412368"/>
        <c:crosses val="autoZero"/>
        <c:crossBetween val="midCat"/>
      </c:valAx>
      <c:valAx>
        <c:axId val="61141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Abs 340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6619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H antigen type 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[4]Calculations!$L$43:$L$55</c:f>
                <c:numCache>
                  <c:formatCode>General</c:formatCode>
                  <c:ptCount val="13"/>
                  <c:pt idx="0">
                    <c:v>1.4794835081207981E-2</c:v>
                  </c:pt>
                  <c:pt idx="1">
                    <c:v>1.8245792462606408E-2</c:v>
                  </c:pt>
                  <c:pt idx="2">
                    <c:v>5.7679069438636502E-3</c:v>
                  </c:pt>
                  <c:pt idx="3">
                    <c:v>1.777406052220722E-2</c:v>
                  </c:pt>
                  <c:pt idx="4">
                    <c:v>2.6415391399471196E-2</c:v>
                  </c:pt>
                  <c:pt idx="5">
                    <c:v>2.9557237347701572E-2</c:v>
                  </c:pt>
                  <c:pt idx="6">
                    <c:v>1.1007631443081638E-2</c:v>
                  </c:pt>
                  <c:pt idx="7">
                    <c:v>8.7165550963200812E-3</c:v>
                  </c:pt>
                  <c:pt idx="8">
                    <c:v>4.9316768711142834E-3</c:v>
                  </c:pt>
                  <c:pt idx="9">
                    <c:v>1.2165162214420556E-2</c:v>
                  </c:pt>
                  <c:pt idx="10">
                    <c:v>1.38876223736321E-2</c:v>
                  </c:pt>
                  <c:pt idx="11">
                    <c:v>4.272106292540212E-3</c:v>
                  </c:pt>
                  <c:pt idx="12">
                    <c:v>5.5811513543278521E-3</c:v>
                  </c:pt>
                </c:numCache>
              </c:numRef>
            </c:plus>
            <c:minus>
              <c:numRef>
                <c:f>[4]Calculations!$L$43:$L$55</c:f>
                <c:numCache>
                  <c:formatCode>General</c:formatCode>
                  <c:ptCount val="13"/>
                  <c:pt idx="0">
                    <c:v>1.4794835081207981E-2</c:v>
                  </c:pt>
                  <c:pt idx="1">
                    <c:v>1.8245792462606408E-2</c:v>
                  </c:pt>
                  <c:pt idx="2">
                    <c:v>5.7679069438636502E-3</c:v>
                  </c:pt>
                  <c:pt idx="3">
                    <c:v>1.777406052220722E-2</c:v>
                  </c:pt>
                  <c:pt idx="4">
                    <c:v>2.6415391399471196E-2</c:v>
                  </c:pt>
                  <c:pt idx="5">
                    <c:v>2.9557237347701572E-2</c:v>
                  </c:pt>
                  <c:pt idx="6">
                    <c:v>1.1007631443081638E-2</c:v>
                  </c:pt>
                  <c:pt idx="7">
                    <c:v>8.7165550963200812E-3</c:v>
                  </c:pt>
                  <c:pt idx="8">
                    <c:v>4.9316768711142834E-3</c:v>
                  </c:pt>
                  <c:pt idx="9">
                    <c:v>1.2165162214420556E-2</c:v>
                  </c:pt>
                  <c:pt idx="10">
                    <c:v>1.38876223736321E-2</c:v>
                  </c:pt>
                  <c:pt idx="11">
                    <c:v>4.272106292540212E-3</c:v>
                  </c:pt>
                  <c:pt idx="12">
                    <c:v>5.5811513543278521E-3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[4]Calculations!$H$43:$H$55</c:f>
              <c:strCache>
                <c:ptCount val="13"/>
                <c:pt idx="0">
                  <c:v>WT</c:v>
                </c:pt>
                <c:pt idx="1">
                  <c:v>W378A</c:v>
                </c:pt>
                <c:pt idx="2">
                  <c:v>H383A</c:v>
                </c:pt>
                <c:pt idx="3">
                  <c:v>N385A</c:v>
                </c:pt>
                <c:pt idx="4">
                  <c:v>N387A</c:v>
                </c:pt>
                <c:pt idx="5">
                  <c:v>T443A</c:v>
                </c:pt>
                <c:pt idx="6">
                  <c:v>S444A</c:v>
                </c:pt>
                <c:pt idx="7">
                  <c:v>W453A</c:v>
                </c:pt>
                <c:pt idx="8">
                  <c:v>E541A</c:v>
                </c:pt>
                <c:pt idx="9">
                  <c:v>H613A</c:v>
                </c:pt>
                <c:pt idx="10">
                  <c:v>W655A</c:v>
                </c:pt>
                <c:pt idx="11">
                  <c:v>H697A</c:v>
                </c:pt>
                <c:pt idx="12">
                  <c:v>D699A</c:v>
                </c:pt>
              </c:strCache>
            </c:strRef>
          </c:cat>
          <c:val>
            <c:numRef>
              <c:f>[4]Calculations!$K$43:$K$55</c:f>
              <c:numCache>
                <c:formatCode>General</c:formatCode>
                <c:ptCount val="13"/>
                <c:pt idx="0">
                  <c:v>3.7140260565618046</c:v>
                </c:pt>
                <c:pt idx="1">
                  <c:v>-1.9701302828090246E-2</c:v>
                </c:pt>
                <c:pt idx="2">
                  <c:v>-1.8005401970130282E-2</c:v>
                </c:pt>
                <c:pt idx="3">
                  <c:v>-4.9771210676835083E-3</c:v>
                </c:pt>
                <c:pt idx="4">
                  <c:v>3.7178265014299349E-3</c:v>
                </c:pt>
                <c:pt idx="5">
                  <c:v>3.7473911661900221</c:v>
                </c:pt>
                <c:pt idx="6">
                  <c:v>2.6266285351128063</c:v>
                </c:pt>
                <c:pt idx="7">
                  <c:v>0.23971083571655549</c:v>
                </c:pt>
                <c:pt idx="8">
                  <c:v>-2.2656498252303783E-2</c:v>
                </c:pt>
                <c:pt idx="9">
                  <c:v>9.7661264696536396E-2</c:v>
                </c:pt>
                <c:pt idx="10">
                  <c:v>3.3269780743565305E-2</c:v>
                </c:pt>
                <c:pt idx="11">
                  <c:v>2.1532793136320305</c:v>
                </c:pt>
                <c:pt idx="12">
                  <c:v>-2.2867175087384815E-2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6-4D5D-A921-EA394340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4956512"/>
        <c:axId val="734567568"/>
      </c:barChart>
      <c:catAx>
        <c:axId val="73495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567568"/>
        <c:crosses val="autoZero"/>
        <c:auto val="1"/>
        <c:lblAlgn val="ctr"/>
        <c:lblOffset val="100"/>
        <c:noMultiLvlLbl val="0"/>
      </c:catAx>
      <c:valAx>
        <c:axId val="7345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/>
                  <a:t>Released</a:t>
                </a:r>
                <a:r>
                  <a:rPr lang="sv-SE" baseline="0"/>
                  <a:t> fucose (µg)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95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sv-SE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[2]Fig5c!$D$143</c:f>
              <c:strCache>
                <c:ptCount val="1"/>
                <c:pt idx="0">
                  <c:v>Ave µg  Fuc</c:v>
                </c:pt>
              </c:strCache>
            </c:strRef>
          </c:tx>
          <c:invertIfNegative val="0"/>
          <c:cat>
            <c:multiLvlStrRef>
              <c:f>[2]Fig5c!$B$144:$C$169</c:f>
              <c:multiLvlStrCache>
                <c:ptCount val="26"/>
                <c:lvl>
                  <c:pt idx="0">
                    <c:v>Type II</c:v>
                  </c:pt>
                  <c:pt idx="1">
                    <c:v>Type V</c:v>
                  </c:pt>
                  <c:pt idx="2">
                    <c:v>Type II</c:v>
                  </c:pt>
                  <c:pt idx="3">
                    <c:v>Type V</c:v>
                  </c:pt>
                  <c:pt idx="4">
                    <c:v>Type II</c:v>
                  </c:pt>
                  <c:pt idx="5">
                    <c:v>Type V</c:v>
                  </c:pt>
                  <c:pt idx="6">
                    <c:v>Type II</c:v>
                  </c:pt>
                  <c:pt idx="7">
                    <c:v>Type V</c:v>
                  </c:pt>
                  <c:pt idx="8">
                    <c:v>Type II</c:v>
                  </c:pt>
                  <c:pt idx="9">
                    <c:v>Type V</c:v>
                  </c:pt>
                  <c:pt idx="10">
                    <c:v>Type II</c:v>
                  </c:pt>
                  <c:pt idx="11">
                    <c:v>Type V</c:v>
                  </c:pt>
                  <c:pt idx="12">
                    <c:v>Type II</c:v>
                  </c:pt>
                  <c:pt idx="13">
                    <c:v>Type V</c:v>
                  </c:pt>
                  <c:pt idx="14">
                    <c:v>Type II</c:v>
                  </c:pt>
                  <c:pt idx="15">
                    <c:v>Type V</c:v>
                  </c:pt>
                  <c:pt idx="16">
                    <c:v>Type II</c:v>
                  </c:pt>
                  <c:pt idx="17">
                    <c:v>Type V</c:v>
                  </c:pt>
                  <c:pt idx="18">
                    <c:v>Type II</c:v>
                  </c:pt>
                  <c:pt idx="19">
                    <c:v>Type V</c:v>
                  </c:pt>
                  <c:pt idx="20">
                    <c:v>Type II</c:v>
                  </c:pt>
                  <c:pt idx="21">
                    <c:v>Type V</c:v>
                  </c:pt>
                  <c:pt idx="22">
                    <c:v>Type II</c:v>
                  </c:pt>
                  <c:pt idx="23">
                    <c:v>Type V</c:v>
                  </c:pt>
                  <c:pt idx="24">
                    <c:v>Type II</c:v>
                  </c:pt>
                  <c:pt idx="25">
                    <c:v>Type V</c:v>
                  </c:pt>
                </c:lvl>
                <c:lvl>
                  <c:pt idx="0">
                    <c:v>WT</c:v>
                  </c:pt>
                  <c:pt idx="2">
                    <c:v>W378A</c:v>
                  </c:pt>
                  <c:pt idx="4">
                    <c:v>H383A</c:v>
                  </c:pt>
                  <c:pt idx="6">
                    <c:v>N385A</c:v>
                  </c:pt>
                  <c:pt idx="8">
                    <c:v>N387A</c:v>
                  </c:pt>
                  <c:pt idx="10">
                    <c:v>T443A</c:v>
                  </c:pt>
                  <c:pt idx="12">
                    <c:v>S444A</c:v>
                  </c:pt>
                  <c:pt idx="14">
                    <c:v>W453A</c:v>
                  </c:pt>
                  <c:pt idx="16">
                    <c:v>E541A</c:v>
                  </c:pt>
                  <c:pt idx="18">
                    <c:v>H613A</c:v>
                  </c:pt>
                  <c:pt idx="20">
                    <c:v>W655A</c:v>
                  </c:pt>
                  <c:pt idx="22">
                    <c:v>H697A</c:v>
                  </c:pt>
                  <c:pt idx="24">
                    <c:v>D699A</c:v>
                  </c:pt>
                </c:lvl>
              </c:multiLvlStrCache>
            </c:multiLvlStrRef>
          </c:cat>
          <c:val>
            <c:numRef>
              <c:f>[2]Fig5c!$M$144:$M$169</c:f>
              <c:numCache>
                <c:formatCode>General</c:formatCode>
                <c:ptCount val="26"/>
                <c:pt idx="0">
                  <c:v>100</c:v>
                </c:pt>
                <c:pt idx="1">
                  <c:v>100</c:v>
                </c:pt>
                <c:pt idx="2">
                  <c:v>-0.81505428345188391</c:v>
                </c:pt>
                <c:pt idx="3">
                  <c:v>-0.53045677461747232</c:v>
                </c:pt>
                <c:pt idx="4">
                  <c:v>-0.54721787141409295</c:v>
                </c:pt>
                <c:pt idx="5">
                  <c:v>-0.48479471322822304</c:v>
                </c:pt>
                <c:pt idx="6">
                  <c:v>-1.0251674675710774</c:v>
                </c:pt>
                <c:pt idx="7">
                  <c:v>-0.13400878162634627</c:v>
                </c:pt>
                <c:pt idx="8">
                  <c:v>-0.61648586959893148</c:v>
                </c:pt>
                <c:pt idx="9">
                  <c:v>0.10010232682297465</c:v>
                </c:pt>
                <c:pt idx="10">
                  <c:v>89.535903989626391</c:v>
                </c:pt>
                <c:pt idx="11">
                  <c:v>100.89835421507797</c:v>
                </c:pt>
                <c:pt idx="12">
                  <c:v>63.331794002923957</c:v>
                </c:pt>
                <c:pt idx="13">
                  <c:v>70.721866112710103</c:v>
                </c:pt>
                <c:pt idx="14">
                  <c:v>5.1673978319867935</c:v>
                </c:pt>
                <c:pt idx="15">
                  <c:v>6.4542044688416551</c:v>
                </c:pt>
                <c:pt idx="16">
                  <c:v>-0.78965596896312917</c:v>
                </c:pt>
                <c:pt idx="17">
                  <c:v>-0.61002529081009316</c:v>
                </c:pt>
                <c:pt idx="18">
                  <c:v>1.7732625267943953</c:v>
                </c:pt>
                <c:pt idx="19">
                  <c:v>2.6295255663053863</c:v>
                </c:pt>
                <c:pt idx="20">
                  <c:v>0.45716924518918006</c:v>
                </c:pt>
                <c:pt idx="21">
                  <c:v>0.89578748874918313</c:v>
                </c:pt>
                <c:pt idx="22">
                  <c:v>51.092126553263519</c:v>
                </c:pt>
                <c:pt idx="23">
                  <c:v>57.97695764217098</c:v>
                </c:pt>
                <c:pt idx="24">
                  <c:v>9.2357192376983418E-3</c:v>
                </c:pt>
                <c:pt idx="25">
                  <c:v>-0.61569775599672849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B-4A04-A366-55EF74859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5298320"/>
        <c:axId val="1555182624"/>
      </c:barChart>
      <c:scatterChart>
        <c:scatterStyle val="lineMarker"/>
        <c:varyColors val="0"/>
        <c:ser>
          <c:idx val="1"/>
          <c:order val="1"/>
          <c:tx>
            <c:v>1</c:v>
          </c:tx>
          <c:spPr>
            <a:ln w="19050">
              <a:noFill/>
            </a:ln>
          </c:spPr>
          <c:marker>
            <c:symbol val="circle"/>
            <c:size val="5"/>
          </c:marker>
          <c:xVal>
            <c:multiLvlStrRef>
              <c:f>[2]Fig5c!$B$144:$C$169</c:f>
              <c:multiLvlStrCache>
                <c:ptCount val="26"/>
                <c:lvl>
                  <c:pt idx="0">
                    <c:v>Type II</c:v>
                  </c:pt>
                  <c:pt idx="1">
                    <c:v>Type V</c:v>
                  </c:pt>
                  <c:pt idx="2">
                    <c:v>Type II</c:v>
                  </c:pt>
                  <c:pt idx="3">
                    <c:v>Type V</c:v>
                  </c:pt>
                  <c:pt idx="4">
                    <c:v>Type II</c:v>
                  </c:pt>
                  <c:pt idx="5">
                    <c:v>Type V</c:v>
                  </c:pt>
                  <c:pt idx="6">
                    <c:v>Type II</c:v>
                  </c:pt>
                  <c:pt idx="7">
                    <c:v>Type V</c:v>
                  </c:pt>
                  <c:pt idx="8">
                    <c:v>Type II</c:v>
                  </c:pt>
                  <c:pt idx="9">
                    <c:v>Type V</c:v>
                  </c:pt>
                  <c:pt idx="10">
                    <c:v>Type II</c:v>
                  </c:pt>
                  <c:pt idx="11">
                    <c:v>Type V</c:v>
                  </c:pt>
                  <c:pt idx="12">
                    <c:v>Type II</c:v>
                  </c:pt>
                  <c:pt idx="13">
                    <c:v>Type V</c:v>
                  </c:pt>
                  <c:pt idx="14">
                    <c:v>Type II</c:v>
                  </c:pt>
                  <c:pt idx="15">
                    <c:v>Type V</c:v>
                  </c:pt>
                  <c:pt idx="16">
                    <c:v>Type II</c:v>
                  </c:pt>
                  <c:pt idx="17">
                    <c:v>Type V</c:v>
                  </c:pt>
                  <c:pt idx="18">
                    <c:v>Type II</c:v>
                  </c:pt>
                  <c:pt idx="19">
                    <c:v>Type V</c:v>
                  </c:pt>
                  <c:pt idx="20">
                    <c:v>Type II</c:v>
                  </c:pt>
                  <c:pt idx="21">
                    <c:v>Type V</c:v>
                  </c:pt>
                  <c:pt idx="22">
                    <c:v>Type II</c:v>
                  </c:pt>
                  <c:pt idx="23">
                    <c:v>Type V</c:v>
                  </c:pt>
                  <c:pt idx="24">
                    <c:v>Type II</c:v>
                  </c:pt>
                  <c:pt idx="25">
                    <c:v>Type V</c:v>
                  </c:pt>
                </c:lvl>
                <c:lvl>
                  <c:pt idx="0">
                    <c:v>WT</c:v>
                  </c:pt>
                  <c:pt idx="2">
                    <c:v>W378A</c:v>
                  </c:pt>
                  <c:pt idx="4">
                    <c:v>H383A</c:v>
                  </c:pt>
                  <c:pt idx="6">
                    <c:v>N385A</c:v>
                  </c:pt>
                  <c:pt idx="8">
                    <c:v>N387A</c:v>
                  </c:pt>
                  <c:pt idx="10">
                    <c:v>T443A</c:v>
                  </c:pt>
                  <c:pt idx="12">
                    <c:v>S444A</c:v>
                  </c:pt>
                  <c:pt idx="14">
                    <c:v>W453A</c:v>
                  </c:pt>
                  <c:pt idx="16">
                    <c:v>E541A</c:v>
                  </c:pt>
                  <c:pt idx="18">
                    <c:v>H613A</c:v>
                  </c:pt>
                  <c:pt idx="20">
                    <c:v>W655A</c:v>
                  </c:pt>
                  <c:pt idx="22">
                    <c:v>H697A</c:v>
                  </c:pt>
                  <c:pt idx="24">
                    <c:v>D699A</c:v>
                  </c:pt>
                </c:lvl>
              </c:multiLvlStrCache>
            </c:multiLvlStrRef>
          </c:xVal>
          <c:yVal>
            <c:numRef>
              <c:f>[2]Fig5c!$O$144:$O$169</c:f>
              <c:numCache>
                <c:formatCode>General</c:formatCode>
                <c:ptCount val="26"/>
                <c:pt idx="0">
                  <c:v>100.06465017320004</c:v>
                </c:pt>
                <c:pt idx="1">
                  <c:v>100.45396833001942</c:v>
                </c:pt>
                <c:pt idx="2">
                  <c:v>-0.78965596896312917</c:v>
                </c:pt>
                <c:pt idx="3">
                  <c:v>-7.7001789863826609E-2</c:v>
                </c:pt>
                <c:pt idx="4">
                  <c:v>-0.42253534999886194</c:v>
                </c:pt>
                <c:pt idx="5">
                  <c:v>-0.46201073918295976</c:v>
                </c:pt>
                <c:pt idx="6">
                  <c:v>-0.61648586959893148</c:v>
                </c:pt>
                <c:pt idx="7">
                  <c:v>4.2787327900999685E-2</c:v>
                </c:pt>
                <c:pt idx="8">
                  <c:v>-0.36712082676846958</c:v>
                </c:pt>
                <c:pt idx="9">
                  <c:v>0.56467979233472865</c:v>
                </c:pt>
                <c:pt idx="10">
                  <c:v>89.397367854720571</c:v>
                </c:pt>
                <c:pt idx="11">
                  <c:v>100.73553820828813</c:v>
                </c:pt>
                <c:pt idx="12">
                  <c:v>62.431309126036169</c:v>
                </c:pt>
                <c:pt idx="13">
                  <c:v>70.892981201296379</c:v>
                </c:pt>
                <c:pt idx="14">
                  <c:v>5.0288616970809814</c:v>
                </c:pt>
                <c:pt idx="15">
                  <c:v>6.3064465898474005</c:v>
                </c:pt>
                <c:pt idx="16">
                  <c:v>-0.78965596896312917</c:v>
                </c:pt>
                <c:pt idx="17">
                  <c:v>-0.71868337206238175</c:v>
                </c:pt>
                <c:pt idx="18">
                  <c:v>1.9117986617002074</c:v>
                </c:pt>
                <c:pt idx="19">
                  <c:v>2.5325888686212576</c:v>
                </c:pt>
                <c:pt idx="20">
                  <c:v>0.45716924518918006</c:v>
                </c:pt>
                <c:pt idx="21">
                  <c:v>0.82135242521415075</c:v>
                </c:pt>
                <c:pt idx="22">
                  <c:v>50.537982013640267</c:v>
                </c:pt>
                <c:pt idx="23">
                  <c:v>58.025982115050944</c:v>
                </c:pt>
                <c:pt idx="24">
                  <c:v>1.8148232979980714</c:v>
                </c:pt>
                <c:pt idx="25">
                  <c:v>-0.67504902447288007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1B-4A04-A366-55EF7485927F}"/>
            </c:ext>
          </c:extLst>
        </c:ser>
        <c:ser>
          <c:idx val="2"/>
          <c:order val="2"/>
          <c:tx>
            <c:v>2</c:v>
          </c:tx>
          <c:spPr>
            <a:ln w="19050">
              <a:noFill/>
            </a:ln>
          </c:spPr>
          <c:marker>
            <c:symbol val="circle"/>
            <c:size val="5"/>
          </c:marker>
          <c:xVal>
            <c:multiLvlStrRef>
              <c:f>[2]Fig5c!$B$144:$C$169</c:f>
              <c:multiLvlStrCache>
                <c:ptCount val="26"/>
                <c:lvl>
                  <c:pt idx="0">
                    <c:v>Type II</c:v>
                  </c:pt>
                  <c:pt idx="1">
                    <c:v>Type V</c:v>
                  </c:pt>
                  <c:pt idx="2">
                    <c:v>Type II</c:v>
                  </c:pt>
                  <c:pt idx="3">
                    <c:v>Type V</c:v>
                  </c:pt>
                  <c:pt idx="4">
                    <c:v>Type II</c:v>
                  </c:pt>
                  <c:pt idx="5">
                    <c:v>Type V</c:v>
                  </c:pt>
                  <c:pt idx="6">
                    <c:v>Type II</c:v>
                  </c:pt>
                  <c:pt idx="7">
                    <c:v>Type V</c:v>
                  </c:pt>
                  <c:pt idx="8">
                    <c:v>Type II</c:v>
                  </c:pt>
                  <c:pt idx="9">
                    <c:v>Type V</c:v>
                  </c:pt>
                  <c:pt idx="10">
                    <c:v>Type II</c:v>
                  </c:pt>
                  <c:pt idx="11">
                    <c:v>Type V</c:v>
                  </c:pt>
                  <c:pt idx="12">
                    <c:v>Type II</c:v>
                  </c:pt>
                  <c:pt idx="13">
                    <c:v>Type V</c:v>
                  </c:pt>
                  <c:pt idx="14">
                    <c:v>Type II</c:v>
                  </c:pt>
                  <c:pt idx="15">
                    <c:v>Type V</c:v>
                  </c:pt>
                  <c:pt idx="16">
                    <c:v>Type II</c:v>
                  </c:pt>
                  <c:pt idx="17">
                    <c:v>Type V</c:v>
                  </c:pt>
                  <c:pt idx="18">
                    <c:v>Type II</c:v>
                  </c:pt>
                  <c:pt idx="19">
                    <c:v>Type V</c:v>
                  </c:pt>
                  <c:pt idx="20">
                    <c:v>Type II</c:v>
                  </c:pt>
                  <c:pt idx="21">
                    <c:v>Type V</c:v>
                  </c:pt>
                  <c:pt idx="22">
                    <c:v>Type II</c:v>
                  </c:pt>
                  <c:pt idx="23">
                    <c:v>Type V</c:v>
                  </c:pt>
                  <c:pt idx="24">
                    <c:v>Type II</c:v>
                  </c:pt>
                  <c:pt idx="25">
                    <c:v>Type V</c:v>
                  </c:pt>
                </c:lvl>
                <c:lvl>
                  <c:pt idx="0">
                    <c:v>WT</c:v>
                  </c:pt>
                  <c:pt idx="2">
                    <c:v>W378A</c:v>
                  </c:pt>
                  <c:pt idx="4">
                    <c:v>H383A</c:v>
                  </c:pt>
                  <c:pt idx="6">
                    <c:v>N385A</c:v>
                  </c:pt>
                  <c:pt idx="8">
                    <c:v>N387A</c:v>
                  </c:pt>
                  <c:pt idx="10">
                    <c:v>T443A</c:v>
                  </c:pt>
                  <c:pt idx="12">
                    <c:v>S444A</c:v>
                  </c:pt>
                  <c:pt idx="14">
                    <c:v>W453A</c:v>
                  </c:pt>
                  <c:pt idx="16">
                    <c:v>E541A</c:v>
                  </c:pt>
                  <c:pt idx="18">
                    <c:v>H613A</c:v>
                  </c:pt>
                  <c:pt idx="20">
                    <c:v>W655A</c:v>
                  </c:pt>
                  <c:pt idx="22">
                    <c:v>H697A</c:v>
                  </c:pt>
                  <c:pt idx="24">
                    <c:v>D699A</c:v>
                  </c:pt>
                </c:lvl>
              </c:multiLvlStrCache>
            </c:multiLvlStrRef>
          </c:xVal>
          <c:yVal>
            <c:numRef>
              <c:f>[2]Fig5c!$P$144:$P$169</c:f>
              <c:numCache>
                <c:formatCode>General</c:formatCode>
                <c:ptCount val="26"/>
                <c:pt idx="0">
                  <c:v>99.995382175015209</c:v>
                </c:pt>
                <c:pt idx="1">
                  <c:v>99.837183993210175</c:v>
                </c:pt>
                <c:pt idx="2">
                  <c:v>-0.58185176660441096</c:v>
                </c:pt>
                <c:pt idx="3">
                  <c:v>-0.46201073918295976</c:v>
                </c:pt>
                <c:pt idx="4">
                  <c:v>-0.48487661070647736</c:v>
                </c:pt>
                <c:pt idx="5">
                  <c:v>-0.34214461962826964</c:v>
                </c:pt>
                <c:pt idx="6">
                  <c:v>-1.135996375495727</c:v>
                </c:pt>
                <c:pt idx="7">
                  <c:v>0.23100536959147991</c:v>
                </c:pt>
                <c:pt idx="8">
                  <c:v>-0.49180334818370058</c:v>
                </c:pt>
                <c:pt idx="9">
                  <c:v>0.45431056019657717</c:v>
                </c:pt>
                <c:pt idx="10">
                  <c:v>89.605172057079287</c:v>
                </c:pt>
                <c:pt idx="11">
                  <c:v>101.76299875770447</c:v>
                </c:pt>
                <c:pt idx="12">
                  <c:v>63.969060223490679</c:v>
                </c:pt>
                <c:pt idx="13">
                  <c:v>70.379635935537536</c:v>
                </c:pt>
                <c:pt idx="14">
                  <c:v>5.4444701017984167</c:v>
                </c:pt>
                <c:pt idx="15">
                  <c:v>6.7248229814408589</c:v>
                </c:pt>
                <c:pt idx="16">
                  <c:v>-0.78965596896312917</c:v>
                </c:pt>
                <c:pt idx="17">
                  <c:v>-0.46201073918295976</c:v>
                </c:pt>
                <c:pt idx="18">
                  <c:v>1.7039944593414891</c:v>
                </c:pt>
                <c:pt idx="19">
                  <c:v>2.361388222490683</c:v>
                </c:pt>
                <c:pt idx="20">
                  <c:v>0.66497344754789833</c:v>
                </c:pt>
                <c:pt idx="21">
                  <c:v>1.3013302486986698</c:v>
                </c:pt>
                <c:pt idx="22">
                  <c:v>51.161394620716415</c:v>
                </c:pt>
                <c:pt idx="23">
                  <c:v>58.059349557325277</c:v>
                </c:pt>
                <c:pt idx="24">
                  <c:v>-0.9974601713218475</c:v>
                </c:pt>
                <c:pt idx="25">
                  <c:v>-0.44481367278003853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1B-4A04-A366-55EF7485927F}"/>
            </c:ext>
          </c:extLst>
        </c:ser>
        <c:ser>
          <c:idx val="3"/>
          <c:order val="3"/>
          <c:tx>
            <c:v>3</c:v>
          </c:tx>
          <c:spPr>
            <a:ln w="19050">
              <a:noFill/>
            </a:ln>
          </c:spPr>
          <c:marker>
            <c:symbol val="circle"/>
            <c:size val="5"/>
          </c:marker>
          <c:xVal>
            <c:multiLvlStrRef>
              <c:f>[2]Fig5c!$B$144:$C$169</c:f>
              <c:multiLvlStrCache>
                <c:ptCount val="26"/>
                <c:lvl>
                  <c:pt idx="0">
                    <c:v>Type II</c:v>
                  </c:pt>
                  <c:pt idx="1">
                    <c:v>Type V</c:v>
                  </c:pt>
                  <c:pt idx="2">
                    <c:v>Type II</c:v>
                  </c:pt>
                  <c:pt idx="3">
                    <c:v>Type V</c:v>
                  </c:pt>
                  <c:pt idx="4">
                    <c:v>Type II</c:v>
                  </c:pt>
                  <c:pt idx="5">
                    <c:v>Type V</c:v>
                  </c:pt>
                  <c:pt idx="6">
                    <c:v>Type II</c:v>
                  </c:pt>
                  <c:pt idx="7">
                    <c:v>Type V</c:v>
                  </c:pt>
                  <c:pt idx="8">
                    <c:v>Type II</c:v>
                  </c:pt>
                  <c:pt idx="9">
                    <c:v>Type V</c:v>
                  </c:pt>
                  <c:pt idx="10">
                    <c:v>Type II</c:v>
                  </c:pt>
                  <c:pt idx="11">
                    <c:v>Type V</c:v>
                  </c:pt>
                  <c:pt idx="12">
                    <c:v>Type II</c:v>
                  </c:pt>
                  <c:pt idx="13">
                    <c:v>Type V</c:v>
                  </c:pt>
                  <c:pt idx="14">
                    <c:v>Type II</c:v>
                  </c:pt>
                  <c:pt idx="15">
                    <c:v>Type V</c:v>
                  </c:pt>
                  <c:pt idx="16">
                    <c:v>Type II</c:v>
                  </c:pt>
                  <c:pt idx="17">
                    <c:v>Type V</c:v>
                  </c:pt>
                  <c:pt idx="18">
                    <c:v>Type II</c:v>
                  </c:pt>
                  <c:pt idx="19">
                    <c:v>Type V</c:v>
                  </c:pt>
                  <c:pt idx="20">
                    <c:v>Type II</c:v>
                  </c:pt>
                  <c:pt idx="21">
                    <c:v>Type V</c:v>
                  </c:pt>
                  <c:pt idx="22">
                    <c:v>Type II</c:v>
                  </c:pt>
                  <c:pt idx="23">
                    <c:v>Type V</c:v>
                  </c:pt>
                  <c:pt idx="24">
                    <c:v>Type II</c:v>
                  </c:pt>
                  <c:pt idx="25">
                    <c:v>Type V</c:v>
                  </c:pt>
                </c:lvl>
                <c:lvl>
                  <c:pt idx="0">
                    <c:v>WT</c:v>
                  </c:pt>
                  <c:pt idx="2">
                    <c:v>W378A</c:v>
                  </c:pt>
                  <c:pt idx="4">
                    <c:v>H383A</c:v>
                  </c:pt>
                  <c:pt idx="6">
                    <c:v>N385A</c:v>
                  </c:pt>
                  <c:pt idx="8">
                    <c:v>N387A</c:v>
                  </c:pt>
                  <c:pt idx="10">
                    <c:v>T443A</c:v>
                  </c:pt>
                  <c:pt idx="12">
                    <c:v>S444A</c:v>
                  </c:pt>
                  <c:pt idx="14">
                    <c:v>W453A</c:v>
                  </c:pt>
                  <c:pt idx="16">
                    <c:v>E541A</c:v>
                  </c:pt>
                  <c:pt idx="18">
                    <c:v>H613A</c:v>
                  </c:pt>
                  <c:pt idx="20">
                    <c:v>W655A</c:v>
                  </c:pt>
                  <c:pt idx="22">
                    <c:v>H697A</c:v>
                  </c:pt>
                  <c:pt idx="24">
                    <c:v>D699A</c:v>
                  </c:pt>
                </c:lvl>
              </c:multiLvlStrCache>
            </c:multiLvlStrRef>
          </c:xVal>
          <c:yVal>
            <c:numRef>
              <c:f>[2]Fig5c!$Q$144:$Q$169</c:f>
              <c:numCache>
                <c:formatCode>General</c:formatCode>
                <c:ptCount val="26"/>
                <c:pt idx="0">
                  <c:v>99.939967651784798</c:v>
                </c:pt>
                <c:pt idx="1">
                  <c:v>99.708847676770446</c:v>
                </c:pt>
                <c:pt idx="2">
                  <c:v>-1.0736551147881115</c:v>
                </c:pt>
                <c:pt idx="3">
                  <c:v>-1.0523577948056302</c:v>
                </c:pt>
                <c:pt idx="4">
                  <c:v>-0.73424165353693915</c:v>
                </c:pt>
                <c:pt idx="5">
                  <c:v>-0.65022878087343994</c:v>
                </c:pt>
                <c:pt idx="6">
                  <c:v>-1.3230201576185734</c:v>
                </c:pt>
                <c:pt idx="7">
                  <c:v>-0.67581904237151824</c:v>
                </c:pt>
                <c:pt idx="8">
                  <c:v>-0.99053343384462456</c:v>
                </c:pt>
                <c:pt idx="9">
                  <c:v>-0.71868337206238175</c:v>
                </c:pt>
                <c:pt idx="10">
                  <c:v>89.605172057079287</c:v>
                </c:pt>
                <c:pt idx="11">
                  <c:v>100.19652567924136</c:v>
                </c:pt>
                <c:pt idx="12">
                  <c:v>63.595012659244986</c:v>
                </c:pt>
                <c:pt idx="13">
                  <c:v>70.892981201296379</c:v>
                </c:pt>
                <c:pt idx="14">
                  <c:v>5.0288616970809814</c:v>
                </c:pt>
                <c:pt idx="15">
                  <c:v>6.3313438352367051</c:v>
                </c:pt>
                <c:pt idx="16">
                  <c:v>-0.78965596896312917</c:v>
                </c:pt>
                <c:pt idx="17">
                  <c:v>-0.64938176118493796</c:v>
                </c:pt>
                <c:pt idx="18">
                  <c:v>1.7039944593414891</c:v>
                </c:pt>
                <c:pt idx="19">
                  <c:v>2.9945996078042176</c:v>
                </c:pt>
                <c:pt idx="20">
                  <c:v>0.24936504283046187</c:v>
                </c:pt>
                <c:pt idx="21">
                  <c:v>0.56467979233472865</c:v>
                </c:pt>
                <c:pt idx="22">
                  <c:v>51.577003025433854</c:v>
                </c:pt>
                <c:pt idx="23">
                  <c:v>57.845541254136712</c:v>
                </c:pt>
                <c:pt idx="24">
                  <c:v>-0.78965596896312917</c:v>
                </c:pt>
                <c:pt idx="25">
                  <c:v>-0.72723057073726649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C1B-4A04-A366-55EF74859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298320"/>
        <c:axId val="1555182624"/>
      </c:scatterChart>
      <c:catAx>
        <c:axId val="155529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55182624"/>
        <c:crosses val="autoZero"/>
        <c:auto val="1"/>
        <c:lblAlgn val="ctr"/>
        <c:lblOffset val="100"/>
        <c:noMultiLvlLbl val="0"/>
      </c:catAx>
      <c:valAx>
        <c:axId val="15551826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sv-SE"/>
                  <a:t>µg</a:t>
                </a:r>
                <a:r>
                  <a:rPr lang="sv-SE" baseline="0"/>
                  <a:t> fucose released</a:t>
                </a:r>
                <a:endParaRPr lang="sv-SE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5529832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44</xdr:row>
      <xdr:rowOff>133350</xdr:rowOff>
    </xdr:from>
    <xdr:to>
      <xdr:col>4</xdr:col>
      <xdr:colOff>571500</xdr:colOff>
      <xdr:row>57</xdr:row>
      <xdr:rowOff>12700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74C0213-BB3A-4A44-8A55-B5EE5608C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38100</xdr:colOff>
      <xdr:row>44</xdr:row>
      <xdr:rowOff>76200</xdr:rowOff>
    </xdr:from>
    <xdr:to>
      <xdr:col>18</xdr:col>
      <xdr:colOff>584200</xdr:colOff>
      <xdr:row>57</xdr:row>
      <xdr:rowOff>25400</xdr:rowOff>
    </xdr:to>
    <xdr:graphicFrame macro="">
      <xdr:nvGraphicFramePr>
        <xdr:cNvPr id="3" name="Diagram 3">
          <a:extLst>
            <a:ext uri="{FF2B5EF4-FFF2-40B4-BE49-F238E27FC236}">
              <a16:creationId xmlns:a16="http://schemas.microsoft.com/office/drawing/2014/main" id="{05B7F831-93A5-47A9-BDFA-E5AD02592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119410</xdr:colOff>
      <xdr:row>65</xdr:row>
      <xdr:rowOff>139011</xdr:rowOff>
    </xdr:from>
    <xdr:to>
      <xdr:col>25</xdr:col>
      <xdr:colOff>2648</xdr:colOff>
      <xdr:row>90</xdr:row>
      <xdr:rowOff>132662</xdr:rowOff>
    </xdr:to>
    <xdr:graphicFrame macro="">
      <xdr:nvGraphicFramePr>
        <xdr:cNvPr id="4" name="Diagram 4">
          <a:extLst>
            <a:ext uri="{FF2B5EF4-FFF2-40B4-BE49-F238E27FC236}">
              <a16:creationId xmlns:a16="http://schemas.microsoft.com/office/drawing/2014/main" id="{E6647C8E-CE0B-4A81-8063-3DFDD5184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336550</xdr:colOff>
      <xdr:row>47</xdr:row>
      <xdr:rowOff>0</xdr:rowOff>
    </xdr:from>
    <xdr:to>
      <xdr:col>5</xdr:col>
      <xdr:colOff>781050</xdr:colOff>
      <xdr:row>61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8FD5BEA-16F1-45D7-836B-6A33D563C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247650</xdr:colOff>
      <xdr:row>39</xdr:row>
      <xdr:rowOff>165100</xdr:rowOff>
    </xdr:from>
    <xdr:to>
      <xdr:col>24</xdr:col>
      <xdr:colOff>12700</xdr:colOff>
      <xdr:row>64</xdr:row>
      <xdr:rowOff>114300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3A34968-9CB9-47D9-A901-A11078EBC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118</xdr:row>
      <xdr:rowOff>88900</xdr:rowOff>
    </xdr:from>
    <xdr:to>
      <xdr:col>6</xdr:col>
      <xdr:colOff>482600</xdr:colOff>
      <xdr:row>132</xdr:row>
      <xdr:rowOff>165100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587E2BEE-ECBF-4881-BAFE-054BD4FAB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165100</xdr:colOff>
      <xdr:row>110</xdr:row>
      <xdr:rowOff>25400</xdr:rowOff>
    </xdr:from>
    <xdr:to>
      <xdr:col>23</xdr:col>
      <xdr:colOff>215900</xdr:colOff>
      <xdr:row>134</xdr:row>
      <xdr:rowOff>152400</xdr:rowOff>
    </xdr:to>
    <xdr:graphicFrame macro="">
      <xdr:nvGraphicFramePr>
        <xdr:cNvPr id="5" name="Diagram 3">
          <a:extLst>
            <a:ext uri="{FF2B5EF4-FFF2-40B4-BE49-F238E27FC236}">
              <a16:creationId xmlns:a16="http://schemas.microsoft.com/office/drawing/2014/main" id="{D0374323-8902-4AF2-9893-D0B50EB21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66675</xdr:colOff>
      <xdr:row>171</xdr:row>
      <xdr:rowOff>180975</xdr:rowOff>
    </xdr:from>
    <xdr:to>
      <xdr:col>13</xdr:col>
      <xdr:colOff>200494</xdr:colOff>
      <xdr:row>196</xdr:row>
      <xdr:rowOff>122290</xdr:rowOff>
    </xdr:to>
    <xdr:graphicFrame macro="">
      <xdr:nvGraphicFramePr>
        <xdr:cNvPr id="6" name="Diagram 4">
          <a:extLst>
            <a:ext uri="{FF2B5EF4-FFF2-40B4-BE49-F238E27FC236}">
              <a16:creationId xmlns:a16="http://schemas.microsoft.com/office/drawing/2014/main" id="{E6F245B2-B1B7-413E-95B0-6012139C3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82550</xdr:rowOff>
    </xdr:from>
    <xdr:to>
      <xdr:col>1</xdr:col>
      <xdr:colOff>4878334</xdr:colOff>
      <xdr:row>22</xdr:row>
      <xdr:rowOff>20073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EE589EB-0D84-389B-0E5B-565CCC313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850" y="819150"/>
          <a:ext cx="4878334" cy="32522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425450</xdr:colOff>
      <xdr:row>5</xdr:row>
      <xdr:rowOff>69850</xdr:rowOff>
    </xdr:from>
    <xdr:to>
      <xdr:col>1</xdr:col>
      <xdr:colOff>4253749</xdr:colOff>
      <xdr:row>26</xdr:row>
      <xdr:rowOff>70620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CCD2A6-5029-6458-6EFF-092FCEF2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450" y="990600"/>
          <a:ext cx="5161799" cy="3867920"/>
        </a:xfrm>
        <a:prstGeom prst="rect">
          <a:avLst/>
        </a:prstGeom>
      </xdr:spPr>
    </xdr:pic>
    <xdr:clientData/>
  </xdr:twoCellAnchor>
  <xdr:twoCellAnchor editAs="oneCell">
    <xdr:from>
      <xdr:col>1</xdr:col>
      <xdr:colOff>4610100</xdr:colOff>
      <xdr:row>5</xdr:row>
      <xdr:rowOff>69850</xdr:rowOff>
    </xdr:from>
    <xdr:to>
      <xdr:col>1</xdr:col>
      <xdr:colOff>9771899</xdr:colOff>
      <xdr:row>26</xdr:row>
      <xdr:rowOff>69096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C49702-2B7C-A426-B58D-9F4C34564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990600"/>
          <a:ext cx="5161799" cy="38663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dreasN&#228;geli\AppData\Local\Microsoft\Windows\INetCache\Content.Outlook\GO69EXPD\230124_fucosidases%20comparison_calculations%20and%20results.xlsx" TargetMode="External"/><Relationship Id="rId1" Type="http://schemas.openxmlformats.org/officeDocument/2006/relationships/externalLinkPath" Target="/Users/AndreasN&#228;geli/AppData/Local/Microsoft/Windows/INetCache/Content.Outlook/GO69EXPD/230124_fucosidases%20comparison_calculations%20and%20result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tsas\doctorado\Otros_proyectos\GH95_Akkermansia\paper\accepted_manuscript_lastrevisiones\material%20Genovis\FucOB%20source%20file.xlsx" TargetMode="External"/><Relationship Id="rId1" Type="http://schemas.openxmlformats.org/officeDocument/2006/relationships/externalLinkPath" Target="material%20Genovis/FucOB%20source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dreasN&#228;geli\AppData\Local\Microsoft\Windows\INetCache\Content.Outlook\GO69EXPD\220824_FucOB%20mutants%20H%20antigen%20type%202_results.xlsx" TargetMode="External"/><Relationship Id="rId1" Type="http://schemas.openxmlformats.org/officeDocument/2006/relationships/externalLinkPath" Target="/Users/AndreasN&#228;geli/AppData/Local/Microsoft/Windows/INetCache/Content.Outlook/GO69EXPD/220824_FucOB%20mutants%20H%20antigen%20type%202_result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dreasN&#228;geli\AppData\Local\Microsoft\Windows\INetCache\Content.Outlook\GO69EXPD\220824_FucOB%20mutants%20H%20antigen%20type%205_results.xlsx" TargetMode="External"/><Relationship Id="rId1" Type="http://schemas.openxmlformats.org/officeDocument/2006/relationships/externalLinkPath" Target="/Users/AndreasN&#228;geli/AppData/Local/Microsoft/Windows/INetCache/Content.Outlook/GO69EXPD/220824_FucOB%20mutants%20H%20antigen%20type%205_resul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te 1 A1"/>
      <sheetName val="Plate 1 A2"/>
      <sheetName val="Plate 2 A1"/>
      <sheetName val="Plate 2 A2"/>
      <sheetName val="Calculations &amp; Result"/>
    </sheetNames>
    <sheetDataSet>
      <sheetData sheetId="0" refreshError="1">
        <row r="39">
          <cell r="D39">
            <v>-1E-3</v>
          </cell>
          <cell r="E39">
            <v>1E-3</v>
          </cell>
          <cell r="F39">
            <v>-2.9999999999999997E-4</v>
          </cell>
          <cell r="G39">
            <v>4.0000000000000001E-3</v>
          </cell>
          <cell r="H39">
            <v>3.0000000000000001E-3</v>
          </cell>
          <cell r="I39">
            <v>1E-3</v>
          </cell>
          <cell r="J39">
            <v>8.0000000000000004E-4</v>
          </cell>
          <cell r="K39">
            <v>-1E-3</v>
          </cell>
          <cell r="L39">
            <v>2E-3</v>
          </cell>
        </row>
        <row r="40">
          <cell r="D40">
            <v>3.0000000000000001E-3</v>
          </cell>
          <cell r="E40">
            <v>2E-3</v>
          </cell>
          <cell r="F40">
            <v>3.0000000000000001E-3</v>
          </cell>
          <cell r="G40">
            <v>5.0000000000000001E-3</v>
          </cell>
          <cell r="H40">
            <v>2E-3</v>
          </cell>
          <cell r="I40">
            <v>2E-3</v>
          </cell>
          <cell r="J40">
            <v>2E-3</v>
          </cell>
          <cell r="K40">
            <v>3.0000000000000001E-3</v>
          </cell>
          <cell r="L40">
            <v>3.0000000000000001E-3</v>
          </cell>
        </row>
        <row r="41">
          <cell r="D41">
            <v>2E-3</v>
          </cell>
          <cell r="E41">
            <v>4.0000000000000001E-3</v>
          </cell>
          <cell r="F41">
            <v>3.0000000000000001E-3</v>
          </cell>
          <cell r="G41">
            <v>4.0000000000000001E-3</v>
          </cell>
          <cell r="H41">
            <v>1E-3</v>
          </cell>
          <cell r="I41">
            <v>4.0000000000000001E-3</v>
          </cell>
          <cell r="J41">
            <v>4.0000000000000001E-3</v>
          </cell>
          <cell r="K41">
            <v>3.0000000000000001E-3</v>
          </cell>
          <cell r="L41">
            <v>4.0000000000000001E-3</v>
          </cell>
        </row>
        <row r="42">
          <cell r="C42">
            <v>1E-3</v>
          </cell>
          <cell r="D42">
            <v>8.9999999999999998E-4</v>
          </cell>
          <cell r="E42">
            <v>2E-3</v>
          </cell>
          <cell r="F42">
            <v>1E-3</v>
          </cell>
          <cell r="G42">
            <v>-4.0000000000000002E-4</v>
          </cell>
          <cell r="H42">
            <v>8.0000000000000004E-4</v>
          </cell>
          <cell r="I42">
            <v>5.0000000000000001E-4</v>
          </cell>
          <cell r="J42">
            <v>3.0000000000000001E-3</v>
          </cell>
          <cell r="K42">
            <v>2E-3</v>
          </cell>
        </row>
        <row r="43">
          <cell r="C43">
            <v>0</v>
          </cell>
          <cell r="D43">
            <v>3.0000000000000001E-3</v>
          </cell>
          <cell r="E43">
            <v>3.0000000000000001E-3</v>
          </cell>
          <cell r="F43">
            <v>2E-3</v>
          </cell>
          <cell r="G43">
            <v>3.0000000000000001E-3</v>
          </cell>
          <cell r="H43">
            <v>2E-3</v>
          </cell>
          <cell r="I43">
            <v>2E-3</v>
          </cell>
          <cell r="J43">
            <v>2E-3</v>
          </cell>
          <cell r="K43">
            <v>4.0000000000000001E-3</v>
          </cell>
        </row>
        <row r="44">
          <cell r="C44">
            <v>3.0000000000000001E-3</v>
          </cell>
          <cell r="D44">
            <v>3.0000000000000001E-3</v>
          </cell>
          <cell r="E44">
            <v>6.0000000000000001E-3</v>
          </cell>
          <cell r="F44">
            <v>2E-3</v>
          </cell>
          <cell r="G44">
            <v>4.0000000000000001E-3</v>
          </cell>
          <cell r="H44">
            <v>5.0000000000000001E-3</v>
          </cell>
          <cell r="I44">
            <v>4.0000000000000002E-4</v>
          </cell>
        </row>
      </sheetData>
      <sheetData sheetId="1" refreshError="1">
        <row r="39">
          <cell r="D39">
            <v>0.316</v>
          </cell>
          <cell r="E39">
            <v>0.63700000000000001</v>
          </cell>
          <cell r="F39">
            <v>0.94299999999999995</v>
          </cell>
          <cell r="G39">
            <v>0.60199999999999998</v>
          </cell>
          <cell r="H39">
            <v>0.48099999999999998</v>
          </cell>
          <cell r="I39">
            <v>0.60699999999999998</v>
          </cell>
          <cell r="J39">
            <v>0.60199999999999998</v>
          </cell>
          <cell r="K39">
            <v>6.0000000000000001E-3</v>
          </cell>
          <cell r="L39">
            <v>0.152</v>
          </cell>
        </row>
        <row r="40">
          <cell r="D40">
            <v>0.32300000000000001</v>
          </cell>
          <cell r="E40">
            <v>0.64300000000000002</v>
          </cell>
          <cell r="F40">
            <v>0.97199999999999998</v>
          </cell>
          <cell r="G40">
            <v>0.60199999999999998</v>
          </cell>
          <cell r="H40">
            <v>0.48399999999999999</v>
          </cell>
          <cell r="I40">
            <v>0.61199999999999999</v>
          </cell>
          <cell r="J40">
            <v>0.61</v>
          </cell>
          <cell r="K40">
            <v>0.01</v>
          </cell>
          <cell r="L40">
            <v>0.152</v>
          </cell>
        </row>
        <row r="41">
          <cell r="D41">
            <v>0.32600000000000001</v>
          </cell>
          <cell r="E41">
            <v>0.64600000000000002</v>
          </cell>
          <cell r="F41">
            <v>0.95399999999999996</v>
          </cell>
          <cell r="G41">
            <v>0.61399999999999999</v>
          </cell>
          <cell r="H41">
            <v>0.47099999999999997</v>
          </cell>
          <cell r="I41">
            <v>0.61499999999999999</v>
          </cell>
          <cell r="J41">
            <v>0.60699999999999998</v>
          </cell>
          <cell r="K41">
            <v>7.0000000000000001E-3</v>
          </cell>
          <cell r="L41">
            <v>0.155</v>
          </cell>
        </row>
        <row r="42">
          <cell r="C42">
            <v>7.9000000000000001E-2</v>
          </cell>
          <cell r="D42">
            <v>2E-3</v>
          </cell>
          <cell r="E42">
            <v>3.0000000000000001E-3</v>
          </cell>
          <cell r="F42">
            <v>3.0000000000000001E-3</v>
          </cell>
          <cell r="G42">
            <v>2E-3</v>
          </cell>
          <cell r="H42">
            <v>4.0000000000000001E-3</v>
          </cell>
          <cell r="I42">
            <v>-4.0000000000000002E-4</v>
          </cell>
          <cell r="J42">
            <v>8.0000000000000004E-4</v>
          </cell>
          <cell r="K42">
            <v>8.9999999999999993E-3</v>
          </cell>
        </row>
        <row r="43">
          <cell r="C43">
            <v>7.9000000000000001E-2</v>
          </cell>
          <cell r="D43">
            <v>3.0000000000000001E-3</v>
          </cell>
          <cell r="E43">
            <v>6.0000000000000001E-3</v>
          </cell>
          <cell r="F43">
            <v>3.0000000000000001E-3</v>
          </cell>
          <cell r="G43">
            <v>5.9999999999999995E-4</v>
          </cell>
          <cell r="H43">
            <v>8.0000000000000004E-4</v>
          </cell>
          <cell r="I43">
            <v>5.0000000000000001E-4</v>
          </cell>
          <cell r="J43">
            <v>4.0000000000000001E-3</v>
          </cell>
          <cell r="K43">
            <v>2E-3</v>
          </cell>
        </row>
        <row r="44">
          <cell r="C44">
            <v>7.9000000000000001E-2</v>
          </cell>
          <cell r="D44">
            <v>4.0000000000000001E-3</v>
          </cell>
          <cell r="E44">
            <v>8.9999999999999993E-3</v>
          </cell>
          <cell r="F44">
            <v>4.0000000000000001E-3</v>
          </cell>
          <cell r="G44">
            <v>4.0000000000000001E-3</v>
          </cell>
          <cell r="H44">
            <v>6.0000000000000001E-3</v>
          </cell>
          <cell r="I44">
            <v>1E-3</v>
          </cell>
        </row>
      </sheetData>
      <sheetData sheetId="2" refreshError="1">
        <row r="39">
          <cell r="D39">
            <v>1E-3</v>
          </cell>
          <cell r="E39">
            <v>-2.66667E-4</v>
          </cell>
          <cell r="F39">
            <v>3.0000000000000001E-3</v>
          </cell>
          <cell r="G39">
            <v>7.0000000000000001E-3</v>
          </cell>
          <cell r="H39">
            <v>1E-3</v>
          </cell>
          <cell r="I39">
            <v>-4.6666699999999998E-4</v>
          </cell>
          <cell r="J39">
            <v>1E-3</v>
          </cell>
          <cell r="K39">
            <v>1E-3</v>
          </cell>
          <cell r="L39">
            <v>1E-3</v>
          </cell>
        </row>
        <row r="40">
          <cell r="D40">
            <v>3.0000000000000001E-3</v>
          </cell>
          <cell r="E40">
            <v>3.0000000000000001E-3</v>
          </cell>
          <cell r="F40">
            <v>2E-3</v>
          </cell>
          <cell r="G40">
            <v>5.0000000000000001E-3</v>
          </cell>
          <cell r="H40">
            <v>3.0000000000000001E-3</v>
          </cell>
          <cell r="I40">
            <v>2E-3</v>
          </cell>
          <cell r="J40">
            <v>2E-3</v>
          </cell>
          <cell r="K40">
            <v>2E-3</v>
          </cell>
          <cell r="L40">
            <v>4.0000000000000001E-3</v>
          </cell>
        </row>
        <row r="41">
          <cell r="D41">
            <v>3.0000000000000001E-3</v>
          </cell>
          <cell r="E41">
            <v>-1E-3</v>
          </cell>
          <cell r="F41">
            <v>2E-3</v>
          </cell>
          <cell r="G41">
            <v>3.0000000000000001E-3</v>
          </cell>
          <cell r="H41">
            <v>1.3333299999999999E-4</v>
          </cell>
          <cell r="I41">
            <v>2E-3</v>
          </cell>
          <cell r="J41">
            <v>2E-3</v>
          </cell>
          <cell r="K41">
            <v>5.3333299999999998E-4</v>
          </cell>
          <cell r="L41">
            <v>5.3333299999999998E-4</v>
          </cell>
        </row>
        <row r="42">
          <cell r="C42">
            <v>2E-3</v>
          </cell>
          <cell r="D42">
            <v>5.0000000000000001E-3</v>
          </cell>
          <cell r="E42">
            <v>5.0000000000000001E-3</v>
          </cell>
          <cell r="F42">
            <v>2E-3</v>
          </cell>
          <cell r="G42">
            <v>2E-3</v>
          </cell>
          <cell r="H42">
            <v>3.0000000000000001E-3</v>
          </cell>
          <cell r="I42">
            <v>2E-3</v>
          </cell>
          <cell r="J42">
            <v>2E-3</v>
          </cell>
          <cell r="K42">
            <v>1E-3</v>
          </cell>
          <cell r="L42">
            <v>3.3333000000000001E-5</v>
          </cell>
        </row>
        <row r="43">
          <cell r="C43">
            <v>5.3333299999999998E-4</v>
          </cell>
          <cell r="D43">
            <v>3.0000000000000001E-3</v>
          </cell>
          <cell r="E43">
            <v>5.0000000000000001E-3</v>
          </cell>
          <cell r="F43">
            <v>5.0000000000000001E-3</v>
          </cell>
          <cell r="G43">
            <v>3.0000000000000001E-3</v>
          </cell>
          <cell r="H43">
            <v>2E-3</v>
          </cell>
          <cell r="I43">
            <v>8.3333300000000001E-4</v>
          </cell>
          <cell r="J43">
            <v>2E-3</v>
          </cell>
          <cell r="K43">
            <v>5.0000000000000001E-3</v>
          </cell>
          <cell r="L43">
            <v>3.0000000000000001E-3</v>
          </cell>
        </row>
        <row r="44">
          <cell r="C44">
            <v>4.0000000000000001E-3</v>
          </cell>
          <cell r="D44">
            <v>4.0000000000000001E-3</v>
          </cell>
          <cell r="E44">
            <v>2E-3</v>
          </cell>
          <cell r="F44">
            <v>6.0000000000000001E-3</v>
          </cell>
          <cell r="G44">
            <v>4.0000000000000001E-3</v>
          </cell>
          <cell r="H44">
            <v>-3.6666699999999999E-4</v>
          </cell>
          <cell r="I44">
            <v>2E-3</v>
          </cell>
          <cell r="J44">
            <v>5.3333299999999998E-4</v>
          </cell>
        </row>
      </sheetData>
      <sheetData sheetId="3" refreshError="1">
        <row r="39">
          <cell r="D39">
            <v>0.32700000000000001</v>
          </cell>
          <cell r="E39">
            <v>0.66</v>
          </cell>
          <cell r="F39">
            <v>0.97099999999999997</v>
          </cell>
          <cell r="G39">
            <v>0.439</v>
          </cell>
          <cell r="H39">
            <v>0.19</v>
          </cell>
          <cell r="I39">
            <v>0.41199999999999998</v>
          </cell>
          <cell r="J39">
            <v>0.49199999999999999</v>
          </cell>
          <cell r="K39">
            <v>1.9E-2</v>
          </cell>
          <cell r="L39">
            <v>0.02</v>
          </cell>
        </row>
        <row r="40">
          <cell r="D40">
            <v>0.32900000000000001</v>
          </cell>
          <cell r="E40">
            <v>0.65700000000000003</v>
          </cell>
          <cell r="F40">
            <v>0.97199999999999998</v>
          </cell>
          <cell r="G40">
            <v>0.49399999999999999</v>
          </cell>
          <cell r="H40">
            <v>0.19600000000000001</v>
          </cell>
          <cell r="I40">
            <v>0.40600000000000003</v>
          </cell>
          <cell r="J40">
            <v>0.49</v>
          </cell>
          <cell r="K40">
            <v>0.02</v>
          </cell>
          <cell r="L40">
            <v>2.3E-2</v>
          </cell>
        </row>
        <row r="41">
          <cell r="D41">
            <v>0.32600000000000001</v>
          </cell>
          <cell r="E41">
            <v>0.65400000000000003</v>
          </cell>
          <cell r="F41">
            <v>0.97899999999999998</v>
          </cell>
          <cell r="G41">
            <v>0.49</v>
          </cell>
          <cell r="H41">
            <v>0.19400000000000001</v>
          </cell>
          <cell r="I41">
            <v>0.41199999999999998</v>
          </cell>
          <cell r="J41">
            <v>0.49099999999999999</v>
          </cell>
          <cell r="K41">
            <v>2.1000000000000001E-2</v>
          </cell>
          <cell r="L41">
            <v>1.9E-2</v>
          </cell>
        </row>
        <row r="42">
          <cell r="C42">
            <v>2.3E-2</v>
          </cell>
          <cell r="D42">
            <v>1.4E-2</v>
          </cell>
          <cell r="E42">
            <v>1.7000000000000001E-2</v>
          </cell>
          <cell r="F42">
            <v>2.5999999999999999E-2</v>
          </cell>
          <cell r="G42">
            <v>0.70899999999999996</v>
          </cell>
          <cell r="H42">
            <v>0.45500000000000002</v>
          </cell>
          <cell r="I42">
            <v>0.72199999999999998</v>
          </cell>
          <cell r="J42">
            <v>0.72599999999999998</v>
          </cell>
          <cell r="K42">
            <v>3.0000000000000001E-3</v>
          </cell>
          <cell r="L42">
            <v>-2E-3</v>
          </cell>
        </row>
        <row r="43">
          <cell r="C43">
            <v>2.1999999999999999E-2</v>
          </cell>
          <cell r="D43">
            <v>1.0999999999999999E-2</v>
          </cell>
          <cell r="E43">
            <v>1.6E-2</v>
          </cell>
          <cell r="F43">
            <v>2.5999999999999999E-2</v>
          </cell>
          <cell r="G43">
            <v>0.71299999999999997</v>
          </cell>
          <cell r="H43">
            <v>0.46200000000000002</v>
          </cell>
          <cell r="I43">
            <v>0.71699999999999997</v>
          </cell>
          <cell r="J43">
            <v>0.72499999999999998</v>
          </cell>
          <cell r="K43">
            <v>4.0000000000000001E-3</v>
          </cell>
          <cell r="L43">
            <v>3.0000000000000001E-3</v>
          </cell>
        </row>
        <row r="44">
          <cell r="C44">
            <v>2.4E-2</v>
          </cell>
          <cell r="D44">
            <v>1.4999999999999999E-2</v>
          </cell>
          <cell r="E44">
            <v>1.4999999999999999E-2</v>
          </cell>
          <cell r="F44">
            <v>0.03</v>
          </cell>
          <cell r="G44">
            <v>0.71199999999999997</v>
          </cell>
          <cell r="H44">
            <v>0.46100000000000002</v>
          </cell>
          <cell r="I44">
            <v>0.71899999999999997</v>
          </cell>
          <cell r="J44">
            <v>0.72599999999999998</v>
          </cell>
        </row>
      </sheetData>
      <sheetData sheetId="4" refreshError="1">
        <row r="40">
          <cell r="D40" t="str">
            <v>Ave Abs</v>
          </cell>
          <cell r="R40" t="str">
            <v>Ave Abs</v>
          </cell>
        </row>
        <row r="41">
          <cell r="C41">
            <v>3</v>
          </cell>
          <cell r="D41">
            <v>0.32033333333333336</v>
          </cell>
          <cell r="Q41">
            <v>3</v>
          </cell>
          <cell r="R41">
            <v>0.32500000000000001</v>
          </cell>
        </row>
        <row r="42">
          <cell r="C42">
            <v>6</v>
          </cell>
          <cell r="D42">
            <v>0.63966666666666672</v>
          </cell>
          <cell r="Q42">
            <v>6</v>
          </cell>
          <cell r="R42">
            <v>0.65642222233333336</v>
          </cell>
        </row>
        <row r="43">
          <cell r="C43">
            <v>9</v>
          </cell>
          <cell r="D43">
            <v>0.95443333333333324</v>
          </cell>
          <cell r="Q43">
            <v>9</v>
          </cell>
          <cell r="R43">
            <v>0.97166666666666668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2a,b"/>
      <sheetName val="Fig2a,b (short)"/>
      <sheetName val="Fig5c"/>
      <sheetName val="Fig5c (Short)"/>
    </sheetNames>
    <sheetDataSet>
      <sheetData sheetId="0">
        <row r="63">
          <cell r="E63" t="str">
            <v>µg fuc released</v>
          </cell>
        </row>
        <row r="64">
          <cell r="C64" t="str">
            <v>H type 1</v>
          </cell>
          <cell r="D64" t="str">
            <v>FucOB</v>
          </cell>
          <cell r="E64">
            <v>1.7398474551638838</v>
          </cell>
          <cell r="G64">
            <v>1.712430426716141</v>
          </cell>
          <cell r="H64">
            <v>1.7495361781076066</v>
          </cell>
          <cell r="I64">
            <v>1.7575757606679034</v>
          </cell>
        </row>
        <row r="65">
          <cell r="D65" t="str">
            <v>BlFuc95A</v>
          </cell>
          <cell r="E65">
            <v>3.751597609771181</v>
          </cell>
          <cell r="G65">
            <v>3.7854050742115022</v>
          </cell>
          <cell r="H65">
            <v>3.7068645640074211</v>
          </cell>
          <cell r="I65">
            <v>3.7625231910946191</v>
          </cell>
        </row>
        <row r="66">
          <cell r="D66" t="str">
            <v>BbAfcA</v>
          </cell>
          <cell r="E66">
            <v>4.4984539270253556</v>
          </cell>
          <cell r="G66">
            <v>4.5139146567717994</v>
          </cell>
          <cell r="H66">
            <v>4.4860853432281997</v>
          </cell>
          <cell r="I66">
            <v>4.495361781076066</v>
          </cell>
        </row>
        <row r="68">
          <cell r="C68" t="str">
            <v>H type 2</v>
          </cell>
          <cell r="D68" t="str">
            <v>FucOB</v>
          </cell>
          <cell r="E68">
            <v>4.2058338497217065</v>
          </cell>
          <cell r="G68">
            <v>4.1521335807050086</v>
          </cell>
          <cell r="H68">
            <v>4.2263450834879404</v>
          </cell>
          <cell r="I68">
            <v>4.2390228849721705</v>
          </cell>
        </row>
        <row r="69">
          <cell r="D69" t="str">
            <v>BlFuc95A</v>
          </cell>
          <cell r="E69">
            <v>6.6170892609771172</v>
          </cell>
          <cell r="G69">
            <v>6.6382189239332092</v>
          </cell>
          <cell r="H69">
            <v>6.6026592486085338</v>
          </cell>
          <cell r="I69">
            <v>6.6103896103896105</v>
          </cell>
        </row>
        <row r="70">
          <cell r="D70" t="str">
            <v>BbAfcA</v>
          </cell>
          <cell r="E70">
            <v>6.6767676777983915</v>
          </cell>
          <cell r="G70">
            <v>6.6753246753246751</v>
          </cell>
          <cell r="H70">
            <v>6.6660482374768089</v>
          </cell>
          <cell r="I70">
            <v>6.6889301205936915</v>
          </cell>
        </row>
        <row r="72">
          <cell r="C72" t="str">
            <v>2-FL/ H type 5</v>
          </cell>
          <cell r="D72" t="str">
            <v>FucOB</v>
          </cell>
          <cell r="E72">
            <v>4.4717754651529482</v>
          </cell>
          <cell r="G72">
            <v>4.484389782403027</v>
          </cell>
          <cell r="H72">
            <v>4.5222327341532633</v>
          </cell>
          <cell r="I72">
            <v>4.4087038789025543</v>
          </cell>
        </row>
        <row r="73">
          <cell r="D73" t="str">
            <v>BlFuc95A</v>
          </cell>
          <cell r="E73">
            <v>5.7237464522232733</v>
          </cell>
          <cell r="G73">
            <v>5.6953642384105958</v>
          </cell>
          <cell r="H73">
            <v>5.7332071901608321</v>
          </cell>
          <cell r="I73">
            <v>5.742667928098391</v>
          </cell>
        </row>
        <row r="74">
          <cell r="D74" t="str">
            <v>BbAfcA</v>
          </cell>
          <cell r="E74">
            <v>5.6770734783979817</v>
          </cell>
          <cell r="G74">
            <v>5.6499526963103115</v>
          </cell>
          <cell r="H74">
            <v>5.7142857142857144</v>
          </cell>
          <cell r="I74">
            <v>5.6669820245979183</v>
          </cell>
        </row>
        <row r="76">
          <cell r="C76" t="str">
            <v>3-FL</v>
          </cell>
          <cell r="D76" t="str">
            <v>FucOB</v>
          </cell>
          <cell r="E76">
            <v>1.8921475875118259E-2</v>
          </cell>
          <cell r="G76">
            <v>2.8382213812677391E-2</v>
          </cell>
          <cell r="H76">
            <v>2.8382213812677391E-2</v>
          </cell>
          <cell r="I76">
            <v>0</v>
          </cell>
        </row>
        <row r="77">
          <cell r="D77" t="str">
            <v>BlFuc95A</v>
          </cell>
          <cell r="E77">
            <v>1.3812677388836327</v>
          </cell>
          <cell r="G77">
            <v>1.3812677388836327</v>
          </cell>
          <cell r="H77">
            <v>1.3718070009460737</v>
          </cell>
          <cell r="I77">
            <v>1.3907284768211921</v>
          </cell>
        </row>
        <row r="78">
          <cell r="D78" t="str">
            <v>BbAfcA</v>
          </cell>
          <cell r="E78">
            <v>0.69694102806685587</v>
          </cell>
          <cell r="G78">
            <v>0.70009460737937557</v>
          </cell>
          <cell r="H78">
            <v>0.70955534531693465</v>
          </cell>
          <cell r="I78">
            <v>0.68117313150425729</v>
          </cell>
        </row>
        <row r="80">
          <cell r="C80" t="str">
            <v>Lew-a</v>
          </cell>
          <cell r="D80" t="str">
            <v>FucOB</v>
          </cell>
          <cell r="E80">
            <v>-3.1220435193945129E-2</v>
          </cell>
          <cell r="G80">
            <v>-2.7436140018921473E-2</v>
          </cell>
          <cell r="H80">
            <v>-3.7842951750236518E-2</v>
          </cell>
          <cell r="I80">
            <v>-2.8382213812677391E-2</v>
          </cell>
        </row>
        <row r="81">
          <cell r="D81" t="str">
            <v>BlFuc95A</v>
          </cell>
          <cell r="E81">
            <v>-1.5767896562598551E-2</v>
          </cell>
          <cell r="G81">
            <v>-2.8382213812677391E-2</v>
          </cell>
          <cell r="H81">
            <v>-9.4607379375591296E-3</v>
          </cell>
          <cell r="I81">
            <v>-9.4607379375591383E-3</v>
          </cell>
        </row>
        <row r="82">
          <cell r="D82" t="str">
            <v>BbAfcA</v>
          </cell>
          <cell r="E82">
            <v>-2.2075055187637971E-2</v>
          </cell>
          <cell r="G82">
            <v>-1.8921475875118259E-2</v>
          </cell>
          <cell r="H82">
            <v>-2.8382213812677391E-2</v>
          </cell>
          <cell r="I82">
            <v>-1.8921475875118259E-2</v>
          </cell>
        </row>
        <row r="84">
          <cell r="C84" t="str">
            <v>a1-6</v>
          </cell>
          <cell r="D84" t="str">
            <v>FucOB</v>
          </cell>
          <cell r="E84">
            <v>-3.7842951750236518E-2</v>
          </cell>
          <cell r="G84">
            <v>-1.5137180700094606E-2</v>
          </cell>
          <cell r="H84">
            <v>-4.919583727530747E-2</v>
          </cell>
          <cell r="I84">
            <v>-2.8382213812677391E-2</v>
          </cell>
        </row>
        <row r="85">
          <cell r="D85" t="str">
            <v>BlFuc95A</v>
          </cell>
          <cell r="E85">
            <v>-2.8382213812677387E-2</v>
          </cell>
          <cell r="G85">
            <v>-7.5685903500473028E-3</v>
          </cell>
          <cell r="H85">
            <v>-4.919583727530747E-2</v>
          </cell>
          <cell r="I85">
            <v>-2.8382213812677391E-2</v>
          </cell>
        </row>
        <row r="86">
          <cell r="D86" t="str">
            <v>BbAfcA</v>
          </cell>
          <cell r="E86">
            <v>-4.3519394512772001E-2</v>
          </cell>
          <cell r="G86">
            <v>-4.6357615894039736E-2</v>
          </cell>
          <cell r="H86">
            <v>-5.2034058656575212E-2</v>
          </cell>
          <cell r="I86">
            <v>-3.2166508987701042E-2</v>
          </cell>
        </row>
        <row r="88">
          <cell r="C88" t="str">
            <v>A type 5</v>
          </cell>
          <cell r="D88" t="str">
            <v>FucOB</v>
          </cell>
          <cell r="E88">
            <v>0.13378684910327765</v>
          </cell>
          <cell r="G88">
            <v>0.12615955473098328</v>
          </cell>
          <cell r="H88">
            <v>0.12615955473098331</v>
          </cell>
          <cell r="I88">
            <v>0.14904143784786641</v>
          </cell>
        </row>
        <row r="89">
          <cell r="D89" t="str">
            <v>BlFuc95A</v>
          </cell>
          <cell r="E89">
            <v>0.13378684910327765</v>
          </cell>
          <cell r="G89">
            <v>0.1354359925788497</v>
          </cell>
          <cell r="H89">
            <v>0.1354359925788497</v>
          </cell>
          <cell r="I89">
            <v>0.13048856215213356</v>
          </cell>
        </row>
        <row r="90">
          <cell r="D90" t="str">
            <v>BbAfcA</v>
          </cell>
          <cell r="E90">
            <v>0.15233972479901048</v>
          </cell>
          <cell r="G90">
            <v>0.15398886827458252</v>
          </cell>
          <cell r="H90">
            <v>0.1583178756957328</v>
          </cell>
          <cell r="I90">
            <v>0.14471243042671614</v>
          </cell>
        </row>
        <row r="92">
          <cell r="C92" t="str">
            <v>B type 5</v>
          </cell>
          <cell r="D92" t="str">
            <v>FucOB</v>
          </cell>
          <cell r="E92">
            <v>4.5763760049474328E-2</v>
          </cell>
          <cell r="G92">
            <v>4.267161410018553E-2</v>
          </cell>
          <cell r="H92">
            <v>3.3395176252319109E-2</v>
          </cell>
          <cell r="I92">
            <v>6.1224489795918352E-2</v>
          </cell>
        </row>
        <row r="93">
          <cell r="D93" t="str">
            <v>BlFuc95A</v>
          </cell>
          <cell r="E93">
            <v>7.050092764378478E-2</v>
          </cell>
          <cell r="G93">
            <v>7.050092764378478E-2</v>
          </cell>
          <cell r="H93">
            <v>6.1224489795918352E-2</v>
          </cell>
          <cell r="I93">
            <v>7.9777365491651195E-2</v>
          </cell>
        </row>
        <row r="94">
          <cell r="D94" t="str">
            <v>BbAfcA</v>
          </cell>
          <cell r="E94">
            <v>0.17254174397031538</v>
          </cell>
          <cell r="G94">
            <v>0.1818181818181818</v>
          </cell>
          <cell r="H94">
            <v>0.15398886827458252</v>
          </cell>
          <cell r="I94">
            <v>0.1818181818181818</v>
          </cell>
        </row>
      </sheetData>
      <sheetData sheetId="1"/>
      <sheetData sheetId="2">
        <row r="143">
          <cell r="D143" t="str">
            <v>Ave µg  Fuc</v>
          </cell>
        </row>
        <row r="144">
          <cell r="B144" t="str">
            <v>WT</v>
          </cell>
          <cell r="C144" t="str">
            <v>Type II</v>
          </cell>
          <cell r="M144">
            <v>100</v>
          </cell>
          <cell r="O144">
            <v>100.06465017320004</v>
          </cell>
          <cell r="P144">
            <v>99.995382175015209</v>
          </cell>
          <cell r="Q144">
            <v>99.939967651784798</v>
          </cell>
        </row>
        <row r="145">
          <cell r="C145" t="str">
            <v>Type V</v>
          </cell>
          <cell r="M145">
            <v>100</v>
          </cell>
          <cell r="O145">
            <v>100.45396833001942</v>
          </cell>
          <cell r="P145">
            <v>99.837183993210175</v>
          </cell>
          <cell r="Q145">
            <v>99.708847676770446</v>
          </cell>
        </row>
        <row r="146">
          <cell r="B146" t="str">
            <v>W378A</v>
          </cell>
          <cell r="C146" t="str">
            <v>Type II</v>
          </cell>
          <cell r="M146">
            <v>-0.81505428345188391</v>
          </cell>
          <cell r="O146">
            <v>-0.78965596896312917</v>
          </cell>
          <cell r="P146">
            <v>-0.58185176660441096</v>
          </cell>
          <cell r="Q146">
            <v>-1.0736551147881115</v>
          </cell>
        </row>
        <row r="147">
          <cell r="C147" t="str">
            <v>Type V</v>
          </cell>
          <cell r="M147">
            <v>-0.53045677461747232</v>
          </cell>
          <cell r="O147">
            <v>-7.7001789863826609E-2</v>
          </cell>
          <cell r="P147">
            <v>-0.46201073918295976</v>
          </cell>
          <cell r="Q147">
            <v>-1.0523577948056302</v>
          </cell>
        </row>
        <row r="148">
          <cell r="B148" t="str">
            <v>H383A</v>
          </cell>
          <cell r="C148" t="str">
            <v>Type II</v>
          </cell>
          <cell r="M148">
            <v>-0.54721787141409295</v>
          </cell>
          <cell r="O148">
            <v>-0.42253534999886194</v>
          </cell>
          <cell r="P148">
            <v>-0.48487661070647736</v>
          </cell>
          <cell r="Q148">
            <v>-0.73424165353693915</v>
          </cell>
        </row>
        <row r="149">
          <cell r="C149" t="str">
            <v>Type V</v>
          </cell>
          <cell r="M149">
            <v>-0.48479471322822304</v>
          </cell>
          <cell r="O149">
            <v>-0.46201073918295976</v>
          </cell>
          <cell r="P149">
            <v>-0.34214461962826964</v>
          </cell>
          <cell r="Q149">
            <v>-0.65022878087343994</v>
          </cell>
        </row>
        <row r="150">
          <cell r="B150" t="str">
            <v>N385A</v>
          </cell>
          <cell r="C150" t="str">
            <v>Type II</v>
          </cell>
          <cell r="M150">
            <v>-1.0251674675710774</v>
          </cell>
          <cell r="O150">
            <v>-0.61648586959893148</v>
          </cell>
          <cell r="P150">
            <v>-1.135996375495727</v>
          </cell>
          <cell r="Q150">
            <v>-1.3230201576185734</v>
          </cell>
        </row>
        <row r="151">
          <cell r="C151" t="str">
            <v>Type V</v>
          </cell>
          <cell r="M151">
            <v>-0.13400878162634627</v>
          </cell>
          <cell r="O151">
            <v>4.2787327900999685E-2</v>
          </cell>
          <cell r="P151">
            <v>0.23100536959147991</v>
          </cell>
          <cell r="Q151">
            <v>-0.67581904237151824</v>
          </cell>
        </row>
        <row r="152">
          <cell r="B152" t="str">
            <v>N387A</v>
          </cell>
          <cell r="C152" t="str">
            <v>Type II</v>
          </cell>
          <cell r="M152">
            <v>-0.61648586959893148</v>
          </cell>
          <cell r="O152">
            <v>-0.36712082676846958</v>
          </cell>
          <cell r="P152">
            <v>-0.49180334818370058</v>
          </cell>
          <cell r="Q152">
            <v>-0.99053343384462456</v>
          </cell>
        </row>
        <row r="153">
          <cell r="C153" t="str">
            <v>Type V</v>
          </cell>
          <cell r="M153">
            <v>0.10010232682297465</v>
          </cell>
          <cell r="O153">
            <v>0.56467979233472865</v>
          </cell>
          <cell r="P153">
            <v>0.45431056019657717</v>
          </cell>
          <cell r="Q153">
            <v>-0.71868337206238175</v>
          </cell>
        </row>
        <row r="154">
          <cell r="B154" t="str">
            <v>T443A</v>
          </cell>
          <cell r="C154" t="str">
            <v>Type II</v>
          </cell>
          <cell r="M154">
            <v>89.535903989626391</v>
          </cell>
          <cell r="O154">
            <v>89.397367854720571</v>
          </cell>
          <cell r="P154">
            <v>89.605172057079287</v>
          </cell>
          <cell r="Q154">
            <v>89.605172057079287</v>
          </cell>
        </row>
        <row r="155">
          <cell r="C155" t="str">
            <v>Type V</v>
          </cell>
          <cell r="M155">
            <v>100.89835421507797</v>
          </cell>
          <cell r="O155">
            <v>100.73553820828813</v>
          </cell>
          <cell r="P155">
            <v>101.76299875770447</v>
          </cell>
          <cell r="Q155">
            <v>100.19652567924136</v>
          </cell>
        </row>
        <row r="156">
          <cell r="B156" t="str">
            <v>S444A</v>
          </cell>
          <cell r="C156" t="str">
            <v>Type II</v>
          </cell>
          <cell r="M156">
            <v>63.331794002923957</v>
          </cell>
          <cell r="O156">
            <v>62.431309126036169</v>
          </cell>
          <cell r="P156">
            <v>63.969060223490679</v>
          </cell>
          <cell r="Q156">
            <v>63.595012659244986</v>
          </cell>
        </row>
        <row r="157">
          <cell r="C157" t="str">
            <v>Type V</v>
          </cell>
          <cell r="M157">
            <v>70.721866112710103</v>
          </cell>
          <cell r="O157">
            <v>70.892981201296379</v>
          </cell>
          <cell r="P157">
            <v>70.379635935537536</v>
          </cell>
          <cell r="Q157">
            <v>70.892981201296379</v>
          </cell>
        </row>
        <row r="158">
          <cell r="B158" t="str">
            <v>W453A</v>
          </cell>
          <cell r="C158" t="str">
            <v>Type II</v>
          </cell>
          <cell r="M158">
            <v>5.1673978319867935</v>
          </cell>
          <cell r="O158">
            <v>5.0288616970809814</v>
          </cell>
          <cell r="P158">
            <v>5.4444701017984167</v>
          </cell>
          <cell r="Q158">
            <v>5.0288616970809814</v>
          </cell>
        </row>
        <row r="159">
          <cell r="C159" t="str">
            <v>Type V</v>
          </cell>
          <cell r="M159">
            <v>6.4542044688416551</v>
          </cell>
          <cell r="O159">
            <v>6.3064465898474005</v>
          </cell>
          <cell r="P159">
            <v>6.7248229814408589</v>
          </cell>
          <cell r="Q159">
            <v>6.3313438352367051</v>
          </cell>
        </row>
        <row r="160">
          <cell r="B160" t="str">
            <v>E541A</v>
          </cell>
          <cell r="C160" t="str">
            <v>Type II</v>
          </cell>
          <cell r="M160">
            <v>-0.78965596896312917</v>
          </cell>
          <cell r="O160">
            <v>-0.78965596896312917</v>
          </cell>
          <cell r="P160">
            <v>-0.78965596896312917</v>
          </cell>
          <cell r="Q160">
            <v>-0.78965596896312917</v>
          </cell>
        </row>
        <row r="161">
          <cell r="C161" t="str">
            <v>Type V</v>
          </cell>
          <cell r="M161">
            <v>-0.61002529081009316</v>
          </cell>
          <cell r="O161">
            <v>-0.71868337206238175</v>
          </cell>
          <cell r="P161">
            <v>-0.46201073918295976</v>
          </cell>
          <cell r="Q161">
            <v>-0.64938176118493796</v>
          </cell>
        </row>
        <row r="162">
          <cell r="B162" t="str">
            <v>H613A</v>
          </cell>
          <cell r="C162" t="str">
            <v>Type II</v>
          </cell>
          <cell r="M162">
            <v>1.7732625267943953</v>
          </cell>
          <cell r="O162">
            <v>1.9117986617002074</v>
          </cell>
          <cell r="P162">
            <v>1.7039944593414891</v>
          </cell>
          <cell r="Q162">
            <v>1.7039944593414891</v>
          </cell>
        </row>
        <row r="163">
          <cell r="C163" t="str">
            <v>Type V</v>
          </cell>
          <cell r="M163">
            <v>2.6295255663053863</v>
          </cell>
          <cell r="O163">
            <v>2.5325888686212576</v>
          </cell>
          <cell r="P163">
            <v>2.361388222490683</v>
          </cell>
          <cell r="Q163">
            <v>2.9945996078042176</v>
          </cell>
        </row>
        <row r="164">
          <cell r="B164" t="str">
            <v>W655A</v>
          </cell>
          <cell r="C164" t="str">
            <v>Type II</v>
          </cell>
          <cell r="M164">
            <v>0.45716924518918006</v>
          </cell>
          <cell r="O164">
            <v>0.45716924518918006</v>
          </cell>
          <cell r="P164">
            <v>0.66497344754789833</v>
          </cell>
          <cell r="Q164">
            <v>0.24936504283046187</v>
          </cell>
        </row>
        <row r="165">
          <cell r="C165" t="str">
            <v>Type V</v>
          </cell>
          <cell r="M165">
            <v>0.89578748874918313</v>
          </cell>
          <cell r="O165">
            <v>0.82135242521415075</v>
          </cell>
          <cell r="P165">
            <v>1.3013302486986698</v>
          </cell>
          <cell r="Q165">
            <v>0.56467979233472865</v>
          </cell>
        </row>
        <row r="166">
          <cell r="B166" t="str">
            <v>H697A</v>
          </cell>
          <cell r="C166" t="str">
            <v>Type II</v>
          </cell>
          <cell r="M166">
            <v>51.092126553263519</v>
          </cell>
          <cell r="O166">
            <v>50.537982013640267</v>
          </cell>
          <cell r="P166">
            <v>51.161394620716415</v>
          </cell>
          <cell r="Q166">
            <v>51.577003025433854</v>
          </cell>
        </row>
        <row r="167">
          <cell r="C167" t="str">
            <v>Type V</v>
          </cell>
          <cell r="M167">
            <v>57.97695764217098</v>
          </cell>
          <cell r="O167">
            <v>58.025982115050944</v>
          </cell>
          <cell r="P167">
            <v>58.059349557325277</v>
          </cell>
          <cell r="Q167">
            <v>57.845541254136712</v>
          </cell>
        </row>
        <row r="168">
          <cell r="B168" t="str">
            <v>D699A</v>
          </cell>
          <cell r="C168" t="str">
            <v>Type II</v>
          </cell>
          <cell r="M168">
            <v>9.2357192376983418E-3</v>
          </cell>
          <cell r="O168">
            <v>1.8148232979980714</v>
          </cell>
          <cell r="P168">
            <v>-0.9974601713218475</v>
          </cell>
          <cell r="Q168">
            <v>-0.78965596896312917</v>
          </cell>
        </row>
        <row r="169">
          <cell r="C169" t="str">
            <v>Type V</v>
          </cell>
          <cell r="M169">
            <v>-0.61569775599672849</v>
          </cell>
          <cell r="O169">
            <v>-0.67504902447288007</v>
          </cell>
          <cell r="P169">
            <v>-0.44481367278003853</v>
          </cell>
          <cell r="Q169">
            <v>-0.72723057073726649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1_Microplate End point"/>
      <sheetName val="A2_Microplate End point"/>
      <sheetName val="Calculations"/>
      <sheetName val="Result"/>
    </sheetNames>
    <sheetDataSet>
      <sheetData sheetId="0"/>
      <sheetData sheetId="1"/>
      <sheetData sheetId="2">
        <row r="40">
          <cell r="E40" t="str">
            <v>Ave Abs</v>
          </cell>
        </row>
        <row r="41">
          <cell r="D41">
            <v>0</v>
          </cell>
          <cell r="E41">
            <v>-2.0555556666666669E-3</v>
          </cell>
        </row>
        <row r="42">
          <cell r="D42">
            <v>3</v>
          </cell>
          <cell r="E42">
            <v>0.32144444433333336</v>
          </cell>
        </row>
        <row r="43">
          <cell r="D43">
            <v>6</v>
          </cell>
          <cell r="E43">
            <v>0.64125555533333334</v>
          </cell>
          <cell r="H43" t="str">
            <v>WT</v>
          </cell>
          <cell r="K43">
            <v>4.5787081065651751</v>
          </cell>
          <cell r="L43">
            <v>2.8602915115883243E-3</v>
          </cell>
        </row>
        <row r="44">
          <cell r="D44">
            <v>9</v>
          </cell>
          <cell r="E44">
            <v>0.9424444443333333</v>
          </cell>
          <cell r="H44" t="str">
            <v>W378A</v>
          </cell>
          <cell r="K44">
            <v>-3.7318956549318112E-2</v>
          </cell>
          <cell r="L44">
            <v>1.1304072652180605E-2</v>
          </cell>
        </row>
        <row r="45">
          <cell r="H45" t="str">
            <v>H383A</v>
          </cell>
          <cell r="K45">
            <v>-2.5055509039010469E-2</v>
          </cell>
          <cell r="L45">
            <v>7.5520969868637143E-3</v>
          </cell>
        </row>
        <row r="46">
          <cell r="H46" t="str">
            <v>N385A</v>
          </cell>
          <cell r="K46">
            <v>-4.6939425943545832E-2</v>
          </cell>
          <cell r="L46">
            <v>1.6761446573706096E-2</v>
          </cell>
        </row>
        <row r="47">
          <cell r="H47" t="str">
            <v>N387A</v>
          </cell>
          <cell r="K47">
            <v>-2.8227088487155091E-2</v>
          </cell>
          <cell r="L47">
            <v>1.5104193973727436E-2</v>
          </cell>
        </row>
        <row r="48">
          <cell r="H48" t="str">
            <v>T443A</v>
          </cell>
          <cell r="K48">
            <v>4.0995876942594354</v>
          </cell>
          <cell r="L48">
            <v>5.4933422377695948E-3</v>
          </cell>
        </row>
        <row r="49">
          <cell r="H49" t="str">
            <v>S444A</v>
          </cell>
          <cell r="K49">
            <v>2.8997779860450366</v>
          </cell>
          <cell r="L49">
            <v>3.6719202380986526E-2</v>
          </cell>
        </row>
        <row r="50">
          <cell r="H50" t="str">
            <v>W453A</v>
          </cell>
          <cell r="K50">
            <v>0.23660006343165241</v>
          </cell>
          <cell r="L50">
            <v>1.0986684475539941E-2</v>
          </cell>
        </row>
        <row r="51">
          <cell r="H51" t="str">
            <v>E541A</v>
          </cell>
          <cell r="K51">
            <v>-3.6156041864890583E-2</v>
          </cell>
          <cell r="L51">
            <v>0</v>
          </cell>
        </row>
        <row r="52">
          <cell r="H52" t="str">
            <v>H613A</v>
          </cell>
          <cell r="K52">
            <v>8.1192515065017443E-2</v>
          </cell>
          <cell r="L52">
            <v>5.4933422377699869E-3</v>
          </cell>
        </row>
        <row r="53">
          <cell r="H53" t="str">
            <v>W655A</v>
          </cell>
          <cell r="K53">
            <v>2.093244529019981E-2</v>
          </cell>
          <cell r="L53">
            <v>9.5147478591817297E-3</v>
          </cell>
        </row>
        <row r="54">
          <cell r="H54" t="str">
            <v>H697A</v>
          </cell>
          <cell r="K54">
            <v>2.339359340310815</v>
          </cell>
          <cell r="L54">
            <v>2.3944923676722806E-2</v>
          </cell>
        </row>
        <row r="55">
          <cell r="H55" t="str">
            <v>D699A</v>
          </cell>
          <cell r="K55">
            <v>4.2287662543609336E-4</v>
          </cell>
          <cell r="L55">
            <v>7.175444111538147E-2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1_Microplate End point"/>
      <sheetName val="A2_Microplate End point"/>
      <sheetName val="Calculations"/>
      <sheetName val="Results"/>
    </sheetNames>
    <sheetDataSet>
      <sheetData sheetId="0"/>
      <sheetData sheetId="1"/>
      <sheetData sheetId="2">
        <row r="40">
          <cell r="E40" t="str">
            <v>Ave Abs</v>
          </cell>
        </row>
        <row r="41">
          <cell r="D41">
            <v>0</v>
          </cell>
          <cell r="E41">
            <v>-1.1543333333333334E-3</v>
          </cell>
        </row>
        <row r="42">
          <cell r="D42">
            <v>3</v>
          </cell>
          <cell r="E42">
            <v>0.31772333333333336</v>
          </cell>
        </row>
        <row r="43">
          <cell r="D43">
            <v>6</v>
          </cell>
          <cell r="E43">
            <v>0.63714466666666669</v>
          </cell>
          <cell r="H43" t="str">
            <v>WT</v>
          </cell>
          <cell r="K43">
            <v>3.7140260565618046</v>
          </cell>
          <cell r="L43">
            <v>1.4794835081207981E-2</v>
          </cell>
        </row>
        <row r="44">
          <cell r="D44">
            <v>9</v>
          </cell>
          <cell r="E44">
            <v>0.94099999999999995</v>
          </cell>
          <cell r="H44" t="str">
            <v>W378A</v>
          </cell>
          <cell r="K44">
            <v>-1.9701302828090246E-2</v>
          </cell>
          <cell r="L44">
            <v>1.8245792462606408E-2</v>
          </cell>
        </row>
        <row r="45">
          <cell r="H45" t="str">
            <v>H383A</v>
          </cell>
          <cell r="K45">
            <v>-1.8005401970130282E-2</v>
          </cell>
          <cell r="L45">
            <v>5.7679069438636502E-3</v>
          </cell>
        </row>
        <row r="46">
          <cell r="H46" t="str">
            <v>N385A</v>
          </cell>
          <cell r="K46">
            <v>-4.9771210676835083E-3</v>
          </cell>
          <cell r="L46">
            <v>1.777406052220722E-2</v>
          </cell>
        </row>
        <row r="47">
          <cell r="H47" t="str">
            <v>N387A</v>
          </cell>
          <cell r="K47">
            <v>3.7178265014299349E-3</v>
          </cell>
          <cell r="L47">
            <v>2.6415391399471196E-2</v>
          </cell>
        </row>
        <row r="48">
          <cell r="H48" t="str">
            <v>T443A</v>
          </cell>
          <cell r="K48">
            <v>3.7473911661900221</v>
          </cell>
          <cell r="L48">
            <v>2.9557237347701572E-2</v>
          </cell>
        </row>
        <row r="49">
          <cell r="H49" t="str">
            <v>S444A</v>
          </cell>
          <cell r="K49">
            <v>2.6266285351128063</v>
          </cell>
          <cell r="L49">
            <v>1.1007631443081638E-2</v>
          </cell>
        </row>
        <row r="50">
          <cell r="H50" t="str">
            <v>W453A</v>
          </cell>
          <cell r="K50">
            <v>0.23971083571655549</v>
          </cell>
          <cell r="L50">
            <v>8.7165550963200812E-3</v>
          </cell>
        </row>
        <row r="51">
          <cell r="H51" t="str">
            <v>E541A</v>
          </cell>
          <cell r="K51">
            <v>-2.2656498252303783E-2</v>
          </cell>
          <cell r="L51">
            <v>4.9316768711142834E-3</v>
          </cell>
        </row>
        <row r="52">
          <cell r="H52" t="str">
            <v>H613A</v>
          </cell>
          <cell r="K52">
            <v>9.7661264696536396E-2</v>
          </cell>
          <cell r="L52">
            <v>1.2165162214420556E-2</v>
          </cell>
        </row>
        <row r="53">
          <cell r="H53" t="str">
            <v>W655A</v>
          </cell>
          <cell r="K53">
            <v>3.3269780743565305E-2</v>
          </cell>
          <cell r="L53">
            <v>1.38876223736321E-2</v>
          </cell>
        </row>
        <row r="54">
          <cell r="H54" t="str">
            <v>H697A</v>
          </cell>
          <cell r="K54">
            <v>2.1532793136320305</v>
          </cell>
          <cell r="L54">
            <v>4.272106292540212E-3</v>
          </cell>
        </row>
        <row r="55">
          <cell r="H55" t="str">
            <v>D699A</v>
          </cell>
          <cell r="K55">
            <v>-2.2867175087384815E-2</v>
          </cell>
          <cell r="L55">
            <v>5.5811513543278521E-3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32E92-AEAA-4B45-A7A5-68FF2631D880}">
  <dimension ref="A2:AB94"/>
  <sheetViews>
    <sheetView topLeftCell="A62" zoomScale="50" zoomScaleNormal="50" workbookViewId="0">
      <selection activeCell="G14" sqref="G14"/>
    </sheetView>
  </sheetViews>
  <sheetFormatPr defaultRowHeight="14.5" x14ac:dyDescent="0.35"/>
  <cols>
    <col min="1" max="1" width="4.26953125" customWidth="1"/>
    <col min="2" max="14" width="11.453125"/>
    <col min="15" max="15" width="4.26953125" customWidth="1"/>
  </cols>
  <sheetData>
    <row r="2" spans="1:27" x14ac:dyDescent="0.35">
      <c r="B2" t="s">
        <v>4</v>
      </c>
      <c r="P2" t="s">
        <v>5</v>
      </c>
    </row>
    <row r="3" spans="1:27" x14ac:dyDescent="0.35"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P3" s="2">
        <v>1</v>
      </c>
      <c r="Q3" s="2">
        <v>2</v>
      </c>
      <c r="R3" s="2">
        <v>3</v>
      </c>
      <c r="S3" s="2">
        <v>4</v>
      </c>
      <c r="T3" s="2">
        <v>5</v>
      </c>
      <c r="U3" s="2">
        <v>6</v>
      </c>
      <c r="V3" s="2">
        <v>7</v>
      </c>
      <c r="W3" s="2">
        <v>8</v>
      </c>
      <c r="X3" s="2">
        <v>9</v>
      </c>
      <c r="Y3" s="2">
        <v>10</v>
      </c>
      <c r="Z3" s="2">
        <v>11</v>
      </c>
      <c r="AA3" s="2">
        <v>12</v>
      </c>
    </row>
    <row r="4" spans="1:27" x14ac:dyDescent="0.35">
      <c r="A4" s="2" t="s">
        <v>6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O4" s="2" t="s">
        <v>6</v>
      </c>
      <c r="P4" s="3"/>
      <c r="Q4" s="4"/>
      <c r="R4" s="4"/>
      <c r="S4" s="4"/>
      <c r="T4" s="4"/>
      <c r="U4" s="4"/>
      <c r="V4" s="4"/>
      <c r="W4" s="4"/>
      <c r="X4" s="4"/>
      <c r="Y4" s="4"/>
      <c r="Z4" s="4"/>
      <c r="AA4" s="5"/>
    </row>
    <row r="5" spans="1:27" x14ac:dyDescent="0.35">
      <c r="A5" s="2" t="s">
        <v>7</v>
      </c>
      <c r="B5" s="6"/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14</v>
      </c>
      <c r="K5" s="7" t="s">
        <v>15</v>
      </c>
      <c r="L5" s="7" t="s">
        <v>16</v>
      </c>
      <c r="M5" s="9"/>
      <c r="O5" s="2" t="s">
        <v>7</v>
      </c>
      <c r="P5" s="6"/>
      <c r="Q5" s="7" t="s">
        <v>7</v>
      </c>
      <c r="R5" s="7" t="s">
        <v>8</v>
      </c>
      <c r="S5" s="7" t="s">
        <v>9</v>
      </c>
      <c r="T5" s="7" t="s">
        <v>10</v>
      </c>
      <c r="U5" s="7" t="s">
        <v>17</v>
      </c>
      <c r="V5" s="7" t="s">
        <v>18</v>
      </c>
      <c r="W5" s="7" t="s">
        <v>19</v>
      </c>
      <c r="X5" s="8" t="s">
        <v>20</v>
      </c>
      <c r="Y5" s="7" t="s">
        <v>21</v>
      </c>
      <c r="Z5" s="7" t="s">
        <v>22</v>
      </c>
      <c r="AA5" s="9"/>
    </row>
    <row r="6" spans="1:27" x14ac:dyDescent="0.35">
      <c r="A6" s="2" t="s">
        <v>23</v>
      </c>
      <c r="B6" s="6"/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8" t="s">
        <v>14</v>
      </c>
      <c r="K6" s="7" t="s">
        <v>15</v>
      </c>
      <c r="L6" s="7" t="s">
        <v>16</v>
      </c>
      <c r="M6" s="9"/>
      <c r="O6" s="2" t="s">
        <v>23</v>
      </c>
      <c r="P6" s="6"/>
      <c r="Q6" s="7" t="s">
        <v>7</v>
      </c>
      <c r="R6" s="7" t="s">
        <v>8</v>
      </c>
      <c r="S6" s="7" t="s">
        <v>9</v>
      </c>
      <c r="T6" s="7" t="s">
        <v>10</v>
      </c>
      <c r="U6" s="7" t="s">
        <v>17</v>
      </c>
      <c r="V6" s="7" t="s">
        <v>18</v>
      </c>
      <c r="W6" s="7" t="s">
        <v>19</v>
      </c>
      <c r="X6" s="8" t="s">
        <v>20</v>
      </c>
      <c r="Y6" s="7" t="s">
        <v>21</v>
      </c>
      <c r="Z6" s="7" t="s">
        <v>22</v>
      </c>
      <c r="AA6" s="9"/>
    </row>
    <row r="7" spans="1:27" x14ac:dyDescent="0.35">
      <c r="A7" s="2" t="s">
        <v>24</v>
      </c>
      <c r="B7" s="6"/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8" t="s">
        <v>14</v>
      </c>
      <c r="K7" s="7" t="s">
        <v>15</v>
      </c>
      <c r="L7" s="7" t="s">
        <v>16</v>
      </c>
      <c r="M7" s="9"/>
      <c r="O7" s="2" t="s">
        <v>24</v>
      </c>
      <c r="P7" s="6"/>
      <c r="Q7" s="7" t="s">
        <v>7</v>
      </c>
      <c r="R7" s="7" t="s">
        <v>8</v>
      </c>
      <c r="S7" s="7" t="s">
        <v>9</v>
      </c>
      <c r="T7" s="7" t="s">
        <v>10</v>
      </c>
      <c r="U7" s="7" t="s">
        <v>17</v>
      </c>
      <c r="V7" s="7" t="s">
        <v>18</v>
      </c>
      <c r="W7" s="7" t="s">
        <v>19</v>
      </c>
      <c r="X7" s="8" t="s">
        <v>20</v>
      </c>
      <c r="Y7" s="7" t="s">
        <v>21</v>
      </c>
      <c r="Z7" s="7" t="s">
        <v>22</v>
      </c>
      <c r="AA7" s="9"/>
    </row>
    <row r="8" spans="1:27" x14ac:dyDescent="0.35">
      <c r="A8" s="2" t="s">
        <v>25</v>
      </c>
      <c r="B8" s="6"/>
      <c r="C8" s="8" t="s">
        <v>26</v>
      </c>
      <c r="D8" s="7" t="s">
        <v>27</v>
      </c>
      <c r="E8" s="7" t="s">
        <v>28</v>
      </c>
      <c r="F8" s="7" t="s">
        <v>29</v>
      </c>
      <c r="G8" s="7" t="s">
        <v>30</v>
      </c>
      <c r="H8" s="8" t="s">
        <v>31</v>
      </c>
      <c r="I8" s="8" t="s">
        <v>32</v>
      </c>
      <c r="J8" s="7" t="s">
        <v>33</v>
      </c>
      <c r="K8" s="7" t="s">
        <v>34</v>
      </c>
      <c r="M8" s="10"/>
      <c r="O8" s="2" t="s">
        <v>25</v>
      </c>
      <c r="P8" s="6"/>
      <c r="Q8" s="8" t="s">
        <v>35</v>
      </c>
      <c r="R8" s="7" t="s">
        <v>36</v>
      </c>
      <c r="S8" s="7" t="s">
        <v>37</v>
      </c>
      <c r="T8" s="7" t="s">
        <v>38</v>
      </c>
      <c r="U8" s="7" t="s">
        <v>39</v>
      </c>
      <c r="V8" s="7" t="s">
        <v>40</v>
      </c>
      <c r="W8" s="7" t="s">
        <v>41</v>
      </c>
      <c r="X8" s="8" t="s">
        <v>42</v>
      </c>
      <c r="Y8" s="7" t="s">
        <v>43</v>
      </c>
      <c r="Z8" s="7" t="s">
        <v>44</v>
      </c>
      <c r="AA8" s="10"/>
    </row>
    <row r="9" spans="1:27" x14ac:dyDescent="0.35">
      <c r="A9" s="2" t="s">
        <v>45</v>
      </c>
      <c r="B9" s="6"/>
      <c r="C9" s="8" t="s">
        <v>26</v>
      </c>
      <c r="D9" s="7" t="s">
        <v>27</v>
      </c>
      <c r="E9" s="7" t="s">
        <v>28</v>
      </c>
      <c r="F9" s="7" t="s">
        <v>29</v>
      </c>
      <c r="G9" s="7" t="s">
        <v>30</v>
      </c>
      <c r="H9" s="8" t="s">
        <v>31</v>
      </c>
      <c r="I9" s="8" t="s">
        <v>32</v>
      </c>
      <c r="J9" s="7" t="s">
        <v>46</v>
      </c>
      <c r="K9" s="7" t="s">
        <v>47</v>
      </c>
      <c r="M9" s="10"/>
      <c r="O9" s="2" t="s">
        <v>45</v>
      </c>
      <c r="P9" s="6"/>
      <c r="Q9" s="8" t="s">
        <v>35</v>
      </c>
      <c r="R9" s="7" t="s">
        <v>36</v>
      </c>
      <c r="S9" s="7" t="s">
        <v>37</v>
      </c>
      <c r="T9" s="7" t="s">
        <v>38</v>
      </c>
      <c r="U9" s="7" t="s">
        <v>39</v>
      </c>
      <c r="V9" s="7" t="s">
        <v>40</v>
      </c>
      <c r="W9" s="7" t="s">
        <v>41</v>
      </c>
      <c r="X9" s="8" t="s">
        <v>42</v>
      </c>
      <c r="Y9" s="7" t="s">
        <v>48</v>
      </c>
      <c r="Z9" s="7" t="s">
        <v>49</v>
      </c>
      <c r="AA9" s="10"/>
    </row>
    <row r="10" spans="1:27" x14ac:dyDescent="0.35">
      <c r="A10" s="2" t="s">
        <v>50</v>
      </c>
      <c r="B10" s="6"/>
      <c r="C10" s="8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8" t="s">
        <v>31</v>
      </c>
      <c r="I10" s="8" t="s">
        <v>32</v>
      </c>
      <c r="M10" s="10"/>
      <c r="O10" s="2" t="s">
        <v>50</v>
      </c>
      <c r="P10" s="6"/>
      <c r="Q10" s="8" t="s">
        <v>35</v>
      </c>
      <c r="R10" s="7" t="s">
        <v>36</v>
      </c>
      <c r="S10" s="7" t="s">
        <v>37</v>
      </c>
      <c r="T10" s="7" t="s">
        <v>38</v>
      </c>
      <c r="U10" s="7" t="s">
        <v>39</v>
      </c>
      <c r="V10" s="7" t="s">
        <v>40</v>
      </c>
      <c r="W10" s="7" t="s">
        <v>41</v>
      </c>
      <c r="X10" s="8" t="s">
        <v>42</v>
      </c>
      <c r="Z10" s="7"/>
      <c r="AA10" s="10"/>
    </row>
    <row r="11" spans="1:27" x14ac:dyDescent="0.35">
      <c r="A11" s="2" t="s">
        <v>51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O11" s="2" t="s">
        <v>51</v>
      </c>
      <c r="P11" s="11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3"/>
    </row>
    <row r="15" spans="1:27" x14ac:dyDescent="0.35">
      <c r="B15" s="14" t="s">
        <v>52</v>
      </c>
      <c r="P15" s="14" t="s">
        <v>53</v>
      </c>
    </row>
    <row r="17" spans="1:28" x14ac:dyDescent="0.35">
      <c r="B17" s="2">
        <v>1</v>
      </c>
      <c r="C17" s="2">
        <v>2</v>
      </c>
      <c r="D17" s="2">
        <v>3</v>
      </c>
      <c r="E17" s="2">
        <v>4</v>
      </c>
      <c r="F17" s="2">
        <v>5</v>
      </c>
      <c r="G17" s="2">
        <v>6</v>
      </c>
      <c r="H17" s="2">
        <v>7</v>
      </c>
      <c r="I17" s="2">
        <v>8</v>
      </c>
      <c r="J17" s="2">
        <v>9</v>
      </c>
      <c r="K17" s="2">
        <v>10</v>
      </c>
      <c r="L17" s="2">
        <v>11</v>
      </c>
      <c r="M17" s="2">
        <v>12</v>
      </c>
      <c r="P17" s="2">
        <v>1</v>
      </c>
      <c r="Q17" s="2">
        <v>2</v>
      </c>
      <c r="R17" s="2">
        <v>3</v>
      </c>
      <c r="S17" s="2">
        <v>4</v>
      </c>
      <c r="T17" s="2">
        <v>5</v>
      </c>
      <c r="U17" s="2">
        <v>6</v>
      </c>
      <c r="V17" s="2">
        <v>7</v>
      </c>
      <c r="W17" s="2">
        <v>8</v>
      </c>
      <c r="X17" s="2">
        <v>9</v>
      </c>
      <c r="Y17" s="2">
        <v>10</v>
      </c>
      <c r="Z17" s="2">
        <v>11</v>
      </c>
      <c r="AA17" s="2">
        <v>12</v>
      </c>
    </row>
    <row r="18" spans="1:28" x14ac:dyDescent="0.35">
      <c r="A18" s="2" t="s">
        <v>6</v>
      </c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O18" s="2" t="s">
        <v>6</v>
      </c>
      <c r="P18" s="3"/>
      <c r="Q18" s="4"/>
      <c r="R18" s="4"/>
      <c r="S18" s="4"/>
      <c r="T18" s="4"/>
      <c r="U18" s="4"/>
      <c r="V18" s="4"/>
      <c r="W18" s="4"/>
      <c r="X18" s="4"/>
      <c r="Y18" s="4"/>
      <c r="Z18" s="4"/>
      <c r="AA18" s="5"/>
    </row>
    <row r="19" spans="1:28" x14ac:dyDescent="0.35">
      <c r="A19" s="2" t="s">
        <v>7</v>
      </c>
      <c r="B19" s="6"/>
      <c r="C19" s="7"/>
      <c r="D19" s="7">
        <f>'[1]Plate 1 A2'!D39-'[1]Plate 1 A1'!D39</f>
        <v>0.317</v>
      </c>
      <c r="E19" s="7">
        <f>'[1]Plate 1 A2'!E39-'[1]Plate 1 A1'!E39</f>
        <v>0.63600000000000001</v>
      </c>
      <c r="F19" s="7">
        <f>'[1]Plate 1 A2'!F39-'[1]Plate 1 A1'!F39</f>
        <v>0.94329999999999992</v>
      </c>
      <c r="G19" s="7">
        <f>'[1]Plate 1 A2'!G39-'[1]Plate 1 A1'!G39</f>
        <v>0.59799999999999998</v>
      </c>
      <c r="H19" s="7">
        <f>'[1]Plate 1 A2'!H39-'[1]Plate 1 A1'!H39</f>
        <v>0.47799999999999998</v>
      </c>
      <c r="I19" s="7">
        <f>'[1]Plate 1 A2'!I39-'[1]Plate 1 A1'!I39</f>
        <v>0.60599999999999998</v>
      </c>
      <c r="J19" s="7">
        <f>'[1]Plate 1 A2'!J39-'[1]Plate 1 A1'!J39</f>
        <v>0.60119999999999996</v>
      </c>
      <c r="K19" s="7">
        <f>'[1]Plate 1 A2'!K39-'[1]Plate 1 A1'!K39</f>
        <v>7.0000000000000001E-3</v>
      </c>
      <c r="L19" s="7">
        <f>'[1]Plate 1 A2'!L39-'[1]Plate 1 A1'!L39</f>
        <v>0.15</v>
      </c>
      <c r="M19" s="10"/>
      <c r="O19" s="2" t="s">
        <v>7</v>
      </c>
      <c r="P19" s="6"/>
      <c r="Q19" s="7"/>
      <c r="R19" s="7">
        <f>'[1]Plate 2 A2'!D39-'[1]Plate 2 A1'!D39</f>
        <v>0.32600000000000001</v>
      </c>
      <c r="S19" s="7">
        <f>'[1]Plate 2 A2'!E39-'[1]Plate 2 A1'!E39</f>
        <v>0.66026666700000003</v>
      </c>
      <c r="T19" s="7">
        <f>'[1]Plate 2 A2'!F39-'[1]Plate 2 A1'!F39</f>
        <v>0.96799999999999997</v>
      </c>
      <c r="U19" s="7">
        <f>'[1]Plate 2 A2'!G39-'[1]Plate 2 A1'!G39</f>
        <v>0.432</v>
      </c>
      <c r="V19" s="7">
        <f>'[1]Plate 2 A2'!H39-'[1]Plate 2 A1'!H39</f>
        <v>0.189</v>
      </c>
      <c r="W19" s="7">
        <f>'[1]Plate 2 A2'!I39-'[1]Plate 2 A1'!I39</f>
        <v>0.41246666699999995</v>
      </c>
      <c r="X19" s="7">
        <f>'[1]Plate 2 A2'!J39-'[1]Plate 2 A1'!J39</f>
        <v>0.49099999999999999</v>
      </c>
      <c r="Y19" s="7">
        <f>'[1]Plate 2 A2'!K39-'[1]Plate 2 A1'!K39</f>
        <v>1.7999999999999999E-2</v>
      </c>
      <c r="Z19" s="7">
        <f>'[1]Plate 2 A2'!L39-'[1]Plate 2 A1'!L39</f>
        <v>1.9E-2</v>
      </c>
      <c r="AA19" s="10"/>
    </row>
    <row r="20" spans="1:28" x14ac:dyDescent="0.35">
      <c r="A20" s="2" t="s">
        <v>23</v>
      </c>
      <c r="B20" s="6"/>
      <c r="C20" s="7"/>
      <c r="D20" s="7">
        <f>'[1]Plate 1 A2'!D40-'[1]Plate 1 A1'!D40</f>
        <v>0.32</v>
      </c>
      <c r="E20" s="7">
        <f>'[1]Plate 1 A2'!E40-'[1]Plate 1 A1'!E40</f>
        <v>0.64100000000000001</v>
      </c>
      <c r="F20" s="7">
        <f>'[1]Plate 1 A2'!F40-'[1]Plate 1 A1'!F40</f>
        <v>0.96899999999999997</v>
      </c>
      <c r="G20" s="7">
        <f>'[1]Plate 1 A2'!G40-'[1]Plate 1 A1'!G40</f>
        <v>0.59699999999999998</v>
      </c>
      <c r="H20" s="7">
        <f>'[1]Plate 1 A2'!H40-'[1]Plate 1 A1'!H40</f>
        <v>0.48199999999999998</v>
      </c>
      <c r="I20" s="7">
        <f>'[1]Plate 1 A2'!I40-'[1]Plate 1 A1'!I40</f>
        <v>0.61</v>
      </c>
      <c r="J20" s="7">
        <f>'[1]Plate 1 A2'!J40-'[1]Plate 1 A1'!J40</f>
        <v>0.60799999999999998</v>
      </c>
      <c r="K20" s="7">
        <f>'[1]Plate 1 A2'!K40-'[1]Plate 1 A1'!K40</f>
        <v>7.0000000000000001E-3</v>
      </c>
      <c r="L20" s="7">
        <f>'[1]Plate 1 A2'!L40-'[1]Plate 1 A1'!L40</f>
        <v>0.14899999999999999</v>
      </c>
      <c r="M20" s="10"/>
      <c r="O20" s="2" t="s">
        <v>23</v>
      </c>
      <c r="P20" s="6"/>
      <c r="Q20" s="7"/>
      <c r="R20" s="7">
        <f>'[1]Plate 2 A2'!D40-'[1]Plate 2 A1'!D40</f>
        <v>0.32600000000000001</v>
      </c>
      <c r="S20" s="7">
        <f>'[1]Plate 2 A2'!E40-'[1]Plate 2 A1'!E40</f>
        <v>0.65400000000000003</v>
      </c>
      <c r="T20" s="7">
        <f>'[1]Plate 2 A2'!F40-'[1]Plate 2 A1'!F40</f>
        <v>0.97</v>
      </c>
      <c r="U20" s="7">
        <f>'[1]Plate 2 A2'!G40-'[1]Plate 2 A1'!G40</f>
        <v>0.48899999999999999</v>
      </c>
      <c r="V20" s="7">
        <f>'[1]Plate 2 A2'!H40-'[1]Plate 2 A1'!H40</f>
        <v>0.193</v>
      </c>
      <c r="W20" s="7">
        <f>'[1]Plate 2 A2'!I40-'[1]Plate 2 A1'!I40</f>
        <v>0.40400000000000003</v>
      </c>
      <c r="X20" s="7">
        <f>'[1]Plate 2 A2'!J40-'[1]Plate 2 A1'!J40</f>
        <v>0.48799999999999999</v>
      </c>
      <c r="Y20" s="7">
        <f>'[1]Plate 2 A2'!K40-'[1]Plate 2 A1'!K40</f>
        <v>1.8000000000000002E-2</v>
      </c>
      <c r="Z20" s="7">
        <f>'[1]Plate 2 A2'!L40-'[1]Plate 2 A1'!L40</f>
        <v>1.9E-2</v>
      </c>
      <c r="AA20" s="10"/>
    </row>
    <row r="21" spans="1:28" x14ac:dyDescent="0.35">
      <c r="A21" s="2" t="s">
        <v>24</v>
      </c>
      <c r="B21" s="6"/>
      <c r="C21" s="7"/>
      <c r="D21" s="7">
        <f>'[1]Plate 1 A2'!D41-'[1]Plate 1 A1'!D41</f>
        <v>0.32400000000000001</v>
      </c>
      <c r="E21" s="7">
        <f>'[1]Plate 1 A2'!E41-'[1]Plate 1 A1'!E41</f>
        <v>0.64200000000000002</v>
      </c>
      <c r="F21" s="7">
        <f>'[1]Plate 1 A2'!F41-'[1]Plate 1 A1'!F41</f>
        <v>0.95099999999999996</v>
      </c>
      <c r="G21" s="7">
        <f>'[1]Plate 1 A2'!G41-'[1]Plate 1 A1'!G41</f>
        <v>0.61</v>
      </c>
      <c r="H21" s="7">
        <f>'[1]Plate 1 A2'!H41-'[1]Plate 1 A1'!H41</f>
        <v>0.47</v>
      </c>
      <c r="I21" s="7">
        <f>'[1]Plate 1 A2'!I41-'[1]Plate 1 A1'!I41</f>
        <v>0.61099999999999999</v>
      </c>
      <c r="J21" s="7">
        <f>'[1]Plate 1 A2'!J41-'[1]Plate 1 A1'!J41</f>
        <v>0.60299999999999998</v>
      </c>
      <c r="K21" s="7">
        <f>'[1]Plate 1 A2'!K41-'[1]Plate 1 A1'!K41</f>
        <v>4.0000000000000001E-3</v>
      </c>
      <c r="L21" s="7">
        <f>'[1]Plate 1 A2'!L41-'[1]Plate 1 A1'!L41</f>
        <v>0.151</v>
      </c>
      <c r="M21" s="10"/>
      <c r="O21" s="2" t="s">
        <v>24</v>
      </c>
      <c r="P21" s="6"/>
      <c r="Q21" s="7"/>
      <c r="R21" s="7">
        <f>'[1]Plate 2 A2'!D41-'[1]Plate 2 A1'!D41</f>
        <v>0.32300000000000001</v>
      </c>
      <c r="S21" s="7">
        <f>'[1]Plate 2 A2'!E41-'[1]Plate 2 A1'!E41</f>
        <v>0.65500000000000003</v>
      </c>
      <c r="T21" s="7">
        <f>'[1]Plate 2 A2'!F41-'[1]Plate 2 A1'!F41</f>
        <v>0.97699999999999998</v>
      </c>
      <c r="U21" s="7">
        <f>'[1]Plate 2 A2'!G41-'[1]Plate 2 A1'!G41</f>
        <v>0.48699999999999999</v>
      </c>
      <c r="V21" s="7">
        <f>'[1]Plate 2 A2'!H41-'[1]Plate 2 A1'!H41</f>
        <v>0.19386666699999999</v>
      </c>
      <c r="W21" s="7">
        <f>'[1]Plate 2 A2'!I41-'[1]Plate 2 A1'!I41</f>
        <v>0.41</v>
      </c>
      <c r="X21" s="7">
        <f>'[1]Plate 2 A2'!J41-'[1]Plate 2 A1'!J41</f>
        <v>0.48899999999999999</v>
      </c>
      <c r="Y21" s="7">
        <f>'[1]Plate 2 A2'!K41-'[1]Plate 2 A1'!K41</f>
        <v>2.0466667000000001E-2</v>
      </c>
      <c r="Z21" s="7">
        <f>'[1]Plate 2 A2'!L41-'[1]Plate 2 A1'!L41</f>
        <v>1.8466666999999999E-2</v>
      </c>
      <c r="AA21" s="10"/>
    </row>
    <row r="22" spans="1:28" x14ac:dyDescent="0.35">
      <c r="A22" s="2" t="s">
        <v>25</v>
      </c>
      <c r="B22" s="6"/>
      <c r="C22" s="7">
        <f>'[1]Plate 1 A2'!C42-'[1]Plate 1 A1'!C42</f>
        <v>7.8E-2</v>
      </c>
      <c r="D22" s="7">
        <f>'[1]Plate 1 A2'!D42-'[1]Plate 1 A1'!D42</f>
        <v>1.1000000000000001E-3</v>
      </c>
      <c r="E22" s="7">
        <f>'[1]Plate 1 A2'!E42-'[1]Plate 1 A1'!E42</f>
        <v>1E-3</v>
      </c>
      <c r="F22" s="7">
        <f>'[1]Plate 1 A2'!F42-'[1]Plate 1 A1'!F42</f>
        <v>2E-3</v>
      </c>
      <c r="G22" s="7">
        <f>'[1]Plate 1 A2'!G42-'[1]Plate 1 A1'!G42</f>
        <v>2.4000000000000002E-3</v>
      </c>
      <c r="H22" s="7">
        <f>'[1]Plate 1 A2'!H42-'[1]Plate 1 A1'!H42</f>
        <v>3.2000000000000002E-3</v>
      </c>
      <c r="I22" s="7">
        <f>'[1]Plate 1 A2'!I42-'[1]Plate 1 A1'!I42</f>
        <v>-8.9999999999999998E-4</v>
      </c>
      <c r="J22" s="7">
        <f>'[1]Plate 1 A2'!J42-'[1]Plate 1 A1'!J42</f>
        <v>-2.2000000000000001E-3</v>
      </c>
      <c r="K22" s="7">
        <f>'[1]Plate 1 A2'!K42-'[1]Plate 1 A1'!K42</f>
        <v>6.9999999999999993E-3</v>
      </c>
      <c r="L22" s="7"/>
      <c r="M22" s="10"/>
      <c r="O22" s="2" t="s">
        <v>25</v>
      </c>
      <c r="P22" s="6"/>
      <c r="Q22" s="7">
        <f>'[1]Plate 2 A2'!C42-'[1]Plate 2 A1'!C42</f>
        <v>2.0999999999999998E-2</v>
      </c>
      <c r="R22" s="7">
        <f>'[1]Plate 2 A2'!D42-'[1]Plate 2 A1'!D42</f>
        <v>9.0000000000000011E-3</v>
      </c>
      <c r="S22" s="7">
        <f>'[1]Plate 2 A2'!E42-'[1]Plate 2 A1'!E42</f>
        <v>1.2E-2</v>
      </c>
      <c r="T22" s="7">
        <f>'[1]Plate 2 A2'!F42-'[1]Plate 2 A1'!F42</f>
        <v>2.4E-2</v>
      </c>
      <c r="U22" s="7">
        <f>'[1]Plate 2 A2'!G42-'[1]Plate 2 A1'!G42</f>
        <v>0.70699999999999996</v>
      </c>
      <c r="V22" s="7">
        <f>'[1]Plate 2 A2'!H42-'[1]Plate 2 A1'!H42</f>
        <v>0.45200000000000001</v>
      </c>
      <c r="W22" s="7">
        <f>'[1]Plate 2 A2'!I42-'[1]Plate 2 A1'!I42</f>
        <v>0.72</v>
      </c>
      <c r="X22" s="7">
        <f>'[1]Plate 2 A2'!J42-'[1]Plate 2 A1'!J42</f>
        <v>0.72399999999999998</v>
      </c>
      <c r="Y22" s="7">
        <f>'[1]Plate 2 A2'!K42-'[1]Plate 2 A1'!K42</f>
        <v>2E-3</v>
      </c>
      <c r="Z22" s="7">
        <f>'[1]Plate 2 A2'!L42-'[1]Plate 2 A1'!L42</f>
        <v>-2.033333E-3</v>
      </c>
      <c r="AA22" s="10"/>
    </row>
    <row r="23" spans="1:28" x14ac:dyDescent="0.35">
      <c r="A23" s="2" t="s">
        <v>45</v>
      </c>
      <c r="B23" s="6"/>
      <c r="C23" s="7">
        <f>'[1]Plate 1 A2'!C43-'[1]Plate 1 A1'!C43</f>
        <v>7.9000000000000001E-2</v>
      </c>
      <c r="D23" s="7">
        <f>'[1]Plate 1 A2'!D43-'[1]Plate 1 A1'!D43</f>
        <v>0</v>
      </c>
      <c r="E23" s="7">
        <f>'[1]Plate 1 A2'!E43-'[1]Plate 1 A1'!E43</f>
        <v>3.0000000000000001E-3</v>
      </c>
      <c r="F23" s="7">
        <f>'[1]Plate 1 A2'!F43-'[1]Plate 1 A1'!F43</f>
        <v>1E-3</v>
      </c>
      <c r="G23" s="7">
        <f>'[1]Plate 1 A2'!G43-'[1]Plate 1 A1'!G43</f>
        <v>-2.4000000000000002E-3</v>
      </c>
      <c r="H23" s="7">
        <f>'[1]Plate 1 A2'!H43-'[1]Plate 1 A1'!H43</f>
        <v>-1.2000000000000001E-3</v>
      </c>
      <c r="I23" s="7">
        <f>'[1]Plate 1 A2'!I43-'[1]Plate 1 A1'!I43</f>
        <v>-1.5E-3</v>
      </c>
      <c r="J23" s="7">
        <f>'[1]Plate 1 A2'!J43-'[1]Plate 1 A1'!J43</f>
        <v>2E-3</v>
      </c>
      <c r="K23" s="7">
        <f>'[1]Plate 1 A2'!K43-'[1]Plate 1 A1'!K43</f>
        <v>-2E-3</v>
      </c>
      <c r="L23" s="7"/>
      <c r="M23" s="10"/>
      <c r="O23" s="2" t="s">
        <v>45</v>
      </c>
      <c r="P23" s="6"/>
      <c r="Q23" s="7">
        <f>'[1]Plate 2 A2'!C43-'[1]Plate 2 A1'!C43</f>
        <v>2.1466666999999998E-2</v>
      </c>
      <c r="R23" s="7">
        <f>'[1]Plate 2 A2'!D43-'[1]Plate 2 A1'!D43</f>
        <v>8.0000000000000002E-3</v>
      </c>
      <c r="S23" s="7">
        <f>'[1]Plate 2 A2'!E43-'[1]Plate 2 A1'!E43</f>
        <v>1.0999999999999999E-2</v>
      </c>
      <c r="T23" s="7">
        <f>'[1]Plate 2 A2'!F43-'[1]Plate 2 A1'!F43</f>
        <v>2.0999999999999998E-2</v>
      </c>
      <c r="U23" s="7">
        <f>'[1]Plate 2 A2'!G43-'[1]Plate 2 A1'!G43</f>
        <v>0.71</v>
      </c>
      <c r="V23" s="7">
        <f>'[1]Plate 2 A2'!H43-'[1]Plate 2 A1'!H43</f>
        <v>0.46</v>
      </c>
      <c r="W23" s="7">
        <f>'[1]Plate 2 A2'!I43-'[1]Plate 2 A1'!I43</f>
        <v>0.71616666699999998</v>
      </c>
      <c r="X23" s="7">
        <f>'[1]Plate 2 A2'!J43-'[1]Plate 2 A1'!J43</f>
        <v>0.72299999999999998</v>
      </c>
      <c r="Y23" s="7">
        <f>'[1]Plate 2 A2'!K43-'[1]Plate 2 A1'!K43</f>
        <v>-1E-3</v>
      </c>
      <c r="Z23" s="7">
        <f>'[1]Plate 2 A2'!L43-'[1]Plate 2 A1'!L43</f>
        <v>0</v>
      </c>
      <c r="AA23" s="10"/>
    </row>
    <row r="24" spans="1:28" x14ac:dyDescent="0.35">
      <c r="A24" s="2" t="s">
        <v>50</v>
      </c>
      <c r="B24" s="6"/>
      <c r="C24" s="7">
        <f>'[1]Plate 1 A2'!C44-'[1]Plate 1 A1'!C44</f>
        <v>7.5999999999999998E-2</v>
      </c>
      <c r="D24" s="7">
        <f>'[1]Plate 1 A2'!D44-'[1]Plate 1 A1'!D44</f>
        <v>1E-3</v>
      </c>
      <c r="E24" s="7">
        <f>'[1]Plate 1 A2'!E44-'[1]Plate 1 A1'!E44</f>
        <v>2.9999999999999992E-3</v>
      </c>
      <c r="F24" s="7">
        <f>'[1]Plate 1 A2'!F44-'[1]Plate 1 A1'!F44</f>
        <v>2E-3</v>
      </c>
      <c r="G24" s="7">
        <f>'[1]Plate 1 A2'!G44-'[1]Plate 1 A1'!G44</f>
        <v>0</v>
      </c>
      <c r="H24" s="7">
        <f>'[1]Plate 1 A2'!H44-'[1]Plate 1 A1'!H44</f>
        <v>1E-3</v>
      </c>
      <c r="I24" s="7">
        <f>'[1]Plate 1 A2'!I44-'[1]Plate 1 A1'!I44</f>
        <v>6.0000000000000006E-4</v>
      </c>
      <c r="J24" s="7"/>
      <c r="K24" s="7"/>
      <c r="L24" s="7"/>
      <c r="M24" s="10"/>
      <c r="O24" s="2" t="s">
        <v>50</v>
      </c>
      <c r="P24" s="6"/>
      <c r="Q24" s="7">
        <f>'[1]Plate 2 A2'!C44-'[1]Plate 2 A1'!C44</f>
        <v>0.02</v>
      </c>
      <c r="R24" s="7">
        <f>'[1]Plate 2 A2'!D44-'[1]Plate 2 A1'!D44</f>
        <v>1.0999999999999999E-2</v>
      </c>
      <c r="S24" s="7">
        <f>'[1]Plate 2 A2'!E44-'[1]Plate 2 A1'!E44</f>
        <v>1.2999999999999999E-2</v>
      </c>
      <c r="T24" s="7">
        <f>'[1]Plate 2 A2'!F44-'[1]Plate 2 A1'!F44</f>
        <v>2.4E-2</v>
      </c>
      <c r="U24" s="7">
        <f>'[1]Plate 2 A2'!G44-'[1]Plate 2 A1'!G44</f>
        <v>0.70799999999999996</v>
      </c>
      <c r="V24" s="7">
        <f>'[1]Plate 2 A2'!H44-'[1]Plate 2 A1'!H44</f>
        <v>0.46136666700000001</v>
      </c>
      <c r="W24" s="7">
        <f>'[1]Plate 2 A2'!I44-'[1]Plate 2 A1'!I44</f>
        <v>0.71699999999999997</v>
      </c>
      <c r="X24" s="7">
        <f>'[1]Plate 2 A2'!J44-'[1]Plate 2 A1'!J44</f>
        <v>0.72546666699999995</v>
      </c>
      <c r="Y24" s="7"/>
      <c r="Z24" s="7"/>
      <c r="AA24" s="10"/>
    </row>
    <row r="25" spans="1:28" x14ac:dyDescent="0.35">
      <c r="A25" s="2" t="s">
        <v>51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O25" s="2" t="s">
        <v>51</v>
      </c>
      <c r="P25" s="11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</row>
    <row r="27" spans="1:28" x14ac:dyDescent="0.35">
      <c r="B27" s="14" t="s">
        <v>54</v>
      </c>
      <c r="P27" s="14" t="s">
        <v>54</v>
      </c>
    </row>
    <row r="29" spans="1:28" x14ac:dyDescent="0.35">
      <c r="B29" s="2">
        <v>1</v>
      </c>
      <c r="C29" s="2">
        <v>2</v>
      </c>
      <c r="D29" s="2">
        <v>3</v>
      </c>
      <c r="E29" s="2">
        <v>4</v>
      </c>
      <c r="F29" s="2">
        <v>5</v>
      </c>
      <c r="G29" s="2">
        <v>6</v>
      </c>
      <c r="H29" s="2">
        <v>7</v>
      </c>
      <c r="I29" s="2">
        <v>8</v>
      </c>
      <c r="J29" s="2">
        <v>9</v>
      </c>
      <c r="K29" s="2">
        <v>10</v>
      </c>
      <c r="L29" s="2">
        <v>11</v>
      </c>
      <c r="M29" s="2">
        <v>12</v>
      </c>
      <c r="P29" s="2">
        <v>1</v>
      </c>
      <c r="Q29" s="2">
        <v>2</v>
      </c>
      <c r="R29" s="2">
        <v>3</v>
      </c>
      <c r="S29" s="2">
        <v>4</v>
      </c>
      <c r="T29" s="2">
        <v>5</v>
      </c>
      <c r="U29" s="2">
        <v>6</v>
      </c>
      <c r="V29" s="2">
        <v>7</v>
      </c>
      <c r="W29" s="2">
        <v>8</v>
      </c>
      <c r="X29" s="2">
        <v>9</v>
      </c>
      <c r="Y29" s="2">
        <v>10</v>
      </c>
      <c r="Z29" s="2">
        <v>11</v>
      </c>
      <c r="AA29" s="2">
        <v>12</v>
      </c>
    </row>
    <row r="30" spans="1:28" x14ac:dyDescent="0.35">
      <c r="A30" s="2" t="s">
        <v>6</v>
      </c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O30" s="2" t="s">
        <v>6</v>
      </c>
      <c r="P30" s="3"/>
      <c r="Q30" s="4"/>
      <c r="R30" s="4"/>
      <c r="S30" s="4"/>
      <c r="T30" s="4"/>
      <c r="U30" s="4"/>
      <c r="V30" s="4"/>
      <c r="W30" s="4"/>
      <c r="X30" s="4"/>
      <c r="Y30" s="4"/>
      <c r="Z30" s="4"/>
      <c r="AA30" s="5"/>
      <c r="AB30" s="7"/>
    </row>
    <row r="31" spans="1:28" x14ac:dyDescent="0.35">
      <c r="A31" s="2" t="s">
        <v>7</v>
      </c>
      <c r="B31" s="6"/>
      <c r="C31" s="7"/>
      <c r="D31" s="7"/>
      <c r="E31" s="7"/>
      <c r="F31" s="7"/>
      <c r="G31" s="7">
        <f>(G19-0.004)/0.1057</f>
        <v>5.6196783349101223</v>
      </c>
      <c r="H31" s="7">
        <f t="shared" ref="H31:L31" si="0">(H19-0.004)/0.1057</f>
        <v>4.484389782403027</v>
      </c>
      <c r="I31" s="7">
        <f t="shared" si="0"/>
        <v>5.6953642384105958</v>
      </c>
      <c r="J31" s="7">
        <f t="shared" si="0"/>
        <v>5.6499526963103115</v>
      </c>
      <c r="K31" s="7">
        <f t="shared" si="0"/>
        <v>2.8382213812677391E-2</v>
      </c>
      <c r="L31" s="7">
        <f t="shared" si="0"/>
        <v>1.3812677388836327</v>
      </c>
      <c r="M31" s="10"/>
      <c r="O31" s="2" t="s">
        <v>7</v>
      </c>
      <c r="P31" s="6"/>
      <c r="Q31" s="7"/>
      <c r="R31" s="7"/>
      <c r="S31" s="7"/>
      <c r="T31" s="7"/>
      <c r="U31" s="7">
        <f>(U19-0.0044)/0.1078</f>
        <v>3.9666048237476805</v>
      </c>
      <c r="V31" s="7">
        <f t="shared" ref="V31:Z31" si="1">(V19-0.0044)/0.1078</f>
        <v>1.712430426716141</v>
      </c>
      <c r="W31" s="7">
        <f t="shared" si="1"/>
        <v>3.7854050742115022</v>
      </c>
      <c r="X31" s="7">
        <f t="shared" si="1"/>
        <v>4.5139146567717994</v>
      </c>
      <c r="Y31" s="7">
        <f t="shared" si="1"/>
        <v>0.12615955473098328</v>
      </c>
      <c r="Z31" s="7">
        <f t="shared" si="1"/>
        <v>0.1354359925788497</v>
      </c>
      <c r="AA31" s="10"/>
      <c r="AB31" s="7"/>
    </row>
    <row r="32" spans="1:28" x14ac:dyDescent="0.35">
      <c r="A32" s="2" t="s">
        <v>23</v>
      </c>
      <c r="B32" s="6"/>
      <c r="C32" s="7"/>
      <c r="D32" s="7"/>
      <c r="E32" s="7"/>
      <c r="F32" s="7"/>
      <c r="G32" s="7">
        <f t="shared" ref="G32:L36" si="2">(G20-0.004)/0.1057</f>
        <v>5.6102175969725634</v>
      </c>
      <c r="H32" s="7">
        <f t="shared" si="2"/>
        <v>4.5222327341532633</v>
      </c>
      <c r="I32" s="7">
        <f t="shared" si="2"/>
        <v>5.7332071901608321</v>
      </c>
      <c r="J32" s="7">
        <f t="shared" si="2"/>
        <v>5.7142857142857144</v>
      </c>
      <c r="K32" s="7">
        <f t="shared" si="2"/>
        <v>2.8382213812677391E-2</v>
      </c>
      <c r="L32" s="7">
        <f t="shared" si="2"/>
        <v>1.3718070009460737</v>
      </c>
      <c r="M32" s="10"/>
      <c r="O32" s="2" t="s">
        <v>23</v>
      </c>
      <c r="P32" s="6"/>
      <c r="Q32" s="7"/>
      <c r="R32" s="7"/>
      <c r="S32" s="7"/>
      <c r="T32" s="7"/>
      <c r="U32" s="7">
        <f t="shared" ref="U32:Z36" si="3">(U20-0.0044)/0.1078</f>
        <v>4.495361781076066</v>
      </c>
      <c r="V32" s="7">
        <f t="shared" si="3"/>
        <v>1.7495361781076066</v>
      </c>
      <c r="W32" s="7">
        <f t="shared" si="3"/>
        <v>3.7068645640074211</v>
      </c>
      <c r="X32" s="7">
        <f t="shared" si="3"/>
        <v>4.4860853432281997</v>
      </c>
      <c r="Y32" s="7">
        <f t="shared" si="3"/>
        <v>0.12615955473098331</v>
      </c>
      <c r="Z32" s="7">
        <f t="shared" si="3"/>
        <v>0.1354359925788497</v>
      </c>
      <c r="AA32" s="10"/>
      <c r="AB32" s="7"/>
    </row>
    <row r="33" spans="1:28" x14ac:dyDescent="0.35">
      <c r="A33" s="2" t="s">
        <v>24</v>
      </c>
      <c r="B33" s="6"/>
      <c r="C33" s="7"/>
      <c r="D33" s="7"/>
      <c r="E33" s="7"/>
      <c r="F33" s="7"/>
      <c r="G33" s="7">
        <f t="shared" si="2"/>
        <v>5.7332071901608321</v>
      </c>
      <c r="H33" s="7">
        <f t="shared" si="2"/>
        <v>4.4087038789025543</v>
      </c>
      <c r="I33" s="7">
        <f t="shared" si="2"/>
        <v>5.742667928098391</v>
      </c>
      <c r="J33" s="7">
        <f t="shared" si="2"/>
        <v>5.6669820245979183</v>
      </c>
      <c r="K33" s="7">
        <f t="shared" si="2"/>
        <v>0</v>
      </c>
      <c r="L33" s="7">
        <f t="shared" si="2"/>
        <v>1.3907284768211921</v>
      </c>
      <c r="M33" s="10"/>
      <c r="O33" s="2" t="s">
        <v>24</v>
      </c>
      <c r="P33" s="6"/>
      <c r="Q33" s="7"/>
      <c r="R33" s="7"/>
      <c r="S33" s="7"/>
      <c r="T33" s="7"/>
      <c r="U33" s="7">
        <f t="shared" si="3"/>
        <v>4.4768089053803335</v>
      </c>
      <c r="V33" s="7">
        <f t="shared" si="3"/>
        <v>1.7575757606679034</v>
      </c>
      <c r="W33" s="7">
        <f t="shared" si="3"/>
        <v>3.7625231910946191</v>
      </c>
      <c r="X33" s="7">
        <f t="shared" si="3"/>
        <v>4.495361781076066</v>
      </c>
      <c r="Y33" s="7">
        <f t="shared" si="3"/>
        <v>0.14904143784786641</v>
      </c>
      <c r="Z33" s="7">
        <f t="shared" si="3"/>
        <v>0.13048856215213356</v>
      </c>
      <c r="AA33" s="10"/>
      <c r="AB33" s="8"/>
    </row>
    <row r="34" spans="1:28" x14ac:dyDescent="0.35">
      <c r="A34" s="2" t="s">
        <v>25</v>
      </c>
      <c r="B34" s="6"/>
      <c r="C34" s="7">
        <f t="shared" ref="C34:H36" si="4">(C22-0.004)/0.1057</f>
        <v>0.70009460737937557</v>
      </c>
      <c r="D34" s="7">
        <f t="shared" si="4"/>
        <v>-2.7436140018921473E-2</v>
      </c>
      <c r="E34" s="7">
        <f t="shared" si="4"/>
        <v>-2.8382213812677391E-2</v>
      </c>
      <c r="F34" s="7">
        <f t="shared" si="4"/>
        <v>-1.8921475875118259E-2</v>
      </c>
      <c r="G34" s="7">
        <f t="shared" si="4"/>
        <v>-1.5137180700094606E-2</v>
      </c>
      <c r="H34" s="7">
        <f t="shared" si="4"/>
        <v>-7.5685903500473028E-3</v>
      </c>
      <c r="I34" s="7">
        <f t="shared" si="2"/>
        <v>-4.6357615894039736E-2</v>
      </c>
      <c r="J34" s="7">
        <f t="shared" si="2"/>
        <v>-5.8656575212866609E-2</v>
      </c>
      <c r="K34" s="7">
        <f t="shared" si="2"/>
        <v>2.838221381267738E-2</v>
      </c>
      <c r="L34" s="7"/>
      <c r="M34" s="10"/>
      <c r="O34" s="2" t="s">
        <v>25</v>
      </c>
      <c r="P34" s="6"/>
      <c r="Q34" s="7">
        <f t="shared" ref="Q34:T36" si="5">(Q22-0.0044)/0.1078</f>
        <v>0.15398886827458252</v>
      </c>
      <c r="R34" s="7">
        <f t="shared" si="5"/>
        <v>4.267161410018553E-2</v>
      </c>
      <c r="S34" s="7">
        <f t="shared" si="5"/>
        <v>7.050092764378478E-2</v>
      </c>
      <c r="T34" s="7">
        <f t="shared" si="5"/>
        <v>0.1818181818181818</v>
      </c>
      <c r="U34" s="7">
        <f t="shared" si="3"/>
        <v>6.5176252319109462</v>
      </c>
      <c r="V34" s="7">
        <f t="shared" si="3"/>
        <v>4.1521335807050086</v>
      </c>
      <c r="W34" s="7">
        <f t="shared" si="3"/>
        <v>6.6382189239332092</v>
      </c>
      <c r="X34" s="7">
        <f t="shared" si="3"/>
        <v>6.6753246753246751</v>
      </c>
      <c r="Y34" s="7">
        <f t="shared" si="3"/>
        <v>-2.2263450834879406E-2</v>
      </c>
      <c r="Z34" s="7">
        <f t="shared" si="3"/>
        <v>-5.9678413729128015E-2</v>
      </c>
      <c r="AA34" s="10"/>
      <c r="AB34" s="7"/>
    </row>
    <row r="35" spans="1:28" x14ac:dyDescent="0.35">
      <c r="A35" s="2" t="s">
        <v>45</v>
      </c>
      <c r="B35" s="6"/>
      <c r="C35" s="7">
        <f t="shared" si="4"/>
        <v>0.70955534531693465</v>
      </c>
      <c r="D35" s="7">
        <f t="shared" si="4"/>
        <v>-3.7842951750236518E-2</v>
      </c>
      <c r="E35" s="7">
        <f t="shared" si="4"/>
        <v>-9.4607379375591296E-3</v>
      </c>
      <c r="F35" s="7">
        <f t="shared" si="4"/>
        <v>-2.8382213812677391E-2</v>
      </c>
      <c r="G35" s="7">
        <f t="shared" si="4"/>
        <v>-6.0548722800378429E-2</v>
      </c>
      <c r="H35" s="7">
        <f t="shared" si="4"/>
        <v>-4.919583727530747E-2</v>
      </c>
      <c r="I35" s="7">
        <f t="shared" si="2"/>
        <v>-5.2034058656575212E-2</v>
      </c>
      <c r="J35" s="7">
        <f t="shared" si="2"/>
        <v>-1.8921475875118259E-2</v>
      </c>
      <c r="K35" s="7">
        <f t="shared" si="2"/>
        <v>-5.6764427625354781E-2</v>
      </c>
      <c r="L35" s="7"/>
      <c r="M35" s="10"/>
      <c r="O35" s="2" t="s">
        <v>45</v>
      </c>
      <c r="P35" s="6"/>
      <c r="Q35" s="7">
        <f t="shared" si="5"/>
        <v>0.1583178756957328</v>
      </c>
      <c r="R35" s="7">
        <f t="shared" si="5"/>
        <v>3.3395176252319109E-2</v>
      </c>
      <c r="S35" s="7">
        <f t="shared" si="5"/>
        <v>6.1224489795918352E-2</v>
      </c>
      <c r="T35" s="7">
        <f t="shared" si="5"/>
        <v>0.15398886827458252</v>
      </c>
      <c r="U35" s="7">
        <f t="shared" si="3"/>
        <v>6.545454545454545</v>
      </c>
      <c r="V35" s="7">
        <f t="shared" si="3"/>
        <v>4.2263450834879404</v>
      </c>
      <c r="W35" s="7">
        <f t="shared" si="3"/>
        <v>6.6026592486085338</v>
      </c>
      <c r="X35" s="7">
        <f t="shared" si="3"/>
        <v>6.6660482374768089</v>
      </c>
      <c r="Y35" s="7">
        <f t="shared" si="3"/>
        <v>-5.0092764378478663E-2</v>
      </c>
      <c r="Z35" s="7">
        <f t="shared" si="3"/>
        <v>-4.0816326530612242E-2</v>
      </c>
      <c r="AA35" s="10"/>
      <c r="AB35" s="7"/>
    </row>
    <row r="36" spans="1:28" x14ac:dyDescent="0.35">
      <c r="A36" s="2" t="s">
        <v>50</v>
      </c>
      <c r="B36" s="6"/>
      <c r="C36" s="7">
        <f t="shared" si="4"/>
        <v>0.68117313150425729</v>
      </c>
      <c r="D36" s="7">
        <f t="shared" si="4"/>
        <v>-2.8382213812677391E-2</v>
      </c>
      <c r="E36" s="7">
        <f t="shared" si="4"/>
        <v>-9.4607379375591383E-3</v>
      </c>
      <c r="F36" s="7">
        <f t="shared" si="4"/>
        <v>-1.8921475875118259E-2</v>
      </c>
      <c r="G36" s="7">
        <f t="shared" si="4"/>
        <v>-3.7842951750236518E-2</v>
      </c>
      <c r="H36" s="7">
        <f t="shared" si="4"/>
        <v>-2.8382213812677391E-2</v>
      </c>
      <c r="I36" s="7">
        <f t="shared" si="2"/>
        <v>-3.2166508987701042E-2</v>
      </c>
      <c r="J36" s="7"/>
      <c r="K36" s="7"/>
      <c r="L36" s="7"/>
      <c r="M36" s="10"/>
      <c r="O36" s="2" t="s">
        <v>50</v>
      </c>
      <c r="P36" s="6"/>
      <c r="Q36" s="7">
        <f t="shared" si="5"/>
        <v>0.14471243042671614</v>
      </c>
      <c r="R36" s="7">
        <f t="shared" si="5"/>
        <v>6.1224489795918352E-2</v>
      </c>
      <c r="S36" s="7">
        <f t="shared" si="5"/>
        <v>7.9777365491651195E-2</v>
      </c>
      <c r="T36" s="7">
        <f t="shared" si="5"/>
        <v>0.1818181818181818</v>
      </c>
      <c r="U36" s="7">
        <f t="shared" si="3"/>
        <v>6.5269016697588125</v>
      </c>
      <c r="V36" s="7">
        <f t="shared" si="3"/>
        <v>4.2390228849721705</v>
      </c>
      <c r="W36" s="7">
        <f t="shared" si="3"/>
        <v>6.6103896103896105</v>
      </c>
      <c r="X36" s="7">
        <f t="shared" si="3"/>
        <v>6.6889301205936915</v>
      </c>
      <c r="Y36" s="7"/>
      <c r="Z36" s="7"/>
      <c r="AA36" s="10"/>
      <c r="AB36" s="8"/>
    </row>
    <row r="37" spans="1:28" x14ac:dyDescent="0.35">
      <c r="A37" s="2" t="s">
        <v>51</v>
      </c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O37" s="2" t="s">
        <v>51</v>
      </c>
      <c r="P37" s="11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3"/>
      <c r="AB37" s="7"/>
    </row>
    <row r="38" spans="1:28" x14ac:dyDescent="0.35">
      <c r="AB38" s="7"/>
    </row>
    <row r="39" spans="1:28" x14ac:dyDescent="0.35">
      <c r="AB39" s="7"/>
    </row>
    <row r="40" spans="1:28" x14ac:dyDescent="0.35">
      <c r="B40" t="s">
        <v>55</v>
      </c>
      <c r="C40" t="s">
        <v>56</v>
      </c>
      <c r="D40" t="s">
        <v>57</v>
      </c>
      <c r="F40" t="s">
        <v>58</v>
      </c>
      <c r="G40" t="s">
        <v>59</v>
      </c>
      <c r="H40" t="s">
        <v>60</v>
      </c>
      <c r="I40" t="s">
        <v>61</v>
      </c>
      <c r="J40" t="s">
        <v>62</v>
      </c>
      <c r="P40" t="s">
        <v>55</v>
      </c>
      <c r="Q40" t="s">
        <v>56</v>
      </c>
      <c r="R40" t="s">
        <v>57</v>
      </c>
      <c r="T40" t="s">
        <v>58</v>
      </c>
      <c r="U40" t="s">
        <v>59</v>
      </c>
      <c r="V40" t="s">
        <v>60</v>
      </c>
      <c r="W40" t="s">
        <v>61</v>
      </c>
      <c r="X40" t="s">
        <v>62</v>
      </c>
      <c r="AB40" s="7"/>
    </row>
    <row r="41" spans="1:28" x14ac:dyDescent="0.35">
      <c r="B41" s="7" t="s">
        <v>8</v>
      </c>
      <c r="C41" s="15">
        <v>3</v>
      </c>
      <c r="D41">
        <f>AVERAGE(D19:D21)</f>
        <v>0.32033333333333336</v>
      </c>
      <c r="F41" s="7" t="s">
        <v>11</v>
      </c>
      <c r="G41">
        <f>AVERAGE(G19:G21)</f>
        <v>0.60166666666666657</v>
      </c>
      <c r="H41">
        <f>STDEV(G19:G21)</f>
        <v>7.234178138070241E-3</v>
      </c>
      <c r="I41">
        <f>AVERAGE(G31:G33)</f>
        <v>5.6543677073478387</v>
      </c>
      <c r="J41">
        <f>STDEV(G31:G33)</f>
        <v>6.8440663557902043E-2</v>
      </c>
      <c r="P41" s="7" t="s">
        <v>8</v>
      </c>
      <c r="Q41" s="15">
        <v>3</v>
      </c>
      <c r="R41">
        <f>AVERAGE(R19:R21)</f>
        <v>0.32500000000000001</v>
      </c>
      <c r="T41" s="7" t="s">
        <v>17</v>
      </c>
      <c r="U41">
        <f>AVERAGE(U19:U21)</f>
        <v>0.46933333333333332</v>
      </c>
      <c r="V41">
        <f>STDEV(U19:U21)</f>
        <v>3.2347076117221679E-2</v>
      </c>
      <c r="W41">
        <f>AVERAGE(U31:U33)</f>
        <v>4.3129251700680271</v>
      </c>
      <c r="X41">
        <f>STDEV(U31:U33)</f>
        <v>0.300065641161611</v>
      </c>
      <c r="AB41" s="7"/>
    </row>
    <row r="42" spans="1:28" x14ac:dyDescent="0.35">
      <c r="B42" s="7" t="s">
        <v>9</v>
      </c>
      <c r="C42" s="15">
        <v>6</v>
      </c>
      <c r="D42">
        <f>AVERAGE(E19:E21)</f>
        <v>0.63966666666666672</v>
      </c>
      <c r="F42" s="7" t="s">
        <v>12</v>
      </c>
      <c r="G42">
        <f>AVERAGE(H19:H21)</f>
        <v>0.47666666666666663</v>
      </c>
      <c r="H42">
        <f>STDEV(H19:H21)</f>
        <v>6.1101009266077916E-3</v>
      </c>
      <c r="I42">
        <f>AVERAGE(H31:H33)</f>
        <v>4.4717754651529482</v>
      </c>
      <c r="J42">
        <f>STDEV(H31:H33)</f>
        <v>5.7806063638673195E-2</v>
      </c>
      <c r="K42" s="16"/>
      <c r="P42" s="7" t="s">
        <v>9</v>
      </c>
      <c r="Q42" s="15">
        <v>6</v>
      </c>
      <c r="R42">
        <f>AVERAGE(S19:S21)</f>
        <v>0.65642222233333336</v>
      </c>
      <c r="T42" s="7" t="s">
        <v>18</v>
      </c>
      <c r="U42">
        <f>AVERAGE(V19:V21)</f>
        <v>0.19195555566666667</v>
      </c>
      <c r="V42">
        <f>STDEV(V19:V21)</f>
        <v>2.5960084545887598E-3</v>
      </c>
      <c r="W42">
        <f>AVERAGE(V31:V33)</f>
        <v>1.7398474551638838</v>
      </c>
      <c r="X42">
        <f>STDEV(V31:V33)</f>
        <v>2.4081711081528377E-2</v>
      </c>
      <c r="Y42" s="16"/>
      <c r="AB42" s="8"/>
    </row>
    <row r="43" spans="1:28" x14ac:dyDescent="0.35">
      <c r="B43" s="7" t="s">
        <v>10</v>
      </c>
      <c r="C43" s="15">
        <v>9</v>
      </c>
      <c r="D43">
        <f>AVERAGE(F19:F21)</f>
        <v>0.95443333333333324</v>
      </c>
      <c r="F43" s="7" t="s">
        <v>13</v>
      </c>
      <c r="G43">
        <f>AVERAGE(I19:I21)</f>
        <v>0.60899999999999999</v>
      </c>
      <c r="H43">
        <f>STDEV(I19:I21)</f>
        <v>2.6457513110645929E-3</v>
      </c>
      <c r="I43">
        <f>AVERAGE(I31:I33)</f>
        <v>5.7237464522232733</v>
      </c>
      <c r="J43">
        <f>STDEV(I31:I33)</f>
        <v>2.5030759801935368E-2</v>
      </c>
      <c r="K43" s="16"/>
      <c r="P43" s="7" t="s">
        <v>10</v>
      </c>
      <c r="Q43" s="15">
        <v>9</v>
      </c>
      <c r="R43">
        <f>AVERAGE(T19:T21)</f>
        <v>0.97166666666666668</v>
      </c>
      <c r="T43" s="7" t="s">
        <v>19</v>
      </c>
      <c r="U43">
        <f>AVERAGE(W19:W21)</f>
        <v>0.40882222233333332</v>
      </c>
      <c r="V43">
        <f>STDEV(W19:W21)</f>
        <v>4.3544784643279625E-3</v>
      </c>
      <c r="W43">
        <f>AVERAGE(W31:W33)</f>
        <v>3.751597609771181</v>
      </c>
      <c r="X43">
        <f>STDEV(W31:W33)</f>
        <v>4.0394048834211174E-2</v>
      </c>
      <c r="Y43" s="16"/>
    </row>
    <row r="44" spans="1:28" x14ac:dyDescent="0.35">
      <c r="B44" s="7"/>
      <c r="F44" s="8" t="s">
        <v>14</v>
      </c>
      <c r="G44">
        <f>AVERAGE(J19:J21)</f>
        <v>0.60406666666666664</v>
      </c>
      <c r="H44">
        <f>STDEV(J19:J21)</f>
        <v>3.5232560697930283E-3</v>
      </c>
      <c r="I44">
        <f>AVERAGE(J31:J33)</f>
        <v>5.6770734783979817</v>
      </c>
      <c r="J44">
        <f>STDEV(J31:J33)</f>
        <v>3.3332602363226674E-2</v>
      </c>
      <c r="K44" s="16"/>
      <c r="P44" s="7"/>
      <c r="T44" s="8" t="s">
        <v>20</v>
      </c>
      <c r="U44">
        <f>AVERAGE(X19:X21)</f>
        <v>0.48933333333333334</v>
      </c>
      <c r="V44">
        <f>STDEV(X19:X21)</f>
        <v>1.5275252316519481E-3</v>
      </c>
      <c r="W44">
        <f>AVERAGE(X31:X33)</f>
        <v>4.4984539270253556</v>
      </c>
      <c r="X44">
        <f>STDEV(X31:X33)</f>
        <v>1.4169992872467261E-2</v>
      </c>
      <c r="Y44" s="16"/>
    </row>
    <row r="45" spans="1:28" x14ac:dyDescent="0.35">
      <c r="F45" s="7" t="s">
        <v>15</v>
      </c>
      <c r="G45">
        <f>AVERAGE(K19:K21)</f>
        <v>6.000000000000001E-3</v>
      </c>
      <c r="H45">
        <f>STDEV(K19:K21)</f>
        <v>1.7320508075688774E-3</v>
      </c>
      <c r="I45">
        <f>AVERAGE(K31:K33)</f>
        <v>1.8921475875118259E-2</v>
      </c>
      <c r="J45">
        <f>STDEV(K31:K33)</f>
        <v>1.6386478784946805E-2</v>
      </c>
      <c r="T45" s="7" t="s">
        <v>21</v>
      </c>
      <c r="U45">
        <f>AVERAGE(Y19:Y21)</f>
        <v>1.8822222333333336E-2</v>
      </c>
      <c r="V45">
        <f>STDEV(Y19:Y21)</f>
        <v>1.4241308564511669E-3</v>
      </c>
      <c r="W45">
        <f>AVERAGE(Y31:Y33)</f>
        <v>0.13378684910327765</v>
      </c>
      <c r="X45">
        <f>STDEV(Y31:Y33)</f>
        <v>1.3210861377098022E-2</v>
      </c>
    </row>
    <row r="46" spans="1:28" x14ac:dyDescent="0.35">
      <c r="F46" s="7" t="s">
        <v>16</v>
      </c>
      <c r="G46">
        <f>AVERAGE(L19:L21)</f>
        <v>0.15</v>
      </c>
      <c r="H46">
        <f>STDEV(L19:L21)</f>
        <v>1.0000000000000009E-3</v>
      </c>
      <c r="I46">
        <f>AVERAGE(L31:L33)</f>
        <v>1.3812677388836327</v>
      </c>
      <c r="J46">
        <f>STDEV(L31:L33)</f>
        <v>9.4607379375591938E-3</v>
      </c>
      <c r="T46" s="7" t="s">
        <v>22</v>
      </c>
      <c r="U46">
        <f>AVERAGE(Z19:Z21)</f>
        <v>1.8822222333333333E-2</v>
      </c>
      <c r="V46">
        <f>STDEV(Z19:Z21)</f>
        <v>3.0791995111771093E-4</v>
      </c>
      <c r="W46">
        <f>AVERAGE(Z31:Z33)</f>
        <v>0.13378684910327765</v>
      </c>
      <c r="X46">
        <f>STDEV(Z31:Z33)</f>
        <v>2.8564002886615068E-3</v>
      </c>
    </row>
    <row r="47" spans="1:28" x14ac:dyDescent="0.35">
      <c r="F47" s="8" t="s">
        <v>26</v>
      </c>
      <c r="G47">
        <f>AVERAGE(C22:C24)</f>
        <v>7.7666666666666662E-2</v>
      </c>
      <c r="H47">
        <f>STDEV(C22:C24)</f>
        <v>1.5275252316519479E-3</v>
      </c>
      <c r="I47">
        <f>AVERAGE(C34:C36)</f>
        <v>0.69694102806685587</v>
      </c>
      <c r="J47">
        <f>STDEV(C34:C36)</f>
        <v>1.445151590966836E-2</v>
      </c>
      <c r="T47" s="8" t="s">
        <v>35</v>
      </c>
      <c r="U47">
        <f>AVERAGE(Q22:Q24)</f>
        <v>2.0822222333333334E-2</v>
      </c>
      <c r="V47">
        <f>STDEV(Q22:Q24)</f>
        <v>7.4932082334360059E-4</v>
      </c>
      <c r="W47">
        <f>AVERAGE(Q34:Q36)</f>
        <v>0.15233972479901048</v>
      </c>
      <c r="X47">
        <f>STDEV(Q34:Q36)</f>
        <v>6.9510280458589969E-3</v>
      </c>
    </row>
    <row r="48" spans="1:28" x14ac:dyDescent="0.35">
      <c r="F48" s="7" t="s">
        <v>27</v>
      </c>
      <c r="G48">
        <f>AVERAGE(D22:D24)</f>
        <v>7.000000000000001E-4</v>
      </c>
      <c r="H48">
        <f>STDEV(D22:D24)</f>
        <v>6.0827625302982196E-4</v>
      </c>
      <c r="I48">
        <f>AVERAGE(D34:D36)</f>
        <v>-3.1220435193945129E-2</v>
      </c>
      <c r="J48">
        <f>STDEV(D34:D36)</f>
        <v>5.7547422235555467E-3</v>
      </c>
      <c r="T48" s="7" t="s">
        <v>36</v>
      </c>
      <c r="U48">
        <f>AVERAGE(R22:R24)</f>
        <v>9.3333333333333341E-3</v>
      </c>
      <c r="V48">
        <f>STDEV(R22:R24)</f>
        <v>1.5275252316519462E-3</v>
      </c>
      <c r="W48">
        <f>AVERAGE(R34:R36)</f>
        <v>4.5763760049474328E-2</v>
      </c>
      <c r="X48">
        <f>STDEV(R34:R36)</f>
        <v>1.4169992872467044E-2</v>
      </c>
    </row>
    <row r="49" spans="3:25" x14ac:dyDescent="0.35">
      <c r="F49" s="7" t="s">
        <v>28</v>
      </c>
      <c r="G49">
        <f>AVERAGE(E22:E24)</f>
        <v>2.3333333333333331E-3</v>
      </c>
      <c r="H49">
        <f>STDEV(E22:E24)</f>
        <v>1.1547005383792514E-3</v>
      </c>
      <c r="I49">
        <f>AVERAGE(E34:E36)</f>
        <v>-1.5767896562598551E-2</v>
      </c>
      <c r="J49">
        <f>STDEV(E34:E36)</f>
        <v>1.0924319189964542E-2</v>
      </c>
      <c r="T49" s="7" t="s">
        <v>37</v>
      </c>
      <c r="U49">
        <f>AVERAGE(S22:S24)</f>
        <v>1.1999999999999999E-2</v>
      </c>
      <c r="V49">
        <f>STDEV(S22:S24)</f>
        <v>1E-3</v>
      </c>
      <c r="W49">
        <f>AVERAGE(S34:S36)</f>
        <v>7.050092764378478E-2</v>
      </c>
      <c r="X49">
        <f>STDEV(S34:S36)</f>
        <v>9.2764378478663867E-3</v>
      </c>
    </row>
    <row r="50" spans="3:25" x14ac:dyDescent="0.35">
      <c r="F50" s="7" t="s">
        <v>29</v>
      </c>
      <c r="G50">
        <f>AVERAGE(F22:F24)</f>
        <v>1.6666666666666668E-3</v>
      </c>
      <c r="H50">
        <f>STDEV(F22:F24)</f>
        <v>5.773502691896258E-4</v>
      </c>
      <c r="I50">
        <f>AVERAGE(F34:F36)</f>
        <v>-2.2075055187637971E-2</v>
      </c>
      <c r="J50">
        <f>STDEV(F34:F36)</f>
        <v>5.4621595949822625E-3</v>
      </c>
      <c r="T50" s="7" t="s">
        <v>38</v>
      </c>
      <c r="U50">
        <f>AVERAGE(T22:T24)</f>
        <v>2.3000000000000003E-2</v>
      </c>
      <c r="V50">
        <f>STDEV(T22:T24)</f>
        <v>1.7320508075688787E-3</v>
      </c>
      <c r="W50">
        <f>AVERAGE(T34:T36)</f>
        <v>0.17254174397031538</v>
      </c>
      <c r="X50">
        <f>STDEV(T34:T36)</f>
        <v>1.6067261665759537E-2</v>
      </c>
    </row>
    <row r="51" spans="3:25" x14ac:dyDescent="0.35">
      <c r="F51" s="7" t="s">
        <v>30</v>
      </c>
      <c r="G51">
        <f>AVERAGE(G22:G24)</f>
        <v>0</v>
      </c>
      <c r="H51">
        <f>STDEV(G22:G24)</f>
        <v>2.4000000000000002E-3</v>
      </c>
      <c r="I51">
        <f>AVERAGE(G34:G36)</f>
        <v>-3.7842951750236518E-2</v>
      </c>
      <c r="J51">
        <f>STDEV(G34:G36)</f>
        <v>2.2705771050141911E-2</v>
      </c>
      <c r="T51" s="7" t="s">
        <v>39</v>
      </c>
      <c r="U51">
        <f>AVERAGE(U22:U24)</f>
        <v>0.70833333333333337</v>
      </c>
      <c r="V51">
        <f>STDEV(U22:U24)</f>
        <v>1.5275252316519481E-3</v>
      </c>
      <c r="W51">
        <f>AVERAGE(U34:U36)</f>
        <v>6.5299938157081003</v>
      </c>
      <c r="X51">
        <f>STDEV(U34:U36)</f>
        <v>1.4169992872466775E-2</v>
      </c>
    </row>
    <row r="52" spans="3:25" x14ac:dyDescent="0.35">
      <c r="F52" s="8" t="s">
        <v>31</v>
      </c>
      <c r="G52">
        <f>AVERAGE(H22:H24)</f>
        <v>1E-3</v>
      </c>
      <c r="H52">
        <f>STDEV(H22:H24)</f>
        <v>2.2000000000000001E-3</v>
      </c>
      <c r="I52">
        <f>AVERAGE(H34:H36)</f>
        <v>-2.8382213812677387E-2</v>
      </c>
      <c r="J52">
        <f>STDEV(H34:H36)</f>
        <v>2.0813623462630083E-2</v>
      </c>
      <c r="T52" s="7" t="s">
        <v>40</v>
      </c>
      <c r="U52">
        <f>AVERAGE(V22:V24)</f>
        <v>0.45778888899999998</v>
      </c>
      <c r="V52">
        <f>STDEV(V22:V24)</f>
        <v>5.0596809744254626E-3</v>
      </c>
      <c r="W52">
        <f>AVERAGE(V34:V36)</f>
        <v>4.2058338497217065</v>
      </c>
      <c r="X52">
        <f>STDEV(V34:V36)</f>
        <v>4.6935816089290268E-2</v>
      </c>
      <c r="Y52" s="16"/>
    </row>
    <row r="53" spans="3:25" x14ac:dyDescent="0.35">
      <c r="F53" s="8" t="s">
        <v>32</v>
      </c>
      <c r="G53">
        <f>AVERAGE(I22:I24)</f>
        <v>-6.0000000000000006E-4</v>
      </c>
      <c r="H53">
        <f>STDEV(I22:I24)</f>
        <v>1.0816653826391967E-3</v>
      </c>
      <c r="I53">
        <f>AVERAGE(I34:I36)</f>
        <v>-4.3519394512772001E-2</v>
      </c>
      <c r="J53">
        <f>STDEV(I34:I36)</f>
        <v>1.0233352721279072E-2</v>
      </c>
      <c r="T53" s="7" t="s">
        <v>41</v>
      </c>
      <c r="U53">
        <f>AVERAGE(W22:W24)</f>
        <v>0.71772222233333327</v>
      </c>
      <c r="V53">
        <f>STDEV(W22:W24)</f>
        <v>2.0161384615884712E-3</v>
      </c>
      <c r="W53">
        <f>AVERAGE(W34:W36)</f>
        <v>6.6170892609771172</v>
      </c>
      <c r="X53">
        <f>STDEV(W34:W36)</f>
        <v>1.8702583131618426E-2</v>
      </c>
      <c r="Y53" s="16"/>
    </row>
    <row r="54" spans="3:25" x14ac:dyDescent="0.35">
      <c r="T54" s="8" t="s">
        <v>42</v>
      </c>
      <c r="U54">
        <f>AVERAGE(X22:X24)</f>
        <v>0.72415555566666667</v>
      </c>
      <c r="V54">
        <f>STDEV(X22:X24)</f>
        <v>1.2406690518814048E-3</v>
      </c>
      <c r="W54">
        <f>AVERAGE(X34:X36)</f>
        <v>6.6767676777983915</v>
      </c>
      <c r="X54">
        <f>STDEV(X34:X36)</f>
        <v>1.150898934954909E-2</v>
      </c>
      <c r="Y54" s="16"/>
    </row>
    <row r="55" spans="3:25" x14ac:dyDescent="0.35">
      <c r="F55" s="7" t="s">
        <v>33</v>
      </c>
      <c r="G55">
        <f>J22</f>
        <v>-2.2000000000000001E-3</v>
      </c>
      <c r="I55">
        <f>J34</f>
        <v>-5.8656575212866609E-2</v>
      </c>
    </row>
    <row r="56" spans="3:25" x14ac:dyDescent="0.35">
      <c r="F56" s="7" t="s">
        <v>34</v>
      </c>
      <c r="G56">
        <f>K22</f>
        <v>6.9999999999999993E-3</v>
      </c>
      <c r="I56">
        <f>K34</f>
        <v>2.838221381267738E-2</v>
      </c>
      <c r="T56" s="7" t="s">
        <v>43</v>
      </c>
      <c r="U56">
        <f>Y22</f>
        <v>2E-3</v>
      </c>
      <c r="W56">
        <f>Y34</f>
        <v>-2.2263450834879406E-2</v>
      </c>
    </row>
    <row r="57" spans="3:25" x14ac:dyDescent="0.35">
      <c r="F57" s="7" t="s">
        <v>46</v>
      </c>
      <c r="G57">
        <f>J23</f>
        <v>2E-3</v>
      </c>
      <c r="I57">
        <f>J35</f>
        <v>-1.8921475875118259E-2</v>
      </c>
      <c r="T57" s="7" t="s">
        <v>44</v>
      </c>
      <c r="U57">
        <f>Z22</f>
        <v>-2.033333E-3</v>
      </c>
      <c r="W57">
        <f>Z34</f>
        <v>-5.9678413729128015E-2</v>
      </c>
    </row>
    <row r="58" spans="3:25" x14ac:dyDescent="0.35">
      <c r="F58" s="7" t="s">
        <v>47</v>
      </c>
      <c r="G58">
        <f>K23</f>
        <v>-2E-3</v>
      </c>
      <c r="I58">
        <f>K35</f>
        <v>-5.6764427625354781E-2</v>
      </c>
      <c r="T58" s="7" t="s">
        <v>48</v>
      </c>
      <c r="U58">
        <f>Y23</f>
        <v>-1E-3</v>
      </c>
      <c r="W58">
        <f>Y35</f>
        <v>-5.0092764378478663E-2</v>
      </c>
    </row>
    <row r="59" spans="3:25" x14ac:dyDescent="0.35">
      <c r="T59" s="7" t="s">
        <v>49</v>
      </c>
      <c r="U59">
        <f>Z23</f>
        <v>0</v>
      </c>
      <c r="W59">
        <f>Z35</f>
        <v>-4.0816326530612242E-2</v>
      </c>
    </row>
    <row r="62" spans="3:25" x14ac:dyDescent="0.35">
      <c r="G62" s="17" t="s">
        <v>63</v>
      </c>
      <c r="H62" s="17"/>
      <c r="I62" s="17"/>
    </row>
    <row r="63" spans="3:25" x14ac:dyDescent="0.35">
      <c r="C63" t="s">
        <v>64</v>
      </c>
      <c r="D63" t="s">
        <v>65</v>
      </c>
      <c r="E63" t="s">
        <v>66</v>
      </c>
      <c r="F63" t="s">
        <v>67</v>
      </c>
      <c r="G63" s="18">
        <v>1</v>
      </c>
      <c r="H63" s="18">
        <v>2</v>
      </c>
      <c r="I63" s="18">
        <v>3</v>
      </c>
    </row>
    <row r="64" spans="3:25" x14ac:dyDescent="0.35">
      <c r="C64" t="s">
        <v>68</v>
      </c>
      <c r="D64" t="s">
        <v>69</v>
      </c>
      <c r="E64">
        <f>W42</f>
        <v>1.7398474551638838</v>
      </c>
      <c r="F64">
        <f t="shared" ref="E64:F66" si="6">X42</f>
        <v>2.4081711081528377E-2</v>
      </c>
      <c r="G64">
        <f>V31</f>
        <v>1.712430426716141</v>
      </c>
      <c r="H64">
        <f>V32</f>
        <v>1.7495361781076066</v>
      </c>
      <c r="I64">
        <f>V33</f>
        <v>1.7575757606679034</v>
      </c>
    </row>
    <row r="65" spans="3:9" x14ac:dyDescent="0.35">
      <c r="D65" t="s">
        <v>70</v>
      </c>
      <c r="E65">
        <f t="shared" si="6"/>
        <v>3.751597609771181</v>
      </c>
      <c r="F65">
        <f t="shared" si="6"/>
        <v>4.0394048834211174E-2</v>
      </c>
      <c r="G65">
        <f>W31</f>
        <v>3.7854050742115022</v>
      </c>
      <c r="H65">
        <f>W32</f>
        <v>3.7068645640074211</v>
      </c>
      <c r="I65">
        <f>W33</f>
        <v>3.7625231910946191</v>
      </c>
    </row>
    <row r="66" spans="3:9" x14ac:dyDescent="0.35">
      <c r="D66" t="s">
        <v>71</v>
      </c>
      <c r="E66">
        <f t="shared" si="6"/>
        <v>4.4984539270253556</v>
      </c>
      <c r="F66">
        <f t="shared" si="6"/>
        <v>1.4169992872467261E-2</v>
      </c>
      <c r="G66">
        <f>X31</f>
        <v>4.5139146567717994</v>
      </c>
      <c r="H66">
        <f>X32</f>
        <v>4.4860853432281997</v>
      </c>
      <c r="I66">
        <f>X33</f>
        <v>4.495361781076066</v>
      </c>
    </row>
    <row r="68" spans="3:9" x14ac:dyDescent="0.35">
      <c r="C68" t="s">
        <v>72</v>
      </c>
      <c r="D68" t="s">
        <v>69</v>
      </c>
      <c r="E68">
        <f t="shared" ref="E68:F70" si="7">W52</f>
        <v>4.2058338497217065</v>
      </c>
      <c r="F68">
        <f t="shared" si="7"/>
        <v>4.6935816089290268E-2</v>
      </c>
      <c r="G68">
        <f>V34</f>
        <v>4.1521335807050086</v>
      </c>
      <c r="H68">
        <f>V35</f>
        <v>4.2263450834879404</v>
      </c>
      <c r="I68">
        <f>V36</f>
        <v>4.2390228849721705</v>
      </c>
    </row>
    <row r="69" spans="3:9" x14ac:dyDescent="0.35">
      <c r="D69" t="s">
        <v>70</v>
      </c>
      <c r="E69">
        <f t="shared" si="7"/>
        <v>6.6170892609771172</v>
      </c>
      <c r="F69">
        <f t="shared" si="7"/>
        <v>1.8702583131618426E-2</v>
      </c>
      <c r="G69">
        <f>W34</f>
        <v>6.6382189239332092</v>
      </c>
      <c r="H69">
        <f>W35</f>
        <v>6.6026592486085338</v>
      </c>
      <c r="I69">
        <f>W36</f>
        <v>6.6103896103896105</v>
      </c>
    </row>
    <row r="70" spans="3:9" x14ac:dyDescent="0.35">
      <c r="D70" t="s">
        <v>71</v>
      </c>
      <c r="E70">
        <f t="shared" si="7"/>
        <v>6.6767676777983915</v>
      </c>
      <c r="F70">
        <f t="shared" si="7"/>
        <v>1.150898934954909E-2</v>
      </c>
      <c r="G70">
        <f>X34</f>
        <v>6.6753246753246751</v>
      </c>
      <c r="H70">
        <f>X35</f>
        <v>6.6660482374768089</v>
      </c>
      <c r="I70">
        <f>X36</f>
        <v>6.6889301205936915</v>
      </c>
    </row>
    <row r="72" spans="3:9" x14ac:dyDescent="0.35">
      <c r="C72" t="s">
        <v>73</v>
      </c>
      <c r="D72" t="s">
        <v>69</v>
      </c>
      <c r="E72">
        <f>I42</f>
        <v>4.4717754651529482</v>
      </c>
      <c r="F72">
        <f>J42</f>
        <v>5.7806063638673195E-2</v>
      </c>
      <c r="G72">
        <f>H31</f>
        <v>4.484389782403027</v>
      </c>
      <c r="H72">
        <f>H32</f>
        <v>4.5222327341532633</v>
      </c>
      <c r="I72">
        <f>H33</f>
        <v>4.4087038789025543</v>
      </c>
    </row>
    <row r="73" spans="3:9" x14ac:dyDescent="0.35">
      <c r="D73" t="s">
        <v>70</v>
      </c>
      <c r="E73">
        <f>I43</f>
        <v>5.7237464522232733</v>
      </c>
      <c r="F73">
        <f t="shared" ref="F73:F74" si="8">J43</f>
        <v>2.5030759801935368E-2</v>
      </c>
      <c r="G73">
        <f>I31</f>
        <v>5.6953642384105958</v>
      </c>
      <c r="H73">
        <f>I32</f>
        <v>5.7332071901608321</v>
      </c>
      <c r="I73">
        <f>I33</f>
        <v>5.742667928098391</v>
      </c>
    </row>
    <row r="74" spans="3:9" x14ac:dyDescent="0.35">
      <c r="D74" t="s">
        <v>71</v>
      </c>
      <c r="E74">
        <f>I44</f>
        <v>5.6770734783979817</v>
      </c>
      <c r="F74">
        <f t="shared" si="8"/>
        <v>3.3332602363226674E-2</v>
      </c>
      <c r="G74">
        <f>J31</f>
        <v>5.6499526963103115</v>
      </c>
      <c r="H74">
        <f>J32</f>
        <v>5.7142857142857144</v>
      </c>
      <c r="I74">
        <f>J33</f>
        <v>5.6669820245979183</v>
      </c>
    </row>
    <row r="76" spans="3:9" x14ac:dyDescent="0.35">
      <c r="C76" t="s">
        <v>34</v>
      </c>
      <c r="D76" t="s">
        <v>69</v>
      </c>
      <c r="E76">
        <f t="shared" ref="E76:F78" si="9">I45</f>
        <v>1.8921475875118259E-2</v>
      </c>
      <c r="F76">
        <f t="shared" si="9"/>
        <v>1.6386478784946805E-2</v>
      </c>
      <c r="G76">
        <f>K31</f>
        <v>2.8382213812677391E-2</v>
      </c>
      <c r="H76">
        <f>K32</f>
        <v>2.8382213812677391E-2</v>
      </c>
      <c r="I76">
        <f>K33</f>
        <v>0</v>
      </c>
    </row>
    <row r="77" spans="3:9" x14ac:dyDescent="0.35">
      <c r="D77" t="s">
        <v>70</v>
      </c>
      <c r="E77">
        <f t="shared" si="9"/>
        <v>1.3812677388836327</v>
      </c>
      <c r="F77">
        <f t="shared" si="9"/>
        <v>9.4607379375591938E-3</v>
      </c>
      <c r="G77">
        <f>L31</f>
        <v>1.3812677388836327</v>
      </c>
      <c r="H77">
        <f>L32</f>
        <v>1.3718070009460737</v>
      </c>
      <c r="I77">
        <f>L33</f>
        <v>1.3907284768211921</v>
      </c>
    </row>
    <row r="78" spans="3:9" x14ac:dyDescent="0.35">
      <c r="D78" t="s">
        <v>71</v>
      </c>
      <c r="E78">
        <f t="shared" si="9"/>
        <v>0.69694102806685587</v>
      </c>
      <c r="F78">
        <f t="shared" si="9"/>
        <v>1.445151590966836E-2</v>
      </c>
      <c r="G78">
        <f>C34</f>
        <v>0.70009460737937557</v>
      </c>
      <c r="H78">
        <f>C35</f>
        <v>0.70955534531693465</v>
      </c>
      <c r="I78">
        <f>C36</f>
        <v>0.68117313150425729</v>
      </c>
    </row>
    <row r="80" spans="3:9" x14ac:dyDescent="0.35">
      <c r="C80" t="s">
        <v>74</v>
      </c>
      <c r="D80" t="s">
        <v>69</v>
      </c>
      <c r="E80">
        <f t="shared" ref="E80:F82" si="10">I48</f>
        <v>-3.1220435193945129E-2</v>
      </c>
      <c r="F80">
        <f t="shared" si="10"/>
        <v>5.7547422235555467E-3</v>
      </c>
      <c r="G80">
        <f>D34</f>
        <v>-2.7436140018921473E-2</v>
      </c>
      <c r="H80">
        <f>D35</f>
        <v>-3.7842951750236518E-2</v>
      </c>
      <c r="I80">
        <f>D36</f>
        <v>-2.8382213812677391E-2</v>
      </c>
    </row>
    <row r="81" spans="3:9" x14ac:dyDescent="0.35">
      <c r="D81" t="s">
        <v>70</v>
      </c>
      <c r="E81">
        <f t="shared" si="10"/>
        <v>-1.5767896562598551E-2</v>
      </c>
      <c r="F81">
        <f t="shared" si="10"/>
        <v>1.0924319189964542E-2</v>
      </c>
      <c r="G81">
        <f>E34</f>
        <v>-2.8382213812677391E-2</v>
      </c>
      <c r="H81">
        <f>E35</f>
        <v>-9.4607379375591296E-3</v>
      </c>
      <c r="I81">
        <f>E36</f>
        <v>-9.4607379375591383E-3</v>
      </c>
    </row>
    <row r="82" spans="3:9" x14ac:dyDescent="0.35">
      <c r="D82" t="s">
        <v>71</v>
      </c>
      <c r="E82">
        <f t="shared" si="10"/>
        <v>-2.2075055187637971E-2</v>
      </c>
      <c r="F82">
        <f t="shared" si="10"/>
        <v>5.4621595949822625E-3</v>
      </c>
      <c r="G82">
        <f>F34</f>
        <v>-1.8921475875118259E-2</v>
      </c>
      <c r="H82">
        <f>F35</f>
        <v>-2.8382213812677391E-2</v>
      </c>
      <c r="I82">
        <f>F36</f>
        <v>-1.8921475875118259E-2</v>
      </c>
    </row>
    <row r="84" spans="3:9" x14ac:dyDescent="0.35">
      <c r="C84" t="s">
        <v>47</v>
      </c>
      <c r="D84" t="s">
        <v>69</v>
      </c>
      <c r="E84">
        <f>I51</f>
        <v>-3.7842951750236518E-2</v>
      </c>
      <c r="F84">
        <f>J51</f>
        <v>2.2705771050141911E-2</v>
      </c>
      <c r="G84">
        <f>G34</f>
        <v>-1.5137180700094606E-2</v>
      </c>
      <c r="H84">
        <f>H35</f>
        <v>-4.919583727530747E-2</v>
      </c>
      <c r="I84">
        <f>H36</f>
        <v>-2.8382213812677391E-2</v>
      </c>
    </row>
    <row r="85" spans="3:9" x14ac:dyDescent="0.35">
      <c r="D85" t="s">
        <v>70</v>
      </c>
      <c r="E85">
        <f>I52</f>
        <v>-2.8382213812677387E-2</v>
      </c>
      <c r="F85">
        <f>J52</f>
        <v>2.0813623462630083E-2</v>
      </c>
      <c r="G85">
        <f>H34</f>
        <v>-7.5685903500473028E-3</v>
      </c>
      <c r="H85">
        <f>H35</f>
        <v>-4.919583727530747E-2</v>
      </c>
      <c r="I85">
        <f>H36</f>
        <v>-2.8382213812677391E-2</v>
      </c>
    </row>
    <row r="86" spans="3:9" x14ac:dyDescent="0.35">
      <c r="D86" t="s">
        <v>71</v>
      </c>
      <c r="E86">
        <f>I53</f>
        <v>-4.3519394512772001E-2</v>
      </c>
      <c r="F86">
        <f t="shared" ref="F86" si="11">J53</f>
        <v>1.0233352721279072E-2</v>
      </c>
      <c r="G86">
        <f>I34</f>
        <v>-4.6357615894039736E-2</v>
      </c>
      <c r="H86">
        <f>I35</f>
        <v>-5.2034058656575212E-2</v>
      </c>
      <c r="I86">
        <f>I36</f>
        <v>-3.2166508987701042E-2</v>
      </c>
    </row>
    <row r="88" spans="3:9" x14ac:dyDescent="0.35">
      <c r="C88" t="s">
        <v>75</v>
      </c>
      <c r="D88" t="s">
        <v>69</v>
      </c>
      <c r="E88">
        <f>W45</f>
        <v>0.13378684910327765</v>
      </c>
      <c r="F88">
        <f>X45</f>
        <v>1.3210861377098022E-2</v>
      </c>
      <c r="G88">
        <f>Y31</f>
        <v>0.12615955473098328</v>
      </c>
      <c r="H88">
        <f>Y32</f>
        <v>0.12615955473098331</v>
      </c>
      <c r="I88">
        <f>Y33</f>
        <v>0.14904143784786641</v>
      </c>
    </row>
    <row r="89" spans="3:9" x14ac:dyDescent="0.35">
      <c r="D89" t="s">
        <v>70</v>
      </c>
      <c r="E89">
        <f t="shared" ref="E89:F90" si="12">W46</f>
        <v>0.13378684910327765</v>
      </c>
      <c r="F89">
        <f t="shared" si="12"/>
        <v>2.8564002886615068E-3</v>
      </c>
      <c r="G89">
        <f>Z31</f>
        <v>0.1354359925788497</v>
      </c>
      <c r="H89">
        <f>Z32</f>
        <v>0.1354359925788497</v>
      </c>
      <c r="I89">
        <f>Z33</f>
        <v>0.13048856215213356</v>
      </c>
    </row>
    <row r="90" spans="3:9" x14ac:dyDescent="0.35">
      <c r="D90" t="s">
        <v>71</v>
      </c>
      <c r="E90">
        <f t="shared" si="12"/>
        <v>0.15233972479901048</v>
      </c>
      <c r="F90">
        <f t="shared" si="12"/>
        <v>6.9510280458589969E-3</v>
      </c>
      <c r="G90">
        <f>Q34</f>
        <v>0.15398886827458252</v>
      </c>
      <c r="H90">
        <f>Q35</f>
        <v>0.1583178756957328</v>
      </c>
      <c r="I90">
        <f>Q36</f>
        <v>0.14471243042671614</v>
      </c>
    </row>
    <row r="92" spans="3:9" x14ac:dyDescent="0.35">
      <c r="C92" t="s">
        <v>76</v>
      </c>
      <c r="D92" t="s">
        <v>69</v>
      </c>
      <c r="E92">
        <f>W48</f>
        <v>4.5763760049474328E-2</v>
      </c>
      <c r="F92">
        <f>X48</f>
        <v>1.4169992872467044E-2</v>
      </c>
      <c r="G92">
        <f>R34</f>
        <v>4.267161410018553E-2</v>
      </c>
      <c r="H92">
        <f>R35</f>
        <v>3.3395176252319109E-2</v>
      </c>
      <c r="I92">
        <f>R36</f>
        <v>6.1224489795918352E-2</v>
      </c>
    </row>
    <row r="93" spans="3:9" x14ac:dyDescent="0.35">
      <c r="D93" t="s">
        <v>70</v>
      </c>
      <c r="E93">
        <f>W49</f>
        <v>7.050092764378478E-2</v>
      </c>
      <c r="F93">
        <f t="shared" ref="F93:F94" si="13">X49</f>
        <v>9.2764378478663867E-3</v>
      </c>
      <c r="G93">
        <f>S34</f>
        <v>7.050092764378478E-2</v>
      </c>
      <c r="H93">
        <f>S35</f>
        <v>6.1224489795918352E-2</v>
      </c>
      <c r="I93">
        <f>S36</f>
        <v>7.9777365491651195E-2</v>
      </c>
    </row>
    <row r="94" spans="3:9" x14ac:dyDescent="0.35">
      <c r="D94" t="s">
        <v>71</v>
      </c>
      <c r="E94">
        <f>W50</f>
        <v>0.17254174397031538</v>
      </c>
      <c r="F94">
        <f t="shared" si="13"/>
        <v>1.6067261665759537E-2</v>
      </c>
      <c r="G94">
        <f>T34</f>
        <v>0.1818181818181818</v>
      </c>
      <c r="H94">
        <f>T35</f>
        <v>0.15398886827458252</v>
      </c>
      <c r="I94">
        <f>T36</f>
        <v>0.1818181818181818</v>
      </c>
    </row>
  </sheetData>
  <mergeCells count="1">
    <mergeCell ref="G62:I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3DDB-D344-435B-B953-F1FF83F0DFCD}">
  <dimension ref="A1:AC169"/>
  <sheetViews>
    <sheetView tabSelected="1" topLeftCell="BW66" zoomScale="70" zoomScaleNormal="70" workbookViewId="0">
      <selection activeCell="CW101" sqref="CW101"/>
    </sheetView>
  </sheetViews>
  <sheetFormatPr defaultRowHeight="14.5" x14ac:dyDescent="0.35"/>
  <cols>
    <col min="9" max="9" width="12.26953125" bestFit="1" customWidth="1"/>
  </cols>
  <sheetData>
    <row r="1" spans="1:29" ht="21" x14ac:dyDescent="0.5">
      <c r="A1" s="19"/>
      <c r="B1" s="19" t="s">
        <v>77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x14ac:dyDescent="0.35">
      <c r="B2" t="s">
        <v>78</v>
      </c>
    </row>
    <row r="3" spans="1:29" x14ac:dyDescent="0.35"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</row>
    <row r="4" spans="1:29" x14ac:dyDescent="0.35">
      <c r="A4" s="2" t="s">
        <v>6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1:29" x14ac:dyDescent="0.35">
      <c r="A5" s="2" t="s">
        <v>7</v>
      </c>
      <c r="B5" s="6"/>
      <c r="C5" s="7" t="s">
        <v>7</v>
      </c>
      <c r="D5" s="7" t="s">
        <v>8</v>
      </c>
      <c r="E5" s="7" t="s">
        <v>9</v>
      </c>
      <c r="F5" s="7" t="s">
        <v>10</v>
      </c>
      <c r="G5" s="7" t="s">
        <v>79</v>
      </c>
      <c r="H5" s="7" t="s">
        <v>80</v>
      </c>
      <c r="I5" s="7" t="s">
        <v>81</v>
      </c>
      <c r="J5" s="7" t="s">
        <v>82</v>
      </c>
      <c r="K5" s="7" t="s">
        <v>83</v>
      </c>
      <c r="L5" s="7" t="s">
        <v>84</v>
      </c>
      <c r="M5" s="10"/>
    </row>
    <row r="6" spans="1:29" x14ac:dyDescent="0.35">
      <c r="A6" s="2" t="s">
        <v>23</v>
      </c>
      <c r="B6" s="6"/>
      <c r="C6" s="7" t="s">
        <v>7</v>
      </c>
      <c r="D6" s="7" t="s">
        <v>8</v>
      </c>
      <c r="E6" s="7" t="s">
        <v>9</v>
      </c>
      <c r="F6" s="7" t="s">
        <v>10</v>
      </c>
      <c r="G6" s="7" t="s">
        <v>79</v>
      </c>
      <c r="H6" s="7" t="s">
        <v>80</v>
      </c>
      <c r="I6" s="7" t="s">
        <v>81</v>
      </c>
      <c r="J6" s="7" t="s">
        <v>82</v>
      </c>
      <c r="K6" s="7" t="s">
        <v>83</v>
      </c>
      <c r="L6" s="7" t="s">
        <v>84</v>
      </c>
      <c r="M6" s="10"/>
    </row>
    <row r="7" spans="1:29" x14ac:dyDescent="0.35">
      <c r="A7" s="2" t="s">
        <v>24</v>
      </c>
      <c r="B7" s="6"/>
      <c r="C7" s="7" t="s">
        <v>7</v>
      </c>
      <c r="D7" s="7" t="s">
        <v>8</v>
      </c>
      <c r="E7" s="7" t="s">
        <v>9</v>
      </c>
      <c r="F7" s="7" t="s">
        <v>10</v>
      </c>
      <c r="G7" s="7" t="s">
        <v>79</v>
      </c>
      <c r="H7" s="7" t="s">
        <v>80</v>
      </c>
      <c r="I7" s="7" t="s">
        <v>81</v>
      </c>
      <c r="J7" s="7" t="s">
        <v>82</v>
      </c>
      <c r="K7" s="7" t="s">
        <v>83</v>
      </c>
      <c r="L7" s="7" t="s">
        <v>84</v>
      </c>
      <c r="M7" s="10"/>
    </row>
    <row r="8" spans="1:29" x14ac:dyDescent="0.35">
      <c r="A8" s="2" t="s">
        <v>25</v>
      </c>
      <c r="B8" s="6"/>
      <c r="C8" s="7" t="s">
        <v>85</v>
      </c>
      <c r="D8" s="7" t="s">
        <v>86</v>
      </c>
      <c r="E8" s="7" t="s">
        <v>87</v>
      </c>
      <c r="F8" s="7" t="s">
        <v>88</v>
      </c>
      <c r="G8" s="7" t="s">
        <v>89</v>
      </c>
      <c r="H8" s="7" t="s">
        <v>90</v>
      </c>
      <c r="I8" s="7" t="s">
        <v>91</v>
      </c>
      <c r="J8" s="7" t="s">
        <v>92</v>
      </c>
      <c r="K8" s="7" t="s">
        <v>93</v>
      </c>
      <c r="L8" s="7" t="s">
        <v>94</v>
      </c>
      <c r="M8" s="10"/>
    </row>
    <row r="9" spans="1:29" x14ac:dyDescent="0.35">
      <c r="A9" s="2" t="s">
        <v>45</v>
      </c>
      <c r="B9" s="6"/>
      <c r="C9" s="7" t="s">
        <v>85</v>
      </c>
      <c r="D9" s="7" t="s">
        <v>86</v>
      </c>
      <c r="E9" s="7" t="s">
        <v>87</v>
      </c>
      <c r="F9" s="7" t="s">
        <v>88</v>
      </c>
      <c r="G9" s="7" t="s">
        <v>89</v>
      </c>
      <c r="H9" s="7" t="s">
        <v>90</v>
      </c>
      <c r="I9" s="7" t="s">
        <v>91</v>
      </c>
      <c r="J9" s="7" t="s">
        <v>92</v>
      </c>
      <c r="K9" s="7" t="s">
        <v>93</v>
      </c>
      <c r="L9" s="7" t="s">
        <v>94</v>
      </c>
      <c r="M9" s="10"/>
    </row>
    <row r="10" spans="1:29" x14ac:dyDescent="0.35">
      <c r="A10" s="2" t="s">
        <v>50</v>
      </c>
      <c r="B10" s="6"/>
      <c r="C10" s="7" t="s">
        <v>85</v>
      </c>
      <c r="D10" s="7" t="s">
        <v>86</v>
      </c>
      <c r="E10" s="7" t="s">
        <v>87</v>
      </c>
      <c r="F10" s="7" t="s">
        <v>88</v>
      </c>
      <c r="G10" s="7" t="s">
        <v>89</v>
      </c>
      <c r="H10" s="7" t="s">
        <v>90</v>
      </c>
      <c r="I10" s="7" t="s">
        <v>91</v>
      </c>
      <c r="J10" s="7" t="s">
        <v>92</v>
      </c>
      <c r="K10" s="7" t="s">
        <v>93</v>
      </c>
      <c r="L10" s="7" t="s">
        <v>94</v>
      </c>
      <c r="M10" s="10"/>
    </row>
    <row r="11" spans="1:29" x14ac:dyDescent="0.35">
      <c r="A11" s="2" t="s">
        <v>51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5" spans="1:29" x14ac:dyDescent="0.35">
      <c r="B15" t="s">
        <v>95</v>
      </c>
      <c r="P15" t="s">
        <v>96</v>
      </c>
    </row>
    <row r="16" spans="1:29" x14ac:dyDescent="0.35">
      <c r="B16" t="s">
        <v>97</v>
      </c>
      <c r="P16" t="s">
        <v>97</v>
      </c>
    </row>
    <row r="17" spans="1:27" x14ac:dyDescent="0.35">
      <c r="B17" s="2">
        <v>1</v>
      </c>
      <c r="C17" s="2">
        <v>2</v>
      </c>
      <c r="D17" s="2">
        <v>3</v>
      </c>
      <c r="E17" s="2">
        <v>4</v>
      </c>
      <c r="F17" s="2">
        <v>5</v>
      </c>
      <c r="G17" s="2">
        <v>6</v>
      </c>
      <c r="H17" s="2">
        <v>7</v>
      </c>
      <c r="I17" s="2">
        <v>8</v>
      </c>
      <c r="J17" s="2">
        <v>9</v>
      </c>
      <c r="K17" s="2">
        <v>10</v>
      </c>
      <c r="L17" s="2">
        <v>11</v>
      </c>
      <c r="M17" s="2">
        <v>12</v>
      </c>
      <c r="P17" s="2">
        <v>1</v>
      </c>
      <c r="Q17" s="2">
        <v>2</v>
      </c>
      <c r="R17" s="2">
        <v>3</v>
      </c>
      <c r="S17" s="2">
        <v>4</v>
      </c>
      <c r="T17" s="2">
        <v>5</v>
      </c>
      <c r="U17" s="2">
        <v>6</v>
      </c>
      <c r="V17" s="2">
        <v>7</v>
      </c>
      <c r="W17" s="2">
        <v>8</v>
      </c>
      <c r="X17" s="2">
        <v>9</v>
      </c>
      <c r="Y17" s="2">
        <v>10</v>
      </c>
      <c r="Z17" s="2">
        <v>11</v>
      </c>
      <c r="AA17" s="2">
        <v>12</v>
      </c>
    </row>
    <row r="18" spans="1:27" x14ac:dyDescent="0.35">
      <c r="A18" s="2" t="s">
        <v>6</v>
      </c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5"/>
      <c r="O18" s="2" t="s">
        <v>6</v>
      </c>
      <c r="P18" s="3"/>
      <c r="Q18" s="4"/>
      <c r="R18" s="4"/>
      <c r="S18" s="4"/>
      <c r="T18" s="4"/>
      <c r="U18" s="4"/>
      <c r="V18" s="4"/>
      <c r="W18" s="4"/>
      <c r="X18" s="4"/>
      <c r="Y18" s="4"/>
      <c r="Z18" s="4"/>
      <c r="AA18" s="5"/>
    </row>
    <row r="19" spans="1:27" x14ac:dyDescent="0.35">
      <c r="A19" s="2" t="s">
        <v>7</v>
      </c>
      <c r="B19" s="6"/>
      <c r="C19" s="7"/>
      <c r="D19" s="7">
        <v>-2E-3</v>
      </c>
      <c r="E19" s="7">
        <v>-2E-3</v>
      </c>
      <c r="F19" s="7">
        <v>-5.3333299999999998E-4</v>
      </c>
      <c r="G19" s="7">
        <v>6.6666700000000002E-4</v>
      </c>
      <c r="H19" s="7">
        <v>-2E-3</v>
      </c>
      <c r="I19" s="7">
        <v>6.6667000000000004E-5</v>
      </c>
      <c r="J19" s="7">
        <v>-3.33333E-4</v>
      </c>
      <c r="K19" s="7">
        <v>-2E-3</v>
      </c>
      <c r="L19" s="7">
        <v>-2E-3</v>
      </c>
      <c r="M19" s="10"/>
      <c r="O19" s="2" t="s">
        <v>7</v>
      </c>
      <c r="P19" s="6"/>
      <c r="Q19" s="7"/>
      <c r="R19" s="7">
        <v>-3.0000000000000001E-3</v>
      </c>
      <c r="S19" s="7">
        <v>0.316</v>
      </c>
      <c r="T19" s="7">
        <v>0.64100000000000001</v>
      </c>
      <c r="U19" s="7">
        <v>0.94199999999999995</v>
      </c>
      <c r="V19" s="7">
        <v>-3.0000000000000001E-3</v>
      </c>
      <c r="W19" s="7">
        <v>0.496</v>
      </c>
      <c r="X19" s="7">
        <v>0.48399999999999999</v>
      </c>
      <c r="Y19" s="7">
        <v>-3.0000000000000001E-3</v>
      </c>
      <c r="Z19" s="7">
        <v>-3.0000000000000001E-3</v>
      </c>
      <c r="AA19" s="10"/>
    </row>
    <row r="20" spans="1:27" x14ac:dyDescent="0.35">
      <c r="A20" s="2" t="s">
        <v>23</v>
      </c>
      <c r="B20" s="6"/>
      <c r="C20" s="7"/>
      <c r="D20" s="7">
        <v>1E-3</v>
      </c>
      <c r="E20" s="7">
        <v>-3.33333E-4</v>
      </c>
      <c r="F20" s="7">
        <v>1E-3</v>
      </c>
      <c r="G20" s="7">
        <v>3.0000000000000001E-3</v>
      </c>
      <c r="H20" s="7">
        <v>-1.3333299999999999E-4</v>
      </c>
      <c r="I20" s="7">
        <v>-6.3333300000000003E-4</v>
      </c>
      <c r="J20" s="7">
        <v>-1E-3</v>
      </c>
      <c r="K20" s="7">
        <v>-2E-3</v>
      </c>
      <c r="L20" s="7">
        <v>-3.0000000000000001E-3</v>
      </c>
      <c r="M20" s="10"/>
      <c r="O20" s="2" t="s">
        <v>23</v>
      </c>
      <c r="P20" s="6"/>
      <c r="Q20" s="7"/>
      <c r="R20" s="7">
        <v>-2E-3</v>
      </c>
      <c r="S20" s="7">
        <v>0.32400000000000001</v>
      </c>
      <c r="T20" s="7">
        <v>0.63500000000000001</v>
      </c>
      <c r="U20" s="7">
        <v>0.94599999999999995</v>
      </c>
      <c r="V20" s="7">
        <v>-2E-3</v>
      </c>
      <c r="W20" s="7">
        <v>0.49399999999999999</v>
      </c>
      <c r="X20" s="7">
        <v>0.48299999999999998</v>
      </c>
      <c r="Y20" s="7">
        <v>-3.0000000000000001E-3</v>
      </c>
      <c r="Z20" s="7">
        <v>-3.0000000000000001E-3</v>
      </c>
      <c r="AA20" s="10"/>
    </row>
    <row r="21" spans="1:27" x14ac:dyDescent="0.35">
      <c r="A21" s="2" t="s">
        <v>24</v>
      </c>
      <c r="B21" s="6"/>
      <c r="C21" s="7"/>
      <c r="D21" s="7">
        <v>1.6666700000000001E-4</v>
      </c>
      <c r="E21" s="7">
        <v>1E-3</v>
      </c>
      <c r="F21" s="7">
        <v>-2.3333300000000001E-4</v>
      </c>
      <c r="G21" s="7">
        <v>1E-3</v>
      </c>
      <c r="H21" s="7">
        <v>-7.3333299999999997E-4</v>
      </c>
      <c r="I21" s="7">
        <v>-1E-3</v>
      </c>
      <c r="J21" s="7">
        <v>-7.3333299999999997E-4</v>
      </c>
      <c r="K21" s="7">
        <v>-1E-3</v>
      </c>
      <c r="L21" s="7">
        <v>-6.3333300000000003E-4</v>
      </c>
      <c r="M21" s="10"/>
      <c r="O21" s="2" t="s">
        <v>24</v>
      </c>
      <c r="P21" s="6"/>
      <c r="Q21" s="7"/>
      <c r="R21" s="7">
        <v>-2E-3</v>
      </c>
      <c r="S21" s="7">
        <v>0.32300000000000001</v>
      </c>
      <c r="T21" s="7">
        <v>0.64800000000000002</v>
      </c>
      <c r="U21" s="7">
        <v>0.94399999999999995</v>
      </c>
      <c r="V21" s="7">
        <v>-2E-3</v>
      </c>
      <c r="W21" s="7">
        <v>0.48499999999999999</v>
      </c>
      <c r="X21" s="7">
        <v>0.48299999999999998</v>
      </c>
      <c r="Y21" s="7">
        <v>-2E-3</v>
      </c>
      <c r="Z21" s="7">
        <v>-3.0000000000000001E-3</v>
      </c>
      <c r="AA21" s="10"/>
    </row>
    <row r="22" spans="1:27" x14ac:dyDescent="0.35">
      <c r="A22" s="2" t="s">
        <v>25</v>
      </c>
      <c r="B22" s="6"/>
      <c r="C22" s="7">
        <v>-6.3333300000000003E-4</v>
      </c>
      <c r="D22" s="7">
        <v>-8.3333300000000001E-4</v>
      </c>
      <c r="E22" s="7">
        <v>-2E-3</v>
      </c>
      <c r="F22" s="7">
        <v>-2E-3</v>
      </c>
      <c r="G22" s="7">
        <v>-2.3333300000000001E-4</v>
      </c>
      <c r="H22" s="7">
        <v>-2E-3</v>
      </c>
      <c r="I22" s="7">
        <v>-3.0000000000000001E-3</v>
      </c>
      <c r="J22" s="7">
        <v>-3.0000000000000001E-3</v>
      </c>
      <c r="K22" s="7">
        <v>-1E-3</v>
      </c>
      <c r="L22" s="7">
        <v>-5.3333299999999998E-4</v>
      </c>
      <c r="M22" s="10"/>
      <c r="O22" s="2" t="s">
        <v>25</v>
      </c>
      <c r="P22" s="6"/>
      <c r="Q22" s="7">
        <v>1.3333299999999999E-4</v>
      </c>
      <c r="R22" s="7">
        <v>-1E-3</v>
      </c>
      <c r="S22" s="7">
        <v>-9.6666700000000005E-4</v>
      </c>
      <c r="T22" s="7">
        <v>0.43099999999999999</v>
      </c>
      <c r="U22" s="7">
        <v>0.30299999999999999</v>
      </c>
      <c r="V22" s="7">
        <v>2.5000000000000001E-2</v>
      </c>
      <c r="W22" s="7">
        <v>8.9999999999999993E-3</v>
      </c>
      <c r="X22" s="7">
        <v>2E-3</v>
      </c>
      <c r="Y22" s="7">
        <v>0.245</v>
      </c>
      <c r="Z22" s="7">
        <v>1.0999999999999999E-2</v>
      </c>
      <c r="AA22" s="10"/>
    </row>
    <row r="23" spans="1:27" x14ac:dyDescent="0.35">
      <c r="A23" s="2" t="s">
        <v>45</v>
      </c>
      <c r="B23" s="6"/>
      <c r="C23" s="7">
        <v>4.6666699999999998E-4</v>
      </c>
      <c r="D23" s="7">
        <v>6.6666700000000002E-4</v>
      </c>
      <c r="E23" s="7">
        <v>-1E-3</v>
      </c>
      <c r="F23" s="7">
        <v>-2E-3</v>
      </c>
      <c r="G23" s="7">
        <v>3.6666699999999999E-4</v>
      </c>
      <c r="H23" s="7">
        <v>-2E-3</v>
      </c>
      <c r="I23" s="7">
        <v>-2E-3</v>
      </c>
      <c r="J23" s="7">
        <v>-2E-3</v>
      </c>
      <c r="K23" s="7">
        <v>-2E-3</v>
      </c>
      <c r="L23" s="7">
        <v>-2E-3</v>
      </c>
      <c r="M23" s="10"/>
      <c r="O23" s="2" t="s">
        <v>45</v>
      </c>
      <c r="P23" s="6"/>
      <c r="Q23" s="7">
        <v>9.3333299999999995E-4</v>
      </c>
      <c r="R23" s="7">
        <v>-2E-3</v>
      </c>
      <c r="S23" s="7">
        <v>-5.6666699999999997E-4</v>
      </c>
      <c r="T23" s="7">
        <v>0.432</v>
      </c>
      <c r="U23" s="7">
        <v>0.311</v>
      </c>
      <c r="V23" s="7">
        <v>2.7E-2</v>
      </c>
      <c r="W23" s="7">
        <v>8.9999999999999993E-3</v>
      </c>
      <c r="X23" s="7">
        <v>4.0000000000000001E-3</v>
      </c>
      <c r="Y23" s="7">
        <v>0.247</v>
      </c>
      <c r="Z23" s="7">
        <v>-4.0000000000000001E-3</v>
      </c>
      <c r="AA23" s="10"/>
    </row>
    <row r="24" spans="1:27" x14ac:dyDescent="0.35">
      <c r="A24" s="2" t="s">
        <v>50</v>
      </c>
      <c r="B24" s="6"/>
      <c r="C24" s="7">
        <v>-2.3333300000000001E-4</v>
      </c>
      <c r="D24" s="7">
        <v>5.6666699999999997E-4</v>
      </c>
      <c r="E24" s="7">
        <v>-3.3333000000000001E-5</v>
      </c>
      <c r="F24" s="7">
        <v>1E-3</v>
      </c>
      <c r="G24" s="7">
        <v>1.6666700000000001E-4</v>
      </c>
      <c r="H24" s="7">
        <v>-2E-3</v>
      </c>
      <c r="I24" s="7">
        <v>-1E-3</v>
      </c>
      <c r="J24" s="7">
        <v>-2E-3</v>
      </c>
      <c r="K24" s="7">
        <v>-3.0000000000000001E-3</v>
      </c>
      <c r="L24" s="7">
        <v>-2E-3</v>
      </c>
      <c r="M24" s="10"/>
      <c r="O24" s="2" t="s">
        <v>50</v>
      </c>
      <c r="P24" s="6"/>
      <c r="Q24" s="7">
        <v>-9.6666700000000005E-4</v>
      </c>
      <c r="R24" s="7">
        <v>-3.0000000000000001E-3</v>
      </c>
      <c r="S24" s="7">
        <v>-2E-3</v>
      </c>
      <c r="T24" s="7">
        <v>0.435</v>
      </c>
      <c r="U24" s="7">
        <v>0.309</v>
      </c>
      <c r="V24" s="7">
        <v>2.5000000000000001E-2</v>
      </c>
      <c r="W24" s="7">
        <v>0.01</v>
      </c>
      <c r="X24" s="7">
        <v>2E-3</v>
      </c>
      <c r="Y24" s="7">
        <v>0.248</v>
      </c>
      <c r="Z24" s="7">
        <v>-3.0000000000000001E-3</v>
      </c>
      <c r="AA24" s="10"/>
    </row>
    <row r="25" spans="1:27" x14ac:dyDescent="0.35">
      <c r="A25" s="2" t="s">
        <v>51</v>
      </c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O25" s="2" t="s">
        <v>51</v>
      </c>
      <c r="P25" s="11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3"/>
    </row>
    <row r="29" spans="1:27" x14ac:dyDescent="0.35">
      <c r="B29" s="1" t="s">
        <v>98</v>
      </c>
      <c r="P29" s="1" t="s">
        <v>99</v>
      </c>
    </row>
    <row r="30" spans="1:27" x14ac:dyDescent="0.35">
      <c r="B30" s="2">
        <v>1</v>
      </c>
      <c r="C30" s="2">
        <v>2</v>
      </c>
      <c r="D30" s="2">
        <v>3</v>
      </c>
      <c r="E30" s="2">
        <v>4</v>
      </c>
      <c r="F30" s="2">
        <v>5</v>
      </c>
      <c r="G30" s="2">
        <v>6</v>
      </c>
      <c r="H30" s="2">
        <v>7</v>
      </c>
      <c r="I30" s="2">
        <v>8</v>
      </c>
      <c r="J30" s="2">
        <v>9</v>
      </c>
      <c r="K30" s="2">
        <v>10</v>
      </c>
      <c r="L30" s="2">
        <v>11</v>
      </c>
      <c r="M30" s="2">
        <v>12</v>
      </c>
      <c r="P30" s="2" t="s">
        <v>100</v>
      </c>
      <c r="Q30" s="2">
        <v>2</v>
      </c>
      <c r="R30" s="2">
        <v>3</v>
      </c>
      <c r="S30" s="2">
        <v>4</v>
      </c>
      <c r="T30" s="2">
        <v>5</v>
      </c>
      <c r="U30" s="2">
        <v>6</v>
      </c>
      <c r="V30" s="2">
        <v>7</v>
      </c>
      <c r="W30" s="2">
        <v>8</v>
      </c>
      <c r="X30" s="2">
        <v>9</v>
      </c>
      <c r="Y30" s="2">
        <v>10</v>
      </c>
      <c r="Z30" s="2">
        <v>11</v>
      </c>
      <c r="AA30" s="2">
        <v>12</v>
      </c>
    </row>
    <row r="31" spans="1:27" x14ac:dyDescent="0.35">
      <c r="A31" s="2" t="s">
        <v>6</v>
      </c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O31" s="2" t="s">
        <v>6</v>
      </c>
      <c r="P31" s="3"/>
      <c r="Q31" s="4"/>
      <c r="R31" s="4"/>
      <c r="S31" s="4"/>
      <c r="T31" s="4"/>
      <c r="U31" s="4"/>
      <c r="V31" s="4"/>
      <c r="W31" s="4"/>
      <c r="X31" s="4"/>
      <c r="Y31" s="4"/>
      <c r="Z31" s="4"/>
      <c r="AA31" s="5"/>
    </row>
    <row r="32" spans="1:27" x14ac:dyDescent="0.35">
      <c r="A32" s="2" t="s">
        <v>7</v>
      </c>
      <c r="B32" s="6"/>
      <c r="C32" s="7" t="s">
        <v>7</v>
      </c>
      <c r="D32" s="7">
        <f>R19-D19</f>
        <v>-1E-3</v>
      </c>
      <c r="E32" s="7">
        <f t="shared" ref="E32:L37" si="0">S19-E19</f>
        <v>0.318</v>
      </c>
      <c r="F32" s="7">
        <f t="shared" si="0"/>
        <v>0.64153333300000004</v>
      </c>
      <c r="G32" s="7">
        <f t="shared" si="0"/>
        <v>0.94133333299999999</v>
      </c>
      <c r="H32" s="7">
        <f t="shared" si="0"/>
        <v>-1E-3</v>
      </c>
      <c r="I32" s="7">
        <f t="shared" si="0"/>
        <v>0.49593333299999998</v>
      </c>
      <c r="J32" s="7">
        <f t="shared" si="0"/>
        <v>0.48433333299999998</v>
      </c>
      <c r="K32" s="7">
        <f t="shared" si="0"/>
        <v>-1E-3</v>
      </c>
      <c r="L32" s="7">
        <f t="shared" si="0"/>
        <v>-1E-3</v>
      </c>
      <c r="M32" s="10"/>
      <c r="O32" s="2" t="s">
        <v>7</v>
      </c>
      <c r="P32" s="6"/>
      <c r="Q32" s="7" t="s">
        <v>7</v>
      </c>
      <c r="R32" s="7" t="s">
        <v>8</v>
      </c>
      <c r="S32" s="7" t="s">
        <v>9</v>
      </c>
      <c r="T32" s="7" t="s">
        <v>10</v>
      </c>
      <c r="U32" s="7" t="s">
        <v>79</v>
      </c>
      <c r="V32" s="7">
        <f>(H32-0.0028)/0.1051</f>
        <v>-3.6156041864890583E-2</v>
      </c>
      <c r="W32" s="7">
        <f t="shared" ref="S32:Z37" si="1">(I32-0.0028)/0.1051</f>
        <v>4.6920393244529013</v>
      </c>
      <c r="X32" s="7">
        <f t="shared" si="1"/>
        <v>4.5816682492863938</v>
      </c>
      <c r="Y32" s="7">
        <f t="shared" si="1"/>
        <v>-3.6156041864890583E-2</v>
      </c>
      <c r="Z32" s="7">
        <f t="shared" si="1"/>
        <v>-3.6156041864890583E-2</v>
      </c>
      <c r="AA32" s="10"/>
    </row>
    <row r="33" spans="1:27" x14ac:dyDescent="0.35">
      <c r="A33" s="2" t="s">
        <v>23</v>
      </c>
      <c r="B33" s="6"/>
      <c r="C33" s="7" t="s">
        <v>7</v>
      </c>
      <c r="D33" s="7">
        <f t="shared" ref="C33:K37" si="2">R20-D20</f>
        <v>-3.0000000000000001E-3</v>
      </c>
      <c r="E33" s="7">
        <f t="shared" si="2"/>
        <v>0.324333333</v>
      </c>
      <c r="F33" s="7">
        <f t="shared" si="2"/>
        <v>0.63400000000000001</v>
      </c>
      <c r="G33" s="7">
        <f t="shared" si="2"/>
        <v>0.94299999999999995</v>
      </c>
      <c r="H33" s="7">
        <f>V20-H20</f>
        <v>-1.866667E-3</v>
      </c>
      <c r="I33" s="7">
        <f t="shared" si="0"/>
        <v>0.49463333300000001</v>
      </c>
      <c r="J33" s="7">
        <f t="shared" si="0"/>
        <v>0.48399999999999999</v>
      </c>
      <c r="K33" s="7">
        <f t="shared" si="0"/>
        <v>-1E-3</v>
      </c>
      <c r="L33" s="7">
        <f>Z20-L20</f>
        <v>0</v>
      </c>
      <c r="M33" s="10"/>
      <c r="O33" s="2" t="s">
        <v>23</v>
      </c>
      <c r="P33" s="6"/>
      <c r="Q33" s="7" t="s">
        <v>7</v>
      </c>
      <c r="R33" s="7" t="s">
        <v>8</v>
      </c>
      <c r="S33" s="7" t="s">
        <v>9</v>
      </c>
      <c r="T33" s="7" t="s">
        <v>10</v>
      </c>
      <c r="U33" s="7" t="s">
        <v>79</v>
      </c>
      <c r="V33" s="7">
        <f t="shared" si="1"/>
        <v>-4.4402159847764036E-2</v>
      </c>
      <c r="W33" s="7">
        <f t="shared" si="1"/>
        <v>4.6796701522359658</v>
      </c>
      <c r="X33" s="7">
        <f t="shared" si="1"/>
        <v>4.5784966698382492</v>
      </c>
      <c r="Y33" s="7">
        <f t="shared" si="1"/>
        <v>-3.6156041864890583E-2</v>
      </c>
      <c r="Z33" s="7">
        <f t="shared" si="1"/>
        <v>-2.6641294005708849E-2</v>
      </c>
      <c r="AA33" s="10"/>
    </row>
    <row r="34" spans="1:27" x14ac:dyDescent="0.35">
      <c r="A34" s="2" t="s">
        <v>24</v>
      </c>
      <c r="B34" s="6"/>
      <c r="C34" s="7" t="s">
        <v>7</v>
      </c>
      <c r="D34" s="7">
        <f t="shared" si="2"/>
        <v>-2.1666670000000002E-3</v>
      </c>
      <c r="E34" s="7">
        <f t="shared" si="2"/>
        <v>0.32200000000000001</v>
      </c>
      <c r="F34" s="7">
        <f t="shared" si="2"/>
        <v>0.64823333299999997</v>
      </c>
      <c r="G34" s="7">
        <f t="shared" si="2"/>
        <v>0.94299999999999995</v>
      </c>
      <c r="H34" s="7">
        <f>V21-H21</f>
        <v>-1.266667E-3</v>
      </c>
      <c r="I34" s="7">
        <f t="shared" si="0"/>
        <v>0.48599999999999999</v>
      </c>
      <c r="J34" s="7">
        <f t="shared" si="0"/>
        <v>0.48373333299999999</v>
      </c>
      <c r="K34" s="7">
        <f t="shared" si="0"/>
        <v>-1E-3</v>
      </c>
      <c r="L34" s="7">
        <f t="shared" si="0"/>
        <v>-2.3666670000000002E-3</v>
      </c>
      <c r="M34" s="10"/>
      <c r="O34" s="2" t="s">
        <v>24</v>
      </c>
      <c r="P34" s="6"/>
      <c r="Q34" s="7" t="s">
        <v>7</v>
      </c>
      <c r="R34" s="7" t="s">
        <v>8</v>
      </c>
      <c r="S34" s="7" t="s">
        <v>9</v>
      </c>
      <c r="T34" s="7" t="s">
        <v>10</v>
      </c>
      <c r="U34" s="7" t="s">
        <v>79</v>
      </c>
      <c r="V34" s="7">
        <f t="shared" si="1"/>
        <v>-3.8693311132254993E-2</v>
      </c>
      <c r="W34" s="7">
        <f t="shared" si="1"/>
        <v>4.5975261655566122</v>
      </c>
      <c r="X34" s="7">
        <f t="shared" si="1"/>
        <v>4.5759594005708841</v>
      </c>
      <c r="Y34" s="7">
        <f t="shared" si="1"/>
        <v>-3.6156041864890583E-2</v>
      </c>
      <c r="Z34" s="7">
        <f t="shared" si="1"/>
        <v>-4.9159533777354901E-2</v>
      </c>
      <c r="AA34" s="10"/>
    </row>
    <row r="35" spans="1:27" x14ac:dyDescent="0.35">
      <c r="A35" s="2" t="s">
        <v>25</v>
      </c>
      <c r="B35" s="6"/>
      <c r="C35" s="7">
        <f t="shared" si="2"/>
        <v>7.6666600000000005E-4</v>
      </c>
      <c r="D35" s="7">
        <f t="shared" si="2"/>
        <v>-1.6666700000000001E-4</v>
      </c>
      <c r="E35" s="7">
        <f t="shared" si="2"/>
        <v>1.033333E-3</v>
      </c>
      <c r="F35" s="7">
        <f>T22-F22</f>
        <v>0.433</v>
      </c>
      <c r="G35" s="7">
        <f t="shared" si="2"/>
        <v>0.30323333299999999</v>
      </c>
      <c r="H35" s="7">
        <f t="shared" si="2"/>
        <v>2.7000000000000003E-2</v>
      </c>
      <c r="I35" s="7">
        <f t="shared" si="2"/>
        <v>1.2E-2</v>
      </c>
      <c r="J35" s="7">
        <f t="shared" si="2"/>
        <v>5.0000000000000001E-3</v>
      </c>
      <c r="K35" s="7">
        <f t="shared" si="2"/>
        <v>0.246</v>
      </c>
      <c r="L35" s="7">
        <f t="shared" si="0"/>
        <v>1.1533333E-2</v>
      </c>
      <c r="M35" s="10"/>
      <c r="O35" s="2" t="s">
        <v>25</v>
      </c>
      <c r="P35" s="6"/>
      <c r="Q35" s="7">
        <f>(C35-0.0028)/0.1051</f>
        <v>-1.9346660323501425E-2</v>
      </c>
      <c r="R35" s="7">
        <f t="shared" ref="Q35:R37" si="3">(D35-0.0028)/0.1051</f>
        <v>-2.8227088487155091E-2</v>
      </c>
      <c r="S35" s="7">
        <f t="shared" si="1"/>
        <v>-1.6809391056137012E-2</v>
      </c>
      <c r="T35" s="7">
        <f t="shared" si="1"/>
        <v>4.093244529019981</v>
      </c>
      <c r="U35" s="7">
        <f t="shared" si="1"/>
        <v>2.8585474119885821</v>
      </c>
      <c r="V35" s="7">
        <f t="shared" si="1"/>
        <v>0.23025689819219794</v>
      </c>
      <c r="W35" s="7">
        <f t="shared" si="1"/>
        <v>8.7535680304471924E-2</v>
      </c>
      <c r="X35" s="7">
        <f t="shared" si="1"/>
        <v>2.093244529019981E-2</v>
      </c>
      <c r="Y35" s="7">
        <f t="shared" si="1"/>
        <v>2.3139866793529973</v>
      </c>
      <c r="Z35" s="7">
        <f>(L35-0.0028)/0.1051</f>
        <v>8.3095461465271164E-2</v>
      </c>
      <c r="AA35" s="10"/>
    </row>
    <row r="36" spans="1:27" x14ac:dyDescent="0.35">
      <c r="A36" s="2" t="s">
        <v>45</v>
      </c>
      <c r="B36" s="6"/>
      <c r="C36" s="7">
        <f>Q23-C23</f>
        <v>4.6666599999999997E-4</v>
      </c>
      <c r="D36" s="7">
        <f t="shared" si="2"/>
        <v>-2.6666670000000002E-3</v>
      </c>
      <c r="E36" s="7">
        <f t="shared" si="2"/>
        <v>4.3333300000000005E-4</v>
      </c>
      <c r="F36" s="7">
        <f t="shared" si="2"/>
        <v>0.434</v>
      </c>
      <c r="G36" s="7">
        <f t="shared" si="2"/>
        <v>0.31063333300000001</v>
      </c>
      <c r="H36" s="7">
        <f t="shared" si="2"/>
        <v>2.8999999999999998E-2</v>
      </c>
      <c r="I36" s="7">
        <f t="shared" si="2"/>
        <v>1.0999999999999999E-2</v>
      </c>
      <c r="J36" s="7">
        <f t="shared" si="2"/>
        <v>6.0000000000000001E-3</v>
      </c>
      <c r="K36" s="7">
        <f t="shared" si="2"/>
        <v>0.249</v>
      </c>
      <c r="L36" s="7">
        <f t="shared" si="0"/>
        <v>-2E-3</v>
      </c>
      <c r="M36" s="10"/>
      <c r="O36" s="2" t="s">
        <v>45</v>
      </c>
      <c r="P36" s="6"/>
      <c r="Q36" s="7">
        <f t="shared" si="3"/>
        <v>-2.2201084681255947E-2</v>
      </c>
      <c r="R36" s="7">
        <f t="shared" si="3"/>
        <v>-5.2013958135109416E-2</v>
      </c>
      <c r="S36" s="7">
        <f t="shared" si="1"/>
        <v>-2.2518239771646052E-2</v>
      </c>
      <c r="T36" s="7">
        <f t="shared" si="1"/>
        <v>4.1027592768791621</v>
      </c>
      <c r="U36" s="7">
        <f t="shared" si="1"/>
        <v>2.928956546146527</v>
      </c>
      <c r="V36" s="7">
        <f t="shared" si="1"/>
        <v>0.24928639391056134</v>
      </c>
      <c r="W36" s="7">
        <f t="shared" si="1"/>
        <v>7.8020932445290195E-2</v>
      </c>
      <c r="X36" s="7">
        <f t="shared" si="1"/>
        <v>3.0447193149381543E-2</v>
      </c>
      <c r="Y36" s="7">
        <f t="shared" si="1"/>
        <v>2.3425309229305422</v>
      </c>
      <c r="Z36" s="7">
        <f t="shared" si="1"/>
        <v>-4.5670789724072319E-2</v>
      </c>
      <c r="AA36" s="10"/>
    </row>
    <row r="37" spans="1:27" x14ac:dyDescent="0.35">
      <c r="A37" s="2" t="s">
        <v>50</v>
      </c>
      <c r="B37" s="6"/>
      <c r="C37" s="7">
        <f>Q24-C24</f>
        <v>-7.3333399999999998E-4</v>
      </c>
      <c r="D37" s="7">
        <f t="shared" si="2"/>
        <v>-3.5666669999999999E-3</v>
      </c>
      <c r="E37" s="7">
        <f t="shared" si="2"/>
        <v>-1.9666670000000001E-3</v>
      </c>
      <c r="F37" s="7">
        <f t="shared" si="2"/>
        <v>0.434</v>
      </c>
      <c r="G37" s="7">
        <f t="shared" si="2"/>
        <v>0.30883333299999999</v>
      </c>
      <c r="H37" s="7">
        <f t="shared" si="2"/>
        <v>2.7000000000000003E-2</v>
      </c>
      <c r="I37" s="7">
        <f t="shared" si="2"/>
        <v>1.0999999999999999E-2</v>
      </c>
      <c r="J37" s="7">
        <f t="shared" si="2"/>
        <v>4.0000000000000001E-3</v>
      </c>
      <c r="K37" s="7">
        <f t="shared" si="2"/>
        <v>0.251</v>
      </c>
      <c r="L37" s="7">
        <f t="shared" si="0"/>
        <v>-1E-3</v>
      </c>
      <c r="M37" s="10"/>
      <c r="O37" s="2" t="s">
        <v>50</v>
      </c>
      <c r="P37" s="6"/>
      <c r="Q37" s="7">
        <f t="shared" si="3"/>
        <v>-3.3618782112274023E-2</v>
      </c>
      <c r="R37" s="7">
        <f t="shared" si="3"/>
        <v>-6.0577231208372974E-2</v>
      </c>
      <c r="S37" s="7">
        <f t="shared" si="1"/>
        <v>-4.5353634633682215E-2</v>
      </c>
      <c r="T37" s="7">
        <f t="shared" si="1"/>
        <v>4.1027592768791621</v>
      </c>
      <c r="U37" s="7">
        <f t="shared" si="1"/>
        <v>2.9118299999999997</v>
      </c>
      <c r="V37" s="7">
        <f t="shared" si="1"/>
        <v>0.23025689819219794</v>
      </c>
      <c r="W37" s="7">
        <f t="shared" si="1"/>
        <v>7.8020932445290195E-2</v>
      </c>
      <c r="X37" s="7">
        <f t="shared" si="1"/>
        <v>1.141769743101808E-2</v>
      </c>
      <c r="Y37" s="7">
        <f t="shared" si="1"/>
        <v>2.3615604186489056</v>
      </c>
      <c r="Z37" s="7">
        <f t="shared" si="1"/>
        <v>-3.6156041864890583E-2</v>
      </c>
      <c r="AA37" s="10"/>
    </row>
    <row r="38" spans="1:27" x14ac:dyDescent="0.35">
      <c r="A38" s="2" t="s">
        <v>51</v>
      </c>
      <c r="B38" s="11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3"/>
      <c r="O38" s="2" t="s">
        <v>51</v>
      </c>
      <c r="P38" s="11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3"/>
    </row>
    <row r="40" spans="1:27" x14ac:dyDescent="0.35">
      <c r="C40" s="1" t="s">
        <v>101</v>
      </c>
    </row>
    <row r="41" spans="1:27" x14ac:dyDescent="0.35">
      <c r="C41" t="s">
        <v>58</v>
      </c>
      <c r="D41" t="s">
        <v>56</v>
      </c>
      <c r="E41" t="s">
        <v>57</v>
      </c>
      <c r="H41" t="s">
        <v>102</v>
      </c>
      <c r="I41" t="s">
        <v>59</v>
      </c>
      <c r="J41" t="s">
        <v>60</v>
      </c>
      <c r="K41" t="s">
        <v>61</v>
      </c>
      <c r="L41" t="s">
        <v>103</v>
      </c>
    </row>
    <row r="42" spans="1:27" x14ac:dyDescent="0.35">
      <c r="C42" s="7" t="s">
        <v>8</v>
      </c>
      <c r="D42">
        <v>0</v>
      </c>
      <c r="E42">
        <f>AVERAGE(D32:D34)</f>
        <v>-2.0555556666666669E-3</v>
      </c>
      <c r="H42" s="7" t="s">
        <v>80</v>
      </c>
      <c r="I42">
        <f>AVERAGE(H32:H34)</f>
        <v>-1.3777779999999999E-3</v>
      </c>
      <c r="J42">
        <f>STDEV(H32:H34)</f>
        <v>4.4388868307606135E-4</v>
      </c>
      <c r="K42">
        <f>(I42-0.0028)/0.1051</f>
        <v>-3.9750504281636539E-2</v>
      </c>
      <c r="L42">
        <f>STDEV(V32:V34)</f>
        <v>4.2234888970129527E-3</v>
      </c>
    </row>
    <row r="43" spans="1:27" x14ac:dyDescent="0.35">
      <c r="C43" s="7" t="s">
        <v>9</v>
      </c>
      <c r="D43">
        <v>3</v>
      </c>
      <c r="E43">
        <f>AVERAGE(E32:E34)</f>
        <v>0.32144444433333336</v>
      </c>
      <c r="H43" s="7" t="s">
        <v>81</v>
      </c>
      <c r="I43">
        <f>AVERAGE(I32:I34)</f>
        <v>0.49218888866666671</v>
      </c>
      <c r="J43">
        <f>STDEV(I32:I34)</f>
        <v>5.3990052043220273E-3</v>
      </c>
      <c r="K43">
        <f t="shared" ref="K43:K56" si="4">(I43-0.0028)/0.1051</f>
        <v>4.656411880748494</v>
      </c>
      <c r="L43">
        <f>STDEV(W32:W34)</f>
        <v>5.1370173209534117E-2</v>
      </c>
    </row>
    <row r="44" spans="1:27" x14ac:dyDescent="0.35">
      <c r="C44" s="7" t="s">
        <v>10</v>
      </c>
      <c r="D44">
        <v>6</v>
      </c>
      <c r="E44">
        <f>AVERAGE(F32:F34)</f>
        <v>0.64125555533333334</v>
      </c>
      <c r="H44" s="7" t="s">
        <v>104</v>
      </c>
      <c r="I44">
        <f>AVERAGE(J32:J34)</f>
        <v>0.48402222199999995</v>
      </c>
      <c r="J44">
        <f>STDEV(J32:J34)</f>
        <v>3.0061663786789438E-4</v>
      </c>
      <c r="K44">
        <f t="shared" si="4"/>
        <v>4.5787081065651751</v>
      </c>
      <c r="L44">
        <f>STDEV(X32:X34)</f>
        <v>2.8602915115883243E-3</v>
      </c>
      <c r="M44" s="16"/>
    </row>
    <row r="45" spans="1:27" x14ac:dyDescent="0.35">
      <c r="C45" s="7" t="s">
        <v>79</v>
      </c>
      <c r="D45">
        <v>9</v>
      </c>
      <c r="E45">
        <f>AVERAGE(G32:G34)</f>
        <v>0.9424444443333333</v>
      </c>
      <c r="H45" s="7" t="s">
        <v>84</v>
      </c>
      <c r="I45">
        <f>AVERAGE(L32:L34)</f>
        <v>-1.1222223333333334E-3</v>
      </c>
      <c r="J45">
        <f>STDEV(L32:L34)</f>
        <v>1.1880580357441859E-3</v>
      </c>
      <c r="K45">
        <f t="shared" si="4"/>
        <v>-3.7318956549318112E-2</v>
      </c>
      <c r="L45">
        <f>STDEV(Z32:Z34)</f>
        <v>1.1304072652180605E-2</v>
      </c>
      <c r="M45" s="16"/>
    </row>
    <row r="46" spans="1:27" x14ac:dyDescent="0.35">
      <c r="H46" s="7" t="s">
        <v>85</v>
      </c>
      <c r="I46">
        <f>AVERAGE(C35:C37)</f>
        <v>1.6666599999999999E-4</v>
      </c>
      <c r="J46">
        <f>STDEV(C35:C37)</f>
        <v>7.9372539331937729E-4</v>
      </c>
      <c r="K46">
        <f t="shared" si="4"/>
        <v>-2.5055509039010469E-2</v>
      </c>
      <c r="L46">
        <f>STDEV(Q35:Q37)</f>
        <v>7.5520969868637143E-3</v>
      </c>
      <c r="M46" s="16"/>
    </row>
    <row r="47" spans="1:27" x14ac:dyDescent="0.35">
      <c r="H47" s="7" t="s">
        <v>86</v>
      </c>
      <c r="I47">
        <f>AVERAGE(D35:D37)</f>
        <v>-2.133333666666667E-3</v>
      </c>
      <c r="J47">
        <f>STDEV(D35:D37)</f>
        <v>1.7616280348965077E-3</v>
      </c>
      <c r="K47">
        <f t="shared" si="4"/>
        <v>-4.6939425943545832E-2</v>
      </c>
      <c r="L47">
        <f>STDEV(R35:R37)</f>
        <v>1.6761446573706096E-2</v>
      </c>
      <c r="M47" s="16"/>
    </row>
    <row r="48" spans="1:27" x14ac:dyDescent="0.35">
      <c r="H48" s="7" t="s">
        <v>87</v>
      </c>
      <c r="I48">
        <f>AVERAGE(E35:E37)</f>
        <v>-1.6666699999999998E-4</v>
      </c>
      <c r="J48">
        <f>STDEV(E35:E37)</f>
        <v>1.5874507866387544E-3</v>
      </c>
      <c r="K48">
        <f t="shared" si="4"/>
        <v>-2.8227088487155091E-2</v>
      </c>
      <c r="L48">
        <f>STDEV(S35:S37)</f>
        <v>1.5104193973727436E-2</v>
      </c>
      <c r="M48" s="16"/>
    </row>
    <row r="49" spans="8:13" x14ac:dyDescent="0.35">
      <c r="H49" s="7" t="s">
        <v>88</v>
      </c>
      <c r="I49">
        <f>AVERAGE(F35:F37)</f>
        <v>0.43366666666666664</v>
      </c>
      <c r="J49">
        <f>STDEV(F35:F37)</f>
        <v>5.7735026918962634E-4</v>
      </c>
      <c r="K49">
        <f t="shared" si="4"/>
        <v>4.0995876942594354</v>
      </c>
      <c r="L49">
        <f>STDEV(T35:T37)</f>
        <v>5.4933422377695948E-3</v>
      </c>
      <c r="M49" s="16"/>
    </row>
    <row r="50" spans="8:13" x14ac:dyDescent="0.35">
      <c r="H50" s="7" t="s">
        <v>89</v>
      </c>
      <c r="I50">
        <f>AVERAGE(G35:G37)</f>
        <v>0.30756666633333335</v>
      </c>
      <c r="J50">
        <f>STDEV(G35:G37)</f>
        <v>3.859188170241687E-3</v>
      </c>
      <c r="K50">
        <f t="shared" si="4"/>
        <v>2.8997779860450366</v>
      </c>
      <c r="L50">
        <f>STDEV(U35:U37)</f>
        <v>3.6719202380986526E-2</v>
      </c>
      <c r="M50" s="16"/>
    </row>
    <row r="51" spans="8:13" x14ac:dyDescent="0.35">
      <c r="H51" s="7" t="s">
        <v>90</v>
      </c>
      <c r="I51">
        <f>AVERAGE(H35:H37)</f>
        <v>2.7666666666666669E-2</v>
      </c>
      <c r="J51">
        <f>STDEV(H35:H37)</f>
        <v>1.1547005383792483E-3</v>
      </c>
      <c r="K51">
        <f t="shared" si="4"/>
        <v>0.23660006343165241</v>
      </c>
      <c r="L51">
        <f>STDEV(V35:V37)</f>
        <v>1.0986684475539941E-2</v>
      </c>
      <c r="M51" s="16"/>
    </row>
    <row r="52" spans="8:13" x14ac:dyDescent="0.35">
      <c r="H52" s="20" t="s">
        <v>83</v>
      </c>
      <c r="I52">
        <f>AVERAGE(K32:K34)</f>
        <v>-1E-3</v>
      </c>
      <c r="J52">
        <f>STDEV(K32:K34)</f>
        <v>0</v>
      </c>
      <c r="K52">
        <f t="shared" si="4"/>
        <v>-3.6156041864890583E-2</v>
      </c>
      <c r="L52">
        <f>STDEV(Y32:Y34)</f>
        <v>0</v>
      </c>
      <c r="M52" s="16"/>
    </row>
    <row r="53" spans="8:13" x14ac:dyDescent="0.35">
      <c r="H53" s="7" t="s">
        <v>91</v>
      </c>
      <c r="I53">
        <f>AVERAGE(I35:I37)</f>
        <v>1.1333333333333334E-2</v>
      </c>
      <c r="J53">
        <f>STDEV(I35:I37)</f>
        <v>5.7735026918962623E-4</v>
      </c>
      <c r="K53">
        <f t="shared" si="4"/>
        <v>8.1192515065017443E-2</v>
      </c>
      <c r="L53">
        <f>STDEV(W35:W37)</f>
        <v>5.4933422377699869E-3</v>
      </c>
      <c r="M53" s="16"/>
    </row>
    <row r="54" spans="8:13" x14ac:dyDescent="0.35">
      <c r="H54" s="7" t="s">
        <v>92</v>
      </c>
      <c r="I54">
        <f>AVERAGE(J35:J37)</f>
        <v>5.0000000000000001E-3</v>
      </c>
      <c r="J54">
        <f>STDEV(J35:J37)</f>
        <v>1E-3</v>
      </c>
      <c r="K54">
        <f t="shared" si="4"/>
        <v>2.093244529019981E-2</v>
      </c>
      <c r="L54">
        <f>STDEV(X35:X37)</f>
        <v>9.5147478591817297E-3</v>
      </c>
      <c r="M54" s="16"/>
    </row>
    <row r="55" spans="8:13" x14ac:dyDescent="0.35">
      <c r="H55" s="7" t="s">
        <v>93</v>
      </c>
      <c r="I55">
        <f>AVERAGE(K35:K37)</f>
        <v>0.24866666666666667</v>
      </c>
      <c r="J55">
        <f>STDEV(K35:K37)</f>
        <v>2.5166114784235852E-3</v>
      </c>
      <c r="K55">
        <f t="shared" si="4"/>
        <v>2.339359340310815</v>
      </c>
      <c r="L55">
        <f>STDEV(Y35:Y37)</f>
        <v>2.3944923676722806E-2</v>
      </c>
      <c r="M55" s="16"/>
    </row>
    <row r="56" spans="8:13" x14ac:dyDescent="0.35">
      <c r="H56" s="7" t="s">
        <v>94</v>
      </c>
      <c r="I56">
        <f>AVERAGE(L35:L37)</f>
        <v>2.8444443333333334E-3</v>
      </c>
      <c r="J56">
        <f>STDEV(L35:L37)</f>
        <v>7.5413917612265919E-3</v>
      </c>
      <c r="K56">
        <f t="shared" si="4"/>
        <v>4.2287662543609336E-4</v>
      </c>
      <c r="L56">
        <f>STDEV(Z35:Z37)</f>
        <v>7.175444111538147E-2</v>
      </c>
      <c r="M56" s="16"/>
    </row>
    <row r="71" spans="1:29" ht="21" x14ac:dyDescent="0.5">
      <c r="A71" s="19"/>
      <c r="B71" s="19" t="s">
        <v>105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3" spans="1:29" x14ac:dyDescent="0.35">
      <c r="B73" t="s">
        <v>78</v>
      </c>
    </row>
    <row r="74" spans="1:29" x14ac:dyDescent="0.35">
      <c r="B74" s="2">
        <v>1</v>
      </c>
      <c r="C74" s="2">
        <v>2</v>
      </c>
      <c r="D74" s="2">
        <v>3</v>
      </c>
      <c r="E74" s="2">
        <v>4</v>
      </c>
      <c r="F74" s="2">
        <v>5</v>
      </c>
      <c r="G74" s="2">
        <v>6</v>
      </c>
      <c r="H74" s="2">
        <v>7</v>
      </c>
      <c r="I74" s="2">
        <v>8</v>
      </c>
      <c r="J74" s="2">
        <v>9</v>
      </c>
      <c r="K74" s="2">
        <v>10</v>
      </c>
      <c r="L74" s="2">
        <v>11</v>
      </c>
      <c r="M74" s="21">
        <v>12</v>
      </c>
    </row>
    <row r="75" spans="1:29" x14ac:dyDescent="0.35">
      <c r="A75" s="2" t="s">
        <v>6</v>
      </c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22"/>
    </row>
    <row r="76" spans="1:29" x14ac:dyDescent="0.35">
      <c r="A76" s="2" t="s">
        <v>7</v>
      </c>
      <c r="B76" s="6"/>
      <c r="C76" s="7" t="s">
        <v>7</v>
      </c>
      <c r="D76" s="7" t="s">
        <v>8</v>
      </c>
      <c r="E76" s="7" t="s">
        <v>9</v>
      </c>
      <c r="F76" s="7" t="s">
        <v>10</v>
      </c>
      <c r="G76" s="7" t="s">
        <v>79</v>
      </c>
      <c r="H76" s="7" t="s">
        <v>106</v>
      </c>
      <c r="I76" s="7" t="s">
        <v>81</v>
      </c>
      <c r="J76" s="7" t="s">
        <v>82</v>
      </c>
      <c r="K76" s="7" t="s">
        <v>83</v>
      </c>
      <c r="L76" s="7" t="s">
        <v>84</v>
      </c>
      <c r="M76" s="23"/>
    </row>
    <row r="77" spans="1:29" x14ac:dyDescent="0.35">
      <c r="A77" s="2" t="s">
        <v>23</v>
      </c>
      <c r="B77" s="6"/>
      <c r="C77" s="7" t="s">
        <v>7</v>
      </c>
      <c r="D77" s="7" t="s">
        <v>8</v>
      </c>
      <c r="E77" s="7" t="s">
        <v>9</v>
      </c>
      <c r="F77" s="7" t="s">
        <v>10</v>
      </c>
      <c r="G77" s="7" t="s">
        <v>79</v>
      </c>
      <c r="H77" s="7" t="s">
        <v>106</v>
      </c>
      <c r="I77" s="7" t="s">
        <v>81</v>
      </c>
      <c r="J77" s="7" t="s">
        <v>82</v>
      </c>
      <c r="K77" s="7" t="s">
        <v>83</v>
      </c>
      <c r="L77" s="7" t="s">
        <v>84</v>
      </c>
      <c r="M77" s="23"/>
    </row>
    <row r="78" spans="1:29" x14ac:dyDescent="0.35">
      <c r="A78" s="2" t="s">
        <v>24</v>
      </c>
      <c r="B78" s="6"/>
      <c r="C78" s="7" t="s">
        <v>7</v>
      </c>
      <c r="D78" s="7" t="s">
        <v>8</v>
      </c>
      <c r="E78" s="7" t="s">
        <v>9</v>
      </c>
      <c r="F78" s="7" t="s">
        <v>10</v>
      </c>
      <c r="G78" s="7" t="s">
        <v>79</v>
      </c>
      <c r="H78" s="7" t="s">
        <v>106</v>
      </c>
      <c r="I78" s="7" t="s">
        <v>81</v>
      </c>
      <c r="J78" s="7" t="s">
        <v>82</v>
      </c>
      <c r="K78" s="7" t="s">
        <v>83</v>
      </c>
      <c r="L78" s="7" t="s">
        <v>84</v>
      </c>
      <c r="M78" s="23"/>
    </row>
    <row r="79" spans="1:29" x14ac:dyDescent="0.35">
      <c r="A79" s="2" t="s">
        <v>25</v>
      </c>
      <c r="B79" s="6"/>
      <c r="C79" s="7" t="s">
        <v>85</v>
      </c>
      <c r="D79" s="7" t="s">
        <v>86</v>
      </c>
      <c r="E79" s="7" t="s">
        <v>87</v>
      </c>
      <c r="F79" s="7" t="s">
        <v>88</v>
      </c>
      <c r="G79" s="7" t="s">
        <v>89</v>
      </c>
      <c r="H79" s="7" t="s">
        <v>90</v>
      </c>
      <c r="I79" s="7" t="s">
        <v>91</v>
      </c>
      <c r="J79" s="7" t="s">
        <v>92</v>
      </c>
      <c r="K79" s="7" t="s">
        <v>93</v>
      </c>
      <c r="L79" s="7" t="s">
        <v>94</v>
      </c>
      <c r="M79" s="23"/>
    </row>
    <row r="80" spans="1:29" x14ac:dyDescent="0.35">
      <c r="A80" s="2" t="s">
        <v>45</v>
      </c>
      <c r="B80" s="6"/>
      <c r="C80" s="7" t="s">
        <v>85</v>
      </c>
      <c r="D80" s="7" t="s">
        <v>86</v>
      </c>
      <c r="E80" s="7" t="s">
        <v>87</v>
      </c>
      <c r="F80" s="7" t="s">
        <v>88</v>
      </c>
      <c r="G80" s="7" t="s">
        <v>89</v>
      </c>
      <c r="H80" s="7" t="s">
        <v>90</v>
      </c>
      <c r="I80" s="7" t="s">
        <v>91</v>
      </c>
      <c r="J80" s="7" t="s">
        <v>92</v>
      </c>
      <c r="K80" s="7" t="s">
        <v>93</v>
      </c>
      <c r="L80" s="7" t="s">
        <v>94</v>
      </c>
      <c r="M80" s="23"/>
    </row>
    <row r="81" spans="1:27" x14ac:dyDescent="0.35">
      <c r="A81" s="2" t="s">
        <v>50</v>
      </c>
      <c r="B81" s="6"/>
      <c r="C81" s="7" t="s">
        <v>85</v>
      </c>
      <c r="D81" s="7" t="s">
        <v>86</v>
      </c>
      <c r="E81" s="7" t="s">
        <v>87</v>
      </c>
      <c r="F81" s="7" t="s">
        <v>88</v>
      </c>
      <c r="G81" s="7" t="s">
        <v>89</v>
      </c>
      <c r="H81" s="7" t="s">
        <v>90</v>
      </c>
      <c r="I81" s="7" t="s">
        <v>91</v>
      </c>
      <c r="J81" s="7" t="s">
        <v>92</v>
      </c>
      <c r="K81" s="7" t="s">
        <v>93</v>
      </c>
      <c r="L81" s="7" t="s">
        <v>94</v>
      </c>
      <c r="M81" s="23"/>
    </row>
    <row r="82" spans="1:27" x14ac:dyDescent="0.35">
      <c r="A82" s="2" t="s">
        <v>51</v>
      </c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24"/>
    </row>
    <row r="85" spans="1:27" x14ac:dyDescent="0.35">
      <c r="B85" t="s">
        <v>95</v>
      </c>
      <c r="P85" t="s">
        <v>96</v>
      </c>
    </row>
    <row r="86" spans="1:27" x14ac:dyDescent="0.35">
      <c r="A86" s="14"/>
      <c r="B86" s="14" t="s">
        <v>97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P86" t="s">
        <v>97</v>
      </c>
    </row>
    <row r="87" spans="1:27" x14ac:dyDescent="0.35">
      <c r="A87" s="14"/>
      <c r="B87" s="21">
        <v>1</v>
      </c>
      <c r="C87" s="21">
        <v>2</v>
      </c>
      <c r="D87" s="21">
        <v>3</v>
      </c>
      <c r="E87" s="21">
        <v>4</v>
      </c>
      <c r="F87" s="21">
        <v>5</v>
      </c>
      <c r="G87" s="21">
        <v>6</v>
      </c>
      <c r="H87" s="21">
        <v>7</v>
      </c>
      <c r="I87" s="21">
        <v>8</v>
      </c>
      <c r="J87" s="21">
        <v>9</v>
      </c>
      <c r="K87" s="21">
        <v>10</v>
      </c>
      <c r="L87" s="21">
        <v>11</v>
      </c>
      <c r="M87" s="21">
        <v>12</v>
      </c>
      <c r="P87" s="2">
        <v>1</v>
      </c>
      <c r="Q87" s="2">
        <v>2</v>
      </c>
      <c r="R87" s="2">
        <v>3</v>
      </c>
      <c r="S87" s="2">
        <v>4</v>
      </c>
      <c r="T87" s="2">
        <v>5</v>
      </c>
      <c r="U87" s="2">
        <v>6</v>
      </c>
      <c r="V87" s="2">
        <v>7</v>
      </c>
      <c r="W87" s="2">
        <v>8</v>
      </c>
      <c r="X87" s="2">
        <v>9</v>
      </c>
      <c r="Y87" s="2">
        <v>10</v>
      </c>
      <c r="Z87" s="2">
        <v>11</v>
      </c>
      <c r="AA87" s="2">
        <v>12</v>
      </c>
    </row>
    <row r="88" spans="1:27" x14ac:dyDescent="0.35">
      <c r="A88" s="21" t="s">
        <v>6</v>
      </c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2"/>
      <c r="O88" s="2" t="s">
        <v>6</v>
      </c>
      <c r="P88" s="3"/>
      <c r="Q88" s="4"/>
      <c r="R88" s="4"/>
      <c r="S88" s="4"/>
      <c r="T88" s="4"/>
      <c r="U88" s="4"/>
      <c r="V88" s="4"/>
      <c r="W88" s="4"/>
      <c r="X88" s="4"/>
      <c r="Y88" s="4"/>
      <c r="Z88" s="4"/>
      <c r="AA88" s="5"/>
    </row>
    <row r="89" spans="1:27" x14ac:dyDescent="0.35">
      <c r="A89" s="21" t="s">
        <v>7</v>
      </c>
      <c r="B89" s="27"/>
      <c r="C89" s="8"/>
      <c r="D89" s="8">
        <v>-2.7E-4</v>
      </c>
      <c r="E89" s="8">
        <v>-1.7000000000000001E-4</v>
      </c>
      <c r="F89" s="8">
        <v>-1E-3</v>
      </c>
      <c r="G89" s="8">
        <v>-1E-3</v>
      </c>
      <c r="H89" s="8">
        <v>-9.7000000000000005E-4</v>
      </c>
      <c r="I89" s="8">
        <v>9.3300000000000002E-4</v>
      </c>
      <c r="J89" s="8">
        <v>-1.7000000000000001E-4</v>
      </c>
      <c r="K89" s="8">
        <v>-1E-3</v>
      </c>
      <c r="L89" s="8">
        <v>-2E-3</v>
      </c>
      <c r="M89" s="23"/>
      <c r="O89" s="2" t="s">
        <v>7</v>
      </c>
      <c r="P89" s="6"/>
      <c r="Q89" s="7"/>
      <c r="R89" s="7">
        <v>-5.0000000000000001E-4</v>
      </c>
      <c r="S89" s="7">
        <v>0.32</v>
      </c>
      <c r="T89" s="7">
        <v>0.63500000000000001</v>
      </c>
      <c r="U89" s="7">
        <v>0.93799999999999994</v>
      </c>
      <c r="V89" s="7">
        <v>-2E-3</v>
      </c>
      <c r="W89" s="7">
        <v>0.39</v>
      </c>
      <c r="X89" s="7">
        <v>0.39300000000000002</v>
      </c>
      <c r="Y89" s="7">
        <v>-2E-3</v>
      </c>
      <c r="Z89" s="7">
        <v>-5.0000000000000001E-4</v>
      </c>
      <c r="AA89" s="10"/>
    </row>
    <row r="90" spans="1:27" x14ac:dyDescent="0.35">
      <c r="A90" s="21" t="s">
        <v>23</v>
      </c>
      <c r="B90" s="27"/>
      <c r="C90" s="8"/>
      <c r="D90" s="8">
        <v>2E-3</v>
      </c>
      <c r="E90" s="8">
        <v>1E-3</v>
      </c>
      <c r="F90" s="8">
        <v>9.3300000000000002E-4</v>
      </c>
      <c r="G90" s="8">
        <v>3.0000000000000001E-3</v>
      </c>
      <c r="H90" s="8">
        <v>-1E-3</v>
      </c>
      <c r="I90" s="8">
        <v>-1.7000000000000001E-4</v>
      </c>
      <c r="J90" s="8">
        <v>2.33E-4</v>
      </c>
      <c r="K90" s="8">
        <v>-1E-3</v>
      </c>
      <c r="L90" s="8">
        <v>-2E-3</v>
      </c>
      <c r="M90" s="23"/>
      <c r="O90" s="2" t="s">
        <v>23</v>
      </c>
      <c r="P90" s="6"/>
      <c r="Q90" s="7"/>
      <c r="R90" s="7">
        <v>1E-4</v>
      </c>
      <c r="S90" s="7">
        <v>0.317</v>
      </c>
      <c r="T90" s="7">
        <v>0.63700000000000001</v>
      </c>
      <c r="U90" s="7">
        <v>0.94399999999999995</v>
      </c>
      <c r="V90" s="7">
        <v>-2E-3</v>
      </c>
      <c r="W90" s="7">
        <v>0.38</v>
      </c>
      <c r="X90" s="7">
        <v>0.39100000000000001</v>
      </c>
      <c r="Y90" s="7">
        <v>-1E-3</v>
      </c>
      <c r="Z90" s="7">
        <v>-2E-3</v>
      </c>
      <c r="AA90" s="10"/>
    </row>
    <row r="91" spans="1:27" x14ac:dyDescent="0.35">
      <c r="A91" s="21" t="s">
        <v>24</v>
      </c>
      <c r="B91" s="27"/>
      <c r="C91" s="8"/>
      <c r="D91" s="8">
        <v>9.3300000000000002E-4</v>
      </c>
      <c r="E91" s="8">
        <v>2E-3</v>
      </c>
      <c r="F91" s="8">
        <v>6.3299999999999999E-4</v>
      </c>
      <c r="G91" s="8">
        <v>3.0000000000000001E-3</v>
      </c>
      <c r="H91" s="8">
        <v>-1E-3</v>
      </c>
      <c r="I91" s="8">
        <v>6.3299999999999999E-4</v>
      </c>
      <c r="J91" s="8">
        <v>7.3300000000000004E-4</v>
      </c>
      <c r="K91" s="8">
        <v>-1.7000000000000001E-4</v>
      </c>
      <c r="L91" s="8">
        <v>2E-3</v>
      </c>
      <c r="M91" s="23"/>
      <c r="O91" s="2" t="s">
        <v>24</v>
      </c>
      <c r="P91" s="6"/>
      <c r="Q91" s="7"/>
      <c r="R91" s="7">
        <v>-4.0000000000000002E-4</v>
      </c>
      <c r="S91" s="7">
        <v>0.31900000000000001</v>
      </c>
      <c r="T91" s="7">
        <v>0.64</v>
      </c>
      <c r="U91" s="7">
        <v>0.94599999999999995</v>
      </c>
      <c r="V91" s="7">
        <v>2.0000000000000001E-4</v>
      </c>
      <c r="W91" s="7">
        <v>0.38800000000000001</v>
      </c>
      <c r="X91" s="7">
        <v>0.39100000000000001</v>
      </c>
      <c r="Y91" s="7">
        <v>-8.9999999999999998E-4</v>
      </c>
      <c r="Z91" s="7">
        <v>-2.9999999999999997E-4</v>
      </c>
      <c r="AA91" s="10"/>
    </row>
    <row r="92" spans="1:27" x14ac:dyDescent="0.35">
      <c r="A92" s="21" t="s">
        <v>25</v>
      </c>
      <c r="B92" s="27"/>
      <c r="C92" s="8">
        <v>1E-3</v>
      </c>
      <c r="D92" s="8">
        <v>3.3300000000000003E-5</v>
      </c>
      <c r="E92" s="8">
        <v>-2E-3</v>
      </c>
      <c r="F92" s="8">
        <v>7.3300000000000004E-4</v>
      </c>
      <c r="G92" s="8">
        <v>2E-3</v>
      </c>
      <c r="H92" s="8">
        <v>-3.6999999999999999E-4</v>
      </c>
      <c r="I92" s="8">
        <v>3.3300000000000002E-4</v>
      </c>
      <c r="J92" s="8">
        <v>-1E-3</v>
      </c>
      <c r="K92" s="8">
        <v>-8.7000000000000001E-4</v>
      </c>
      <c r="L92" s="8">
        <v>-1.7000000000000001E-4</v>
      </c>
      <c r="M92" s="23"/>
      <c r="O92" s="2" t="s">
        <v>25</v>
      </c>
      <c r="P92" s="6"/>
      <c r="Q92" s="7">
        <v>1E-3</v>
      </c>
      <c r="R92" s="7">
        <v>2E-3</v>
      </c>
      <c r="S92" s="7">
        <v>2E-3</v>
      </c>
      <c r="T92" s="7">
        <v>0.39500000000000002</v>
      </c>
      <c r="U92" s="7">
        <v>0.28000000000000003</v>
      </c>
      <c r="V92" s="7">
        <v>2.5999999999999999E-2</v>
      </c>
      <c r="W92" s="7">
        <v>1.2E-2</v>
      </c>
      <c r="X92" s="7">
        <v>4.0000000000000001E-3</v>
      </c>
      <c r="Y92" s="7">
        <v>0.22700000000000001</v>
      </c>
      <c r="Z92" s="7">
        <v>-1E-3</v>
      </c>
      <c r="AA92" s="10"/>
    </row>
    <row r="93" spans="1:27" x14ac:dyDescent="0.35">
      <c r="A93" s="21" t="s">
        <v>45</v>
      </c>
      <c r="B93" s="27"/>
      <c r="C93" s="8">
        <v>4.3300000000000001E-4</v>
      </c>
      <c r="D93" s="8">
        <v>-2E-3</v>
      </c>
      <c r="E93" s="8">
        <v>-5.6999999999999998E-4</v>
      </c>
      <c r="F93" s="8">
        <v>-2.7E-4</v>
      </c>
      <c r="G93" s="8">
        <v>4.0000000000000001E-3</v>
      </c>
      <c r="H93" s="8">
        <v>-1E-3</v>
      </c>
      <c r="I93" s="8">
        <v>3.0000000000000001E-3</v>
      </c>
      <c r="J93" s="8">
        <v>-8.7000000000000001E-4</v>
      </c>
      <c r="K93" s="8">
        <v>2E-3</v>
      </c>
      <c r="L93" s="8">
        <v>5.3300000000000005E-4</v>
      </c>
      <c r="M93" s="23"/>
      <c r="O93" s="2" t="s">
        <v>45</v>
      </c>
      <c r="P93" s="6"/>
      <c r="Q93" s="7">
        <v>8.9999999999999998E-4</v>
      </c>
      <c r="R93" s="7">
        <v>6.9999999999999999E-4</v>
      </c>
      <c r="S93" s="7">
        <v>3.0000000000000001E-3</v>
      </c>
      <c r="T93" s="7">
        <v>0.39800000000000002</v>
      </c>
      <c r="U93" s="7">
        <v>0.28000000000000003</v>
      </c>
      <c r="V93" s="7">
        <v>2.7E-2</v>
      </c>
      <c r="W93" s="7">
        <v>1.4E-2</v>
      </c>
      <c r="X93" s="7">
        <v>6.0000000000000001E-3</v>
      </c>
      <c r="Y93" s="7">
        <v>0.23</v>
      </c>
      <c r="Z93" s="7">
        <v>5.9999999999999995E-4</v>
      </c>
      <c r="AA93" s="10"/>
    </row>
    <row r="94" spans="1:27" x14ac:dyDescent="0.35">
      <c r="A94" s="21" t="s">
        <v>50</v>
      </c>
      <c r="B94" s="27"/>
      <c r="C94" s="8">
        <v>3.3300000000000003E-5</v>
      </c>
      <c r="D94" s="8">
        <v>6.3299999999999999E-4</v>
      </c>
      <c r="E94" s="8">
        <v>3.0000000000000001E-3</v>
      </c>
      <c r="F94" s="8">
        <v>8.3299999999999997E-4</v>
      </c>
      <c r="G94" s="8">
        <v>1E-3</v>
      </c>
      <c r="H94" s="8">
        <v>5.3300000000000005E-4</v>
      </c>
      <c r="I94" s="8">
        <v>5.3300000000000005E-4</v>
      </c>
      <c r="J94" s="8">
        <v>2E-3</v>
      </c>
      <c r="K94" s="8">
        <v>8.3299999999999997E-4</v>
      </c>
      <c r="L94" s="8">
        <v>3.3300000000000003E-5</v>
      </c>
      <c r="M94" s="23"/>
      <c r="O94" s="2" t="s">
        <v>50</v>
      </c>
      <c r="P94" s="6"/>
      <c r="Q94" s="7">
        <v>-6.9999999999999999E-4</v>
      </c>
      <c r="R94" s="7">
        <v>-2.0000000000000001E-4</v>
      </c>
      <c r="S94" s="7">
        <v>2E-3</v>
      </c>
      <c r="T94" s="7">
        <v>0.39300000000000002</v>
      </c>
      <c r="U94" s="7">
        <v>0.27900000000000003</v>
      </c>
      <c r="V94" s="7">
        <v>2.7E-2</v>
      </c>
      <c r="W94" s="7">
        <v>1.4E-2</v>
      </c>
      <c r="X94" s="7">
        <v>6.0000000000000001E-3</v>
      </c>
      <c r="Y94" s="7">
        <v>0.22800000000000001</v>
      </c>
      <c r="Z94" s="7">
        <v>-1E-3</v>
      </c>
      <c r="AA94" s="10"/>
    </row>
    <row r="95" spans="1:27" x14ac:dyDescent="0.35">
      <c r="A95" s="21" t="s">
        <v>51</v>
      </c>
      <c r="B95" s="28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4"/>
      <c r="O95" s="2" t="s">
        <v>51</v>
      </c>
      <c r="P95" s="11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3"/>
    </row>
    <row r="99" spans="1:27" x14ac:dyDescent="0.35">
      <c r="B99" s="1" t="s">
        <v>98</v>
      </c>
      <c r="P99" s="1" t="s">
        <v>99</v>
      </c>
    </row>
    <row r="100" spans="1:27" x14ac:dyDescent="0.35">
      <c r="B100" s="2">
        <v>1</v>
      </c>
      <c r="C100" s="2">
        <v>2</v>
      </c>
      <c r="D100" s="2">
        <v>3</v>
      </c>
      <c r="E100" s="2">
        <v>4</v>
      </c>
      <c r="F100" s="2">
        <v>5</v>
      </c>
      <c r="G100" s="2">
        <v>6</v>
      </c>
      <c r="H100" s="2">
        <v>7</v>
      </c>
      <c r="I100" s="2">
        <v>8</v>
      </c>
      <c r="J100" s="2">
        <v>9</v>
      </c>
      <c r="K100" s="2">
        <v>10</v>
      </c>
      <c r="L100" s="2">
        <v>11</v>
      </c>
      <c r="M100" s="2">
        <v>12</v>
      </c>
      <c r="P100" s="2">
        <v>1</v>
      </c>
      <c r="Q100" s="2">
        <v>2</v>
      </c>
      <c r="R100" s="2">
        <v>3</v>
      </c>
      <c r="S100" s="2">
        <v>4</v>
      </c>
      <c r="T100" s="2">
        <v>5</v>
      </c>
      <c r="U100" s="2">
        <v>6</v>
      </c>
      <c r="V100" s="2">
        <v>7</v>
      </c>
      <c r="W100" s="2">
        <v>8</v>
      </c>
      <c r="X100" s="2">
        <v>9</v>
      </c>
      <c r="Y100" s="2">
        <v>10</v>
      </c>
      <c r="Z100" s="2">
        <v>11</v>
      </c>
      <c r="AA100" s="2">
        <v>12</v>
      </c>
    </row>
    <row r="101" spans="1:27" x14ac:dyDescent="0.35">
      <c r="A101" s="2" t="s">
        <v>6</v>
      </c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5"/>
      <c r="O101" s="2" t="s">
        <v>6</v>
      </c>
      <c r="P101" s="3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5"/>
    </row>
    <row r="102" spans="1:27" x14ac:dyDescent="0.35">
      <c r="A102" s="2" t="s">
        <v>7</v>
      </c>
      <c r="B102" s="6"/>
      <c r="C102" s="7" t="s">
        <v>7</v>
      </c>
      <c r="D102" s="7">
        <f>R89-D89</f>
        <v>-2.3000000000000001E-4</v>
      </c>
      <c r="E102" s="7">
        <f t="shared" ref="E102:L107" si="5">S89-E89</f>
        <v>0.32017000000000001</v>
      </c>
      <c r="F102" s="7">
        <f t="shared" si="5"/>
        <v>0.63600000000000001</v>
      </c>
      <c r="G102" s="7">
        <f t="shared" si="5"/>
        <v>0.93899999999999995</v>
      </c>
      <c r="H102" s="7">
        <f t="shared" si="5"/>
        <v>-1.0300000000000001E-3</v>
      </c>
      <c r="I102" s="7">
        <f t="shared" si="5"/>
        <v>0.389067</v>
      </c>
      <c r="J102" s="7">
        <f>X89-J89</f>
        <v>0.39317000000000002</v>
      </c>
      <c r="K102" s="7">
        <f t="shared" si="5"/>
        <v>-1E-3</v>
      </c>
      <c r="L102" s="7">
        <f t="shared" si="5"/>
        <v>1.5E-3</v>
      </c>
      <c r="M102" s="10"/>
      <c r="O102" s="2" t="s">
        <v>7</v>
      </c>
      <c r="P102" s="6"/>
      <c r="Q102" s="7" t="s">
        <v>7</v>
      </c>
      <c r="R102" s="7">
        <f>(D102-0.0018)/0.1049</f>
        <v>-1.9351763584366067E-2</v>
      </c>
      <c r="S102" s="7">
        <f t="shared" ref="S102:Z107" si="6">(E102-0.0018)/0.1049</f>
        <v>3.0349857006673022</v>
      </c>
      <c r="T102" s="7">
        <f t="shared" si="6"/>
        <v>6.0457578646329839</v>
      </c>
      <c r="U102" s="7">
        <f t="shared" si="6"/>
        <v>8.9342230695900859</v>
      </c>
      <c r="V102" s="7">
        <f t="shared" si="6"/>
        <v>-2.6978074356530032E-2</v>
      </c>
      <c r="W102" s="7">
        <f t="shared" si="6"/>
        <v>3.6917731172545283</v>
      </c>
      <c r="X102" s="7">
        <f t="shared" si="6"/>
        <v>3.7308865586272644</v>
      </c>
      <c r="Y102" s="7">
        <f t="shared" si="6"/>
        <v>-2.6692087702573881E-2</v>
      </c>
      <c r="Z102" s="7">
        <f t="shared" si="6"/>
        <v>-2.8598665395614866E-3</v>
      </c>
      <c r="AA102" s="10"/>
    </row>
    <row r="103" spans="1:27" x14ac:dyDescent="0.35">
      <c r="A103" s="2" t="s">
        <v>23</v>
      </c>
      <c r="B103" s="6"/>
      <c r="C103" s="7" t="s">
        <v>7</v>
      </c>
      <c r="D103" s="7">
        <f t="shared" ref="C103:D107" si="7">R90-D90</f>
        <v>-1.9E-3</v>
      </c>
      <c r="E103" s="7">
        <f t="shared" si="5"/>
        <v>0.316</v>
      </c>
      <c r="F103" s="7">
        <f t="shared" si="5"/>
        <v>0.63606700000000005</v>
      </c>
      <c r="G103" s="7">
        <f t="shared" si="5"/>
        <v>0.94099999999999995</v>
      </c>
      <c r="H103" s="7">
        <f>V90-H90</f>
        <v>-1E-3</v>
      </c>
      <c r="I103" s="7">
        <f t="shared" si="5"/>
        <v>0.38017000000000001</v>
      </c>
      <c r="J103" s="7">
        <f t="shared" si="5"/>
        <v>0.39076700000000003</v>
      </c>
      <c r="K103" s="7">
        <f t="shared" si="5"/>
        <v>0</v>
      </c>
      <c r="L103" s="7">
        <f>Z90-L90</f>
        <v>0</v>
      </c>
      <c r="M103" s="10"/>
      <c r="O103" s="2" t="s">
        <v>23</v>
      </c>
      <c r="P103" s="6"/>
      <c r="Q103" s="7" t="s">
        <v>7</v>
      </c>
      <c r="R103" s="7">
        <f t="shared" ref="Q103:R107" si="8">(D103-0.0018)/0.1049</f>
        <v>-3.5271687321258342E-2</v>
      </c>
      <c r="S103" s="7">
        <f t="shared" si="6"/>
        <v>2.9952335557673977</v>
      </c>
      <c r="T103" s="7">
        <f t="shared" si="6"/>
        <v>6.0463965681601533</v>
      </c>
      <c r="U103" s="7">
        <f t="shared" si="6"/>
        <v>8.9532888465204952</v>
      </c>
      <c r="V103" s="7">
        <f t="shared" si="6"/>
        <v>-2.6692087702573881E-2</v>
      </c>
      <c r="W103" s="7">
        <f t="shared" si="6"/>
        <v>3.6069590085795995</v>
      </c>
      <c r="X103" s="7">
        <f t="shared" si="6"/>
        <v>3.707979027645377</v>
      </c>
      <c r="Y103" s="7">
        <f t="shared" si="6"/>
        <v>-1.7159199237368923E-2</v>
      </c>
      <c r="Z103" s="7">
        <f t="shared" si="6"/>
        <v>-1.7159199237368923E-2</v>
      </c>
      <c r="AA103" s="10"/>
    </row>
    <row r="104" spans="1:27" x14ac:dyDescent="0.35">
      <c r="A104" s="2" t="s">
        <v>24</v>
      </c>
      <c r="B104" s="6"/>
      <c r="C104" s="7" t="s">
        <v>7</v>
      </c>
      <c r="D104" s="7">
        <f t="shared" si="7"/>
        <v>-1.333E-3</v>
      </c>
      <c r="E104" s="7">
        <f t="shared" si="5"/>
        <v>0.317</v>
      </c>
      <c r="F104" s="7">
        <f t="shared" si="5"/>
        <v>0.63936700000000002</v>
      </c>
      <c r="G104" s="7">
        <f t="shared" si="5"/>
        <v>0.94299999999999995</v>
      </c>
      <c r="H104" s="7">
        <f>V91-H91</f>
        <v>1.2000000000000001E-3</v>
      </c>
      <c r="I104" s="7">
        <f t="shared" si="5"/>
        <v>0.38736700000000002</v>
      </c>
      <c r="J104" s="7">
        <f t="shared" si="5"/>
        <v>0.39026700000000003</v>
      </c>
      <c r="K104" s="7">
        <f t="shared" si="5"/>
        <v>-7.2999999999999996E-4</v>
      </c>
      <c r="L104" s="7">
        <f t="shared" si="5"/>
        <v>-2.3E-3</v>
      </c>
      <c r="M104" s="10"/>
      <c r="O104" s="2" t="s">
        <v>24</v>
      </c>
      <c r="P104" s="6"/>
      <c r="Q104" s="7" t="s">
        <v>7</v>
      </c>
      <c r="R104" s="7">
        <f t="shared" si="8"/>
        <v>-2.9866539561487132E-2</v>
      </c>
      <c r="S104" s="7">
        <f t="shared" si="6"/>
        <v>3.0047664442326023</v>
      </c>
      <c r="T104" s="7">
        <f t="shared" si="6"/>
        <v>6.0778551000953289</v>
      </c>
      <c r="U104" s="7">
        <f t="shared" si="6"/>
        <v>8.9723546234509062</v>
      </c>
      <c r="V104" s="7">
        <f t="shared" si="6"/>
        <v>-5.7197330791229732E-3</v>
      </c>
      <c r="W104" s="7">
        <f t="shared" si="6"/>
        <v>3.67556720686368</v>
      </c>
      <c r="X104" s="7">
        <f t="shared" si="6"/>
        <v>3.7032125834127743</v>
      </c>
      <c r="Y104" s="7">
        <f t="shared" si="6"/>
        <v>-2.4118207816968544E-2</v>
      </c>
      <c r="Z104" s="7">
        <f t="shared" si="6"/>
        <v>-3.908484270734032E-2</v>
      </c>
      <c r="AA104" s="10"/>
    </row>
    <row r="105" spans="1:27" x14ac:dyDescent="0.35">
      <c r="A105" s="2" t="s">
        <v>25</v>
      </c>
      <c r="B105" s="6"/>
      <c r="C105" s="7">
        <f t="shared" si="7"/>
        <v>0</v>
      </c>
      <c r="D105" s="7">
        <f t="shared" si="7"/>
        <v>1.9667E-3</v>
      </c>
      <c r="E105" s="7">
        <f t="shared" si="5"/>
        <v>4.0000000000000001E-3</v>
      </c>
      <c r="F105" s="7">
        <f>T92-F92</f>
        <v>0.39426700000000003</v>
      </c>
      <c r="G105" s="7">
        <f t="shared" si="5"/>
        <v>0.27800000000000002</v>
      </c>
      <c r="H105" s="7">
        <f t="shared" si="5"/>
        <v>2.6369999999999998E-2</v>
      </c>
      <c r="I105" s="7">
        <f t="shared" si="5"/>
        <v>1.1667E-2</v>
      </c>
      <c r="J105" s="7">
        <f t="shared" si="5"/>
        <v>5.0000000000000001E-3</v>
      </c>
      <c r="K105" s="7">
        <f t="shared" si="5"/>
        <v>0.22787000000000002</v>
      </c>
      <c r="L105" s="7">
        <f t="shared" si="5"/>
        <v>-8.3000000000000001E-4</v>
      </c>
      <c r="M105" s="10"/>
      <c r="O105" s="2" t="s">
        <v>25</v>
      </c>
      <c r="P105" s="6"/>
      <c r="Q105" s="7">
        <f>(C105-0.0018)/0.1049</f>
        <v>-1.7159199237368923E-2</v>
      </c>
      <c r="R105" s="7">
        <f t="shared" si="8"/>
        <v>1.5891325071496674E-3</v>
      </c>
      <c r="S105" s="7">
        <f t="shared" si="6"/>
        <v>2.0972354623450908E-2</v>
      </c>
      <c r="T105" s="7">
        <f t="shared" si="6"/>
        <v>3.7413441372735941</v>
      </c>
      <c r="U105" s="7">
        <f t="shared" si="6"/>
        <v>2.6329837940896095</v>
      </c>
      <c r="V105" s="7">
        <f t="shared" si="6"/>
        <v>0.23422306959008579</v>
      </c>
      <c r="W105" s="7">
        <f t="shared" si="6"/>
        <v>9.4061010486177321E-2</v>
      </c>
      <c r="X105" s="7">
        <f t="shared" si="6"/>
        <v>3.0505243088655865E-2</v>
      </c>
      <c r="Y105" s="7">
        <f t="shared" si="6"/>
        <v>2.1551000953288848</v>
      </c>
      <c r="Z105" s="7">
        <f t="shared" si="6"/>
        <v>-2.5071496663489037E-2</v>
      </c>
      <c r="AA105" s="10"/>
    </row>
    <row r="106" spans="1:27" x14ac:dyDescent="0.35">
      <c r="A106" s="2" t="s">
        <v>45</v>
      </c>
      <c r="B106" s="6"/>
      <c r="C106" s="7">
        <f>Q93-C93</f>
        <v>4.6699999999999997E-4</v>
      </c>
      <c r="D106" s="7">
        <f t="shared" si="7"/>
        <v>2.7000000000000001E-3</v>
      </c>
      <c r="E106" s="7">
        <f t="shared" si="5"/>
        <v>3.5700000000000003E-3</v>
      </c>
      <c r="F106" s="7">
        <f t="shared" si="5"/>
        <v>0.39827000000000001</v>
      </c>
      <c r="G106" s="7">
        <f t="shared" si="5"/>
        <v>0.27600000000000002</v>
      </c>
      <c r="H106" s="7">
        <f t="shared" si="5"/>
        <v>2.8000000000000001E-2</v>
      </c>
      <c r="I106" s="7">
        <f t="shared" si="5"/>
        <v>1.0999999999999999E-2</v>
      </c>
      <c r="J106" s="7">
        <f t="shared" si="5"/>
        <v>6.8700000000000002E-3</v>
      </c>
      <c r="K106" s="7">
        <f t="shared" si="5"/>
        <v>0.22800000000000001</v>
      </c>
      <c r="L106" s="7">
        <f t="shared" si="5"/>
        <v>6.6999999999999894E-5</v>
      </c>
      <c r="M106" s="10"/>
      <c r="O106" s="2" t="s">
        <v>45</v>
      </c>
      <c r="P106" s="6"/>
      <c r="Q106" s="7">
        <f t="shared" si="8"/>
        <v>-1.2707340324118209E-2</v>
      </c>
      <c r="R106" s="7">
        <f t="shared" si="8"/>
        <v>8.5795996186844633E-3</v>
      </c>
      <c r="S106" s="7">
        <f t="shared" si="6"/>
        <v>1.6873212583412778E-2</v>
      </c>
      <c r="T106" s="7">
        <f t="shared" si="6"/>
        <v>3.7795042897998097</v>
      </c>
      <c r="U106" s="7">
        <f t="shared" si="6"/>
        <v>2.6139180171591994</v>
      </c>
      <c r="V106" s="7">
        <f t="shared" si="6"/>
        <v>0.24976167778836991</v>
      </c>
      <c r="W106" s="7">
        <f t="shared" si="6"/>
        <v>8.7702573879885615E-2</v>
      </c>
      <c r="X106" s="7">
        <f t="shared" si="6"/>
        <v>4.8331744518589133E-2</v>
      </c>
      <c r="Y106" s="7">
        <f t="shared" si="6"/>
        <v>2.1563393708293614</v>
      </c>
      <c r="Z106" s="7">
        <f t="shared" si="6"/>
        <v>-1.6520495710200193E-2</v>
      </c>
      <c r="AA106" s="10"/>
    </row>
    <row r="107" spans="1:27" x14ac:dyDescent="0.35">
      <c r="A107" s="2" t="s">
        <v>50</v>
      </c>
      <c r="B107" s="6"/>
      <c r="C107" s="7">
        <f>Q94-C94</f>
        <v>-7.3329999999999999E-4</v>
      </c>
      <c r="D107" s="7">
        <f t="shared" si="7"/>
        <v>-8.3299999999999997E-4</v>
      </c>
      <c r="E107" s="7">
        <f t="shared" si="5"/>
        <v>-1E-3</v>
      </c>
      <c r="F107" s="7">
        <f t="shared" si="5"/>
        <v>0.39216700000000004</v>
      </c>
      <c r="G107" s="7">
        <f t="shared" si="5"/>
        <v>0.27800000000000002</v>
      </c>
      <c r="H107" s="7">
        <f t="shared" si="5"/>
        <v>2.6467000000000001E-2</v>
      </c>
      <c r="I107" s="7">
        <f t="shared" si="5"/>
        <v>1.3467E-2</v>
      </c>
      <c r="J107" s="7">
        <f t="shared" si="5"/>
        <v>4.0000000000000001E-3</v>
      </c>
      <c r="K107" s="7">
        <f t="shared" si="5"/>
        <v>0.22716700000000001</v>
      </c>
      <c r="L107" s="7">
        <f t="shared" si="5"/>
        <v>-1.0333E-3</v>
      </c>
      <c r="M107" s="10"/>
      <c r="O107" s="2" t="s">
        <v>50</v>
      </c>
      <c r="P107" s="6"/>
      <c r="Q107" s="7">
        <f t="shared" si="8"/>
        <v>-2.4149666348903719E-2</v>
      </c>
      <c r="R107" s="7">
        <f t="shared" si="8"/>
        <v>-2.5100095328884652E-2</v>
      </c>
      <c r="S107" s="7">
        <f t="shared" si="6"/>
        <v>-2.6692087702573881E-2</v>
      </c>
      <c r="T107" s="7">
        <f t="shared" si="6"/>
        <v>3.7213250714966639</v>
      </c>
      <c r="U107" s="7">
        <f t="shared" si="6"/>
        <v>2.6329837940896095</v>
      </c>
      <c r="V107" s="7">
        <f t="shared" si="6"/>
        <v>0.23514775977121072</v>
      </c>
      <c r="W107" s="7">
        <f t="shared" si="6"/>
        <v>0.11122020972354625</v>
      </c>
      <c r="X107" s="7">
        <f t="shared" si="6"/>
        <v>2.0972354623450908E-2</v>
      </c>
      <c r="Y107" s="7">
        <f t="shared" si="6"/>
        <v>2.1483984747378457</v>
      </c>
      <c r="Z107" s="7">
        <f t="shared" si="6"/>
        <v>-2.7009532888465207E-2</v>
      </c>
      <c r="AA107" s="10"/>
    </row>
    <row r="108" spans="1:27" x14ac:dyDescent="0.35">
      <c r="A108" s="2" t="s">
        <v>51</v>
      </c>
      <c r="B108" s="1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3"/>
      <c r="O108" s="2" t="s">
        <v>51</v>
      </c>
      <c r="P108" s="11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3"/>
    </row>
    <row r="110" spans="1:27" x14ac:dyDescent="0.35">
      <c r="C110" s="1" t="s">
        <v>101</v>
      </c>
    </row>
    <row r="111" spans="1:27" x14ac:dyDescent="0.35">
      <c r="C111" t="s">
        <v>58</v>
      </c>
      <c r="D111" t="s">
        <v>56</v>
      </c>
      <c r="E111" t="s">
        <v>57</v>
      </c>
      <c r="H111" t="s">
        <v>102</v>
      </c>
      <c r="I111" t="s">
        <v>59</v>
      </c>
      <c r="J111" t="s">
        <v>60</v>
      </c>
      <c r="K111" t="s">
        <v>61</v>
      </c>
      <c r="L111" t="s">
        <v>103</v>
      </c>
    </row>
    <row r="112" spans="1:27" x14ac:dyDescent="0.35">
      <c r="C112" s="7" t="s">
        <v>8</v>
      </c>
      <c r="D112">
        <v>0</v>
      </c>
      <c r="E112">
        <f>AVERAGE(D102:D104)</f>
        <v>-1.1543333333333334E-3</v>
      </c>
      <c r="H112" s="7" t="s">
        <v>106</v>
      </c>
      <c r="I112">
        <f>AVERAGE(H102:H104)</f>
        <v>-2.7666666666666665E-4</v>
      </c>
      <c r="J112">
        <f>STDEV(H102:H104)</f>
        <v>1.2789188142072715E-3</v>
      </c>
      <c r="K112">
        <f>(I112-0.0018)/0.1049</f>
        <v>-1.9796631712742298E-2</v>
      </c>
      <c r="L112">
        <f>STDEV(V102:V104)</f>
        <v>1.2191790411890105E-2</v>
      </c>
      <c r="M112" s="16"/>
    </row>
    <row r="113" spans="3:13" x14ac:dyDescent="0.35">
      <c r="C113" s="7" t="s">
        <v>9</v>
      </c>
      <c r="D113">
        <v>3</v>
      </c>
      <c r="E113">
        <f>AVERAGE(E102:E104)</f>
        <v>0.31772333333333336</v>
      </c>
      <c r="H113" s="7" t="s">
        <v>81</v>
      </c>
      <c r="I113">
        <f>AVERAGE(I102:I104)</f>
        <v>0.38553466666666664</v>
      </c>
      <c r="J113">
        <f>STDEV(I102:I104)</f>
        <v>4.7230537084955223E-3</v>
      </c>
      <c r="K113">
        <f t="shared" ref="K113:K126" si="9">(I113-0.0018)/0.1049</f>
        <v>3.6580997775659356</v>
      </c>
      <c r="L113">
        <f>STDEV(W102:W104)</f>
        <v>4.5024344218260674E-2</v>
      </c>
    </row>
    <row r="114" spans="3:13" x14ac:dyDescent="0.35">
      <c r="C114" s="7" t="s">
        <v>10</v>
      </c>
      <c r="D114">
        <v>6</v>
      </c>
      <c r="E114">
        <f>AVERAGE(F102:F104)</f>
        <v>0.63714466666666669</v>
      </c>
      <c r="H114" s="7" t="s">
        <v>104</v>
      </c>
      <c r="I114">
        <f>AVERAGE(J102:J104)</f>
        <v>0.39140133333333332</v>
      </c>
      <c r="J114">
        <f>STDEV(J102:J104)</f>
        <v>1.5519782000187096E-3</v>
      </c>
      <c r="K114">
        <f t="shared" si="9"/>
        <v>3.7140260565618046</v>
      </c>
      <c r="L114">
        <f>STDEV(X102:X104)</f>
        <v>1.4794835081207981E-2</v>
      </c>
      <c r="M114" s="16"/>
    </row>
    <row r="115" spans="3:13" x14ac:dyDescent="0.35">
      <c r="C115" s="7" t="s">
        <v>79</v>
      </c>
      <c r="D115">
        <v>9</v>
      </c>
      <c r="E115">
        <f>AVERAGE(G102:G104)</f>
        <v>0.94099999999999995</v>
      </c>
      <c r="H115" s="7" t="s">
        <v>84</v>
      </c>
      <c r="I115">
        <f>AVERAGE(L102:L104)</f>
        <v>-2.6666666666666663E-4</v>
      </c>
      <c r="J115">
        <f>STDEV(L102:L104)</f>
        <v>1.9139836293274124E-3</v>
      </c>
      <c r="K115">
        <f t="shared" si="9"/>
        <v>-1.9701302828090246E-2</v>
      </c>
      <c r="L115">
        <f>STDEV(Z102:Z104)</f>
        <v>1.8245792462606408E-2</v>
      </c>
      <c r="M115" s="16"/>
    </row>
    <row r="116" spans="3:13" x14ac:dyDescent="0.35">
      <c r="H116" s="7" t="s">
        <v>85</v>
      </c>
      <c r="I116">
        <f>AVERAGE(C105:C107)</f>
        <v>-8.8766666666666678E-5</v>
      </c>
      <c r="J116">
        <f>STDEV(C105:C107)</f>
        <v>6.0505343841129721E-4</v>
      </c>
      <c r="K116">
        <f t="shared" si="9"/>
        <v>-1.8005401970130282E-2</v>
      </c>
      <c r="L116">
        <f>STDEV(Q105:Q107)</f>
        <v>5.7679069438636502E-3</v>
      </c>
      <c r="M116" s="16"/>
    </row>
    <row r="117" spans="3:13" x14ac:dyDescent="0.35">
      <c r="H117" s="7" t="s">
        <v>86</v>
      </c>
      <c r="I117">
        <f>AVERAGE(D105:D107)</f>
        <v>1.2779E-3</v>
      </c>
      <c r="J117">
        <f>STDEV(D105:D107)</f>
        <v>1.8644989487795374E-3</v>
      </c>
      <c r="K117">
        <f t="shared" si="9"/>
        <v>-4.9771210676835083E-3</v>
      </c>
      <c r="L117">
        <f>STDEV(R105:R107)</f>
        <v>1.777406052220722E-2</v>
      </c>
      <c r="M117" s="16"/>
    </row>
    <row r="118" spans="3:13" x14ac:dyDescent="0.35">
      <c r="H118" s="7" t="s">
        <v>87</v>
      </c>
      <c r="I118">
        <f>AVERAGE(E105:E107)</f>
        <v>2.1900000000000001E-3</v>
      </c>
      <c r="J118">
        <f>STDEV(E105:E107)</f>
        <v>2.7709745578045281E-3</v>
      </c>
      <c r="K118">
        <f t="shared" si="9"/>
        <v>3.7178265014299349E-3</v>
      </c>
      <c r="L118">
        <f>STDEV(S105:S107)</f>
        <v>2.6415391399471196E-2</v>
      </c>
      <c r="M118" s="16"/>
    </row>
    <row r="119" spans="3:13" x14ac:dyDescent="0.35">
      <c r="H119" s="7" t="s">
        <v>88</v>
      </c>
      <c r="I119">
        <f>AVERAGE(F105:F107)</f>
        <v>0.39490133333333333</v>
      </c>
      <c r="J119">
        <f>STDEV(F105:F107)</f>
        <v>3.1005541977738812E-3</v>
      </c>
      <c r="K119">
        <f t="shared" si="9"/>
        <v>3.7473911661900221</v>
      </c>
      <c r="L119">
        <f>STDEV(T105:T107)</f>
        <v>2.9557237347701572E-2</v>
      </c>
      <c r="M119" s="16"/>
    </row>
    <row r="120" spans="3:13" x14ac:dyDescent="0.35">
      <c r="H120" s="7" t="s">
        <v>89</v>
      </c>
      <c r="I120">
        <f>AVERAGE(G105:G107)</f>
        <v>0.27733333333333338</v>
      </c>
      <c r="J120">
        <f>STDEV(G105:G107)</f>
        <v>1.1547005383792527E-3</v>
      </c>
      <c r="K120">
        <f t="shared" si="9"/>
        <v>2.6266285351128063</v>
      </c>
      <c r="L120">
        <f>STDEV(U105:U107)</f>
        <v>1.1007631443081638E-2</v>
      </c>
      <c r="M120" s="16"/>
    </row>
    <row r="121" spans="3:13" x14ac:dyDescent="0.35">
      <c r="H121" s="7" t="s">
        <v>90</v>
      </c>
      <c r="I121">
        <f>AVERAGE(H105:H107)</f>
        <v>2.694566666666667E-2</v>
      </c>
      <c r="J121">
        <f>STDEV(H105:H107)</f>
        <v>9.1436662960397617E-4</v>
      </c>
      <c r="K121">
        <f t="shared" si="9"/>
        <v>0.23971083571655549</v>
      </c>
      <c r="L121">
        <f>STDEV(V105:V107)</f>
        <v>8.7165550963200812E-3</v>
      </c>
      <c r="M121" s="16"/>
    </row>
    <row r="122" spans="3:13" x14ac:dyDescent="0.35">
      <c r="H122" s="20" t="s">
        <v>83</v>
      </c>
      <c r="I122">
        <f>AVERAGE(K102:K104)</f>
        <v>-5.7666666666666663E-4</v>
      </c>
      <c r="J122">
        <f>STDEV(K102:K104)</f>
        <v>5.1733290377989035E-4</v>
      </c>
      <c r="K122">
        <f t="shared" si="9"/>
        <v>-2.2656498252303783E-2</v>
      </c>
      <c r="L122">
        <f>STDEV(Y102:Y104)</f>
        <v>4.9316768711142834E-3</v>
      </c>
      <c r="M122" s="16"/>
    </row>
    <row r="123" spans="3:13" x14ac:dyDescent="0.35">
      <c r="H123" s="7" t="s">
        <v>91</v>
      </c>
      <c r="I123">
        <f>AVERAGE(I105:I107)</f>
        <v>1.2044666666666667E-2</v>
      </c>
      <c r="J123">
        <f>STDEV(I105:I107)</f>
        <v>1.2761255162927092E-3</v>
      </c>
      <c r="K123">
        <f t="shared" si="9"/>
        <v>9.7661264696536396E-2</v>
      </c>
      <c r="L123">
        <f>STDEV(W105:W107)</f>
        <v>1.2165162214420556E-2</v>
      </c>
      <c r="M123" s="16"/>
    </row>
    <row r="124" spans="3:13" x14ac:dyDescent="0.35">
      <c r="H124" s="7" t="s">
        <v>92</v>
      </c>
      <c r="I124">
        <f>AVERAGE(J105:J107)</f>
        <v>5.2900000000000004E-3</v>
      </c>
      <c r="J124">
        <f>STDEV(J105:J107)</f>
        <v>1.456811586994008E-3</v>
      </c>
      <c r="K124">
        <f t="shared" si="9"/>
        <v>3.3269780743565305E-2</v>
      </c>
      <c r="L124">
        <f>STDEV(X105:X107)</f>
        <v>1.38876223736321E-2</v>
      </c>
      <c r="M124" s="16"/>
    </row>
    <row r="125" spans="3:13" x14ac:dyDescent="0.35">
      <c r="H125" s="7" t="s">
        <v>93</v>
      </c>
      <c r="I125">
        <f>AVERAGE(K105:K107)</f>
        <v>0.22767899999999999</v>
      </c>
      <c r="J125">
        <f>STDEV(K105:K107)</f>
        <v>4.4814395008747123E-4</v>
      </c>
      <c r="K125">
        <f t="shared" si="9"/>
        <v>2.1532793136320305</v>
      </c>
      <c r="L125">
        <f>STDEV(Y105:Y107)</f>
        <v>4.272106292540212E-3</v>
      </c>
      <c r="M125" s="16"/>
    </row>
    <row r="126" spans="3:13" x14ac:dyDescent="0.35">
      <c r="H126" s="7" t="s">
        <v>94</v>
      </c>
      <c r="I126">
        <f>AVERAGE(L105:L107)</f>
        <v>-5.9876666666666678E-4</v>
      </c>
      <c r="J126">
        <f>STDEV(L105:L107)</f>
        <v>5.8546277706898948E-4</v>
      </c>
      <c r="K126">
        <f t="shared" si="9"/>
        <v>-2.2867175087384815E-2</v>
      </c>
      <c r="L126">
        <f>STDEV(Z105:Z107)</f>
        <v>5.5811513543278521E-3</v>
      </c>
      <c r="M126" s="16"/>
    </row>
    <row r="139" spans="1:29" ht="21" x14ac:dyDescent="0.5">
      <c r="A139" s="19"/>
      <c r="B139" s="19" t="s">
        <v>107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1" spans="1:29" x14ac:dyDescent="0.35">
      <c r="B141" t="s">
        <v>108</v>
      </c>
      <c r="K141" t="s">
        <v>109</v>
      </c>
    </row>
    <row r="142" spans="1:29" x14ac:dyDescent="0.35">
      <c r="F142" s="17" t="s">
        <v>63</v>
      </c>
      <c r="G142" s="17"/>
      <c r="H142" s="17"/>
      <c r="L142" s="17"/>
      <c r="M142" s="17"/>
      <c r="N142" s="17"/>
    </row>
    <row r="143" spans="1:29" x14ac:dyDescent="0.35">
      <c r="B143" t="str">
        <f>H41</f>
        <v>Sample</v>
      </c>
      <c r="D143" t="str">
        <f>K41</f>
        <v>Ave µg  Fuc</v>
      </c>
      <c r="E143" t="str">
        <f>L41</f>
        <v xml:space="preserve">SD ug fuc (assay) </v>
      </c>
      <c r="F143" s="18">
        <v>1</v>
      </c>
      <c r="G143" s="18">
        <v>2</v>
      </c>
      <c r="H143" s="18">
        <v>3</v>
      </c>
      <c r="K143" t="s">
        <v>102</v>
      </c>
      <c r="M143" s="18"/>
      <c r="N143" s="18"/>
    </row>
    <row r="144" spans="1:29" x14ac:dyDescent="0.35">
      <c r="B144" t="str">
        <f>H44</f>
        <v>WT</v>
      </c>
      <c r="C144" t="s">
        <v>110</v>
      </c>
      <c r="D144">
        <f>K44</f>
        <v>4.5787081065651751</v>
      </c>
      <c r="E144">
        <f>L44</f>
        <v>2.8602915115883243E-3</v>
      </c>
      <c r="F144">
        <f>X32</f>
        <v>4.5816682492863938</v>
      </c>
      <c r="G144">
        <f>X33</f>
        <v>4.5784966698382492</v>
      </c>
      <c r="H144">
        <f>X34</f>
        <v>4.5759594005708841</v>
      </c>
      <c r="K144" t="s">
        <v>104</v>
      </c>
      <c r="L144" t="s">
        <v>110</v>
      </c>
      <c r="M144">
        <f>D144/$D$144*100</f>
        <v>100</v>
      </c>
      <c r="N144">
        <f t="shared" ref="N144:Q144" si="10">E144/$D$144*100</f>
        <v>6.2469400647905432E-2</v>
      </c>
      <c r="O144">
        <f t="shared" si="10"/>
        <v>100.06465017320004</v>
      </c>
      <c r="P144">
        <f t="shared" si="10"/>
        <v>99.995382175015209</v>
      </c>
      <c r="Q144">
        <f t="shared" si="10"/>
        <v>99.939967651784798</v>
      </c>
    </row>
    <row r="145" spans="2:17" x14ac:dyDescent="0.35">
      <c r="C145" t="s">
        <v>111</v>
      </c>
      <c r="D145">
        <f>K114</f>
        <v>3.7140260565618046</v>
      </c>
      <c r="E145">
        <f>L114</f>
        <v>1.4794835081207981E-2</v>
      </c>
      <c r="F145">
        <f>X102</f>
        <v>3.7308865586272644</v>
      </c>
      <c r="G145">
        <f>X103</f>
        <v>3.707979027645377</v>
      </c>
      <c r="H145">
        <f>X104</f>
        <v>3.7032125834127743</v>
      </c>
      <c r="L145" t="s">
        <v>111</v>
      </c>
      <c r="M145">
        <f>D145/$D$145*100</f>
        <v>100</v>
      </c>
      <c r="N145">
        <f t="shared" ref="N145:Q145" si="11">E145/$D$145*100</f>
        <v>0.39835033077027049</v>
      </c>
      <c r="O145">
        <f t="shared" si="11"/>
        <v>100.45396833001942</v>
      </c>
      <c r="P145">
        <f t="shared" si="11"/>
        <v>99.837183993210175</v>
      </c>
      <c r="Q145">
        <f t="shared" si="11"/>
        <v>99.708847676770446</v>
      </c>
    </row>
    <row r="146" spans="2:17" x14ac:dyDescent="0.35">
      <c r="B146" t="str">
        <f>H45</f>
        <v>W378A</v>
      </c>
      <c r="C146" t="s">
        <v>110</v>
      </c>
      <c r="D146">
        <f>K45</f>
        <v>-3.7318956549318112E-2</v>
      </c>
      <c r="E146">
        <f>L45</f>
        <v>1.1304072652180605E-2</v>
      </c>
      <c r="F146">
        <f>Z32</f>
        <v>-3.6156041864890583E-2</v>
      </c>
      <c r="G146">
        <f>Z33</f>
        <v>-2.6641294005708849E-2</v>
      </c>
      <c r="H146">
        <f>Z34</f>
        <v>-4.9159533777354901E-2</v>
      </c>
      <c r="K146" t="s">
        <v>84</v>
      </c>
      <c r="L146" t="s">
        <v>110</v>
      </c>
      <c r="M146">
        <f t="shared" ref="M146:Q146" si="12">D146/$D$144*100</f>
        <v>-0.81505428345188391</v>
      </c>
      <c r="N146">
        <f t="shared" si="12"/>
        <v>0.24688345247368518</v>
      </c>
      <c r="O146">
        <f t="shared" si="12"/>
        <v>-0.78965596896312917</v>
      </c>
      <c r="P146">
        <f t="shared" si="12"/>
        <v>-0.58185176660441096</v>
      </c>
      <c r="Q146">
        <f t="shared" si="12"/>
        <v>-1.0736551147881115</v>
      </c>
    </row>
    <row r="147" spans="2:17" x14ac:dyDescent="0.35">
      <c r="C147" t="s">
        <v>111</v>
      </c>
      <c r="D147">
        <f>K115</f>
        <v>-1.9701302828090246E-2</v>
      </c>
      <c r="E147">
        <f>L115</f>
        <v>1.8245792462606408E-2</v>
      </c>
      <c r="F147">
        <f>Z102</f>
        <v>-2.8598665395614866E-3</v>
      </c>
      <c r="G147">
        <f>Z103</f>
        <v>-1.7159199237368923E-2</v>
      </c>
      <c r="H147">
        <f>Z104</f>
        <v>-3.908484270734032E-2</v>
      </c>
      <c r="L147" t="s">
        <v>111</v>
      </c>
      <c r="M147">
        <f t="shared" ref="M147:Q147" si="13">D147/$D$145*100</f>
        <v>-0.53045677461747232</v>
      </c>
      <c r="N147">
        <f t="shared" si="13"/>
        <v>0.49126721742757873</v>
      </c>
      <c r="O147">
        <f t="shared" si="13"/>
        <v>-7.7001789863826609E-2</v>
      </c>
      <c r="P147">
        <f t="shared" si="13"/>
        <v>-0.46201073918295976</v>
      </c>
      <c r="Q147">
        <f t="shared" si="13"/>
        <v>-1.0523577948056302</v>
      </c>
    </row>
    <row r="148" spans="2:17" x14ac:dyDescent="0.35">
      <c r="B148" t="str">
        <f>H46</f>
        <v>H383A</v>
      </c>
      <c r="C148" t="s">
        <v>110</v>
      </c>
      <c r="D148">
        <f>K46</f>
        <v>-2.5055509039010469E-2</v>
      </c>
      <c r="E148">
        <f>L46</f>
        <v>7.5520969868637143E-3</v>
      </c>
      <c r="F148">
        <f>Q35</f>
        <v>-1.9346660323501425E-2</v>
      </c>
      <c r="G148">
        <f>Q36</f>
        <v>-2.2201084681255947E-2</v>
      </c>
      <c r="H148">
        <f>Q37</f>
        <v>-3.3618782112274023E-2</v>
      </c>
      <c r="K148" t="s">
        <v>85</v>
      </c>
      <c r="L148" t="s">
        <v>110</v>
      </c>
      <c r="M148">
        <f t="shared" ref="M148:Q148" si="14">D148/$D$144*100</f>
        <v>-0.54721787141409295</v>
      </c>
      <c r="N148">
        <f t="shared" si="14"/>
        <v>0.16493947225059291</v>
      </c>
      <c r="O148">
        <f t="shared" si="14"/>
        <v>-0.42253534999886194</v>
      </c>
      <c r="P148">
        <f t="shared" si="14"/>
        <v>-0.48487661070647736</v>
      </c>
      <c r="Q148">
        <f t="shared" si="14"/>
        <v>-0.73424165353693915</v>
      </c>
    </row>
    <row r="149" spans="2:17" x14ac:dyDescent="0.35">
      <c r="C149" t="s">
        <v>111</v>
      </c>
      <c r="D149">
        <f>K116</f>
        <v>-1.8005401970130282E-2</v>
      </c>
      <c r="E149">
        <f>L116</f>
        <v>5.7679069438636502E-3</v>
      </c>
      <c r="F149">
        <f>Q105</f>
        <v>-1.7159199237368923E-2</v>
      </c>
      <c r="G149">
        <f>Q106</f>
        <v>-1.2707340324118209E-2</v>
      </c>
      <c r="H149">
        <f>Q107</f>
        <v>-2.4149666348903719E-2</v>
      </c>
      <c r="L149" t="s">
        <v>111</v>
      </c>
      <c r="M149">
        <f t="shared" ref="M149:Q149" si="15">D149/$D$145*100</f>
        <v>-0.48479471322822304</v>
      </c>
      <c r="N149">
        <f t="shared" si="15"/>
        <v>0.1553006590697748</v>
      </c>
      <c r="O149">
        <f t="shared" si="15"/>
        <v>-0.46201073918295976</v>
      </c>
      <c r="P149">
        <f t="shared" si="15"/>
        <v>-0.34214461962826964</v>
      </c>
      <c r="Q149">
        <f t="shared" si="15"/>
        <v>-0.65022878087343994</v>
      </c>
    </row>
    <row r="150" spans="2:17" x14ac:dyDescent="0.35">
      <c r="B150" t="str">
        <f>H47</f>
        <v>N385A</v>
      </c>
      <c r="C150" t="s">
        <v>110</v>
      </c>
      <c r="D150">
        <f>K47</f>
        <v>-4.6939425943545832E-2</v>
      </c>
      <c r="E150">
        <f>L47</f>
        <v>1.6761446573706096E-2</v>
      </c>
      <c r="F150">
        <f>R35</f>
        <v>-2.8227088487155091E-2</v>
      </c>
      <c r="G150">
        <f>R36</f>
        <v>-5.2013958135109416E-2</v>
      </c>
      <c r="H150">
        <f>R37</f>
        <v>-6.0577231208372974E-2</v>
      </c>
      <c r="K150" t="s">
        <v>86</v>
      </c>
      <c r="L150" t="s">
        <v>110</v>
      </c>
      <c r="M150">
        <f t="shared" ref="M150:Q150" si="16">D150/$D$144*100</f>
        <v>-1.0251674675710774</v>
      </c>
      <c r="N150">
        <f t="shared" si="16"/>
        <v>0.36607370864442562</v>
      </c>
      <c r="O150">
        <f t="shared" si="16"/>
        <v>-0.61648586959893148</v>
      </c>
      <c r="P150">
        <f t="shared" si="16"/>
        <v>-1.135996375495727</v>
      </c>
      <c r="Q150">
        <f t="shared" si="16"/>
        <v>-1.3230201576185734</v>
      </c>
    </row>
    <row r="151" spans="2:17" x14ac:dyDescent="0.35">
      <c r="C151" t="s">
        <v>111</v>
      </c>
      <c r="D151">
        <f>K117</f>
        <v>-4.9771210676835083E-3</v>
      </c>
      <c r="E151">
        <f>L117</f>
        <v>1.777406052220722E-2</v>
      </c>
      <c r="F151">
        <f>R105</f>
        <v>1.5891325071496674E-3</v>
      </c>
      <c r="G151">
        <f>R106</f>
        <v>8.5795996186844633E-3</v>
      </c>
      <c r="H151">
        <f>R107</f>
        <v>-2.5100095328884652E-2</v>
      </c>
      <c r="L151" t="s">
        <v>111</v>
      </c>
      <c r="M151">
        <f t="shared" ref="M151:Q151" si="17">D151/$D$145*100</f>
        <v>-0.13400878162634627</v>
      </c>
      <c r="N151">
        <f t="shared" si="17"/>
        <v>0.47856585418415853</v>
      </c>
      <c r="O151">
        <f t="shared" si="17"/>
        <v>4.2787327900999685E-2</v>
      </c>
      <c r="P151">
        <f t="shared" si="17"/>
        <v>0.23100536959147991</v>
      </c>
      <c r="Q151">
        <f t="shared" si="17"/>
        <v>-0.67581904237151824</v>
      </c>
    </row>
    <row r="152" spans="2:17" x14ac:dyDescent="0.35">
      <c r="B152" t="str">
        <f>H48</f>
        <v>N387A</v>
      </c>
      <c r="C152" t="s">
        <v>110</v>
      </c>
      <c r="D152">
        <f>K48</f>
        <v>-2.8227088487155091E-2</v>
      </c>
      <c r="E152">
        <f>L48</f>
        <v>1.5104193973727436E-2</v>
      </c>
      <c r="F152">
        <f>S35</f>
        <v>-1.6809391056137012E-2</v>
      </c>
      <c r="G152">
        <f>S36</f>
        <v>-2.2518239771646052E-2</v>
      </c>
      <c r="H152">
        <f>S37</f>
        <v>-4.5353634633682215E-2</v>
      </c>
      <c r="K152" t="s">
        <v>87</v>
      </c>
      <c r="L152" t="s">
        <v>110</v>
      </c>
      <c r="M152">
        <f t="shared" ref="M152:Q152" si="18">D152/$D$144*100</f>
        <v>-0.61648586959893148</v>
      </c>
      <c r="N152">
        <f t="shared" si="18"/>
        <v>0.32987894450118593</v>
      </c>
      <c r="O152">
        <f t="shared" si="18"/>
        <v>-0.36712082676846958</v>
      </c>
      <c r="P152">
        <f t="shared" si="18"/>
        <v>-0.49180334818370058</v>
      </c>
      <c r="Q152">
        <f t="shared" si="18"/>
        <v>-0.99053343384462456</v>
      </c>
    </row>
    <row r="153" spans="2:17" x14ac:dyDescent="0.35">
      <c r="C153" t="s">
        <v>111</v>
      </c>
      <c r="D153">
        <f>K118</f>
        <v>3.7178265014299349E-3</v>
      </c>
      <c r="E153">
        <f>L118</f>
        <v>2.6415391399471196E-2</v>
      </c>
      <c r="F153">
        <f>S105</f>
        <v>2.0972354623450908E-2</v>
      </c>
      <c r="G153">
        <f>S106</f>
        <v>1.6873212583412778E-2</v>
      </c>
      <c r="H153">
        <f>S107</f>
        <v>-2.6692087702573881E-2</v>
      </c>
      <c r="L153" t="s">
        <v>111</v>
      </c>
      <c r="M153">
        <f t="shared" ref="M153:Q153" si="19">D153/$D$145*100</f>
        <v>0.10010232682297465</v>
      </c>
      <c r="N153">
        <f t="shared" si="19"/>
        <v>0.71123333539358058</v>
      </c>
      <c r="O153">
        <f t="shared" si="19"/>
        <v>0.56467979233472865</v>
      </c>
      <c r="P153">
        <f t="shared" si="19"/>
        <v>0.45431056019657717</v>
      </c>
      <c r="Q153">
        <f t="shared" si="19"/>
        <v>-0.71868337206238175</v>
      </c>
    </row>
    <row r="154" spans="2:17" x14ac:dyDescent="0.35">
      <c r="B154" t="str">
        <f>H49</f>
        <v>T443A</v>
      </c>
      <c r="C154" t="s">
        <v>110</v>
      </c>
      <c r="D154">
        <f>K49</f>
        <v>4.0995876942594354</v>
      </c>
      <c r="E154">
        <f>L49</f>
        <v>5.4933422377695948E-3</v>
      </c>
      <c r="F154">
        <f>T35</f>
        <v>4.093244529019981</v>
      </c>
      <c r="G154">
        <f>T36</f>
        <v>4.1027592768791621</v>
      </c>
      <c r="H154">
        <f>T37</f>
        <v>4.1027592768791621</v>
      </c>
      <c r="K154" t="s">
        <v>88</v>
      </c>
      <c r="L154" t="s">
        <v>110</v>
      </c>
      <c r="M154">
        <f t="shared" ref="M154:Q154" si="20">D154/$D$144*100</f>
        <v>89.535903989626391</v>
      </c>
      <c r="N154">
        <f t="shared" si="20"/>
        <v>0.11997581217053283</v>
      </c>
      <c r="O154">
        <f t="shared" si="20"/>
        <v>89.397367854720571</v>
      </c>
      <c r="P154">
        <f t="shared" si="20"/>
        <v>89.605172057079287</v>
      </c>
      <c r="Q154">
        <f t="shared" si="20"/>
        <v>89.605172057079287</v>
      </c>
    </row>
    <row r="155" spans="2:17" x14ac:dyDescent="0.35">
      <c r="C155" t="s">
        <v>111</v>
      </c>
      <c r="D155">
        <f>K119</f>
        <v>3.7473911661900221</v>
      </c>
      <c r="E155">
        <f>L119</f>
        <v>2.9557237347701572E-2</v>
      </c>
      <c r="F155">
        <f>T105</f>
        <v>3.7413441372735941</v>
      </c>
      <c r="G155">
        <f>T106</f>
        <v>3.7795042897998097</v>
      </c>
      <c r="H155">
        <f>T107</f>
        <v>3.7213250714966639</v>
      </c>
      <c r="L155" t="s">
        <v>111</v>
      </c>
      <c r="M155">
        <f t="shared" ref="M155:Q155" si="21">D155/$D$145*100</f>
        <v>100.89835421507797</v>
      </c>
      <c r="N155">
        <f t="shared" si="21"/>
        <v>0.79582740932796991</v>
      </c>
      <c r="O155">
        <f t="shared" si="21"/>
        <v>100.73553820828813</v>
      </c>
      <c r="P155">
        <f t="shared" si="21"/>
        <v>101.76299875770447</v>
      </c>
      <c r="Q155">
        <f t="shared" si="21"/>
        <v>100.19652567924136</v>
      </c>
    </row>
    <row r="156" spans="2:17" x14ac:dyDescent="0.35">
      <c r="B156" t="str">
        <f>H50</f>
        <v>S444A</v>
      </c>
      <c r="C156" t="s">
        <v>110</v>
      </c>
      <c r="D156">
        <f>K50</f>
        <v>2.8997779860450366</v>
      </c>
      <c r="E156">
        <f>L50</f>
        <v>3.6719202380986526E-2</v>
      </c>
      <c r="F156">
        <f>U35</f>
        <v>2.8585474119885821</v>
      </c>
      <c r="G156">
        <f>U36</f>
        <v>2.928956546146527</v>
      </c>
      <c r="H156">
        <f>U37</f>
        <v>2.9118299999999997</v>
      </c>
      <c r="K156" t="s">
        <v>89</v>
      </c>
      <c r="L156" t="s">
        <v>110</v>
      </c>
      <c r="M156">
        <f t="shared" ref="M156:Q156" si="22">D156/$D$144*100</f>
        <v>63.331794002923957</v>
      </c>
      <c r="N156">
        <f t="shared" si="22"/>
        <v>0.80195551946927435</v>
      </c>
      <c r="O156">
        <f t="shared" si="22"/>
        <v>62.431309126036169</v>
      </c>
      <c r="P156">
        <f t="shared" si="22"/>
        <v>63.969060223490679</v>
      </c>
      <c r="Q156">
        <f t="shared" si="22"/>
        <v>63.595012659244986</v>
      </c>
    </row>
    <row r="157" spans="2:17" x14ac:dyDescent="0.35">
      <c r="C157" t="s">
        <v>111</v>
      </c>
      <c r="D157">
        <f>K120</f>
        <v>2.6266285351128063</v>
      </c>
      <c r="E157">
        <f>L120</f>
        <v>1.1007631443081638E-2</v>
      </c>
      <c r="F157">
        <f>U105</f>
        <v>2.6329837940896095</v>
      </c>
      <c r="G157">
        <f>U106</f>
        <v>2.6139180171591994</v>
      </c>
      <c r="H157">
        <f>U107</f>
        <v>2.6329837940896095</v>
      </c>
      <c r="L157" t="s">
        <v>111</v>
      </c>
      <c r="M157">
        <f t="shared" ref="M157:Q157" si="23">D157/$D$145*100</f>
        <v>70.721866112710103</v>
      </c>
      <c r="N157">
        <f t="shared" si="23"/>
        <v>0.29638002737309177</v>
      </c>
      <c r="O157">
        <f t="shared" si="23"/>
        <v>70.892981201296379</v>
      </c>
      <c r="P157">
        <f t="shared" si="23"/>
        <v>70.379635935537536</v>
      </c>
      <c r="Q157">
        <f t="shared" si="23"/>
        <v>70.892981201296379</v>
      </c>
    </row>
    <row r="158" spans="2:17" x14ac:dyDescent="0.35">
      <c r="B158" t="str">
        <f>H51</f>
        <v>W453A</v>
      </c>
      <c r="C158" t="s">
        <v>110</v>
      </c>
      <c r="D158">
        <f>K51</f>
        <v>0.23660006343165241</v>
      </c>
      <c r="E158">
        <f>L51</f>
        <v>1.0986684475539941E-2</v>
      </c>
      <c r="F158">
        <f>V35</f>
        <v>0.23025689819219794</v>
      </c>
      <c r="G158">
        <f>V36</f>
        <v>0.24928639391056134</v>
      </c>
      <c r="H158">
        <f>V37</f>
        <v>0.23025689819219794</v>
      </c>
      <c r="K158" t="s">
        <v>90</v>
      </c>
      <c r="L158" t="s">
        <v>110</v>
      </c>
      <c r="M158">
        <f t="shared" ref="M158:Q158" si="24">D158/$D$144*100</f>
        <v>5.1673978319867935</v>
      </c>
      <c r="N158">
        <f t="shared" si="24"/>
        <v>0.23995162434108205</v>
      </c>
      <c r="O158">
        <f t="shared" si="24"/>
        <v>5.0288616970809814</v>
      </c>
      <c r="P158">
        <f t="shared" si="24"/>
        <v>5.4444701017984167</v>
      </c>
      <c r="Q158">
        <f t="shared" si="24"/>
        <v>5.0288616970809814</v>
      </c>
    </row>
    <row r="159" spans="2:17" x14ac:dyDescent="0.35">
      <c r="C159" t="s">
        <v>111</v>
      </c>
      <c r="D159">
        <f>K121</f>
        <v>0.23971083571655549</v>
      </c>
      <c r="E159">
        <f>L121</f>
        <v>8.7165550963200812E-3</v>
      </c>
      <c r="F159">
        <f>V105</f>
        <v>0.23422306959008579</v>
      </c>
      <c r="G159">
        <f>V106</f>
        <v>0.24976167778836991</v>
      </c>
      <c r="H159">
        <f>V107</f>
        <v>0.23514775977121072</v>
      </c>
      <c r="L159" t="s">
        <v>111</v>
      </c>
      <c r="M159">
        <f t="shared" ref="M159:Q159" si="25">D159/$D$145*100</f>
        <v>6.4542044688416551</v>
      </c>
      <c r="N159">
        <f t="shared" si="25"/>
        <v>0.23469289023753595</v>
      </c>
      <c r="O159">
        <f t="shared" si="25"/>
        <v>6.3064465898474005</v>
      </c>
      <c r="P159">
        <f t="shared" si="25"/>
        <v>6.7248229814408589</v>
      </c>
      <c r="Q159">
        <f t="shared" si="25"/>
        <v>6.3313438352367051</v>
      </c>
    </row>
    <row r="160" spans="2:17" x14ac:dyDescent="0.35">
      <c r="B160" t="str">
        <f>H52</f>
        <v>E541A</v>
      </c>
      <c r="C160" t="s">
        <v>110</v>
      </c>
      <c r="D160">
        <f>K52</f>
        <v>-3.6156041864890583E-2</v>
      </c>
      <c r="E160">
        <f>L52</f>
        <v>0</v>
      </c>
      <c r="F160">
        <f>Y32</f>
        <v>-3.6156041864890583E-2</v>
      </c>
      <c r="G160">
        <f>Y33</f>
        <v>-3.6156041864890583E-2</v>
      </c>
      <c r="H160">
        <f>Y34</f>
        <v>-3.6156041864890583E-2</v>
      </c>
      <c r="K160" t="s">
        <v>83</v>
      </c>
      <c r="L160" t="s">
        <v>110</v>
      </c>
      <c r="M160">
        <f t="shared" ref="M160:Q160" si="26">D160/$D$144*100</f>
        <v>-0.78965596896312917</v>
      </c>
      <c r="N160">
        <f t="shared" si="26"/>
        <v>0</v>
      </c>
      <c r="O160">
        <f t="shared" si="26"/>
        <v>-0.78965596896312917</v>
      </c>
      <c r="P160">
        <f t="shared" si="26"/>
        <v>-0.78965596896312917</v>
      </c>
      <c r="Q160">
        <f t="shared" si="26"/>
        <v>-0.78965596896312917</v>
      </c>
    </row>
    <row r="161" spans="2:17" x14ac:dyDescent="0.35">
      <c r="C161" t="s">
        <v>111</v>
      </c>
      <c r="D161">
        <f>K122</f>
        <v>-2.2656498252303783E-2</v>
      </c>
      <c r="E161">
        <f>L122</f>
        <v>4.9316768711142834E-3</v>
      </c>
      <c r="F161">
        <f>Y102</f>
        <v>-2.6692087702573881E-2</v>
      </c>
      <c r="G161">
        <f>Y103</f>
        <v>-1.7159199237368923E-2</v>
      </c>
      <c r="H161">
        <f>Y104</f>
        <v>-2.4118207816968544E-2</v>
      </c>
      <c r="L161" t="s">
        <v>111</v>
      </c>
      <c r="M161">
        <f t="shared" ref="M161:Q161" si="27">D161/$D$145*100</f>
        <v>-0.61002529081009316</v>
      </c>
      <c r="N161">
        <f t="shared" si="27"/>
        <v>0.13278519848834064</v>
      </c>
      <c r="O161">
        <f t="shared" si="27"/>
        <v>-0.71868337206238175</v>
      </c>
      <c r="P161">
        <f t="shared" si="27"/>
        <v>-0.46201073918295976</v>
      </c>
      <c r="Q161">
        <f t="shared" si="27"/>
        <v>-0.64938176118493796</v>
      </c>
    </row>
    <row r="162" spans="2:17" x14ac:dyDescent="0.35">
      <c r="B162" t="str">
        <f>H53</f>
        <v>H613A</v>
      </c>
      <c r="C162" t="s">
        <v>110</v>
      </c>
      <c r="D162">
        <f>K53</f>
        <v>8.1192515065017443E-2</v>
      </c>
      <c r="E162">
        <f>L53</f>
        <v>5.4933422377699869E-3</v>
      </c>
      <c r="F162">
        <f>W35</f>
        <v>8.7535680304471924E-2</v>
      </c>
      <c r="G162">
        <f>W36</f>
        <v>7.8020932445290195E-2</v>
      </c>
      <c r="H162">
        <f>W37</f>
        <v>7.8020932445290195E-2</v>
      </c>
      <c r="K162" t="s">
        <v>91</v>
      </c>
      <c r="L162" t="s">
        <v>110</v>
      </c>
      <c r="M162">
        <f t="shared" ref="M162:Q162" si="28">D162/$D$144*100</f>
        <v>1.7732625267943953</v>
      </c>
      <c r="N162">
        <f t="shared" si="28"/>
        <v>0.1199758121705414</v>
      </c>
      <c r="O162">
        <f t="shared" si="28"/>
        <v>1.9117986617002074</v>
      </c>
      <c r="P162">
        <f t="shared" si="28"/>
        <v>1.7039944593414891</v>
      </c>
      <c r="Q162">
        <f t="shared" si="28"/>
        <v>1.7039944593414891</v>
      </c>
    </row>
    <row r="163" spans="2:17" x14ac:dyDescent="0.35">
      <c r="C163" t="s">
        <v>111</v>
      </c>
      <c r="D163">
        <f>K123</f>
        <v>9.7661264696536396E-2</v>
      </c>
      <c r="E163">
        <f>L123</f>
        <v>1.2165162214420556E-2</v>
      </c>
      <c r="F163">
        <f>W105</f>
        <v>9.4061010486177321E-2</v>
      </c>
      <c r="G163">
        <f>W106</f>
        <v>8.7702573879885615E-2</v>
      </c>
      <c r="H163">
        <f>W107</f>
        <v>0.11122020972354625</v>
      </c>
      <c r="L163" t="s">
        <v>111</v>
      </c>
      <c r="M163">
        <f t="shared" ref="M163:Q163" si="29">D163/$D$145*100</f>
        <v>2.6295255663053863</v>
      </c>
      <c r="N163">
        <f t="shared" si="29"/>
        <v>0.32754649615146331</v>
      </c>
      <c r="O163">
        <f t="shared" si="29"/>
        <v>2.5325888686212576</v>
      </c>
      <c r="P163">
        <f t="shared" si="29"/>
        <v>2.361388222490683</v>
      </c>
      <c r="Q163">
        <f t="shared" si="29"/>
        <v>2.9945996078042176</v>
      </c>
    </row>
    <row r="164" spans="2:17" x14ac:dyDescent="0.35">
      <c r="B164" t="str">
        <f>H54</f>
        <v>W655A</v>
      </c>
      <c r="C164" t="s">
        <v>110</v>
      </c>
      <c r="D164">
        <f>K54</f>
        <v>2.093244529019981E-2</v>
      </c>
      <c r="E164">
        <f>L54</f>
        <v>9.5147478591817297E-3</v>
      </c>
      <c r="F164">
        <f>X35</f>
        <v>2.093244529019981E-2</v>
      </c>
      <c r="G164">
        <f>X36</f>
        <v>3.0447193149381543E-2</v>
      </c>
      <c r="H164">
        <f>X37</f>
        <v>1.141769743101808E-2</v>
      </c>
      <c r="K164" t="s">
        <v>92</v>
      </c>
      <c r="L164" t="s">
        <v>110</v>
      </c>
      <c r="M164">
        <f t="shared" ref="M164:Q164" si="30">D164/$D$144*100</f>
        <v>0.45716924518918006</v>
      </c>
      <c r="N164">
        <f t="shared" si="30"/>
        <v>0.20780420235871816</v>
      </c>
      <c r="O164">
        <f t="shared" si="30"/>
        <v>0.45716924518918006</v>
      </c>
      <c r="P164">
        <f t="shared" si="30"/>
        <v>0.66497344754789833</v>
      </c>
      <c r="Q164">
        <f t="shared" si="30"/>
        <v>0.24936504283046187</v>
      </c>
    </row>
    <row r="165" spans="2:17" x14ac:dyDescent="0.35">
      <c r="C165" t="s">
        <v>111</v>
      </c>
      <c r="D165">
        <f>K124</f>
        <v>3.3269780743565305E-2</v>
      </c>
      <c r="E165">
        <f>L124</f>
        <v>1.38876223736321E-2</v>
      </c>
      <c r="F165">
        <f>X105</f>
        <v>3.0505243088655865E-2</v>
      </c>
      <c r="G165">
        <f>X106</f>
        <v>4.8331744518589133E-2</v>
      </c>
      <c r="H165">
        <f>X107</f>
        <v>2.0972354623450908E-2</v>
      </c>
      <c r="L165" t="s">
        <v>111</v>
      </c>
      <c r="M165">
        <f t="shared" ref="M165:Q165" si="31">D165/$D$145*100</f>
        <v>0.89578748874918313</v>
      </c>
      <c r="N165">
        <f t="shared" si="31"/>
        <v>0.37392366564300106</v>
      </c>
      <c r="O165">
        <f t="shared" si="31"/>
        <v>0.82135242521415075</v>
      </c>
      <c r="P165">
        <f t="shared" si="31"/>
        <v>1.3013302486986698</v>
      </c>
      <c r="Q165">
        <f t="shared" si="31"/>
        <v>0.56467979233472865</v>
      </c>
    </row>
    <row r="166" spans="2:17" x14ac:dyDescent="0.35">
      <c r="B166" t="str">
        <f>H55</f>
        <v>H697A</v>
      </c>
      <c r="C166" t="s">
        <v>110</v>
      </c>
      <c r="D166">
        <f>K55</f>
        <v>2.339359340310815</v>
      </c>
      <c r="E166">
        <f>L55</f>
        <v>2.3944923676722806E-2</v>
      </c>
      <c r="F166">
        <f>Y35</f>
        <v>2.3139866793529973</v>
      </c>
      <c r="G166">
        <f>Y36</f>
        <v>2.3425309229305422</v>
      </c>
      <c r="H166">
        <f>Y37</f>
        <v>2.3615604186489056</v>
      </c>
      <c r="K166" t="s">
        <v>93</v>
      </c>
      <c r="L166" t="s">
        <v>110</v>
      </c>
      <c r="M166">
        <f t="shared" ref="M166:Q166" si="32">D166/$D$144*100</f>
        <v>51.092126553263519</v>
      </c>
      <c r="N166">
        <f t="shared" si="32"/>
        <v>0.52296244092060395</v>
      </c>
      <c r="O166">
        <f t="shared" si="32"/>
        <v>50.537982013640267</v>
      </c>
      <c r="P166">
        <f t="shared" si="32"/>
        <v>51.161394620716415</v>
      </c>
      <c r="Q166">
        <f t="shared" si="32"/>
        <v>51.577003025433854</v>
      </c>
    </row>
    <row r="167" spans="2:17" x14ac:dyDescent="0.35">
      <c r="C167" t="s">
        <v>111</v>
      </c>
      <c r="D167">
        <f>K125</f>
        <v>2.1532793136320305</v>
      </c>
      <c r="E167">
        <f>L125</f>
        <v>4.272106292540212E-3</v>
      </c>
      <c r="F167">
        <f>Y105</f>
        <v>2.1551000953288848</v>
      </c>
      <c r="G167">
        <f>Y106</f>
        <v>2.1563393708293614</v>
      </c>
      <c r="H167">
        <f>Y107</f>
        <v>2.1483984747378457</v>
      </c>
      <c r="L167" t="s">
        <v>111</v>
      </c>
      <c r="M167">
        <f t="shared" ref="M167:Q167" si="33">D167/$D$145*100</f>
        <v>57.97695764217098</v>
      </c>
      <c r="N167">
        <f t="shared" si="33"/>
        <v>0.11502628757793479</v>
      </c>
      <c r="O167">
        <f t="shared" si="33"/>
        <v>58.025982115050944</v>
      </c>
      <c r="P167">
        <f t="shared" si="33"/>
        <v>58.059349557325277</v>
      </c>
      <c r="Q167">
        <f t="shared" si="33"/>
        <v>57.845541254136712</v>
      </c>
    </row>
    <row r="168" spans="2:17" x14ac:dyDescent="0.35">
      <c r="B168" t="str">
        <f>H56</f>
        <v>D699A</v>
      </c>
      <c r="C168" t="s">
        <v>110</v>
      </c>
      <c r="D168">
        <f>K56</f>
        <v>4.2287662543609336E-4</v>
      </c>
      <c r="E168">
        <f>L56</f>
        <v>7.175444111538147E-2</v>
      </c>
      <c r="F168">
        <f>Z35</f>
        <v>8.3095461465271164E-2</v>
      </c>
      <c r="G168">
        <f>Z36</f>
        <v>-4.5670789724072319E-2</v>
      </c>
      <c r="H168">
        <f>Z37</f>
        <v>-3.6156041864890583E-2</v>
      </c>
      <c r="K168" t="s">
        <v>94</v>
      </c>
      <c r="L168" t="s">
        <v>110</v>
      </c>
      <c r="M168">
        <f t="shared" ref="M168:Q168" si="34">D168/$D$144*100</f>
        <v>9.2357192376983418E-3</v>
      </c>
      <c r="N168">
        <f t="shared" si="34"/>
        <v>1.5671328996163012</v>
      </c>
      <c r="O168">
        <f t="shared" si="34"/>
        <v>1.8148232979980714</v>
      </c>
      <c r="P168">
        <f t="shared" si="34"/>
        <v>-0.9974601713218475</v>
      </c>
      <c r="Q168">
        <f t="shared" si="34"/>
        <v>-0.78965596896312917</v>
      </c>
    </row>
    <row r="169" spans="2:17" x14ac:dyDescent="0.35">
      <c r="C169" t="s">
        <v>111</v>
      </c>
      <c r="D169">
        <f>K126</f>
        <v>-2.2867175087384815E-2</v>
      </c>
      <c r="E169">
        <f>L126</f>
        <v>5.5811513543278521E-3</v>
      </c>
      <c r="F169">
        <f>Z105</f>
        <v>-2.5071496663489037E-2</v>
      </c>
      <c r="G169">
        <f>Z106</f>
        <v>-1.6520495710200193E-2</v>
      </c>
      <c r="H169">
        <f>Z107</f>
        <v>-2.7009532888465207E-2</v>
      </c>
      <c r="L169" t="s">
        <v>111</v>
      </c>
      <c r="M169">
        <f t="shared" ref="M169:Q169" si="35">D169/$D$145*100</f>
        <v>-0.61569775599672849</v>
      </c>
      <c r="N169">
        <f t="shared" si="35"/>
        <v>0.15027227244319624</v>
      </c>
      <c r="O169">
        <f t="shared" si="35"/>
        <v>-0.67504902447288007</v>
      </c>
      <c r="P169">
        <f t="shared" si="35"/>
        <v>-0.44481367278003853</v>
      </c>
      <c r="Q169">
        <f t="shared" si="35"/>
        <v>-0.72723057073726649</v>
      </c>
    </row>
  </sheetData>
  <mergeCells count="2">
    <mergeCell ref="F142:H142"/>
    <mergeCell ref="L142:N1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4C4D-2CB6-4484-A283-CCF233677AE0}">
  <dimension ref="A1:I1"/>
  <sheetViews>
    <sheetView workbookViewId="0">
      <selection activeCell="C5" sqref="C5"/>
    </sheetView>
  </sheetViews>
  <sheetFormatPr defaultRowHeight="14.5" x14ac:dyDescent="0.35"/>
  <cols>
    <col min="1" max="1" width="17.36328125" bestFit="1" customWidth="1"/>
    <col min="2" max="2" width="125.90625" bestFit="1" customWidth="1"/>
  </cols>
  <sheetData>
    <row r="1" spans="1:9" x14ac:dyDescent="0.35">
      <c r="A1" s="1" t="s">
        <v>0</v>
      </c>
      <c r="B1" t="s">
        <v>1</v>
      </c>
      <c r="I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1C850-FD13-4855-8FAF-94FB803D0315}">
  <dimension ref="A1:B1"/>
  <sheetViews>
    <sheetView topLeftCell="A13" workbookViewId="0">
      <selection activeCell="B3" sqref="B3"/>
    </sheetView>
  </sheetViews>
  <sheetFormatPr defaultRowHeight="14.5" x14ac:dyDescent="0.35"/>
  <cols>
    <col min="1" max="1" width="19.08984375" style="1" bestFit="1" customWidth="1"/>
    <col min="2" max="2" width="167.1796875" bestFit="1" customWidth="1"/>
  </cols>
  <sheetData>
    <row r="1" spans="1:2" x14ac:dyDescent="0.35">
      <c r="A1" s="1" t="s">
        <v>2</v>
      </c>
      <c r="B1" t="s"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2a,b</vt:lpstr>
      <vt:lpstr>figure 5c</vt:lpstr>
      <vt:lpstr>Supplementary fig. 2c</vt:lpstr>
      <vt:lpstr>Supplementary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itxaso anso miqueleiz</dc:creator>
  <cp:lastModifiedBy>itxaso anso miqueleiz</cp:lastModifiedBy>
  <dcterms:created xsi:type="dcterms:W3CDTF">2023-03-01T09:23:58Z</dcterms:created>
  <dcterms:modified xsi:type="dcterms:W3CDTF">2023-03-03T11:31:41Z</dcterms:modified>
</cp:coreProperties>
</file>