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3527344B-C9FB-45AE-BDD7-126D918D39F7}" xr6:coauthVersionLast="47" xr6:coauthVersionMax="47" xr10:uidLastSave="{00000000-0000-0000-0000-000000000000}"/>
  <bookViews>
    <workbookView xWindow="-110" yWindow="-110" windowWidth="19420" windowHeight="10420" firstSheet="5" activeTab="8" xr2:uid="{00000000-000D-0000-FFFF-FFFF00000000}"/>
  </bookViews>
  <sheets>
    <sheet name="Fig 1" sheetId="1" r:id="rId1"/>
    <sheet name="Fig 2" sheetId="2" r:id="rId2"/>
    <sheet name="Fig 3" sheetId="3" r:id="rId3"/>
    <sheet name="Fig 4" sheetId="4" r:id="rId4"/>
    <sheet name="Fig 5" sheetId="15" r:id="rId5"/>
    <sheet name="Fig 6" sheetId="6" r:id="rId6"/>
    <sheet name="Fig 7" sheetId="7" r:id="rId7"/>
    <sheet name="Fig 8" sheetId="8" r:id="rId8"/>
    <sheet name="Fig 9 " sheetId="9" r:id="rId9"/>
    <sheet name="Fig S3" sheetId="11" r:id="rId10"/>
    <sheet name="Fig S4" sheetId="12" r:id="rId11"/>
    <sheet name="Fig S5" sheetId="13" r:id="rId12"/>
    <sheet name="Fig S6" sheetId="14" r:id="rId13"/>
    <sheet name="uncropped blots and gels " sheetId="16" r:id="rId1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2" l="1"/>
  <c r="Q3" i="2"/>
  <c r="P3" i="2"/>
  <c r="O3" i="2"/>
  <c r="N3" i="2"/>
  <c r="M3" i="2"/>
  <c r="L3" i="2"/>
  <c r="K3" i="2"/>
  <c r="I3" i="2"/>
  <c r="H3" i="2"/>
  <c r="G3" i="2"/>
  <c r="F3" i="2"/>
  <c r="E3" i="2"/>
  <c r="D3" i="2"/>
  <c r="C3" i="2"/>
  <c r="R2" i="2"/>
  <c r="P2" i="2"/>
  <c r="O2" i="2"/>
  <c r="N2" i="2"/>
  <c r="M2" i="2"/>
  <c r="L2" i="2"/>
  <c r="K2" i="2"/>
  <c r="J2" i="2"/>
  <c r="I2" i="2"/>
  <c r="H2" i="2"/>
  <c r="G2" i="2"/>
  <c r="D2" i="2"/>
  <c r="C2" i="2"/>
</calcChain>
</file>

<file path=xl/sharedStrings.xml><?xml version="1.0" encoding="utf-8"?>
<sst xmlns="http://schemas.openxmlformats.org/spreadsheetml/2006/main" count="234" uniqueCount="110">
  <si>
    <t>Vehicle</t>
    <phoneticPr fontId="1" type="noConversion"/>
  </si>
  <si>
    <t>CGS21680</t>
    <phoneticPr fontId="1" type="noConversion"/>
  </si>
  <si>
    <t>no-stress+Vehicle</t>
    <phoneticPr fontId="1" type="noConversion"/>
  </si>
  <si>
    <t>no-stress+KW6002</t>
    <phoneticPr fontId="1" type="noConversion"/>
  </si>
  <si>
    <t>stress+Vehicle</t>
    <phoneticPr fontId="1" type="noConversion"/>
  </si>
  <si>
    <t>stress+KW6002</t>
    <phoneticPr fontId="1" type="noConversion"/>
  </si>
  <si>
    <t>Vehicle</t>
    <phoneticPr fontId="1" type="noConversion"/>
  </si>
  <si>
    <t>CGS21680</t>
    <phoneticPr fontId="1" type="noConversion"/>
  </si>
  <si>
    <t>LHb</t>
    <phoneticPr fontId="1" type="noConversion"/>
  </si>
  <si>
    <t>DMH</t>
    <phoneticPr fontId="1" type="noConversion"/>
  </si>
  <si>
    <t>LS</t>
    <phoneticPr fontId="1" type="noConversion"/>
  </si>
  <si>
    <t>EYFP</t>
    <phoneticPr fontId="1" type="noConversion"/>
  </si>
  <si>
    <t>ChR2</t>
    <phoneticPr fontId="1" type="noConversion"/>
  </si>
  <si>
    <t>Fig 4b</t>
    <phoneticPr fontId="1" type="noConversion"/>
  </si>
  <si>
    <t>Fig 4c</t>
    <phoneticPr fontId="1" type="noConversion"/>
  </si>
  <si>
    <t>Fig 4d</t>
    <phoneticPr fontId="1" type="noConversion"/>
  </si>
  <si>
    <t>Fig 4e</t>
    <phoneticPr fontId="1" type="noConversion"/>
  </si>
  <si>
    <t>Fig 3b</t>
    <phoneticPr fontId="1" type="noConversion"/>
  </si>
  <si>
    <t>Fig 3c</t>
    <phoneticPr fontId="1" type="noConversion"/>
  </si>
  <si>
    <t>Fig 4g</t>
    <phoneticPr fontId="1" type="noConversion"/>
  </si>
  <si>
    <t>Fig 4h</t>
    <phoneticPr fontId="1" type="noConversion"/>
  </si>
  <si>
    <t>Fig 4i</t>
    <phoneticPr fontId="1" type="noConversion"/>
  </si>
  <si>
    <t>Fig 4j</t>
    <phoneticPr fontId="1" type="noConversion"/>
  </si>
  <si>
    <t>eNpHR3.0</t>
    <phoneticPr fontId="1" type="noConversion"/>
  </si>
  <si>
    <t>eNpHR3.0</t>
    <phoneticPr fontId="1" type="noConversion"/>
  </si>
  <si>
    <t>Fig 5b</t>
    <phoneticPr fontId="1" type="noConversion"/>
  </si>
  <si>
    <t>Fig 5c</t>
    <phoneticPr fontId="1" type="noConversion"/>
  </si>
  <si>
    <t>Fig 5d</t>
    <phoneticPr fontId="1" type="noConversion"/>
  </si>
  <si>
    <t>Fig 5f</t>
    <phoneticPr fontId="1" type="noConversion"/>
  </si>
  <si>
    <t>Fig 5g</t>
    <phoneticPr fontId="1" type="noConversion"/>
  </si>
  <si>
    <t>Fig 5h</t>
    <phoneticPr fontId="1" type="noConversion"/>
  </si>
  <si>
    <t>Fig 5j</t>
    <phoneticPr fontId="1" type="noConversion"/>
  </si>
  <si>
    <t>Fig 5k</t>
    <phoneticPr fontId="1" type="noConversion"/>
  </si>
  <si>
    <t>Fig 5l</t>
    <phoneticPr fontId="1" type="noConversion"/>
  </si>
  <si>
    <t>Fig 5n</t>
    <phoneticPr fontId="1" type="noConversion"/>
  </si>
  <si>
    <t>Fig 5o</t>
    <phoneticPr fontId="1" type="noConversion"/>
  </si>
  <si>
    <t>Fig 5p</t>
    <phoneticPr fontId="1" type="noConversion"/>
  </si>
  <si>
    <t>Fig 6a</t>
    <phoneticPr fontId="1" type="noConversion"/>
  </si>
  <si>
    <t>Fig 6b</t>
    <phoneticPr fontId="1" type="noConversion"/>
  </si>
  <si>
    <t>Fig 6c</t>
    <phoneticPr fontId="1" type="noConversion"/>
  </si>
  <si>
    <t>Fig 6d</t>
    <phoneticPr fontId="1" type="noConversion"/>
  </si>
  <si>
    <t>Fig 6f</t>
    <phoneticPr fontId="1" type="noConversion"/>
  </si>
  <si>
    <t>septum</t>
  </si>
  <si>
    <t>septum</t>
    <phoneticPr fontId="1" type="noConversion"/>
  </si>
  <si>
    <t>hippocampus</t>
  </si>
  <si>
    <t>hippocampus</t>
    <phoneticPr fontId="1" type="noConversion"/>
  </si>
  <si>
    <t>PFC</t>
  </si>
  <si>
    <t>PFC</t>
    <phoneticPr fontId="1" type="noConversion"/>
  </si>
  <si>
    <t>striatum</t>
  </si>
  <si>
    <t>striatum</t>
    <phoneticPr fontId="1" type="noConversion"/>
  </si>
  <si>
    <t>no-stress</t>
    <phoneticPr fontId="1" type="noConversion"/>
  </si>
  <si>
    <t>CRS</t>
    <phoneticPr fontId="1" type="noConversion"/>
  </si>
  <si>
    <t>Fig 7b</t>
    <phoneticPr fontId="1" type="noConversion"/>
  </si>
  <si>
    <t>Fig 7c</t>
    <phoneticPr fontId="1" type="noConversion"/>
  </si>
  <si>
    <t>Fig 7d</t>
    <phoneticPr fontId="1" type="noConversion"/>
  </si>
  <si>
    <t>Fig 7e</t>
    <phoneticPr fontId="1" type="noConversion"/>
  </si>
  <si>
    <t>Fig 7f</t>
    <phoneticPr fontId="1" type="noConversion"/>
  </si>
  <si>
    <t>Fig 7g</t>
    <phoneticPr fontId="1" type="noConversion"/>
  </si>
  <si>
    <t>Fig 7h</t>
    <phoneticPr fontId="1" type="noConversion"/>
  </si>
  <si>
    <t>ZsGreen-Ad</t>
    <phoneticPr fontId="1" type="noConversion"/>
  </si>
  <si>
    <t>A2AR-Ad</t>
    <phoneticPr fontId="1" type="noConversion"/>
  </si>
  <si>
    <t>Fig 8a</t>
    <phoneticPr fontId="1" type="noConversion"/>
  </si>
  <si>
    <t>Fig 8b</t>
    <phoneticPr fontId="1" type="noConversion"/>
  </si>
  <si>
    <t>Fig 8c</t>
    <phoneticPr fontId="1" type="noConversion"/>
  </si>
  <si>
    <t>Fig 8d</t>
    <phoneticPr fontId="1" type="noConversion"/>
  </si>
  <si>
    <t>Fig 8e</t>
    <phoneticPr fontId="1" type="noConversion"/>
  </si>
  <si>
    <t>Fig 8f</t>
    <phoneticPr fontId="1" type="noConversion"/>
  </si>
  <si>
    <t>ctrl-shRNA</t>
    <phoneticPr fontId="1" type="noConversion"/>
  </si>
  <si>
    <t>A2AR-shRNA</t>
    <phoneticPr fontId="1" type="noConversion"/>
  </si>
  <si>
    <t>Fig 9b</t>
    <phoneticPr fontId="1" type="noConversion"/>
  </si>
  <si>
    <t>Fig 9c</t>
    <phoneticPr fontId="1" type="noConversion"/>
  </si>
  <si>
    <t>Fig 9d</t>
    <phoneticPr fontId="1" type="noConversion"/>
  </si>
  <si>
    <t>Fig 9e</t>
    <phoneticPr fontId="1" type="noConversion"/>
  </si>
  <si>
    <t>Fig 9f</t>
    <phoneticPr fontId="1" type="noConversion"/>
  </si>
  <si>
    <t>Fig 9g</t>
    <phoneticPr fontId="1" type="noConversion"/>
  </si>
  <si>
    <t>Fig S4a</t>
    <phoneticPr fontId="1" type="noConversion"/>
  </si>
  <si>
    <t>Fig S4b</t>
    <phoneticPr fontId="1" type="noConversion"/>
  </si>
  <si>
    <t>Fig S4c</t>
    <phoneticPr fontId="1" type="noConversion"/>
  </si>
  <si>
    <t>Fig S5b</t>
    <phoneticPr fontId="1" type="noConversion"/>
  </si>
  <si>
    <t>Fig S5c</t>
    <phoneticPr fontId="1" type="noConversion"/>
  </si>
  <si>
    <t>Fig S5d</t>
    <phoneticPr fontId="1" type="noConversion"/>
  </si>
  <si>
    <t>Fig S5e</t>
    <phoneticPr fontId="1" type="noConversion"/>
  </si>
  <si>
    <t>EYFP</t>
  </si>
  <si>
    <t>ChR2</t>
  </si>
  <si>
    <t>Fig S6a</t>
    <phoneticPr fontId="1" type="noConversion"/>
  </si>
  <si>
    <t>Fig S6b</t>
    <phoneticPr fontId="1" type="noConversion"/>
  </si>
  <si>
    <t>Fig S6c</t>
    <phoneticPr fontId="1" type="noConversion"/>
  </si>
  <si>
    <t>Fig S6d</t>
    <phoneticPr fontId="1" type="noConversion"/>
  </si>
  <si>
    <t>Fig S6f</t>
    <phoneticPr fontId="1" type="noConversion"/>
  </si>
  <si>
    <t>5d-RFSS</t>
    <phoneticPr fontId="1" type="noConversion"/>
  </si>
  <si>
    <t>no-stress</t>
    <phoneticPr fontId="1" type="noConversion"/>
  </si>
  <si>
    <t>Fig 2d</t>
    <phoneticPr fontId="1" type="noConversion"/>
  </si>
  <si>
    <t>Fig 2e</t>
    <phoneticPr fontId="1" type="noConversion"/>
  </si>
  <si>
    <t>Fig 2f</t>
    <phoneticPr fontId="1" type="noConversion"/>
  </si>
  <si>
    <t>CGS21680</t>
    <phoneticPr fontId="1" type="noConversion"/>
  </si>
  <si>
    <t>aCSF</t>
    <phoneticPr fontId="1" type="noConversion"/>
  </si>
  <si>
    <t>washout</t>
    <phoneticPr fontId="1" type="noConversion"/>
  </si>
  <si>
    <t>sIPSC Freq</t>
    <phoneticPr fontId="1" type="noConversion"/>
  </si>
  <si>
    <t>Amplitude</t>
    <phoneticPr fontId="1" type="noConversion"/>
  </si>
  <si>
    <t>DL-AP5+DNQX</t>
    <phoneticPr fontId="1" type="noConversion"/>
  </si>
  <si>
    <t>DL-AP5+DNQX+CGS21680</t>
    <phoneticPr fontId="1" type="noConversion"/>
  </si>
  <si>
    <t>DL-AP5+DNQX+CGS21680</t>
    <phoneticPr fontId="1" type="noConversion"/>
  </si>
  <si>
    <t>Fig S3a</t>
    <phoneticPr fontId="1" type="noConversion"/>
  </si>
  <si>
    <t>Fig S3b</t>
    <phoneticPr fontId="1" type="noConversion"/>
  </si>
  <si>
    <t>DMH</t>
    <phoneticPr fontId="1" type="noConversion"/>
  </si>
  <si>
    <t>LHb</t>
    <phoneticPr fontId="1" type="noConversion"/>
  </si>
  <si>
    <t>CTB positive cells</t>
    <phoneticPr fontId="1" type="noConversion"/>
  </si>
  <si>
    <t>A2AR positive cells</t>
    <phoneticPr fontId="1" type="noConversion"/>
  </si>
  <si>
    <t>co-location</t>
    <phoneticPr fontId="1" type="noConversion"/>
  </si>
  <si>
    <t>Fig 1d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</si>
</sst>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FF00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name val="宋体"/>
      <family val="2"/>
      <scheme val="minor"/>
    </font>
    <font>
      <sz val="10"/>
      <name val="Arial"/>
      <family val="2"/>
    </font>
    <font>
      <sz val="1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75300</xdr:colOff>
      <xdr:row>44</xdr:row>
      <xdr:rowOff>88954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DDBEAD1-9924-E405-94C6-C523E8EE3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7200000" cy="76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1</xdr:rowOff>
    </xdr:from>
    <xdr:to>
      <xdr:col>11</xdr:col>
      <xdr:colOff>75300</xdr:colOff>
      <xdr:row>89</xdr:row>
      <xdr:rowOff>55854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3A90DAD-3EA3-B9CA-699D-A45BF3A6D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715251"/>
          <a:ext cx="7200000" cy="75996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1</xdr:rowOff>
    </xdr:from>
    <xdr:to>
      <xdr:col>11</xdr:col>
      <xdr:colOff>75300</xdr:colOff>
      <xdr:row>120</xdr:row>
      <xdr:rowOff>60278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90E4341-7CD4-4ED4-CE65-88EA48E5A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430501"/>
          <a:ext cx="7200000" cy="5203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activeCell="E19" sqref="E19"/>
    </sheetView>
  </sheetViews>
  <sheetFormatPr defaultRowHeight="14" x14ac:dyDescent="0.25"/>
  <cols>
    <col min="3" max="3" width="22.6328125" customWidth="1"/>
    <col min="4" max="4" width="11.08984375" customWidth="1"/>
    <col min="5" max="5" width="10.81640625" customWidth="1"/>
    <col min="10" max="10" width="16" customWidth="1"/>
    <col min="11" max="11" width="18.6328125" customWidth="1"/>
  </cols>
  <sheetData>
    <row r="1" spans="1:6" x14ac:dyDescent="0.25">
      <c r="A1" t="s">
        <v>109</v>
      </c>
      <c r="B1" t="s">
        <v>104</v>
      </c>
      <c r="C1" t="s">
        <v>106</v>
      </c>
      <c r="D1">
        <v>1417</v>
      </c>
      <c r="E1">
        <v>1762</v>
      </c>
      <c r="F1">
        <v>1577</v>
      </c>
    </row>
    <row r="2" spans="1:6" x14ac:dyDescent="0.25">
      <c r="C2" t="s">
        <v>107</v>
      </c>
      <c r="D2">
        <v>110</v>
      </c>
      <c r="E2">
        <v>111</v>
      </c>
      <c r="F2">
        <v>129</v>
      </c>
    </row>
    <row r="3" spans="1:6" x14ac:dyDescent="0.25">
      <c r="C3" t="s">
        <v>108</v>
      </c>
      <c r="D3">
        <v>32</v>
      </c>
      <c r="E3">
        <v>28</v>
      </c>
      <c r="F3">
        <v>37</v>
      </c>
    </row>
    <row r="5" spans="1:6" x14ac:dyDescent="0.25">
      <c r="B5" t="s">
        <v>105</v>
      </c>
      <c r="C5" t="s">
        <v>106</v>
      </c>
      <c r="D5">
        <v>1310</v>
      </c>
      <c r="E5">
        <v>1277</v>
      </c>
      <c r="F5">
        <v>1257</v>
      </c>
    </row>
    <row r="6" spans="1:6" x14ac:dyDescent="0.25">
      <c r="C6" t="s">
        <v>107</v>
      </c>
      <c r="D6">
        <v>81</v>
      </c>
      <c r="E6">
        <v>87</v>
      </c>
      <c r="F6">
        <v>83</v>
      </c>
    </row>
    <row r="7" spans="1:6" x14ac:dyDescent="0.25">
      <c r="C7" t="s">
        <v>108</v>
      </c>
      <c r="D7">
        <v>17</v>
      </c>
      <c r="E7">
        <v>12</v>
      </c>
      <c r="F7">
        <v>12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13"/>
  <sheetViews>
    <sheetView workbookViewId="0">
      <selection activeCell="C23" sqref="C23"/>
    </sheetView>
  </sheetViews>
  <sheetFormatPr defaultRowHeight="14" x14ac:dyDescent="0.25"/>
  <cols>
    <col min="2" max="2" width="12.08984375" customWidth="1"/>
    <col min="3" max="3" width="17.6328125" customWidth="1"/>
  </cols>
  <sheetData>
    <row r="2" spans="1:18" x14ac:dyDescent="0.25">
      <c r="A2" t="s">
        <v>91</v>
      </c>
      <c r="B2" t="s">
        <v>95</v>
      </c>
      <c r="C2" s="3">
        <f>62/16</f>
        <v>3.875</v>
      </c>
      <c r="D2" s="3">
        <f>4/70</f>
        <v>5.7142857142857141E-2</v>
      </c>
      <c r="E2" s="3">
        <v>0</v>
      </c>
      <c r="F2" s="3">
        <v>0</v>
      </c>
      <c r="G2" s="3">
        <f>28/50</f>
        <v>0.56000000000000005</v>
      </c>
      <c r="H2" s="3">
        <f>28/358</f>
        <v>7.8212290502793297E-2</v>
      </c>
      <c r="I2" s="3">
        <f>67/48</f>
        <v>1.3958333333333333</v>
      </c>
      <c r="J2" s="3">
        <f>4/123</f>
        <v>3.2520325203252036E-2</v>
      </c>
      <c r="K2" s="3">
        <f>22/293</f>
        <v>7.5085324232081918E-2</v>
      </c>
      <c r="L2" s="3">
        <f>44/19.37</f>
        <v>2.2715539494062984</v>
      </c>
      <c r="M2" s="3">
        <f>73/50</f>
        <v>1.46</v>
      </c>
      <c r="N2" s="3">
        <f>46/204</f>
        <v>0.22549019607843138</v>
      </c>
      <c r="O2" s="3">
        <f>150/160</f>
        <v>0.9375</v>
      </c>
      <c r="P2" s="3">
        <f>50/351</f>
        <v>0.14245014245014245</v>
      </c>
      <c r="Q2" s="3">
        <v>0</v>
      </c>
      <c r="R2" s="3">
        <f>50/43</f>
        <v>1.1627906976744187</v>
      </c>
    </row>
    <row r="3" spans="1:18" x14ac:dyDescent="0.25">
      <c r="B3" t="s">
        <v>94</v>
      </c>
      <c r="C3" s="2">
        <f>52/6</f>
        <v>8.6666666666666661</v>
      </c>
      <c r="D3" s="2">
        <f>46/20</f>
        <v>2.2999999999999998</v>
      </c>
      <c r="E3" s="2">
        <f>37/3</f>
        <v>12.333333333333334</v>
      </c>
      <c r="F3" s="2">
        <f>41/3</f>
        <v>13.666666666666666</v>
      </c>
      <c r="G3" s="2">
        <f>74/8.5</f>
        <v>8.7058823529411757</v>
      </c>
      <c r="H3" s="2">
        <f>104/21</f>
        <v>4.9523809523809526</v>
      </c>
      <c r="I3" s="2">
        <f>100/11</f>
        <v>9.0909090909090917</v>
      </c>
      <c r="J3" s="2">
        <v>1.8181818181818181</v>
      </c>
      <c r="K3" s="2">
        <f>100/77</f>
        <v>1.2987012987012987</v>
      </c>
      <c r="L3" s="2">
        <f>54/3.9</f>
        <v>13.846153846153847</v>
      </c>
      <c r="M3" s="2">
        <f>99/22.8</f>
        <v>4.3421052631578947</v>
      </c>
      <c r="N3" s="2">
        <f>30/3.59</f>
        <v>8.3565459610027855</v>
      </c>
      <c r="O3" s="2">
        <f>94/25</f>
        <v>3.76</v>
      </c>
      <c r="P3" s="2">
        <f>110/61</f>
        <v>1.8032786885245902</v>
      </c>
      <c r="Q3" s="2">
        <f>45/52</f>
        <v>0.86538461538461542</v>
      </c>
      <c r="R3" s="2">
        <f>89/27.7</f>
        <v>3.2129963898916967</v>
      </c>
    </row>
    <row r="5" spans="1:18" x14ac:dyDescent="0.25">
      <c r="A5" t="s">
        <v>92</v>
      </c>
      <c r="B5" t="s">
        <v>95</v>
      </c>
      <c r="C5" s="3">
        <v>0.06</v>
      </c>
      <c r="D5" s="3">
        <v>0.97</v>
      </c>
      <c r="E5" s="3">
        <v>0.08</v>
      </c>
    </row>
    <row r="6" spans="1:18" x14ac:dyDescent="0.25">
      <c r="B6" t="s">
        <v>94</v>
      </c>
      <c r="C6" s="2">
        <v>2.2999999999999998</v>
      </c>
      <c r="D6" s="2">
        <v>3.23</v>
      </c>
      <c r="E6" s="2">
        <v>1.3</v>
      </c>
    </row>
    <row r="7" spans="1:18" x14ac:dyDescent="0.25">
      <c r="B7" t="s">
        <v>96</v>
      </c>
      <c r="C7" s="3">
        <v>0.51</v>
      </c>
      <c r="D7" s="3">
        <v>1.52</v>
      </c>
      <c r="E7" s="3">
        <v>0.26</v>
      </c>
    </row>
    <row r="9" spans="1:18" x14ac:dyDescent="0.25">
      <c r="A9" t="s">
        <v>93</v>
      </c>
      <c r="B9" s="12" t="s">
        <v>97</v>
      </c>
      <c r="C9" s="8" t="s">
        <v>99</v>
      </c>
      <c r="D9" s="3">
        <v>1.83</v>
      </c>
      <c r="E9" s="3">
        <v>0.79800498753117211</v>
      </c>
      <c r="F9" s="3">
        <v>0.61</v>
      </c>
      <c r="G9" s="3">
        <v>2.59</v>
      </c>
      <c r="H9" s="3">
        <v>1.3140000000000001</v>
      </c>
      <c r="I9" s="3">
        <v>1.54</v>
      </c>
    </row>
    <row r="10" spans="1:18" ht="28" x14ac:dyDescent="0.25">
      <c r="B10" s="12"/>
      <c r="C10" s="8" t="s">
        <v>101</v>
      </c>
      <c r="D10" s="2">
        <v>2.5299999999999998</v>
      </c>
      <c r="E10" s="2">
        <v>1.56</v>
      </c>
      <c r="F10" s="2">
        <v>1.08</v>
      </c>
      <c r="G10" s="2">
        <v>2.7</v>
      </c>
      <c r="H10" s="2">
        <v>2.62</v>
      </c>
      <c r="I10" s="2">
        <v>2.66</v>
      </c>
    </row>
    <row r="11" spans="1:18" x14ac:dyDescent="0.25">
      <c r="C11" s="8"/>
      <c r="D11" s="3"/>
      <c r="E11" s="3"/>
      <c r="F11" s="3"/>
      <c r="G11" s="3"/>
      <c r="H11" s="3"/>
      <c r="I11" s="3"/>
    </row>
    <row r="12" spans="1:18" x14ac:dyDescent="0.25">
      <c r="B12" s="12" t="s">
        <v>98</v>
      </c>
      <c r="C12" s="8" t="s">
        <v>99</v>
      </c>
      <c r="D12" s="3">
        <v>25.34</v>
      </c>
      <c r="E12" s="3">
        <v>22.98</v>
      </c>
      <c r="F12" s="3">
        <v>22.06</v>
      </c>
      <c r="G12" s="3">
        <v>34.71</v>
      </c>
      <c r="H12" s="3">
        <v>14.59</v>
      </c>
      <c r="I12" s="3">
        <v>23.97</v>
      </c>
    </row>
    <row r="13" spans="1:18" ht="28" x14ac:dyDescent="0.25">
      <c r="B13" s="12"/>
      <c r="C13" s="8" t="s">
        <v>100</v>
      </c>
      <c r="D13" s="2">
        <v>21.52</v>
      </c>
      <c r="E13" s="2">
        <v>36.5</v>
      </c>
      <c r="F13" s="2">
        <v>23.96</v>
      </c>
      <c r="G13" s="2">
        <v>27.39</v>
      </c>
      <c r="H13" s="2">
        <v>20.03</v>
      </c>
      <c r="I13" s="2">
        <v>21.91</v>
      </c>
    </row>
  </sheetData>
  <mergeCells count="2">
    <mergeCell ref="B9:B10"/>
    <mergeCell ref="B12:B1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E17" sqref="E17"/>
    </sheetView>
  </sheetViews>
  <sheetFormatPr defaultRowHeight="14" x14ac:dyDescent="0.25"/>
  <sheetData>
    <row r="1" spans="1:6" x14ac:dyDescent="0.25">
      <c r="A1" t="s">
        <v>17</v>
      </c>
      <c r="B1" t="s">
        <v>10</v>
      </c>
      <c r="C1" t="s">
        <v>6</v>
      </c>
      <c r="D1">
        <v>381.66669999999999</v>
      </c>
      <c r="E1">
        <v>374.33330000000001</v>
      </c>
      <c r="F1">
        <v>441</v>
      </c>
    </row>
    <row r="2" spans="1:6" x14ac:dyDescent="0.25">
      <c r="C2" t="s">
        <v>7</v>
      </c>
      <c r="D2">
        <v>82.666669999999996</v>
      </c>
      <c r="E2">
        <v>126.25</v>
      </c>
      <c r="F2">
        <v>139.75</v>
      </c>
    </row>
    <row r="4" spans="1:6" x14ac:dyDescent="0.25">
      <c r="A4" t="s">
        <v>18</v>
      </c>
      <c r="B4" t="s">
        <v>8</v>
      </c>
      <c r="C4" t="s">
        <v>6</v>
      </c>
      <c r="D4">
        <v>47.1</v>
      </c>
      <c r="E4">
        <v>38.6</v>
      </c>
      <c r="F4">
        <v>40.700000000000003</v>
      </c>
    </row>
    <row r="5" spans="1:6" x14ac:dyDescent="0.25">
      <c r="C5" t="s">
        <v>7</v>
      </c>
      <c r="D5">
        <v>74.3</v>
      </c>
      <c r="E5">
        <v>58.7</v>
      </c>
      <c r="F5">
        <v>65.7</v>
      </c>
    </row>
    <row r="7" spans="1:6" x14ac:dyDescent="0.25">
      <c r="B7" t="s">
        <v>9</v>
      </c>
      <c r="C7" t="s">
        <v>6</v>
      </c>
      <c r="D7">
        <v>184.88890000000001</v>
      </c>
      <c r="E7">
        <v>169.4444</v>
      </c>
      <c r="F7">
        <v>118.2222</v>
      </c>
    </row>
    <row r="8" spans="1:6" x14ac:dyDescent="0.25">
      <c r="C8" t="s">
        <v>7</v>
      </c>
      <c r="D8">
        <v>282.33330000000001</v>
      </c>
      <c r="E8">
        <v>247.22219999999999</v>
      </c>
      <c r="F8">
        <v>204.4444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3"/>
  <sheetViews>
    <sheetView topLeftCell="A10" workbookViewId="0">
      <selection activeCell="O22" sqref="O22"/>
    </sheetView>
  </sheetViews>
  <sheetFormatPr defaultRowHeight="14" x14ac:dyDescent="0.25"/>
  <sheetData>
    <row r="1" spans="1:11" s="4" customFormat="1" x14ac:dyDescent="0.25">
      <c r="A1" s="5" t="s">
        <v>13</v>
      </c>
      <c r="B1" s="5" t="s">
        <v>11</v>
      </c>
      <c r="C1">
        <v>86</v>
      </c>
      <c r="D1">
        <v>67</v>
      </c>
      <c r="E1">
        <v>84</v>
      </c>
      <c r="F1">
        <v>88</v>
      </c>
      <c r="G1">
        <v>65</v>
      </c>
      <c r="H1">
        <v>112</v>
      </c>
      <c r="I1">
        <v>99</v>
      </c>
      <c r="J1">
        <v>113</v>
      </c>
      <c r="K1">
        <v>43</v>
      </c>
    </row>
    <row r="2" spans="1:11" x14ac:dyDescent="0.25">
      <c r="B2" t="s">
        <v>12</v>
      </c>
      <c r="C2">
        <v>143</v>
      </c>
      <c r="D2">
        <v>103</v>
      </c>
      <c r="E2">
        <v>124</v>
      </c>
      <c r="F2">
        <v>182</v>
      </c>
      <c r="G2">
        <v>123</v>
      </c>
      <c r="H2">
        <v>97</v>
      </c>
      <c r="I2">
        <v>188</v>
      </c>
      <c r="J2">
        <v>190</v>
      </c>
      <c r="K2">
        <v>107</v>
      </c>
    </row>
    <row r="4" spans="1:11" x14ac:dyDescent="0.25">
      <c r="A4" t="s">
        <v>14</v>
      </c>
      <c r="B4" s="5" t="s">
        <v>11</v>
      </c>
      <c r="C4">
        <v>4307.1099999999997</v>
      </c>
      <c r="D4">
        <v>5774.69</v>
      </c>
      <c r="E4">
        <v>5445.99</v>
      </c>
      <c r="F4">
        <v>4828.91</v>
      </c>
      <c r="G4">
        <v>7725.38</v>
      </c>
      <c r="H4">
        <v>5461.97</v>
      </c>
      <c r="I4">
        <v>7150.38</v>
      </c>
      <c r="J4">
        <v>5849.68</v>
      </c>
      <c r="K4">
        <v>5057.87</v>
      </c>
    </row>
    <row r="5" spans="1:11" x14ac:dyDescent="0.25">
      <c r="B5" t="s">
        <v>12</v>
      </c>
      <c r="C5">
        <v>4569.4799999999996</v>
      </c>
      <c r="D5">
        <v>5075.24</v>
      </c>
      <c r="E5">
        <v>4911.28</v>
      </c>
      <c r="F5">
        <v>5458.77</v>
      </c>
      <c r="G5">
        <v>3785.24</v>
      </c>
      <c r="H5">
        <v>6244.95</v>
      </c>
      <c r="I5">
        <v>5285.3</v>
      </c>
      <c r="J5">
        <v>6053.16</v>
      </c>
      <c r="K5">
        <v>6580.17</v>
      </c>
    </row>
    <row r="7" spans="1:11" x14ac:dyDescent="0.25">
      <c r="A7" t="s">
        <v>15</v>
      </c>
      <c r="B7" s="5" t="s">
        <v>11</v>
      </c>
      <c r="C7">
        <v>37.479999999999997</v>
      </c>
      <c r="D7">
        <v>38.119999999999997</v>
      </c>
      <c r="E7">
        <v>49.4</v>
      </c>
      <c r="F7">
        <v>91.28</v>
      </c>
      <c r="G7">
        <v>48.6</v>
      </c>
      <c r="H7">
        <v>74.36</v>
      </c>
      <c r="I7">
        <v>35.44</v>
      </c>
      <c r="J7">
        <v>37.92</v>
      </c>
      <c r="K7">
        <v>13.04</v>
      </c>
    </row>
    <row r="8" spans="1:11" x14ac:dyDescent="0.25">
      <c r="B8" t="s">
        <v>12</v>
      </c>
      <c r="C8">
        <v>48.2</v>
      </c>
      <c r="D8">
        <v>65.12</v>
      </c>
      <c r="E8">
        <v>61.28</v>
      </c>
      <c r="F8">
        <v>47.8</v>
      </c>
      <c r="G8">
        <v>51.48</v>
      </c>
      <c r="H8">
        <v>51.68</v>
      </c>
      <c r="I8">
        <v>46.04</v>
      </c>
      <c r="J8">
        <v>24.88</v>
      </c>
      <c r="K8">
        <v>29.36</v>
      </c>
    </row>
    <row r="10" spans="1:11" x14ac:dyDescent="0.25">
      <c r="A10" t="s">
        <v>16</v>
      </c>
      <c r="B10" s="5" t="s">
        <v>11</v>
      </c>
      <c r="C10">
        <v>284.32</v>
      </c>
      <c r="D10">
        <v>362.68</v>
      </c>
      <c r="E10">
        <v>265.83999999999997</v>
      </c>
      <c r="F10">
        <v>236.72</v>
      </c>
      <c r="G10">
        <v>369.68</v>
      </c>
      <c r="H10">
        <v>263.84000000000003</v>
      </c>
      <c r="I10">
        <v>367.04</v>
      </c>
      <c r="J10">
        <v>298.92</v>
      </c>
      <c r="K10">
        <v>227.96</v>
      </c>
    </row>
    <row r="11" spans="1:11" x14ac:dyDescent="0.25">
      <c r="B11" t="s">
        <v>12</v>
      </c>
      <c r="C11">
        <v>270.15999999999997</v>
      </c>
      <c r="D11">
        <v>290.16000000000003</v>
      </c>
      <c r="E11">
        <v>299.79999999999995</v>
      </c>
      <c r="F11">
        <v>326.12</v>
      </c>
      <c r="G11">
        <v>268.95999999999998</v>
      </c>
      <c r="H11">
        <v>349.15999999999997</v>
      </c>
      <c r="I11">
        <v>205.44</v>
      </c>
      <c r="J11">
        <v>298.44</v>
      </c>
      <c r="K11">
        <v>283.76</v>
      </c>
    </row>
    <row r="13" spans="1:11" x14ac:dyDescent="0.25">
      <c r="A13" s="5" t="s">
        <v>19</v>
      </c>
      <c r="B13" s="5" t="s">
        <v>11</v>
      </c>
      <c r="C13">
        <v>129</v>
      </c>
      <c r="D13">
        <v>106</v>
      </c>
      <c r="E13">
        <v>121</v>
      </c>
      <c r="F13">
        <v>100</v>
      </c>
      <c r="G13">
        <v>66</v>
      </c>
      <c r="H13">
        <v>83</v>
      </c>
      <c r="I13">
        <v>99</v>
      </c>
    </row>
    <row r="14" spans="1:11" x14ac:dyDescent="0.25">
      <c r="B14" t="s">
        <v>23</v>
      </c>
      <c r="C14">
        <v>1</v>
      </c>
      <c r="D14">
        <v>12</v>
      </c>
      <c r="E14">
        <v>93</v>
      </c>
      <c r="F14">
        <v>60</v>
      </c>
      <c r="G14">
        <v>56</v>
      </c>
      <c r="H14">
        <v>78</v>
      </c>
      <c r="I14">
        <v>90</v>
      </c>
    </row>
    <row r="16" spans="1:11" x14ac:dyDescent="0.25">
      <c r="A16" s="5" t="s">
        <v>20</v>
      </c>
      <c r="B16" s="5" t="s">
        <v>11</v>
      </c>
      <c r="C16">
        <v>5719.05</v>
      </c>
      <c r="D16">
        <v>4412.28</v>
      </c>
      <c r="E16">
        <v>3631.9</v>
      </c>
      <c r="F16">
        <v>5177.95</v>
      </c>
      <c r="G16">
        <v>4913.88</v>
      </c>
      <c r="H16">
        <v>5638.92</v>
      </c>
      <c r="I16">
        <v>4794.63</v>
      </c>
    </row>
    <row r="17" spans="1:9" x14ac:dyDescent="0.25">
      <c r="B17" t="s">
        <v>23</v>
      </c>
      <c r="C17">
        <v>4866.0600000000004</v>
      </c>
      <c r="D17">
        <v>5071.05</v>
      </c>
      <c r="E17">
        <v>3268.7</v>
      </c>
      <c r="F17">
        <v>6228.12</v>
      </c>
      <c r="G17">
        <v>4327.55</v>
      </c>
      <c r="H17">
        <v>4551.74</v>
      </c>
      <c r="I17">
        <v>4051.43</v>
      </c>
    </row>
    <row r="19" spans="1:9" x14ac:dyDescent="0.25">
      <c r="A19" s="5" t="s">
        <v>21</v>
      </c>
      <c r="B19" s="5" t="s">
        <v>11</v>
      </c>
      <c r="C19">
        <v>99.84</v>
      </c>
      <c r="D19">
        <v>66.48</v>
      </c>
      <c r="E19">
        <v>19.079999999999998</v>
      </c>
      <c r="F19">
        <v>56.12</v>
      </c>
      <c r="G19">
        <v>57.8</v>
      </c>
      <c r="H19">
        <v>30.32</v>
      </c>
      <c r="I19">
        <v>38.28</v>
      </c>
    </row>
    <row r="20" spans="1:9" x14ac:dyDescent="0.25">
      <c r="B20" t="s">
        <v>23</v>
      </c>
      <c r="C20">
        <v>48.96</v>
      </c>
      <c r="D20">
        <v>56.8</v>
      </c>
      <c r="E20">
        <v>22.6</v>
      </c>
      <c r="F20">
        <v>41.08</v>
      </c>
      <c r="G20">
        <v>43.92</v>
      </c>
      <c r="H20">
        <v>48.12</v>
      </c>
      <c r="I20">
        <v>88.28</v>
      </c>
    </row>
    <row r="22" spans="1:9" x14ac:dyDescent="0.25">
      <c r="A22" s="5" t="s">
        <v>22</v>
      </c>
      <c r="B22" s="5" t="s">
        <v>11</v>
      </c>
      <c r="C22">
        <v>310.64</v>
      </c>
      <c r="D22">
        <v>183.84</v>
      </c>
      <c r="E22">
        <v>218.4</v>
      </c>
      <c r="F22">
        <v>243.56</v>
      </c>
      <c r="G22">
        <v>239.04000000000002</v>
      </c>
      <c r="H22">
        <v>278.71999999999997</v>
      </c>
      <c r="I22">
        <v>308.2</v>
      </c>
    </row>
    <row r="23" spans="1:9" x14ac:dyDescent="0.25">
      <c r="B23" t="s">
        <v>24</v>
      </c>
      <c r="C23">
        <v>172.6</v>
      </c>
      <c r="D23">
        <v>187.44</v>
      </c>
      <c r="E23">
        <v>142.63999999999999</v>
      </c>
      <c r="F23">
        <v>290.36</v>
      </c>
      <c r="G23">
        <v>214.56</v>
      </c>
      <c r="H23">
        <v>326.56</v>
      </c>
      <c r="I23">
        <v>266.24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topLeftCell="A22" workbookViewId="0">
      <selection activeCell="J55" sqref="J55"/>
    </sheetView>
  </sheetViews>
  <sheetFormatPr defaultRowHeight="14" x14ac:dyDescent="0.25"/>
  <sheetData>
    <row r="1" spans="1:15" x14ac:dyDescent="0.25">
      <c r="A1" t="s">
        <v>25</v>
      </c>
      <c r="B1" s="5" t="s">
        <v>11</v>
      </c>
      <c r="C1">
        <v>116</v>
      </c>
      <c r="D1">
        <v>102</v>
      </c>
      <c r="E1">
        <v>109</v>
      </c>
      <c r="F1">
        <v>128</v>
      </c>
      <c r="G1">
        <v>121</v>
      </c>
      <c r="H1">
        <v>115</v>
      </c>
      <c r="I1">
        <v>135</v>
      </c>
      <c r="J1">
        <v>139</v>
      </c>
      <c r="K1">
        <v>91</v>
      </c>
    </row>
    <row r="2" spans="1:15" x14ac:dyDescent="0.25">
      <c r="B2" t="s">
        <v>12</v>
      </c>
      <c r="C2">
        <v>167</v>
      </c>
      <c r="D2">
        <v>145</v>
      </c>
      <c r="E2">
        <v>160</v>
      </c>
      <c r="F2">
        <v>171</v>
      </c>
      <c r="G2">
        <v>176</v>
      </c>
      <c r="H2">
        <v>170</v>
      </c>
      <c r="I2">
        <v>126</v>
      </c>
    </row>
    <row r="4" spans="1:15" x14ac:dyDescent="0.25">
      <c r="A4" t="s">
        <v>26</v>
      </c>
      <c r="B4" s="5" t="s">
        <v>11</v>
      </c>
      <c r="C4">
        <v>5022.7299999999996</v>
      </c>
      <c r="D4">
        <v>2022.77</v>
      </c>
      <c r="E4">
        <v>5374.11</v>
      </c>
      <c r="F4">
        <v>6125.92</v>
      </c>
      <c r="G4">
        <v>5690.21</v>
      </c>
      <c r="H4" s="6">
        <v>7148.31</v>
      </c>
      <c r="I4">
        <v>6467.03</v>
      </c>
      <c r="J4">
        <v>4191.5600000000004</v>
      </c>
      <c r="K4">
        <v>5622.13</v>
      </c>
    </row>
    <row r="5" spans="1:15" x14ac:dyDescent="0.25">
      <c r="B5" t="s">
        <v>12</v>
      </c>
      <c r="C5">
        <v>1705.54</v>
      </c>
      <c r="D5">
        <v>3597.54</v>
      </c>
      <c r="E5">
        <v>6987.06</v>
      </c>
      <c r="F5">
        <v>6045.47</v>
      </c>
      <c r="G5">
        <v>6198.84</v>
      </c>
      <c r="H5">
        <v>5516.27</v>
      </c>
      <c r="I5">
        <v>5414.47</v>
      </c>
    </row>
    <row r="7" spans="1:15" x14ac:dyDescent="0.25">
      <c r="A7" t="s">
        <v>27</v>
      </c>
      <c r="B7" s="5" t="s">
        <v>11</v>
      </c>
      <c r="C7">
        <v>71.52</v>
      </c>
      <c r="D7">
        <v>9.9600000000000009</v>
      </c>
      <c r="E7">
        <v>122.76</v>
      </c>
      <c r="F7">
        <v>90.2</v>
      </c>
      <c r="G7">
        <v>78.72</v>
      </c>
      <c r="H7">
        <v>59.44</v>
      </c>
      <c r="I7">
        <v>81.599999999999994</v>
      </c>
      <c r="J7">
        <v>57.72</v>
      </c>
      <c r="K7">
        <v>112.2</v>
      </c>
    </row>
    <row r="8" spans="1:15" x14ac:dyDescent="0.25">
      <c r="B8" t="s">
        <v>12</v>
      </c>
      <c r="C8">
        <v>106.8</v>
      </c>
      <c r="D8">
        <v>59.56</v>
      </c>
      <c r="E8">
        <v>51.72</v>
      </c>
      <c r="F8">
        <v>61.96</v>
      </c>
      <c r="G8">
        <v>74.319999999999993</v>
      </c>
      <c r="H8">
        <v>50.72</v>
      </c>
      <c r="I8">
        <v>81</v>
      </c>
    </row>
    <row r="10" spans="1:15" x14ac:dyDescent="0.25">
      <c r="A10" t="s">
        <v>28</v>
      </c>
      <c r="B10" s="5" t="s">
        <v>11</v>
      </c>
      <c r="C10">
        <v>81</v>
      </c>
      <c r="D10">
        <v>125</v>
      </c>
      <c r="E10">
        <v>108</v>
      </c>
      <c r="F10">
        <v>119</v>
      </c>
      <c r="G10">
        <v>11</v>
      </c>
      <c r="H10">
        <v>137</v>
      </c>
      <c r="I10">
        <v>31</v>
      </c>
      <c r="J10">
        <v>131</v>
      </c>
      <c r="K10">
        <v>92</v>
      </c>
      <c r="L10">
        <v>44</v>
      </c>
      <c r="M10">
        <v>93</v>
      </c>
      <c r="N10">
        <v>118</v>
      </c>
      <c r="O10">
        <v>113</v>
      </c>
    </row>
    <row r="11" spans="1:15" x14ac:dyDescent="0.25">
      <c r="B11" t="s">
        <v>12</v>
      </c>
      <c r="C11">
        <v>57</v>
      </c>
      <c r="D11">
        <v>103</v>
      </c>
      <c r="E11">
        <v>147</v>
      </c>
      <c r="F11">
        <v>164</v>
      </c>
      <c r="G11">
        <v>143</v>
      </c>
      <c r="H11">
        <v>127</v>
      </c>
      <c r="I11">
        <v>142</v>
      </c>
      <c r="J11">
        <v>129</v>
      </c>
      <c r="K11">
        <v>175</v>
      </c>
      <c r="L11">
        <v>79</v>
      </c>
      <c r="M11">
        <v>151</v>
      </c>
      <c r="N11">
        <v>106</v>
      </c>
      <c r="O11">
        <v>104</v>
      </c>
    </row>
    <row r="13" spans="1:15" x14ac:dyDescent="0.25">
      <c r="A13" t="s">
        <v>29</v>
      </c>
      <c r="B13" s="5" t="s">
        <v>11</v>
      </c>
      <c r="C13">
        <v>4267.09</v>
      </c>
      <c r="D13">
        <v>3844.9</v>
      </c>
      <c r="E13">
        <v>3646.99</v>
      </c>
      <c r="F13">
        <v>3715.97</v>
      </c>
      <c r="G13">
        <v>5795.86</v>
      </c>
      <c r="H13">
        <v>3140.45</v>
      </c>
      <c r="I13">
        <v>3647.34</v>
      </c>
      <c r="J13">
        <v>3331.35</v>
      </c>
      <c r="K13">
        <v>4767.1099999999997</v>
      </c>
      <c r="L13">
        <v>4263.37</v>
      </c>
      <c r="M13">
        <v>10085.9</v>
      </c>
      <c r="N13">
        <v>4412.82</v>
      </c>
      <c r="O13">
        <v>8790.26</v>
      </c>
    </row>
    <row r="14" spans="1:15" x14ac:dyDescent="0.25">
      <c r="B14" t="s">
        <v>12</v>
      </c>
      <c r="C14">
        <v>6505.08</v>
      </c>
      <c r="D14">
        <v>4387.3100000000004</v>
      </c>
      <c r="E14">
        <v>4204.72</v>
      </c>
      <c r="F14">
        <v>6126.41</v>
      </c>
      <c r="G14">
        <v>4437.08</v>
      </c>
      <c r="H14">
        <v>5176.93</v>
      </c>
      <c r="I14">
        <v>4037.49</v>
      </c>
      <c r="J14">
        <v>3907.64</v>
      </c>
      <c r="K14">
        <v>3432.74</v>
      </c>
      <c r="L14">
        <v>3286.83</v>
      </c>
      <c r="M14">
        <v>5627.94</v>
      </c>
      <c r="N14">
        <v>4351.3100000000004</v>
      </c>
      <c r="O14">
        <v>4354.54</v>
      </c>
    </row>
    <row r="16" spans="1:15" x14ac:dyDescent="0.25">
      <c r="A16" t="s">
        <v>30</v>
      </c>
      <c r="B16" s="5" t="s">
        <v>11</v>
      </c>
      <c r="C16">
        <v>21.84</v>
      </c>
      <c r="D16">
        <v>49</v>
      </c>
      <c r="E16">
        <v>26.28</v>
      </c>
      <c r="F16">
        <v>24.56</v>
      </c>
      <c r="G16">
        <v>22.64</v>
      </c>
      <c r="H16">
        <v>46.8</v>
      </c>
      <c r="I16">
        <v>46.12</v>
      </c>
      <c r="J16">
        <v>49</v>
      </c>
      <c r="K16">
        <v>25.36</v>
      </c>
      <c r="L16">
        <v>47.92</v>
      </c>
      <c r="M16">
        <v>32.44</v>
      </c>
      <c r="N16">
        <v>53.64</v>
      </c>
      <c r="O16">
        <v>66.400000000000006</v>
      </c>
    </row>
    <row r="17" spans="1:15" x14ac:dyDescent="0.25">
      <c r="B17" t="s">
        <v>12</v>
      </c>
      <c r="C17">
        <v>53.24</v>
      </c>
      <c r="D17">
        <v>52.64</v>
      </c>
      <c r="E17">
        <v>66.36</v>
      </c>
      <c r="F17">
        <v>42.2</v>
      </c>
      <c r="G17">
        <v>43.24</v>
      </c>
      <c r="H17">
        <v>43.24</v>
      </c>
      <c r="I17">
        <v>53.92</v>
      </c>
      <c r="J17">
        <v>53.76</v>
      </c>
      <c r="K17">
        <v>39.08</v>
      </c>
      <c r="L17">
        <v>36.44</v>
      </c>
      <c r="M17">
        <v>34.119999999999997</v>
      </c>
      <c r="N17">
        <v>17.760000000000002</v>
      </c>
      <c r="O17">
        <v>28.64</v>
      </c>
    </row>
    <row r="19" spans="1:15" x14ac:dyDescent="0.25">
      <c r="A19" t="s">
        <v>31</v>
      </c>
      <c r="B19" s="5" t="s">
        <v>11</v>
      </c>
      <c r="C19">
        <v>74</v>
      </c>
      <c r="D19">
        <v>120</v>
      </c>
      <c r="E19">
        <v>140</v>
      </c>
      <c r="F19">
        <v>164</v>
      </c>
      <c r="G19">
        <v>128</v>
      </c>
      <c r="H19">
        <v>35</v>
      </c>
      <c r="I19">
        <v>145</v>
      </c>
      <c r="J19">
        <v>130</v>
      </c>
      <c r="K19">
        <v>174</v>
      </c>
      <c r="L19">
        <v>136</v>
      </c>
    </row>
    <row r="20" spans="1:15" x14ac:dyDescent="0.25">
      <c r="B20" t="s">
        <v>23</v>
      </c>
      <c r="C20">
        <v>107</v>
      </c>
      <c r="D20">
        <v>89</v>
      </c>
      <c r="E20">
        <v>102</v>
      </c>
      <c r="F20">
        <v>87</v>
      </c>
      <c r="G20">
        <v>31</v>
      </c>
      <c r="H20">
        <v>93</v>
      </c>
      <c r="I20">
        <v>77</v>
      </c>
      <c r="J20">
        <v>71</v>
      </c>
      <c r="K20">
        <v>128</v>
      </c>
      <c r="L20">
        <v>126</v>
      </c>
      <c r="M20">
        <v>12</v>
      </c>
      <c r="N20">
        <v>115</v>
      </c>
      <c r="O20">
        <v>85</v>
      </c>
    </row>
    <row r="22" spans="1:15" x14ac:dyDescent="0.25">
      <c r="A22" t="s">
        <v>32</v>
      </c>
      <c r="B22" s="5" t="s">
        <v>11</v>
      </c>
      <c r="C22">
        <v>4070.97</v>
      </c>
      <c r="D22">
        <v>4489.46</v>
      </c>
      <c r="E22">
        <v>3333.15</v>
      </c>
      <c r="F22">
        <v>4213.3</v>
      </c>
      <c r="G22">
        <v>3270.23</v>
      </c>
      <c r="H22">
        <v>4049.19</v>
      </c>
      <c r="I22">
        <v>4789</v>
      </c>
      <c r="J22">
        <v>2113.88</v>
      </c>
      <c r="K22">
        <v>2997.07</v>
      </c>
      <c r="L22">
        <v>3238.79</v>
      </c>
    </row>
    <row r="23" spans="1:15" x14ac:dyDescent="0.25">
      <c r="B23" t="s">
        <v>23</v>
      </c>
      <c r="C23">
        <v>4580.72</v>
      </c>
      <c r="D23">
        <v>5038.9799999999996</v>
      </c>
      <c r="E23">
        <v>5428.92</v>
      </c>
      <c r="F23">
        <v>5701.72</v>
      </c>
      <c r="G23">
        <v>6006.35</v>
      </c>
      <c r="H23">
        <v>3856.97</v>
      </c>
      <c r="I23">
        <v>4704.57</v>
      </c>
      <c r="J23">
        <v>4055.8</v>
      </c>
      <c r="K23">
        <v>4270.5200000000004</v>
      </c>
      <c r="L23">
        <v>3948.83</v>
      </c>
      <c r="M23">
        <v>4561.75</v>
      </c>
      <c r="N23">
        <v>2029.55</v>
      </c>
      <c r="O23">
        <v>2810.73</v>
      </c>
    </row>
    <row r="25" spans="1:15" x14ac:dyDescent="0.25">
      <c r="A25" t="s">
        <v>33</v>
      </c>
      <c r="B25" s="5" t="s">
        <v>11</v>
      </c>
      <c r="C25">
        <v>59.96</v>
      </c>
      <c r="D25">
        <v>39.64</v>
      </c>
      <c r="E25">
        <v>34.68</v>
      </c>
      <c r="F25">
        <v>35.08</v>
      </c>
      <c r="G25">
        <v>21.28</v>
      </c>
      <c r="H25">
        <v>48.68</v>
      </c>
      <c r="I25">
        <v>52.48</v>
      </c>
      <c r="J25">
        <v>22.28</v>
      </c>
      <c r="K25">
        <v>24</v>
      </c>
      <c r="L25">
        <v>23.32</v>
      </c>
    </row>
    <row r="26" spans="1:15" x14ac:dyDescent="0.25">
      <c r="B26" t="s">
        <v>23</v>
      </c>
      <c r="C26">
        <v>26.72</v>
      </c>
      <c r="D26">
        <v>47.84</v>
      </c>
      <c r="E26">
        <v>34.24</v>
      </c>
      <c r="F26">
        <v>76.680000000000007</v>
      </c>
      <c r="G26">
        <v>51.8</v>
      </c>
      <c r="H26">
        <v>33.6</v>
      </c>
      <c r="I26">
        <v>33.92</v>
      </c>
      <c r="J26">
        <v>75.44</v>
      </c>
      <c r="K26">
        <v>20.48</v>
      </c>
      <c r="L26">
        <v>34.68</v>
      </c>
      <c r="M26">
        <v>51</v>
      </c>
      <c r="N26">
        <v>15.96</v>
      </c>
      <c r="O26">
        <v>30.72</v>
      </c>
    </row>
    <row r="28" spans="1:15" x14ac:dyDescent="0.25">
      <c r="A28" t="s">
        <v>34</v>
      </c>
      <c r="B28" s="5" t="s">
        <v>11</v>
      </c>
      <c r="C28">
        <v>155</v>
      </c>
      <c r="D28">
        <v>120</v>
      </c>
      <c r="E28">
        <v>173</v>
      </c>
      <c r="F28">
        <v>173</v>
      </c>
      <c r="G28">
        <v>155</v>
      </c>
      <c r="H28">
        <v>130</v>
      </c>
      <c r="I28">
        <v>153</v>
      </c>
      <c r="J28">
        <v>87</v>
      </c>
      <c r="K28">
        <v>123</v>
      </c>
      <c r="L28">
        <v>127</v>
      </c>
    </row>
    <row r="29" spans="1:15" x14ac:dyDescent="0.25">
      <c r="B29" t="s">
        <v>23</v>
      </c>
      <c r="C29">
        <v>129</v>
      </c>
      <c r="D29">
        <v>39</v>
      </c>
      <c r="E29">
        <v>106</v>
      </c>
      <c r="F29">
        <v>88</v>
      </c>
      <c r="G29">
        <v>56</v>
      </c>
      <c r="H29">
        <v>147</v>
      </c>
      <c r="I29">
        <v>113</v>
      </c>
      <c r="J29">
        <v>79</v>
      </c>
      <c r="K29">
        <v>134</v>
      </c>
      <c r="L29">
        <v>158</v>
      </c>
      <c r="M29">
        <v>136</v>
      </c>
    </row>
    <row r="31" spans="1:15" x14ac:dyDescent="0.25">
      <c r="A31" t="s">
        <v>35</v>
      </c>
      <c r="B31" s="5" t="s">
        <v>11</v>
      </c>
      <c r="C31">
        <v>2566.86</v>
      </c>
      <c r="D31">
        <v>4868.95</v>
      </c>
      <c r="E31">
        <v>4409.21</v>
      </c>
      <c r="F31">
        <v>4469.07</v>
      </c>
      <c r="G31">
        <v>4795.57</v>
      </c>
      <c r="H31">
        <v>2308.83</v>
      </c>
      <c r="I31">
        <v>5932.93</v>
      </c>
      <c r="J31">
        <v>3152.16</v>
      </c>
      <c r="K31">
        <v>5310.12</v>
      </c>
      <c r="L31">
        <v>5170.46</v>
      </c>
    </row>
    <row r="32" spans="1:15" x14ac:dyDescent="0.25">
      <c r="B32" t="s">
        <v>23</v>
      </c>
      <c r="C32">
        <v>3898.16</v>
      </c>
      <c r="D32">
        <v>5233.07</v>
      </c>
      <c r="E32">
        <v>4650.8500000000004</v>
      </c>
      <c r="F32">
        <v>5673.21</v>
      </c>
      <c r="G32">
        <v>4115.87</v>
      </c>
      <c r="H32">
        <v>6503.9</v>
      </c>
      <c r="I32">
        <v>4565.1400000000003</v>
      </c>
      <c r="J32">
        <v>5415.57</v>
      </c>
      <c r="K32">
        <v>4255.07</v>
      </c>
      <c r="L32">
        <v>5196.34</v>
      </c>
    </row>
    <row r="34" spans="1:12" x14ac:dyDescent="0.25">
      <c r="A34" t="s">
        <v>36</v>
      </c>
      <c r="B34" s="5" t="s">
        <v>11</v>
      </c>
      <c r="C34">
        <v>44.92</v>
      </c>
      <c r="D34">
        <v>60.84</v>
      </c>
      <c r="E34">
        <v>69.84</v>
      </c>
      <c r="F34">
        <v>60.84</v>
      </c>
      <c r="G34">
        <v>38.04</v>
      </c>
      <c r="H34">
        <v>17.239999999999998</v>
      </c>
      <c r="I34">
        <v>77</v>
      </c>
      <c r="J34">
        <v>57.44</v>
      </c>
      <c r="K34">
        <v>54.12</v>
      </c>
      <c r="L34">
        <v>47.64</v>
      </c>
    </row>
    <row r="35" spans="1:12" x14ac:dyDescent="0.25">
      <c r="B35" t="s">
        <v>23</v>
      </c>
      <c r="C35">
        <v>33.56</v>
      </c>
      <c r="D35">
        <v>32.92</v>
      </c>
      <c r="E35">
        <v>60.56</v>
      </c>
      <c r="F35">
        <v>75.84</v>
      </c>
      <c r="G35">
        <v>47.04</v>
      </c>
      <c r="H35">
        <v>52.72</v>
      </c>
      <c r="I35">
        <v>45.48</v>
      </c>
      <c r="J35">
        <v>51.24</v>
      </c>
      <c r="K35">
        <v>50.72</v>
      </c>
      <c r="L35">
        <v>63.48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3"/>
  <sheetViews>
    <sheetView topLeftCell="A10" zoomScaleNormal="100" workbookViewId="0">
      <selection activeCell="L18" sqref="L18"/>
    </sheetView>
  </sheetViews>
  <sheetFormatPr defaultRowHeight="14" x14ac:dyDescent="0.25"/>
  <cols>
    <col min="2" max="2" width="14.08984375" customWidth="1"/>
    <col min="3" max="3" width="12.1796875" customWidth="1"/>
  </cols>
  <sheetData>
    <row r="1" spans="1:15" x14ac:dyDescent="0.25">
      <c r="A1" t="s">
        <v>37</v>
      </c>
      <c r="B1" t="s">
        <v>50</v>
      </c>
      <c r="C1">
        <v>107</v>
      </c>
      <c r="D1">
        <v>47</v>
      </c>
      <c r="E1">
        <v>106</v>
      </c>
      <c r="F1">
        <v>77</v>
      </c>
      <c r="G1">
        <v>83</v>
      </c>
      <c r="H1">
        <v>37</v>
      </c>
      <c r="I1">
        <v>30</v>
      </c>
      <c r="J1">
        <v>66</v>
      </c>
      <c r="K1">
        <v>24</v>
      </c>
      <c r="L1">
        <v>24</v>
      </c>
      <c r="M1">
        <v>63</v>
      </c>
    </row>
    <row r="2" spans="1:15" x14ac:dyDescent="0.25">
      <c r="B2" t="s">
        <v>51</v>
      </c>
      <c r="C2">
        <v>147</v>
      </c>
      <c r="D2">
        <v>159</v>
      </c>
      <c r="E2">
        <v>153</v>
      </c>
      <c r="F2">
        <v>100</v>
      </c>
      <c r="G2">
        <v>122</v>
      </c>
      <c r="H2">
        <v>125</v>
      </c>
      <c r="I2">
        <v>71</v>
      </c>
      <c r="J2">
        <v>96</v>
      </c>
      <c r="K2">
        <v>132</v>
      </c>
      <c r="L2">
        <v>122</v>
      </c>
      <c r="M2">
        <v>137</v>
      </c>
      <c r="N2">
        <v>115</v>
      </c>
      <c r="O2">
        <v>136</v>
      </c>
    </row>
    <row r="4" spans="1:15" x14ac:dyDescent="0.25">
      <c r="A4" t="s">
        <v>38</v>
      </c>
      <c r="B4" t="s">
        <v>50</v>
      </c>
      <c r="C4">
        <v>1154.06</v>
      </c>
      <c r="D4">
        <v>2117.7399999999998</v>
      </c>
      <c r="E4">
        <v>1957.65</v>
      </c>
      <c r="F4">
        <v>2055.19</v>
      </c>
      <c r="G4">
        <v>2436.7600000000002</v>
      </c>
      <c r="H4">
        <v>5289.66</v>
      </c>
      <c r="I4">
        <v>3571.44</v>
      </c>
      <c r="J4">
        <v>4125.6000000000004</v>
      </c>
      <c r="K4">
        <v>4063.91</v>
      </c>
      <c r="L4">
        <v>3310.96</v>
      </c>
      <c r="M4">
        <v>4491.3999999999996</v>
      </c>
    </row>
    <row r="5" spans="1:15" x14ac:dyDescent="0.25">
      <c r="B5" t="s">
        <v>51</v>
      </c>
      <c r="C5">
        <v>2984.24</v>
      </c>
      <c r="D5">
        <v>3114.16</v>
      </c>
      <c r="E5">
        <v>3365.11</v>
      </c>
      <c r="F5">
        <v>3139.96</v>
      </c>
      <c r="G5">
        <v>2476.6</v>
      </c>
      <c r="H5">
        <v>2372.83</v>
      </c>
      <c r="I5">
        <v>3689.2</v>
      </c>
      <c r="J5">
        <v>2776.19</v>
      </c>
      <c r="K5">
        <v>3547.33</v>
      </c>
      <c r="L5">
        <v>2627.01</v>
      </c>
      <c r="M5">
        <v>3821.78</v>
      </c>
      <c r="N5">
        <v>3697.67</v>
      </c>
      <c r="O5">
        <v>4465.26</v>
      </c>
    </row>
    <row r="7" spans="1:15" x14ac:dyDescent="0.25">
      <c r="A7" t="s">
        <v>39</v>
      </c>
      <c r="B7" t="s">
        <v>90</v>
      </c>
      <c r="C7">
        <v>85.107699999999994</v>
      </c>
      <c r="D7">
        <v>92.480500000000006</v>
      </c>
      <c r="E7">
        <v>92.073899999999995</v>
      </c>
      <c r="F7">
        <v>91.060599999999994</v>
      </c>
      <c r="G7">
        <v>93.6404</v>
      </c>
      <c r="H7">
        <v>43.44</v>
      </c>
      <c r="I7">
        <v>55.88</v>
      </c>
      <c r="J7">
        <v>17.559999999999999</v>
      </c>
      <c r="K7">
        <v>61.44</v>
      </c>
      <c r="L7">
        <v>20.64</v>
      </c>
      <c r="M7">
        <v>23.76</v>
      </c>
    </row>
    <row r="8" spans="1:15" x14ac:dyDescent="0.25">
      <c r="B8" t="s">
        <v>51</v>
      </c>
      <c r="C8">
        <v>47.24</v>
      </c>
      <c r="D8">
        <v>45.32</v>
      </c>
      <c r="E8">
        <v>52.08</v>
      </c>
      <c r="F8">
        <v>59.92</v>
      </c>
      <c r="G8">
        <v>10.96</v>
      </c>
      <c r="H8">
        <v>49.04</v>
      </c>
      <c r="I8">
        <v>36.36</v>
      </c>
      <c r="J8">
        <v>20.399999999999999</v>
      </c>
      <c r="K8">
        <v>28.36</v>
      </c>
      <c r="L8">
        <v>26.12</v>
      </c>
      <c r="M8">
        <v>52.12</v>
      </c>
      <c r="N8">
        <v>31.56</v>
      </c>
      <c r="O8">
        <v>33.08</v>
      </c>
    </row>
    <row r="10" spans="1:15" x14ac:dyDescent="0.25">
      <c r="A10" t="s">
        <v>40</v>
      </c>
      <c r="B10" t="s">
        <v>50</v>
      </c>
      <c r="C10">
        <v>148.32</v>
      </c>
      <c r="D10">
        <v>130.04</v>
      </c>
      <c r="E10">
        <v>100.8</v>
      </c>
      <c r="F10">
        <v>120</v>
      </c>
      <c r="G10">
        <v>106.48</v>
      </c>
      <c r="H10">
        <v>228.6</v>
      </c>
      <c r="I10">
        <v>85.72</v>
      </c>
      <c r="J10">
        <v>114.68</v>
      </c>
      <c r="K10">
        <v>129.76</v>
      </c>
      <c r="L10">
        <v>129.56</v>
      </c>
      <c r="M10">
        <v>190.28</v>
      </c>
    </row>
    <row r="11" spans="1:15" x14ac:dyDescent="0.25">
      <c r="B11" t="s">
        <v>51</v>
      </c>
      <c r="C11">
        <v>161.52000000000001</v>
      </c>
      <c r="D11">
        <v>192.96</v>
      </c>
      <c r="E11">
        <v>258.56</v>
      </c>
      <c r="F11">
        <v>105.56</v>
      </c>
      <c r="G11">
        <v>113.28</v>
      </c>
      <c r="H11">
        <v>126.92</v>
      </c>
      <c r="I11">
        <v>156.63999999999999</v>
      </c>
      <c r="J11">
        <v>175.4</v>
      </c>
      <c r="K11">
        <v>197.44</v>
      </c>
      <c r="L11">
        <v>177.56</v>
      </c>
      <c r="M11">
        <v>137.84</v>
      </c>
      <c r="N11">
        <v>152.6</v>
      </c>
      <c r="O11">
        <v>153.04</v>
      </c>
    </row>
    <row r="13" spans="1:15" x14ac:dyDescent="0.25">
      <c r="A13" t="s">
        <v>41</v>
      </c>
      <c r="B13" t="s">
        <v>43</v>
      </c>
      <c r="C13" t="s">
        <v>50</v>
      </c>
      <c r="D13" s="10">
        <v>0.88202199999999997</v>
      </c>
      <c r="E13" s="10">
        <v>1.028956</v>
      </c>
      <c r="F13" s="10">
        <v>1</v>
      </c>
      <c r="G13" s="10">
        <v>1.5624750000000001</v>
      </c>
      <c r="H13" s="10">
        <v>1.170798</v>
      </c>
      <c r="I13" s="10">
        <v>0.948461</v>
      </c>
    </row>
    <row r="14" spans="1:15" x14ac:dyDescent="0.25">
      <c r="C14" t="s">
        <v>51</v>
      </c>
      <c r="D14" s="10">
        <v>2.0243150000000001</v>
      </c>
      <c r="E14" s="10">
        <v>2.6111330000000001</v>
      </c>
      <c r="F14" s="10">
        <v>1.398911</v>
      </c>
      <c r="G14" s="10">
        <v>1.945346</v>
      </c>
      <c r="H14" s="10">
        <v>2.641842</v>
      </c>
      <c r="I14" s="10">
        <v>1.34992</v>
      </c>
    </row>
    <row r="15" spans="1:15" x14ac:dyDescent="0.25">
      <c r="D15" s="11"/>
      <c r="E15" s="11"/>
      <c r="F15" s="11"/>
      <c r="G15" s="11"/>
      <c r="H15" s="11"/>
      <c r="I15" s="11"/>
      <c r="L15" s="7"/>
      <c r="M15" s="7"/>
    </row>
    <row r="16" spans="1:15" x14ac:dyDescent="0.25">
      <c r="B16" t="s">
        <v>45</v>
      </c>
      <c r="C16" t="s">
        <v>50</v>
      </c>
      <c r="D16" s="10">
        <v>0.59842799999999996</v>
      </c>
      <c r="E16" s="10">
        <v>0.87666599999999995</v>
      </c>
      <c r="F16" s="10">
        <v>0.67203299999999999</v>
      </c>
      <c r="G16" s="10">
        <v>1.432485</v>
      </c>
      <c r="H16" s="10">
        <v>1</v>
      </c>
      <c r="I16" s="10">
        <v>1.523164</v>
      </c>
      <c r="L16" s="7"/>
      <c r="M16" s="7"/>
      <c r="N16" s="7"/>
    </row>
    <row r="17" spans="2:14" x14ac:dyDescent="0.25">
      <c r="C17" t="s">
        <v>51</v>
      </c>
      <c r="D17" s="10">
        <v>1.5092749999999999</v>
      </c>
      <c r="E17" s="10">
        <v>1.5147120000000001</v>
      </c>
      <c r="F17" s="10">
        <v>2.0216460000000001</v>
      </c>
      <c r="G17" s="10">
        <v>0.99825299999999995</v>
      </c>
      <c r="H17" s="10">
        <v>1.25787</v>
      </c>
      <c r="I17" s="10">
        <v>1.2172769999999999</v>
      </c>
      <c r="L17" s="7"/>
      <c r="M17" s="7"/>
      <c r="N17" s="7"/>
    </row>
    <row r="18" spans="2:14" x14ac:dyDescent="0.25">
      <c r="L18" s="7"/>
      <c r="M18" s="7"/>
      <c r="N18" s="7"/>
    </row>
    <row r="19" spans="2:14" x14ac:dyDescent="0.25">
      <c r="B19" t="s">
        <v>47</v>
      </c>
      <c r="C19" t="s">
        <v>50</v>
      </c>
      <c r="D19">
        <v>1.2227410000000001</v>
      </c>
      <c r="E19">
        <v>1.406175</v>
      </c>
      <c r="F19">
        <v>0.70952559999999998</v>
      </c>
      <c r="G19">
        <v>1</v>
      </c>
      <c r="H19">
        <v>0.69133469999999997</v>
      </c>
      <c r="I19">
        <v>0.34707339999999998</v>
      </c>
      <c r="L19" s="7"/>
      <c r="M19" s="7"/>
      <c r="N19" s="7"/>
    </row>
    <row r="20" spans="2:14" x14ac:dyDescent="0.25">
      <c r="C20" t="s">
        <v>51</v>
      </c>
      <c r="D20">
        <v>1.344009</v>
      </c>
      <c r="E20">
        <v>1.686293</v>
      </c>
      <c r="F20">
        <v>1.520103</v>
      </c>
      <c r="G20">
        <v>1.477295</v>
      </c>
      <c r="H20">
        <v>1.8717999999999999</v>
      </c>
      <c r="I20">
        <v>0.46435939999999998</v>
      </c>
      <c r="L20" s="7"/>
      <c r="M20" s="7"/>
      <c r="N20" s="7"/>
    </row>
    <row r="21" spans="2:14" x14ac:dyDescent="0.25">
      <c r="M21" s="7"/>
      <c r="N21" s="7"/>
    </row>
    <row r="22" spans="2:14" x14ac:dyDescent="0.25">
      <c r="B22" t="s">
        <v>49</v>
      </c>
      <c r="C22" t="s">
        <v>50</v>
      </c>
      <c r="D22">
        <v>1</v>
      </c>
      <c r="E22">
        <v>0.85611590000000004</v>
      </c>
      <c r="F22">
        <v>0.85418950000000005</v>
      </c>
      <c r="G22">
        <v>1.003803</v>
      </c>
      <c r="H22">
        <v>1.0835379999999999</v>
      </c>
      <c r="I22">
        <v>1.059785</v>
      </c>
      <c r="M22" s="7"/>
      <c r="N22" s="7"/>
    </row>
    <row r="23" spans="2:14" x14ac:dyDescent="0.25">
      <c r="C23" t="s">
        <v>51</v>
      </c>
      <c r="D23">
        <v>0.98031429999999997</v>
      </c>
      <c r="E23">
        <v>1.0610919999999999</v>
      </c>
      <c r="F23">
        <v>1.005037</v>
      </c>
      <c r="G23">
        <v>1.224548</v>
      </c>
      <c r="H23">
        <v>0.930863</v>
      </c>
      <c r="I23">
        <v>0.66232179999999996</v>
      </c>
      <c r="M23" s="7"/>
      <c r="N23" s="7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0"/>
  <sheetViews>
    <sheetView topLeftCell="A4" workbookViewId="0">
      <selection activeCell="M24" sqref="M24"/>
    </sheetView>
  </sheetViews>
  <sheetFormatPr defaultRowHeight="14" x14ac:dyDescent="0.25"/>
  <cols>
    <col min="2" max="2" width="12.1796875" customWidth="1"/>
  </cols>
  <sheetData>
    <row r="1" spans="1:10" x14ac:dyDescent="0.25">
      <c r="A1" t="s">
        <v>52</v>
      </c>
      <c r="B1" t="s">
        <v>59</v>
      </c>
      <c r="C1">
        <v>1.273854370468789</v>
      </c>
      <c r="D1">
        <v>1.035605956489015</v>
      </c>
      <c r="E1">
        <v>0.99999999999999978</v>
      </c>
      <c r="F1">
        <v>0.65650404477882374</v>
      </c>
      <c r="G1">
        <v>0.75700878110438574</v>
      </c>
      <c r="H1">
        <v>0.66371913774812141</v>
      </c>
    </row>
    <row r="2" spans="1:10" x14ac:dyDescent="0.25">
      <c r="B2" t="s">
        <v>60</v>
      </c>
      <c r="C2">
        <v>1.3929132443653431</v>
      </c>
      <c r="D2">
        <v>1.2227007180685157</v>
      </c>
      <c r="E2">
        <v>1.7599162288485701</v>
      </c>
      <c r="F2">
        <v>1.2913652712967967</v>
      </c>
      <c r="G2">
        <v>1.3930659429944956</v>
      </c>
      <c r="H2">
        <v>1.0098604892751464</v>
      </c>
    </row>
    <row r="4" spans="1:10" x14ac:dyDescent="0.25">
      <c r="A4" t="s">
        <v>53</v>
      </c>
      <c r="B4" t="s">
        <v>59</v>
      </c>
      <c r="C4">
        <v>117</v>
      </c>
      <c r="D4">
        <v>113</v>
      </c>
      <c r="E4">
        <v>43</v>
      </c>
      <c r="F4">
        <v>131</v>
      </c>
      <c r="G4">
        <v>81</v>
      </c>
      <c r="H4">
        <v>54</v>
      </c>
      <c r="I4">
        <v>39</v>
      </c>
      <c r="J4">
        <v>117</v>
      </c>
    </row>
    <row r="5" spans="1:10" x14ac:dyDescent="0.25">
      <c r="B5" t="s">
        <v>60</v>
      </c>
      <c r="C5">
        <v>163</v>
      </c>
      <c r="D5">
        <v>121</v>
      </c>
      <c r="E5">
        <v>108</v>
      </c>
      <c r="F5">
        <v>149</v>
      </c>
      <c r="G5">
        <v>122</v>
      </c>
      <c r="H5">
        <v>105</v>
      </c>
      <c r="I5">
        <v>139</v>
      </c>
      <c r="J5">
        <v>102</v>
      </c>
    </row>
    <row r="7" spans="1:10" x14ac:dyDescent="0.25">
      <c r="A7" t="s">
        <v>54</v>
      </c>
      <c r="B7" t="s">
        <v>59</v>
      </c>
      <c r="C7">
        <v>4141.9399999999996</v>
      </c>
      <c r="D7">
        <v>3980.63</v>
      </c>
      <c r="E7">
        <v>5185.6899999999996</v>
      </c>
      <c r="F7">
        <v>4938.76</v>
      </c>
      <c r="G7">
        <v>5747.22</v>
      </c>
      <c r="H7">
        <v>6144.24</v>
      </c>
      <c r="I7">
        <v>5661.95</v>
      </c>
      <c r="J7">
        <v>6260.2</v>
      </c>
    </row>
    <row r="8" spans="1:10" x14ac:dyDescent="0.25">
      <c r="B8" t="s">
        <v>60</v>
      </c>
      <c r="C8">
        <v>4763.53</v>
      </c>
      <c r="D8">
        <v>5885.9</v>
      </c>
      <c r="E8">
        <v>5608.34</v>
      </c>
      <c r="F8">
        <v>4550.79</v>
      </c>
      <c r="G8">
        <v>3885.14</v>
      </c>
      <c r="H8">
        <v>5872.2</v>
      </c>
      <c r="I8">
        <v>5217.01</v>
      </c>
      <c r="J8">
        <v>3692.28</v>
      </c>
    </row>
    <row r="10" spans="1:10" x14ac:dyDescent="0.25">
      <c r="A10" t="s">
        <v>55</v>
      </c>
      <c r="B10" t="s">
        <v>59</v>
      </c>
      <c r="C10">
        <v>21.68</v>
      </c>
      <c r="D10">
        <v>17.52</v>
      </c>
      <c r="E10">
        <v>21.04</v>
      </c>
      <c r="F10">
        <v>22.16</v>
      </c>
      <c r="G10">
        <v>44.52</v>
      </c>
      <c r="H10">
        <v>59.8</v>
      </c>
      <c r="I10">
        <v>16.48</v>
      </c>
      <c r="J10">
        <v>56.96</v>
      </c>
    </row>
    <row r="11" spans="1:10" x14ac:dyDescent="0.25">
      <c r="B11" t="s">
        <v>60</v>
      </c>
      <c r="C11">
        <v>54.68</v>
      </c>
      <c r="D11">
        <v>40</v>
      </c>
      <c r="E11">
        <v>19.079999999999998</v>
      </c>
      <c r="F11">
        <v>68.12</v>
      </c>
      <c r="G11">
        <v>23.24</v>
      </c>
      <c r="H11">
        <v>50.56</v>
      </c>
      <c r="I11">
        <v>41.96</v>
      </c>
      <c r="J11">
        <v>14.4</v>
      </c>
    </row>
    <row r="13" spans="1:10" x14ac:dyDescent="0.25">
      <c r="A13" t="s">
        <v>56</v>
      </c>
      <c r="B13" t="s">
        <v>59</v>
      </c>
      <c r="C13">
        <v>21.68</v>
      </c>
      <c r="D13">
        <v>17.52</v>
      </c>
      <c r="E13">
        <v>21.04</v>
      </c>
      <c r="F13">
        <v>22.16</v>
      </c>
      <c r="G13">
        <v>44.52</v>
      </c>
      <c r="H13">
        <v>59.8</v>
      </c>
      <c r="I13">
        <v>16.48</v>
      </c>
      <c r="J13">
        <v>56.96</v>
      </c>
    </row>
    <row r="14" spans="1:10" x14ac:dyDescent="0.25">
      <c r="B14" t="s">
        <v>60</v>
      </c>
      <c r="C14">
        <v>54.68</v>
      </c>
      <c r="D14">
        <v>40</v>
      </c>
      <c r="E14">
        <v>19.079999999999998</v>
      </c>
      <c r="F14">
        <v>68.12</v>
      </c>
      <c r="G14">
        <v>23.24</v>
      </c>
      <c r="H14">
        <v>50.56</v>
      </c>
      <c r="I14">
        <v>41.96</v>
      </c>
      <c r="J14">
        <v>14.4</v>
      </c>
    </row>
    <row r="16" spans="1:10" x14ac:dyDescent="0.25">
      <c r="A16" t="s">
        <v>57</v>
      </c>
      <c r="B16" t="s">
        <v>59</v>
      </c>
      <c r="C16">
        <v>4.3</v>
      </c>
      <c r="D16">
        <v>4.5999999999999996</v>
      </c>
      <c r="E16">
        <v>3.9</v>
      </c>
      <c r="F16">
        <v>4.5</v>
      </c>
      <c r="G16">
        <v>4</v>
      </c>
      <c r="H16">
        <v>4.4000000000000004</v>
      </c>
      <c r="I16">
        <v>4.5999999999999996</v>
      </c>
      <c r="J16">
        <v>3</v>
      </c>
    </row>
    <row r="17" spans="1:10" x14ac:dyDescent="0.25">
      <c r="B17" t="s">
        <v>60</v>
      </c>
      <c r="C17">
        <v>4.4000000000000004</v>
      </c>
      <c r="D17">
        <v>3.9</v>
      </c>
      <c r="E17">
        <v>4.3</v>
      </c>
      <c r="F17">
        <v>3.9</v>
      </c>
      <c r="G17">
        <v>5.7</v>
      </c>
      <c r="H17">
        <v>3.2</v>
      </c>
      <c r="I17">
        <v>4.7</v>
      </c>
    </row>
    <row r="19" spans="1:10" x14ac:dyDescent="0.25">
      <c r="A19" t="s">
        <v>58</v>
      </c>
      <c r="B19" t="s">
        <v>59</v>
      </c>
      <c r="C19">
        <v>93.023255813953483</v>
      </c>
      <c r="D19">
        <v>91.304347826086953</v>
      </c>
      <c r="E19">
        <v>94.87179487179489</v>
      </c>
      <c r="F19">
        <v>93.333333333333329</v>
      </c>
      <c r="G19">
        <v>92.499999999999986</v>
      </c>
      <c r="H19">
        <v>95.454545454545425</v>
      </c>
      <c r="I19">
        <v>89.130434782608688</v>
      </c>
      <c r="J19">
        <v>89.999999999999986</v>
      </c>
    </row>
    <row r="20" spans="1:10" x14ac:dyDescent="0.25">
      <c r="B20" t="s">
        <v>60</v>
      </c>
      <c r="C20">
        <v>88.63636363636364</v>
      </c>
      <c r="D20">
        <v>92.000000000000028</v>
      </c>
      <c r="E20">
        <v>87.179487179487182</v>
      </c>
      <c r="F20">
        <v>83.72093023255816</v>
      </c>
      <c r="G20">
        <v>92.307692307692292</v>
      </c>
      <c r="H20">
        <v>66.666666666666657</v>
      </c>
      <c r="I20">
        <v>65.625</v>
      </c>
      <c r="J20">
        <v>89.361702127659569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workbookViewId="0">
      <selection activeCell="F19" sqref="F19"/>
    </sheetView>
  </sheetViews>
  <sheetFormatPr defaultRowHeight="14" x14ac:dyDescent="0.25"/>
  <cols>
    <col min="2" max="2" width="13.26953125" customWidth="1"/>
  </cols>
  <sheetData>
    <row r="1" spans="1:22" x14ac:dyDescent="0.25">
      <c r="A1" t="s">
        <v>61</v>
      </c>
      <c r="B1" t="s">
        <v>67</v>
      </c>
      <c r="C1">
        <v>1</v>
      </c>
      <c r="D1">
        <v>1.0266666666666666</v>
      </c>
      <c r="E1">
        <v>0.75633333333333341</v>
      </c>
    </row>
    <row r="2" spans="1:22" x14ac:dyDescent="0.25">
      <c r="B2" t="s">
        <v>68</v>
      </c>
      <c r="C2">
        <v>0.53133333333333332</v>
      </c>
      <c r="D2">
        <v>0.59433333333333327</v>
      </c>
      <c r="E2">
        <v>0.77433333333333332</v>
      </c>
      <c r="F2">
        <v>0.71933333333333327</v>
      </c>
    </row>
    <row r="4" spans="1:22" x14ac:dyDescent="0.25">
      <c r="A4" t="s">
        <v>62</v>
      </c>
      <c r="B4" t="s">
        <v>67</v>
      </c>
      <c r="C4">
        <v>122</v>
      </c>
      <c r="D4">
        <v>97</v>
      </c>
      <c r="E4">
        <v>152</v>
      </c>
      <c r="F4">
        <v>142</v>
      </c>
      <c r="G4">
        <v>83</v>
      </c>
      <c r="H4">
        <v>153</v>
      </c>
      <c r="I4">
        <v>163</v>
      </c>
      <c r="J4">
        <v>125</v>
      </c>
      <c r="K4">
        <v>47</v>
      </c>
      <c r="L4">
        <v>118</v>
      </c>
      <c r="M4">
        <v>110</v>
      </c>
      <c r="N4">
        <v>101</v>
      </c>
      <c r="O4">
        <v>140</v>
      </c>
      <c r="P4">
        <v>127</v>
      </c>
      <c r="Q4">
        <v>119</v>
      </c>
      <c r="R4">
        <v>141</v>
      </c>
      <c r="S4">
        <v>110</v>
      </c>
      <c r="T4">
        <v>113</v>
      </c>
      <c r="U4">
        <v>126</v>
      </c>
      <c r="V4">
        <v>150</v>
      </c>
    </row>
    <row r="5" spans="1:22" x14ac:dyDescent="0.25">
      <c r="B5" t="s">
        <v>68</v>
      </c>
      <c r="C5">
        <v>140</v>
      </c>
      <c r="D5">
        <v>138</v>
      </c>
      <c r="E5">
        <v>93</v>
      </c>
      <c r="F5">
        <v>115</v>
      </c>
      <c r="G5">
        <v>100</v>
      </c>
      <c r="H5">
        <v>125</v>
      </c>
      <c r="I5">
        <v>86</v>
      </c>
      <c r="J5">
        <v>66</v>
      </c>
      <c r="K5">
        <v>19</v>
      </c>
      <c r="L5">
        <v>119</v>
      </c>
      <c r="M5">
        <v>30</v>
      </c>
      <c r="N5">
        <v>62</v>
      </c>
      <c r="O5">
        <v>112</v>
      </c>
      <c r="P5">
        <v>107</v>
      </c>
      <c r="Q5">
        <v>99</v>
      </c>
      <c r="R5">
        <v>89</v>
      </c>
      <c r="S5">
        <v>83</v>
      </c>
      <c r="T5">
        <v>86</v>
      </c>
    </row>
    <row r="7" spans="1:22" x14ac:dyDescent="0.25">
      <c r="A7" t="s">
        <v>63</v>
      </c>
      <c r="B7" t="s">
        <v>67</v>
      </c>
      <c r="C7">
        <v>3570.95</v>
      </c>
      <c r="D7">
        <v>3877.18</v>
      </c>
      <c r="E7">
        <v>3870.95</v>
      </c>
      <c r="F7">
        <v>4277.1499999999996</v>
      </c>
      <c r="G7">
        <v>5298.24</v>
      </c>
      <c r="H7">
        <v>2237.71</v>
      </c>
      <c r="I7">
        <v>2909.6</v>
      </c>
      <c r="J7">
        <v>3828.71</v>
      </c>
      <c r="K7">
        <v>4561.8500000000004</v>
      </c>
      <c r="L7">
        <v>3422.65</v>
      </c>
      <c r="M7">
        <v>3389.5</v>
      </c>
      <c r="N7">
        <v>3120.55</v>
      </c>
      <c r="O7">
        <v>4589.1400000000003</v>
      </c>
      <c r="P7">
        <v>5096.2</v>
      </c>
      <c r="Q7">
        <v>3742.49</v>
      </c>
      <c r="R7">
        <v>4401.12</v>
      </c>
      <c r="S7">
        <v>4662.0600000000004</v>
      </c>
      <c r="T7">
        <v>3059.79</v>
      </c>
      <c r="U7">
        <v>4250.6000000000004</v>
      </c>
      <c r="V7">
        <v>3677.19</v>
      </c>
    </row>
    <row r="8" spans="1:22" x14ac:dyDescent="0.25">
      <c r="B8" t="s">
        <v>68</v>
      </c>
      <c r="C8">
        <v>4684.51</v>
      </c>
      <c r="D8">
        <v>4555.18</v>
      </c>
      <c r="E8">
        <v>4374.04</v>
      </c>
      <c r="F8">
        <v>5046.93</v>
      </c>
      <c r="G8">
        <v>6372.85</v>
      </c>
      <c r="H8">
        <v>4709.8599999999997</v>
      </c>
      <c r="I8">
        <v>4995.42</v>
      </c>
      <c r="J8">
        <v>5663.38</v>
      </c>
      <c r="K8">
        <v>4368.68</v>
      </c>
      <c r="L8">
        <v>3477.73</v>
      </c>
      <c r="M8">
        <v>3260.57</v>
      </c>
      <c r="N8">
        <v>4337.59</v>
      </c>
      <c r="O8">
        <v>3340.27</v>
      </c>
      <c r="P8">
        <v>2435.36</v>
      </c>
      <c r="Q8">
        <v>4330.45</v>
      </c>
      <c r="R8">
        <v>4893.96</v>
      </c>
      <c r="S8">
        <v>4083.7</v>
      </c>
      <c r="T8">
        <v>3803.41</v>
      </c>
    </row>
    <row r="10" spans="1:22" x14ac:dyDescent="0.25">
      <c r="A10" t="s">
        <v>64</v>
      </c>
      <c r="B10" t="s">
        <v>67</v>
      </c>
      <c r="C10">
        <v>33.92</v>
      </c>
      <c r="D10">
        <v>54.36</v>
      </c>
      <c r="E10">
        <v>46.24</v>
      </c>
      <c r="F10">
        <v>53.72</v>
      </c>
      <c r="G10">
        <v>54.44</v>
      </c>
      <c r="H10">
        <v>13.88</v>
      </c>
      <c r="I10">
        <v>14.36</v>
      </c>
      <c r="J10">
        <v>43.16</v>
      </c>
      <c r="K10">
        <v>62.96</v>
      </c>
      <c r="L10">
        <v>117.92</v>
      </c>
      <c r="M10">
        <v>36.56</v>
      </c>
      <c r="N10">
        <v>64.2</v>
      </c>
      <c r="O10">
        <v>58.08</v>
      </c>
      <c r="P10">
        <v>82.6</v>
      </c>
      <c r="Q10">
        <v>45.2</v>
      </c>
      <c r="R10">
        <v>44.04</v>
      </c>
      <c r="S10">
        <v>33.840000000000003</v>
      </c>
      <c r="T10">
        <v>25.6</v>
      </c>
      <c r="U10">
        <v>50.32</v>
      </c>
      <c r="V10">
        <v>45.2</v>
      </c>
    </row>
    <row r="11" spans="1:22" x14ac:dyDescent="0.25">
      <c r="B11" t="s">
        <v>68</v>
      </c>
      <c r="C11">
        <v>47.32</v>
      </c>
      <c r="D11">
        <v>37.68</v>
      </c>
      <c r="E11">
        <v>22.8</v>
      </c>
      <c r="F11">
        <v>41.44</v>
      </c>
      <c r="G11">
        <v>50.72</v>
      </c>
      <c r="H11">
        <v>32.6</v>
      </c>
      <c r="I11">
        <v>49.36</v>
      </c>
      <c r="J11">
        <v>58</v>
      </c>
      <c r="K11">
        <v>30.76</v>
      </c>
      <c r="L11">
        <v>82.56</v>
      </c>
      <c r="M11">
        <v>24.52</v>
      </c>
      <c r="N11">
        <v>52.8</v>
      </c>
      <c r="O11">
        <v>58.28</v>
      </c>
      <c r="P11">
        <v>9</v>
      </c>
      <c r="Q11">
        <v>8.1999999999999993</v>
      </c>
      <c r="R11">
        <v>29.8</v>
      </c>
      <c r="S11">
        <v>42.48</v>
      </c>
      <c r="T11">
        <v>37.799999999999997</v>
      </c>
    </row>
    <row r="13" spans="1:22" x14ac:dyDescent="0.25">
      <c r="A13" t="s">
        <v>65</v>
      </c>
      <c r="B13" t="s">
        <v>67</v>
      </c>
      <c r="C13">
        <v>3.16</v>
      </c>
      <c r="D13">
        <v>2.88</v>
      </c>
      <c r="E13">
        <v>1.4</v>
      </c>
      <c r="F13">
        <v>1.5</v>
      </c>
      <c r="G13">
        <v>4.1399999999999997</v>
      </c>
      <c r="H13">
        <v>1.94</v>
      </c>
      <c r="I13">
        <v>2.6</v>
      </c>
      <c r="J13">
        <v>1.55</v>
      </c>
      <c r="K13">
        <v>1.47</v>
      </c>
    </row>
    <row r="14" spans="1:22" x14ac:dyDescent="0.25">
      <c r="B14" t="s">
        <v>68</v>
      </c>
      <c r="C14">
        <v>2.34</v>
      </c>
      <c r="D14">
        <v>2</v>
      </c>
      <c r="E14">
        <v>4.63</v>
      </c>
      <c r="F14">
        <v>5.22</v>
      </c>
      <c r="G14">
        <v>2.41</v>
      </c>
      <c r="H14">
        <v>1.87</v>
      </c>
      <c r="I14">
        <v>1.73</v>
      </c>
      <c r="J14">
        <v>4</v>
      </c>
      <c r="K14">
        <v>2.59</v>
      </c>
    </row>
    <row r="16" spans="1:22" x14ac:dyDescent="0.25">
      <c r="A16" t="s">
        <v>66</v>
      </c>
      <c r="B16" t="s">
        <v>67</v>
      </c>
      <c r="C16">
        <v>97.784809999999993</v>
      </c>
      <c r="D16">
        <v>98.611109999999996</v>
      </c>
      <c r="E16">
        <v>100</v>
      </c>
      <c r="F16">
        <v>81.333330000000004</v>
      </c>
      <c r="G16">
        <v>96.376810000000006</v>
      </c>
      <c r="H16">
        <v>91.237110000000001</v>
      </c>
      <c r="I16">
        <v>90.384619999999998</v>
      </c>
      <c r="J16">
        <v>92.903229999999994</v>
      </c>
      <c r="K16">
        <v>88.435370000000006</v>
      </c>
    </row>
    <row r="17" spans="2:11" x14ac:dyDescent="0.25">
      <c r="B17" t="s">
        <v>68</v>
      </c>
      <c r="C17">
        <v>97.863249999999994</v>
      </c>
      <c r="D17">
        <v>93.5</v>
      </c>
      <c r="E17">
        <v>98.272139999999993</v>
      </c>
      <c r="F17">
        <v>98.850570000000005</v>
      </c>
      <c r="G17">
        <v>98.755189999999999</v>
      </c>
      <c r="H17">
        <v>97.860960000000006</v>
      </c>
      <c r="I17">
        <v>98.265900000000002</v>
      </c>
      <c r="J17">
        <v>98.25</v>
      </c>
      <c r="K17">
        <v>99.613900000000001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3"/>
  <sheetViews>
    <sheetView tabSelected="1" workbookViewId="0">
      <selection activeCell="E31" sqref="E31"/>
    </sheetView>
  </sheetViews>
  <sheetFormatPr defaultRowHeight="14" x14ac:dyDescent="0.25"/>
  <cols>
    <col min="2" max="2" width="19.08984375" style="1" customWidth="1"/>
  </cols>
  <sheetData>
    <row r="1" spans="1:26" x14ac:dyDescent="0.25">
      <c r="A1" t="s">
        <v>69</v>
      </c>
      <c r="B1" s="1" t="s">
        <v>50</v>
      </c>
      <c r="C1">
        <v>67</v>
      </c>
      <c r="D1">
        <v>86</v>
      </c>
      <c r="E1">
        <v>8</v>
      </c>
      <c r="F1">
        <v>101</v>
      </c>
      <c r="G1">
        <v>93</v>
      </c>
      <c r="H1">
        <v>115</v>
      </c>
      <c r="I1">
        <v>142</v>
      </c>
      <c r="J1">
        <v>58</v>
      </c>
      <c r="K1">
        <v>125</v>
      </c>
      <c r="L1">
        <v>65</v>
      </c>
      <c r="M1">
        <v>97</v>
      </c>
      <c r="N1">
        <v>44</v>
      </c>
      <c r="O1">
        <v>55</v>
      </c>
      <c r="P1">
        <v>52</v>
      </c>
      <c r="Q1">
        <v>101</v>
      </c>
      <c r="R1">
        <v>116</v>
      </c>
      <c r="S1">
        <v>110</v>
      </c>
      <c r="T1">
        <v>116</v>
      </c>
      <c r="U1">
        <v>122</v>
      </c>
      <c r="V1">
        <v>84</v>
      </c>
      <c r="W1">
        <v>84</v>
      </c>
      <c r="X1">
        <v>17</v>
      </c>
      <c r="Y1">
        <v>121</v>
      </c>
      <c r="Z1">
        <v>133</v>
      </c>
    </row>
    <row r="2" spans="1:26" x14ac:dyDescent="0.25">
      <c r="B2" s="1" t="s">
        <v>51</v>
      </c>
      <c r="C2">
        <v>97</v>
      </c>
      <c r="D2">
        <v>86</v>
      </c>
      <c r="E2">
        <v>68</v>
      </c>
      <c r="F2">
        <v>117</v>
      </c>
      <c r="G2">
        <v>120</v>
      </c>
      <c r="H2">
        <v>92</v>
      </c>
      <c r="I2">
        <v>86</v>
      </c>
      <c r="J2">
        <v>103</v>
      </c>
      <c r="K2">
        <v>89</v>
      </c>
      <c r="L2">
        <v>89</v>
      </c>
      <c r="M2">
        <v>142</v>
      </c>
      <c r="N2">
        <v>98</v>
      </c>
      <c r="O2">
        <v>143</v>
      </c>
      <c r="P2">
        <v>142</v>
      </c>
      <c r="Q2">
        <v>151</v>
      </c>
      <c r="R2">
        <v>20</v>
      </c>
      <c r="S2">
        <v>117</v>
      </c>
      <c r="T2">
        <v>123</v>
      </c>
      <c r="U2">
        <v>166</v>
      </c>
      <c r="V2">
        <v>95</v>
      </c>
      <c r="W2">
        <v>109</v>
      </c>
      <c r="X2">
        <v>89</v>
      </c>
      <c r="Y2">
        <v>102</v>
      </c>
      <c r="Z2">
        <v>142</v>
      </c>
    </row>
    <row r="4" spans="1:26" x14ac:dyDescent="0.25">
      <c r="A4" t="s">
        <v>70</v>
      </c>
      <c r="B4" s="1" t="s">
        <v>50</v>
      </c>
      <c r="C4">
        <v>3626.25</v>
      </c>
      <c r="D4">
        <v>2940.87</v>
      </c>
      <c r="E4">
        <v>2982.74</v>
      </c>
      <c r="F4">
        <v>2815.02</v>
      </c>
      <c r="G4">
        <v>4119.99</v>
      </c>
      <c r="H4">
        <v>3637.76</v>
      </c>
      <c r="I4">
        <v>2599.29</v>
      </c>
      <c r="J4">
        <v>3641.14</v>
      </c>
      <c r="K4">
        <v>3373.77</v>
      </c>
      <c r="L4">
        <v>3961.22</v>
      </c>
      <c r="M4">
        <v>3852.38</v>
      </c>
      <c r="N4">
        <v>4498.78</v>
      </c>
      <c r="O4">
        <v>2099.9699999999998</v>
      </c>
      <c r="P4">
        <v>3629.44</v>
      </c>
      <c r="Q4">
        <v>3633.12</v>
      </c>
      <c r="R4">
        <v>2495.83</v>
      </c>
      <c r="S4">
        <v>3342.24</v>
      </c>
      <c r="T4">
        <v>1684.27</v>
      </c>
      <c r="U4">
        <v>1951.57</v>
      </c>
      <c r="V4">
        <v>2923.51</v>
      </c>
      <c r="W4">
        <v>2304.2199999999998</v>
      </c>
      <c r="X4">
        <v>3463.94</v>
      </c>
      <c r="Y4">
        <v>3575.55</v>
      </c>
      <c r="Z4">
        <v>2231.56</v>
      </c>
    </row>
    <row r="5" spans="1:26" x14ac:dyDescent="0.25">
      <c r="B5" s="1" t="s">
        <v>51</v>
      </c>
      <c r="C5">
        <v>4547.09</v>
      </c>
      <c r="D5">
        <v>4612.43</v>
      </c>
      <c r="E5">
        <v>3875.84</v>
      </c>
      <c r="F5">
        <v>6490.15</v>
      </c>
      <c r="G5">
        <v>3236.27</v>
      </c>
      <c r="H5">
        <v>3057.06</v>
      </c>
      <c r="I5">
        <v>2885.35</v>
      </c>
      <c r="J5">
        <v>2616.31</v>
      </c>
      <c r="K5">
        <v>3359.33</v>
      </c>
      <c r="L5">
        <v>5138.79</v>
      </c>
      <c r="M5">
        <v>4350.7</v>
      </c>
      <c r="N5">
        <v>4135.83</v>
      </c>
      <c r="O5">
        <v>3215.44</v>
      </c>
      <c r="P5">
        <v>3141.48</v>
      </c>
      <c r="Q5">
        <v>4511.83</v>
      </c>
      <c r="R5">
        <v>3785.59</v>
      </c>
      <c r="S5">
        <v>3521.13</v>
      </c>
      <c r="T5">
        <v>3664.31</v>
      </c>
      <c r="U5">
        <v>4037.19</v>
      </c>
      <c r="V5">
        <v>4287.8900000000003</v>
      </c>
      <c r="W5">
        <v>3928.94</v>
      </c>
      <c r="X5">
        <v>4483.29</v>
      </c>
      <c r="Y5">
        <v>3813.06</v>
      </c>
      <c r="Z5">
        <v>5057.18</v>
      </c>
    </row>
    <row r="7" spans="1:26" x14ac:dyDescent="0.25">
      <c r="A7" t="s">
        <v>71</v>
      </c>
      <c r="B7" s="1" t="s">
        <v>50</v>
      </c>
      <c r="C7">
        <v>26.32</v>
      </c>
      <c r="D7">
        <v>32.32</v>
      </c>
      <c r="E7">
        <v>30.6</v>
      </c>
      <c r="F7">
        <v>110.6</v>
      </c>
      <c r="G7">
        <v>54.08</v>
      </c>
      <c r="H7">
        <v>70.760000000000005</v>
      </c>
      <c r="I7">
        <v>59.24</v>
      </c>
      <c r="J7">
        <v>37.36</v>
      </c>
      <c r="K7">
        <v>48.72</v>
      </c>
      <c r="L7">
        <v>65.400000000000006</v>
      </c>
      <c r="M7">
        <v>65.599999999999994</v>
      </c>
      <c r="N7">
        <v>25.08</v>
      </c>
      <c r="O7">
        <v>131.08000000000001</v>
      </c>
      <c r="P7">
        <v>37.04</v>
      </c>
      <c r="Q7">
        <v>20.52</v>
      </c>
      <c r="R7">
        <v>37.32</v>
      </c>
      <c r="S7">
        <v>15.36</v>
      </c>
      <c r="T7">
        <v>19.48</v>
      </c>
      <c r="U7">
        <v>48.56</v>
      </c>
      <c r="V7">
        <v>25.32</v>
      </c>
      <c r="W7">
        <v>29.24</v>
      </c>
      <c r="X7">
        <v>21.96</v>
      </c>
      <c r="Y7">
        <v>35.119999999999997</v>
      </c>
      <c r="Z7">
        <v>39.08</v>
      </c>
    </row>
    <row r="8" spans="1:26" x14ac:dyDescent="0.25">
      <c r="B8" s="1" t="s">
        <v>51</v>
      </c>
      <c r="C8">
        <v>39.68</v>
      </c>
      <c r="D8">
        <v>42.6</v>
      </c>
      <c r="E8">
        <v>58.44</v>
      </c>
      <c r="F8">
        <v>39.840000000000003</v>
      </c>
      <c r="G8">
        <v>50.4</v>
      </c>
      <c r="H8">
        <v>24.56</v>
      </c>
      <c r="I8">
        <v>23.32</v>
      </c>
      <c r="J8">
        <v>13.36</v>
      </c>
      <c r="K8">
        <v>39.4</v>
      </c>
      <c r="L8">
        <v>41.36</v>
      </c>
      <c r="M8">
        <v>47.8</v>
      </c>
      <c r="N8">
        <v>23.8</v>
      </c>
      <c r="O8">
        <v>19.559999999999999</v>
      </c>
      <c r="P8">
        <v>60.16</v>
      </c>
      <c r="Q8">
        <v>31.28</v>
      </c>
      <c r="R8">
        <v>38</v>
      </c>
      <c r="S8">
        <v>20.52</v>
      </c>
      <c r="T8">
        <v>30.24</v>
      </c>
      <c r="U8">
        <v>44.48</v>
      </c>
      <c r="V8">
        <v>30.4</v>
      </c>
      <c r="W8">
        <v>26.32</v>
      </c>
      <c r="X8">
        <v>55.44</v>
      </c>
      <c r="Y8">
        <v>16.2</v>
      </c>
      <c r="Z8">
        <v>50.56</v>
      </c>
    </row>
    <row r="10" spans="1:26" x14ac:dyDescent="0.25">
      <c r="A10" t="s">
        <v>72</v>
      </c>
      <c r="B10" s="9" t="s">
        <v>2</v>
      </c>
      <c r="C10">
        <v>114</v>
      </c>
      <c r="D10">
        <v>87</v>
      </c>
      <c r="E10">
        <v>93</v>
      </c>
      <c r="F10">
        <v>98</v>
      </c>
      <c r="G10">
        <v>145</v>
      </c>
      <c r="H10">
        <v>100</v>
      </c>
      <c r="I10">
        <v>124</v>
      </c>
      <c r="J10">
        <v>100</v>
      </c>
      <c r="K10">
        <v>129</v>
      </c>
      <c r="L10">
        <v>99</v>
      </c>
      <c r="M10">
        <v>147</v>
      </c>
      <c r="N10">
        <v>143</v>
      </c>
      <c r="O10">
        <v>143</v>
      </c>
    </row>
    <row r="11" spans="1:26" x14ac:dyDescent="0.25">
      <c r="B11" s="9" t="s">
        <v>3</v>
      </c>
      <c r="C11">
        <v>88</v>
      </c>
      <c r="D11">
        <v>93</v>
      </c>
      <c r="E11">
        <v>87</v>
      </c>
      <c r="F11">
        <v>119</v>
      </c>
      <c r="G11">
        <v>112</v>
      </c>
      <c r="H11">
        <v>93</v>
      </c>
      <c r="I11">
        <v>98</v>
      </c>
      <c r="J11">
        <v>76</v>
      </c>
      <c r="K11">
        <v>116</v>
      </c>
      <c r="L11">
        <v>124</v>
      </c>
      <c r="M11">
        <v>82</v>
      </c>
    </row>
    <row r="12" spans="1:26" x14ac:dyDescent="0.25">
      <c r="B12" s="9" t="s">
        <v>4</v>
      </c>
      <c r="C12">
        <v>166</v>
      </c>
      <c r="D12">
        <v>161</v>
      </c>
      <c r="E12">
        <v>145</v>
      </c>
      <c r="F12">
        <v>151</v>
      </c>
      <c r="G12">
        <v>155</v>
      </c>
      <c r="H12">
        <v>142</v>
      </c>
      <c r="I12">
        <v>142</v>
      </c>
      <c r="J12">
        <v>153</v>
      </c>
      <c r="K12">
        <v>157</v>
      </c>
      <c r="L12">
        <v>172</v>
      </c>
      <c r="M12">
        <v>168</v>
      </c>
    </row>
    <row r="13" spans="1:26" x14ac:dyDescent="0.25">
      <c r="B13" s="9" t="s">
        <v>5</v>
      </c>
      <c r="C13">
        <v>113</v>
      </c>
      <c r="D13">
        <v>125</v>
      </c>
      <c r="E13">
        <v>118</v>
      </c>
      <c r="F13">
        <v>107</v>
      </c>
      <c r="G13">
        <v>126</v>
      </c>
      <c r="H13">
        <v>117</v>
      </c>
      <c r="I13">
        <v>132</v>
      </c>
      <c r="J13">
        <v>85</v>
      </c>
      <c r="K13">
        <v>107</v>
      </c>
      <c r="L13">
        <v>117</v>
      </c>
    </row>
    <row r="15" spans="1:26" x14ac:dyDescent="0.25">
      <c r="A15" t="s">
        <v>73</v>
      </c>
      <c r="B15" s="9" t="s">
        <v>2</v>
      </c>
      <c r="C15">
        <v>1855.79</v>
      </c>
      <c r="D15">
        <v>3350.99</v>
      </c>
      <c r="E15">
        <v>3518.01</v>
      </c>
      <c r="F15">
        <v>2741.35</v>
      </c>
      <c r="G15">
        <v>1692.31</v>
      </c>
      <c r="H15">
        <v>2002.8</v>
      </c>
      <c r="I15">
        <v>3069.78</v>
      </c>
      <c r="J15">
        <v>1828.64</v>
      </c>
      <c r="K15">
        <v>3513.7</v>
      </c>
      <c r="L15">
        <v>1808.53</v>
      </c>
      <c r="M15">
        <v>2271.65</v>
      </c>
      <c r="N15">
        <v>2094.4899999999998</v>
      </c>
      <c r="O15">
        <v>1472.16</v>
      </c>
    </row>
    <row r="16" spans="1:26" x14ac:dyDescent="0.25">
      <c r="B16" s="9" t="s">
        <v>3</v>
      </c>
      <c r="C16">
        <v>4305.28</v>
      </c>
      <c r="D16">
        <v>2033.98</v>
      </c>
      <c r="E16">
        <v>2048.2600000000002</v>
      </c>
      <c r="F16">
        <v>1168.17</v>
      </c>
      <c r="G16">
        <v>1686.09</v>
      </c>
      <c r="H16">
        <v>838.27099999999996</v>
      </c>
      <c r="I16">
        <v>2360.91</v>
      </c>
      <c r="J16">
        <v>2708.91</v>
      </c>
      <c r="K16">
        <v>2670.32</v>
      </c>
      <c r="L16">
        <v>2450.94</v>
      </c>
      <c r="M16">
        <v>1960.04</v>
      </c>
    </row>
    <row r="17" spans="1:15" x14ac:dyDescent="0.25">
      <c r="B17" s="9" t="s">
        <v>4</v>
      </c>
      <c r="C17">
        <v>1695.68</v>
      </c>
      <c r="D17">
        <v>1676.99</v>
      </c>
      <c r="E17">
        <v>1620.25</v>
      </c>
      <c r="F17">
        <v>1647.8</v>
      </c>
      <c r="G17">
        <v>4697.38</v>
      </c>
      <c r="H17">
        <v>3261.82</v>
      </c>
      <c r="I17">
        <v>3360.92</v>
      </c>
      <c r="J17">
        <v>3833.68</v>
      </c>
      <c r="K17">
        <v>2217.31</v>
      </c>
      <c r="L17">
        <v>2912.45</v>
      </c>
      <c r="M17">
        <v>2762.26</v>
      </c>
    </row>
    <row r="18" spans="1:15" x14ac:dyDescent="0.25">
      <c r="B18" s="9" t="s">
        <v>5</v>
      </c>
      <c r="C18">
        <v>529.09199999999998</v>
      </c>
      <c r="D18">
        <v>1731.61</v>
      </c>
      <c r="E18">
        <v>1945.54</v>
      </c>
      <c r="F18">
        <v>2726.71</v>
      </c>
      <c r="G18">
        <v>1873.14</v>
      </c>
      <c r="H18">
        <v>135.49600000000001</v>
      </c>
      <c r="I18">
        <v>4232.93</v>
      </c>
      <c r="J18">
        <v>2545.77</v>
      </c>
      <c r="K18">
        <v>2859.36</v>
      </c>
      <c r="L18">
        <v>1774.92</v>
      </c>
    </row>
    <row r="20" spans="1:15" x14ac:dyDescent="0.25">
      <c r="A20" t="s">
        <v>74</v>
      </c>
      <c r="B20" s="9" t="s">
        <v>2</v>
      </c>
      <c r="C20">
        <v>9.8800000000000008</v>
      </c>
      <c r="D20">
        <v>51.48</v>
      </c>
      <c r="E20">
        <v>43.16</v>
      </c>
      <c r="F20">
        <v>32.840000000000003</v>
      </c>
      <c r="G20">
        <v>10.28</v>
      </c>
      <c r="H20">
        <v>50.84</v>
      </c>
      <c r="I20">
        <v>24.2</v>
      </c>
      <c r="J20">
        <v>69.16</v>
      </c>
      <c r="K20">
        <v>34.56</v>
      </c>
      <c r="L20">
        <v>16.64</v>
      </c>
      <c r="M20">
        <v>13.52</v>
      </c>
      <c r="N20">
        <v>8.08</v>
      </c>
      <c r="O20">
        <v>55.4</v>
      </c>
    </row>
    <row r="21" spans="1:15" x14ac:dyDescent="0.25">
      <c r="B21" s="9" t="s">
        <v>3</v>
      </c>
      <c r="C21">
        <v>39.44</v>
      </c>
      <c r="D21">
        <v>28.96</v>
      </c>
      <c r="E21">
        <v>39.159999999999997</v>
      </c>
      <c r="F21">
        <v>49.8</v>
      </c>
      <c r="G21">
        <v>19.72</v>
      </c>
      <c r="H21">
        <v>0.16</v>
      </c>
      <c r="I21">
        <v>19.920000000000002</v>
      </c>
      <c r="J21">
        <v>22.76</v>
      </c>
      <c r="K21">
        <v>33.4</v>
      </c>
      <c r="L21">
        <v>22.16</v>
      </c>
      <c r="M21">
        <v>31.36</v>
      </c>
    </row>
    <row r="22" spans="1:15" x14ac:dyDescent="0.25">
      <c r="B22" s="9" t="s">
        <v>4</v>
      </c>
      <c r="C22">
        <v>8.16</v>
      </c>
      <c r="D22">
        <v>6.8</v>
      </c>
      <c r="E22">
        <v>1.96</v>
      </c>
      <c r="F22">
        <v>8.48</v>
      </c>
      <c r="G22">
        <v>16.96</v>
      </c>
      <c r="H22">
        <v>45.88</v>
      </c>
      <c r="I22">
        <v>14.12</v>
      </c>
      <c r="J22">
        <v>32.880000000000003</v>
      </c>
      <c r="K22">
        <v>10.32</v>
      </c>
      <c r="L22">
        <v>14.92</v>
      </c>
      <c r="M22">
        <v>13.48</v>
      </c>
    </row>
    <row r="23" spans="1:15" x14ac:dyDescent="0.25">
      <c r="B23" s="9" t="s">
        <v>5</v>
      </c>
      <c r="C23">
        <v>0</v>
      </c>
      <c r="D23">
        <v>13.8</v>
      </c>
      <c r="E23">
        <v>5.4</v>
      </c>
      <c r="F23">
        <v>8.1199999999999992</v>
      </c>
      <c r="G23">
        <v>15.44</v>
      </c>
      <c r="H23">
        <v>15.44</v>
      </c>
      <c r="I23">
        <v>32.24</v>
      </c>
      <c r="J23">
        <v>6.52</v>
      </c>
      <c r="K23">
        <v>48</v>
      </c>
      <c r="L23">
        <v>5.24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1"/>
  <sheetViews>
    <sheetView workbookViewId="0">
      <selection activeCell="N19" sqref="N19"/>
    </sheetView>
  </sheetViews>
  <sheetFormatPr defaultRowHeight="14" x14ac:dyDescent="0.25"/>
  <sheetData>
    <row r="1" spans="1:10" x14ac:dyDescent="0.25">
      <c r="A1" t="s">
        <v>102</v>
      </c>
      <c r="B1" t="s">
        <v>0</v>
      </c>
      <c r="C1" s="10">
        <v>35</v>
      </c>
      <c r="D1" s="10">
        <v>42</v>
      </c>
      <c r="E1" s="10">
        <v>34</v>
      </c>
    </row>
    <row r="2" spans="1:10" x14ac:dyDescent="0.25">
      <c r="B2" t="s">
        <v>1</v>
      </c>
      <c r="C2" s="10">
        <v>143</v>
      </c>
      <c r="D2" s="10">
        <v>86</v>
      </c>
      <c r="E2" s="10">
        <v>137</v>
      </c>
    </row>
    <row r="3" spans="1:10" x14ac:dyDescent="0.25">
      <c r="C3" s="11"/>
      <c r="D3" s="11"/>
      <c r="E3" s="11"/>
    </row>
    <row r="4" spans="1:10" x14ac:dyDescent="0.25">
      <c r="A4" t="s">
        <v>103</v>
      </c>
      <c r="B4" t="s">
        <v>0</v>
      </c>
      <c r="C4" s="10">
        <v>87</v>
      </c>
      <c r="D4" s="10">
        <v>46</v>
      </c>
      <c r="E4" s="10">
        <v>88</v>
      </c>
    </row>
    <row r="5" spans="1:10" x14ac:dyDescent="0.25">
      <c r="B5" t="s">
        <v>1</v>
      </c>
      <c r="C5" s="10">
        <v>170</v>
      </c>
      <c r="D5" s="10">
        <v>137</v>
      </c>
      <c r="E5" s="10">
        <v>124</v>
      </c>
    </row>
    <row r="7" spans="1:10" x14ac:dyDescent="0.25">
      <c r="H7" s="7"/>
      <c r="I7" s="7"/>
    </row>
    <row r="8" spans="1:10" x14ac:dyDescent="0.25">
      <c r="H8" s="7"/>
      <c r="I8" s="7"/>
    </row>
    <row r="9" spans="1:10" x14ac:dyDescent="0.25">
      <c r="H9" s="7"/>
      <c r="I9" s="7"/>
      <c r="J9" s="7"/>
    </row>
    <row r="10" spans="1:10" x14ac:dyDescent="0.25">
      <c r="I10" s="7"/>
      <c r="J10" s="7"/>
    </row>
    <row r="11" spans="1:10" x14ac:dyDescent="0.25">
      <c r="I11" s="7"/>
      <c r="J11" s="7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"/>
  <sheetViews>
    <sheetView workbookViewId="0">
      <selection sqref="A1:E5"/>
    </sheetView>
  </sheetViews>
  <sheetFormatPr defaultRowHeight="14" x14ac:dyDescent="0.25"/>
  <sheetData>
    <row r="1" spans="1:5" x14ac:dyDescent="0.25">
      <c r="A1" t="s">
        <v>75</v>
      </c>
      <c r="B1" t="s">
        <v>0</v>
      </c>
      <c r="C1">
        <v>897.5</v>
      </c>
      <c r="D1">
        <v>759.33330000000001</v>
      </c>
      <c r="E1">
        <v>731.33330000000001</v>
      </c>
    </row>
    <row r="2" spans="1:5" x14ac:dyDescent="0.25">
      <c r="B2" t="s">
        <v>1</v>
      </c>
      <c r="C2">
        <v>838.16669999999999</v>
      </c>
      <c r="D2">
        <v>900</v>
      </c>
      <c r="E2">
        <v>747.66669999999999</v>
      </c>
    </row>
    <row r="4" spans="1:5" x14ac:dyDescent="0.25">
      <c r="A4" t="s">
        <v>76</v>
      </c>
      <c r="B4" t="s">
        <v>0</v>
      </c>
      <c r="C4">
        <v>29</v>
      </c>
      <c r="D4">
        <v>22</v>
      </c>
      <c r="E4">
        <v>30</v>
      </c>
    </row>
    <row r="5" spans="1:5" x14ac:dyDescent="0.25">
      <c r="B5" t="s">
        <v>1</v>
      </c>
      <c r="C5">
        <v>28</v>
      </c>
      <c r="D5">
        <v>24</v>
      </c>
      <c r="E5">
        <v>27</v>
      </c>
    </row>
    <row r="7" spans="1:5" x14ac:dyDescent="0.25">
      <c r="A7" t="s">
        <v>77</v>
      </c>
      <c r="B7" t="s">
        <v>0</v>
      </c>
      <c r="C7">
        <v>66</v>
      </c>
      <c r="D7">
        <v>87</v>
      </c>
      <c r="E7">
        <v>84</v>
      </c>
    </row>
    <row r="8" spans="1:5" x14ac:dyDescent="0.25">
      <c r="B8" t="s">
        <v>1</v>
      </c>
      <c r="C8">
        <v>63</v>
      </c>
      <c r="D8">
        <v>78</v>
      </c>
      <c r="E8">
        <v>126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1"/>
  <sheetViews>
    <sheetView workbookViewId="0">
      <selection activeCell="K20" sqref="K20"/>
    </sheetView>
  </sheetViews>
  <sheetFormatPr defaultRowHeight="14" x14ac:dyDescent="0.25"/>
  <sheetData>
    <row r="1" spans="1:12" x14ac:dyDescent="0.25">
      <c r="A1" t="s">
        <v>78</v>
      </c>
      <c r="B1" t="s">
        <v>82</v>
      </c>
      <c r="C1">
        <v>97</v>
      </c>
      <c r="D1">
        <v>42</v>
      </c>
      <c r="E1">
        <v>118</v>
      </c>
      <c r="F1">
        <v>98</v>
      </c>
      <c r="G1">
        <v>74</v>
      </c>
      <c r="H1">
        <v>150</v>
      </c>
      <c r="I1">
        <v>88</v>
      </c>
      <c r="J1">
        <v>15</v>
      </c>
      <c r="K1">
        <v>157</v>
      </c>
      <c r="L1">
        <v>153</v>
      </c>
    </row>
    <row r="2" spans="1:12" x14ac:dyDescent="0.25">
      <c r="B2" t="s">
        <v>83</v>
      </c>
      <c r="C2">
        <v>145</v>
      </c>
      <c r="D2">
        <v>140</v>
      </c>
      <c r="E2">
        <v>142</v>
      </c>
      <c r="F2">
        <v>148</v>
      </c>
      <c r="G2">
        <v>171</v>
      </c>
      <c r="H2">
        <v>144</v>
      </c>
      <c r="I2">
        <v>92</v>
      </c>
      <c r="J2">
        <v>202</v>
      </c>
      <c r="K2">
        <v>155</v>
      </c>
    </row>
    <row r="4" spans="1:12" x14ac:dyDescent="0.25">
      <c r="A4" t="s">
        <v>79</v>
      </c>
      <c r="B4" s="5" t="s">
        <v>11</v>
      </c>
      <c r="C4">
        <v>5648.77</v>
      </c>
      <c r="D4">
        <v>5576.19</v>
      </c>
      <c r="E4">
        <v>2819.26</v>
      </c>
      <c r="F4">
        <v>4749.7700000000004</v>
      </c>
      <c r="G4">
        <v>5948.98</v>
      </c>
      <c r="H4">
        <v>5740.77</v>
      </c>
      <c r="I4">
        <v>4318.41</v>
      </c>
      <c r="J4">
        <v>5708.92</v>
      </c>
      <c r="K4">
        <v>5294.05</v>
      </c>
      <c r="L4">
        <v>3720.14</v>
      </c>
    </row>
    <row r="5" spans="1:12" x14ac:dyDescent="0.25">
      <c r="B5" t="s">
        <v>12</v>
      </c>
      <c r="C5">
        <v>3322.84</v>
      </c>
      <c r="D5">
        <v>5435.54</v>
      </c>
      <c r="E5">
        <v>3090.09</v>
      </c>
      <c r="F5">
        <v>5526.72</v>
      </c>
      <c r="G5">
        <v>5243.24</v>
      </c>
      <c r="H5">
        <v>3528.84</v>
      </c>
      <c r="I5">
        <v>3932.28</v>
      </c>
      <c r="J5">
        <v>4616.03</v>
      </c>
      <c r="K5">
        <v>2858.33</v>
      </c>
    </row>
    <row r="7" spans="1:12" x14ac:dyDescent="0.25">
      <c r="A7" t="s">
        <v>80</v>
      </c>
      <c r="B7" s="5" t="s">
        <v>11</v>
      </c>
      <c r="C7">
        <v>49.08</v>
      </c>
      <c r="D7">
        <v>28.36</v>
      </c>
      <c r="E7">
        <v>19.04</v>
      </c>
      <c r="F7">
        <v>38.04</v>
      </c>
      <c r="G7">
        <v>47.84</v>
      </c>
      <c r="H7">
        <v>38.24</v>
      </c>
      <c r="I7">
        <v>27.04</v>
      </c>
      <c r="J7">
        <v>33.64</v>
      </c>
      <c r="K7">
        <v>41.48</v>
      </c>
      <c r="L7">
        <v>15.48</v>
      </c>
    </row>
    <row r="8" spans="1:12" x14ac:dyDescent="0.25">
      <c r="B8" t="s">
        <v>12</v>
      </c>
      <c r="C8">
        <v>39.32</v>
      </c>
      <c r="D8">
        <v>15.52</v>
      </c>
      <c r="E8">
        <v>22.92</v>
      </c>
      <c r="F8">
        <v>43.88</v>
      </c>
      <c r="G8">
        <v>70</v>
      </c>
      <c r="H8">
        <v>24.2</v>
      </c>
      <c r="I8">
        <v>57.16</v>
      </c>
      <c r="J8">
        <v>52.24</v>
      </c>
      <c r="K8">
        <v>51.92</v>
      </c>
    </row>
    <row r="10" spans="1:12" x14ac:dyDescent="0.25">
      <c r="A10" t="s">
        <v>81</v>
      </c>
      <c r="B10" s="5" t="s">
        <v>11</v>
      </c>
      <c r="C10">
        <v>288.2</v>
      </c>
      <c r="D10">
        <v>231.08</v>
      </c>
      <c r="E10">
        <v>204.88</v>
      </c>
      <c r="F10">
        <v>287.48</v>
      </c>
      <c r="G10">
        <v>273.16000000000003</v>
      </c>
      <c r="H10">
        <v>326.56</v>
      </c>
      <c r="I10">
        <v>378.96</v>
      </c>
      <c r="J10">
        <v>265</v>
      </c>
      <c r="K10">
        <v>269.95999999999998</v>
      </c>
      <c r="L10">
        <v>292.68</v>
      </c>
    </row>
    <row r="11" spans="1:12" x14ac:dyDescent="0.25">
      <c r="B11" t="s">
        <v>12</v>
      </c>
      <c r="C11">
        <v>183.08</v>
      </c>
      <c r="D11">
        <v>225.52</v>
      </c>
      <c r="E11">
        <v>203.68</v>
      </c>
      <c r="F11">
        <v>257.88</v>
      </c>
      <c r="G11">
        <v>426.96</v>
      </c>
      <c r="H11">
        <v>107.4</v>
      </c>
      <c r="I11">
        <v>182.36</v>
      </c>
      <c r="J11">
        <v>160.28</v>
      </c>
      <c r="K11">
        <v>204.88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6"/>
  <sheetViews>
    <sheetView workbookViewId="0">
      <selection activeCell="M18" sqref="M18"/>
    </sheetView>
  </sheetViews>
  <sheetFormatPr defaultRowHeight="14" x14ac:dyDescent="0.25"/>
  <sheetData>
    <row r="1" spans="1:13" x14ac:dyDescent="0.25">
      <c r="A1" t="s">
        <v>84</v>
      </c>
      <c r="B1" t="s">
        <v>50</v>
      </c>
      <c r="C1">
        <v>115</v>
      </c>
      <c r="D1">
        <v>109</v>
      </c>
      <c r="E1">
        <v>50</v>
      </c>
      <c r="F1">
        <v>34</v>
      </c>
      <c r="G1">
        <v>63</v>
      </c>
      <c r="H1">
        <v>159</v>
      </c>
      <c r="I1">
        <v>17</v>
      </c>
      <c r="J1">
        <v>130</v>
      </c>
      <c r="K1">
        <v>97</v>
      </c>
      <c r="L1">
        <v>102</v>
      </c>
    </row>
    <row r="2" spans="1:13" x14ac:dyDescent="0.25">
      <c r="B2" t="s">
        <v>89</v>
      </c>
      <c r="C2">
        <v>134</v>
      </c>
      <c r="D2">
        <v>136</v>
      </c>
      <c r="E2">
        <v>137</v>
      </c>
      <c r="F2">
        <v>61</v>
      </c>
      <c r="G2">
        <v>148</v>
      </c>
      <c r="H2">
        <v>145</v>
      </c>
      <c r="I2">
        <v>134</v>
      </c>
      <c r="J2">
        <v>125</v>
      </c>
      <c r="K2">
        <v>147</v>
      </c>
      <c r="L2">
        <v>129</v>
      </c>
    </row>
    <row r="4" spans="1:13" x14ac:dyDescent="0.25">
      <c r="A4" t="s">
        <v>85</v>
      </c>
      <c r="B4" t="s">
        <v>50</v>
      </c>
      <c r="C4">
        <v>4633.29</v>
      </c>
      <c r="D4">
        <v>6150.45</v>
      </c>
      <c r="E4">
        <v>3706.47</v>
      </c>
      <c r="F4">
        <v>7522.5</v>
      </c>
      <c r="G4">
        <v>6725.42</v>
      </c>
      <c r="H4">
        <v>4189.71</v>
      </c>
      <c r="I4">
        <v>5610.7</v>
      </c>
      <c r="J4">
        <v>5962.71</v>
      </c>
      <c r="K4">
        <v>4622.2700000000004</v>
      </c>
      <c r="L4">
        <v>5120.6899999999996</v>
      </c>
    </row>
    <row r="5" spans="1:13" x14ac:dyDescent="0.25">
      <c r="B5" t="s">
        <v>89</v>
      </c>
      <c r="C5">
        <v>4460.55</v>
      </c>
      <c r="D5">
        <v>4942.8900000000003</v>
      </c>
      <c r="E5">
        <v>5183.67</v>
      </c>
      <c r="F5">
        <v>5623.35</v>
      </c>
      <c r="G5">
        <v>5464.64</v>
      </c>
      <c r="H5">
        <v>4538.51</v>
      </c>
      <c r="I5">
        <v>5285.79</v>
      </c>
      <c r="J5">
        <v>4940.21</v>
      </c>
      <c r="K5">
        <v>4165.3100000000004</v>
      </c>
      <c r="L5">
        <v>7008.19</v>
      </c>
    </row>
    <row r="7" spans="1:13" x14ac:dyDescent="0.25">
      <c r="A7" t="s">
        <v>86</v>
      </c>
      <c r="B7" t="s">
        <v>50</v>
      </c>
      <c r="C7">
        <v>27.76</v>
      </c>
      <c r="D7">
        <v>46.16</v>
      </c>
      <c r="E7">
        <v>35.72</v>
      </c>
      <c r="F7">
        <v>42.52</v>
      </c>
      <c r="G7">
        <v>47.64</v>
      </c>
      <c r="H7">
        <v>51.24</v>
      </c>
      <c r="I7">
        <v>39.880000000000003</v>
      </c>
      <c r="J7">
        <v>58.68</v>
      </c>
      <c r="K7">
        <v>63.2</v>
      </c>
      <c r="L7">
        <v>67.08</v>
      </c>
    </row>
    <row r="8" spans="1:13" x14ac:dyDescent="0.25">
      <c r="B8" t="s">
        <v>89</v>
      </c>
      <c r="C8">
        <v>49.8</v>
      </c>
      <c r="D8">
        <v>33.32</v>
      </c>
      <c r="E8">
        <v>34.159999999999997</v>
      </c>
      <c r="F8">
        <v>59.76</v>
      </c>
      <c r="G8">
        <v>45.96</v>
      </c>
      <c r="H8">
        <v>21.36</v>
      </c>
      <c r="I8">
        <v>14.6</v>
      </c>
      <c r="J8">
        <v>36.799999999999997</v>
      </c>
      <c r="K8">
        <v>19.84</v>
      </c>
      <c r="L8">
        <v>20.12</v>
      </c>
    </row>
    <row r="10" spans="1:13" x14ac:dyDescent="0.25">
      <c r="A10" t="s">
        <v>87</v>
      </c>
      <c r="B10" t="s">
        <v>50</v>
      </c>
      <c r="C10">
        <v>113.44</v>
      </c>
      <c r="D10">
        <v>184.07999999999998</v>
      </c>
      <c r="E10">
        <v>142.32</v>
      </c>
      <c r="F10">
        <v>81.84</v>
      </c>
      <c r="G10">
        <v>136</v>
      </c>
      <c r="H10">
        <v>240.16</v>
      </c>
      <c r="I10">
        <v>215.12</v>
      </c>
      <c r="J10">
        <v>229.64</v>
      </c>
      <c r="K10">
        <v>206.68</v>
      </c>
      <c r="L10">
        <v>174.8</v>
      </c>
    </row>
    <row r="11" spans="1:13" x14ac:dyDescent="0.25">
      <c r="B11" t="s">
        <v>89</v>
      </c>
      <c r="C11">
        <v>235.52</v>
      </c>
      <c r="D11">
        <v>357.48</v>
      </c>
      <c r="E11">
        <v>128.36000000000001</v>
      </c>
      <c r="F11">
        <v>188.51999999999998</v>
      </c>
      <c r="G11">
        <v>155.32</v>
      </c>
      <c r="H11">
        <v>145.19999999999999</v>
      </c>
      <c r="I11">
        <v>149.56</v>
      </c>
      <c r="J11">
        <v>142.84</v>
      </c>
      <c r="K11">
        <v>152.36000000000001</v>
      </c>
      <c r="L11">
        <v>223.04</v>
      </c>
    </row>
    <row r="13" spans="1:13" x14ac:dyDescent="0.25">
      <c r="A13" t="s">
        <v>88</v>
      </c>
      <c r="B13" t="s">
        <v>42</v>
      </c>
      <c r="C13" t="s">
        <v>50</v>
      </c>
      <c r="D13" s="10">
        <v>1</v>
      </c>
      <c r="E13" s="10">
        <v>1.220548</v>
      </c>
      <c r="F13" s="10">
        <v>0.91758200000000001</v>
      </c>
      <c r="G13" s="10">
        <v>0.979908</v>
      </c>
      <c r="H13" s="10">
        <v>1.043798</v>
      </c>
      <c r="I13" s="10">
        <v>1.1268750000000001</v>
      </c>
    </row>
    <row r="14" spans="1:13" x14ac:dyDescent="0.25">
      <c r="C14" t="s">
        <v>89</v>
      </c>
      <c r="D14" s="10">
        <v>1.998245</v>
      </c>
      <c r="E14" s="10">
        <v>1.881273</v>
      </c>
      <c r="F14" s="10">
        <v>1.526214</v>
      </c>
      <c r="G14" s="10">
        <v>1.6930810000000001</v>
      </c>
      <c r="H14" s="10">
        <v>1.4127829999999999</v>
      </c>
      <c r="I14" s="10">
        <v>1.412239</v>
      </c>
    </row>
    <row r="16" spans="1:13" x14ac:dyDescent="0.25">
      <c r="B16" t="s">
        <v>44</v>
      </c>
      <c r="C16" t="s">
        <v>50</v>
      </c>
      <c r="D16">
        <v>1.7177150000000001</v>
      </c>
      <c r="E16">
        <v>1.4680329999999999</v>
      </c>
      <c r="F16">
        <v>1.2902229999999999</v>
      </c>
      <c r="G16">
        <v>1</v>
      </c>
      <c r="H16">
        <v>0.86383500000000002</v>
      </c>
      <c r="I16">
        <v>0.65359599999999995</v>
      </c>
      <c r="L16" s="7"/>
      <c r="M16" s="7"/>
    </row>
    <row r="17" spans="2:14" x14ac:dyDescent="0.25">
      <c r="C17" t="s">
        <v>89</v>
      </c>
      <c r="D17">
        <v>1.5312920000000001</v>
      </c>
      <c r="E17">
        <v>1.257396</v>
      </c>
      <c r="F17">
        <v>1.260534</v>
      </c>
      <c r="G17">
        <v>1.0342009999999999</v>
      </c>
      <c r="H17">
        <v>1.2979700000000001</v>
      </c>
      <c r="I17">
        <v>1.430569</v>
      </c>
      <c r="L17" s="7"/>
      <c r="M17" s="7"/>
    </row>
    <row r="18" spans="2:14" x14ac:dyDescent="0.25">
      <c r="L18" s="7"/>
      <c r="M18" s="7"/>
    </row>
    <row r="19" spans="2:14" x14ac:dyDescent="0.25">
      <c r="B19" t="s">
        <v>46</v>
      </c>
      <c r="C19" t="s">
        <v>50</v>
      </c>
      <c r="D19" s="10">
        <v>0.86987300000000001</v>
      </c>
      <c r="E19" s="10">
        <v>1.4502139999999999</v>
      </c>
      <c r="F19" s="10">
        <v>1.3042549999999999</v>
      </c>
      <c r="G19" s="10">
        <v>0.82222099999999998</v>
      </c>
      <c r="H19" s="10">
        <v>0.89490400000000003</v>
      </c>
      <c r="I19" s="10">
        <v>1</v>
      </c>
      <c r="L19" s="7"/>
      <c r="M19" s="7"/>
    </row>
    <row r="20" spans="2:14" x14ac:dyDescent="0.25">
      <c r="C20" t="s">
        <v>89</v>
      </c>
      <c r="D20" s="10">
        <v>0.90978599999999998</v>
      </c>
      <c r="E20" s="10">
        <v>0.96335000000000004</v>
      </c>
      <c r="F20" s="10">
        <v>1.5429250000000001</v>
      </c>
      <c r="G20" s="10">
        <v>1.8279669999999999</v>
      </c>
      <c r="H20" s="10">
        <v>0.70580100000000001</v>
      </c>
      <c r="I20" s="10">
        <v>0.83409199999999994</v>
      </c>
      <c r="L20" s="7"/>
      <c r="M20" s="7"/>
      <c r="N20" s="7"/>
    </row>
    <row r="21" spans="2:14" x14ac:dyDescent="0.25">
      <c r="D21" s="11"/>
      <c r="E21" s="11"/>
      <c r="F21" s="11"/>
      <c r="G21" s="11"/>
      <c r="H21" s="11"/>
      <c r="I21" s="11"/>
      <c r="L21" s="7"/>
      <c r="M21" s="7"/>
      <c r="N21" s="7"/>
    </row>
    <row r="22" spans="2:14" x14ac:dyDescent="0.25">
      <c r="B22" t="s">
        <v>48</v>
      </c>
      <c r="C22" t="s">
        <v>50</v>
      </c>
      <c r="D22" s="10">
        <v>1.10816</v>
      </c>
      <c r="E22" s="10">
        <v>1</v>
      </c>
      <c r="F22" s="10">
        <v>1.214348</v>
      </c>
      <c r="G22" s="10">
        <v>0.69830000000000003</v>
      </c>
      <c r="H22" s="10">
        <v>0.95616500000000004</v>
      </c>
      <c r="I22" s="10">
        <v>1.3604860000000001</v>
      </c>
      <c r="L22" s="7"/>
      <c r="M22" s="7"/>
      <c r="N22" s="7"/>
    </row>
    <row r="23" spans="2:14" x14ac:dyDescent="0.25">
      <c r="C23" t="s">
        <v>89</v>
      </c>
      <c r="D23" s="10">
        <v>1.0702370000000001</v>
      </c>
      <c r="E23" s="10">
        <v>0.98305699999999996</v>
      </c>
      <c r="F23" s="10">
        <v>1.002132</v>
      </c>
      <c r="G23" s="10">
        <v>0.87241100000000005</v>
      </c>
      <c r="H23" s="10">
        <v>1.028416</v>
      </c>
      <c r="I23" s="10">
        <v>0.96048</v>
      </c>
      <c r="L23" s="7"/>
      <c r="M23" s="7"/>
      <c r="N23" s="7"/>
    </row>
    <row r="24" spans="2:14" x14ac:dyDescent="0.25">
      <c r="M24" s="7"/>
      <c r="N24" s="7"/>
    </row>
    <row r="25" spans="2:14" x14ac:dyDescent="0.25">
      <c r="M25" s="7"/>
      <c r="N25" s="7"/>
    </row>
    <row r="26" spans="2:14" x14ac:dyDescent="0.25">
      <c r="M26" s="7"/>
      <c r="N26" s="7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topLeftCell="A143" zoomScale="37" workbookViewId="0">
      <selection activeCell="L119" sqref="L119"/>
    </sheetView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 1</vt:lpstr>
      <vt:lpstr>Fig 2</vt:lpstr>
      <vt:lpstr>Fig 3</vt:lpstr>
      <vt:lpstr>Fig 4</vt:lpstr>
      <vt:lpstr>Fig 5</vt:lpstr>
      <vt:lpstr>Fig 6</vt:lpstr>
      <vt:lpstr>Fig 7</vt:lpstr>
      <vt:lpstr>Fig 8</vt:lpstr>
      <vt:lpstr>Fig 9 </vt:lpstr>
      <vt:lpstr>Fig S3</vt:lpstr>
      <vt:lpstr>Fig S4</vt:lpstr>
      <vt:lpstr>Fig S5</vt:lpstr>
      <vt:lpstr>Fig S6</vt:lpstr>
      <vt:lpstr>uncropped blots and gels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2023-03-12T15:31:39Z</dcterms:modified>
</cp:coreProperties>
</file>