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 defaultThemeVersion="164011"/>
  <bookViews>
    <workbookView xWindow="0" yWindow="0" windowWidth="19200" windowHeight="6760" tabRatio="816"/>
  </bookViews>
  <sheets>
    <sheet name="Figure 1" sheetId="21" r:id="rId1"/>
    <sheet name="Figure 2" sheetId="19" r:id="rId2"/>
    <sheet name="Figure 4" sheetId="20" r:id="rId3"/>
    <sheet name="Figure 5" sheetId="24" r:id="rId4"/>
    <sheet name="Suppl. Fig. 2" sheetId="18" r:id="rId5"/>
    <sheet name="Suppl. Fig. 3" sheetId="23" r:id="rId6"/>
    <sheet name="Suppl. Fig. 13" sheetId="25" r:id="rId7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5" i="19" l="1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6" i="24"/>
  <c r="E77" i="24"/>
  <c r="E78" i="24"/>
  <c r="E79" i="24"/>
  <c r="E80" i="24"/>
  <c r="E81" i="24"/>
  <c r="E82" i="24"/>
  <c r="E75" i="24"/>
  <c r="E74" i="24"/>
  <c r="F34" i="24"/>
  <c r="C34" i="24"/>
  <c r="F35" i="24"/>
  <c r="C35" i="24"/>
  <c r="H8" i="24"/>
  <c r="H7" i="24"/>
  <c r="I8" i="24"/>
  <c r="I9" i="24"/>
  <c r="I10" i="24"/>
  <c r="I11" i="24"/>
  <c r="I12" i="24"/>
  <c r="H9" i="24"/>
  <c r="H10" i="24"/>
  <c r="H11" i="24"/>
  <c r="H12" i="24"/>
  <c r="I7" i="24"/>
  <c r="I50" i="19"/>
  <c r="C26" i="19"/>
  <c r="C50" i="19"/>
  <c r="F50" i="19"/>
  <c r="I51" i="19"/>
  <c r="C51" i="19"/>
  <c r="F51" i="19"/>
  <c r="R24" i="21"/>
  <c r="U24" i="21"/>
  <c r="O24" i="21"/>
  <c r="L24" i="21"/>
  <c r="I24" i="21"/>
  <c r="F24" i="21"/>
  <c r="C24" i="21"/>
  <c r="D19" i="20"/>
  <c r="O19" i="20"/>
  <c r="E19" i="20"/>
  <c r="F19" i="20"/>
  <c r="G19" i="20"/>
  <c r="H19" i="20"/>
  <c r="I19" i="20"/>
  <c r="J19" i="20"/>
  <c r="K19" i="20"/>
  <c r="L19" i="20"/>
  <c r="M19" i="20"/>
  <c r="N19" i="20"/>
</calcChain>
</file>

<file path=xl/sharedStrings.xml><?xml version="1.0" encoding="utf-8"?>
<sst xmlns="http://schemas.openxmlformats.org/spreadsheetml/2006/main" count="263" uniqueCount="110">
  <si>
    <t>Phage titer (t.u.)</t>
  </si>
  <si>
    <t>Round / Linker</t>
  </si>
  <si>
    <t>No linker</t>
  </si>
  <si>
    <t>Library 2</t>
  </si>
  <si>
    <t>Library 1</t>
  </si>
  <si>
    <t>Library 3</t>
  </si>
  <si>
    <t>Panel b</t>
  </si>
  <si>
    <t>Isomer 1a</t>
  </si>
  <si>
    <t>Isomer 1b</t>
  </si>
  <si>
    <t>Linear</t>
  </si>
  <si>
    <t>Kd (nM)</t>
  </si>
  <si>
    <t>Panel a</t>
  </si>
  <si>
    <t>Isomer 1</t>
  </si>
  <si>
    <t>Isomer 2</t>
  </si>
  <si>
    <t>Isomer 3</t>
  </si>
  <si>
    <t>Panel d</t>
  </si>
  <si>
    <t>Peptide</t>
  </si>
  <si>
    <t>R1A</t>
  </si>
  <si>
    <t>P3A</t>
  </si>
  <si>
    <t>E4A</t>
  </si>
  <si>
    <t>V6A</t>
  </si>
  <si>
    <t>A7G</t>
  </si>
  <si>
    <t>F8A</t>
  </si>
  <si>
    <t>P9A</t>
  </si>
  <si>
    <t>M10A</t>
  </si>
  <si>
    <t>F11A</t>
  </si>
  <si>
    <t>Q12A</t>
  </si>
  <si>
    <t>H14A</t>
  </si>
  <si>
    <t>W15A</t>
  </si>
  <si>
    <t>Y16A</t>
  </si>
  <si>
    <t>G18A</t>
  </si>
  <si>
    <t>NB</t>
  </si>
  <si>
    <t>Response at binding (RU)</t>
  </si>
  <si>
    <t>Peptide 3</t>
  </si>
  <si>
    <t>Av</t>
  </si>
  <si>
    <t>Rep 1</t>
  </si>
  <si>
    <t>Rep 2</t>
  </si>
  <si>
    <t>Peptide 7</t>
  </si>
  <si>
    <t>Peptide 6</t>
  </si>
  <si>
    <t>Peptide 5</t>
  </si>
  <si>
    <t>Peptide 4</t>
  </si>
  <si>
    <t>Peptide 2</t>
  </si>
  <si>
    <t>Peptide 1</t>
  </si>
  <si>
    <t>Panel c</t>
  </si>
  <si>
    <t>Rep 3</t>
  </si>
  <si>
    <t>Panel e</t>
  </si>
  <si>
    <t>SD (nM)</t>
  </si>
  <si>
    <t>Rep 4</t>
  </si>
  <si>
    <t>Rep 5</t>
  </si>
  <si>
    <t>Conc. calprotectin (nM)</t>
  </si>
  <si>
    <t>SD</t>
  </si>
  <si>
    <t>Peptide 8</t>
  </si>
  <si>
    <t>Peptide 9</t>
  </si>
  <si>
    <t>Peptide 10</t>
  </si>
  <si>
    <t>Peptide 11</t>
  </si>
  <si>
    <t>Peptide 12</t>
  </si>
  <si>
    <t>Peptide 13</t>
  </si>
  <si>
    <t>Test dot</t>
  </si>
  <si>
    <t>Control dot</t>
  </si>
  <si>
    <t>Conc. Calprotectin (ng/mL)</t>
  </si>
  <si>
    <t xml:space="preserve">Test/control </t>
  </si>
  <si>
    <t>Native calprotectin</t>
  </si>
  <si>
    <t>Panel f</t>
  </si>
  <si>
    <t>Healthy donor 1</t>
  </si>
  <si>
    <t>Healthy donor 2</t>
  </si>
  <si>
    <t>Healthy donor 3</t>
  </si>
  <si>
    <t>Healthy donor 4</t>
  </si>
  <si>
    <t>Healthy donor 5</t>
  </si>
  <si>
    <t>Healthy donor 6</t>
  </si>
  <si>
    <t>Healthy donor 7</t>
  </si>
  <si>
    <t>Healthy donor 8</t>
  </si>
  <si>
    <t>Healthy donor 9</t>
  </si>
  <si>
    <t>RA patient 1</t>
  </si>
  <si>
    <t>RA patient 2</t>
  </si>
  <si>
    <t>RA patient 3</t>
  </si>
  <si>
    <t>RA patient 4</t>
  </si>
  <si>
    <t>RA patient 5</t>
  </si>
  <si>
    <t>RA patient 6</t>
  </si>
  <si>
    <t>RA patient 7</t>
  </si>
  <si>
    <t>RA patient 8</t>
  </si>
  <si>
    <t>RA patient 9</t>
  </si>
  <si>
    <t>RA patient 10</t>
  </si>
  <si>
    <t>RA patient 11</t>
  </si>
  <si>
    <t>RA patient 12</t>
  </si>
  <si>
    <t>RA patient 13</t>
  </si>
  <si>
    <t>RA patient 14</t>
  </si>
  <si>
    <t>RA patient 15</t>
  </si>
  <si>
    <t>RA patient 16</t>
  </si>
  <si>
    <t>RA patient 17</t>
  </si>
  <si>
    <t>RA patient 18</t>
  </si>
  <si>
    <t>Intensity (T/C ratio)</t>
  </si>
  <si>
    <t>Figure 1</t>
  </si>
  <si>
    <t>Fluorescence anisotropy (AU)</t>
  </si>
  <si>
    <t>Figure 2</t>
  </si>
  <si>
    <t>Figure 4</t>
  </si>
  <si>
    <t>biotin - linear Peptide 3</t>
  </si>
  <si>
    <t>linear Peptide 3 - biotin</t>
  </si>
  <si>
    <t>Conc. calprotectin (ng/mL)</t>
  </si>
  <si>
    <t>Normalized control dot</t>
  </si>
  <si>
    <t>Normalized test dot</t>
  </si>
  <si>
    <t xml:space="preserve">Normalized test/control </t>
  </si>
  <si>
    <t>ELISA signal</t>
  </si>
  <si>
    <t>Signal intensity</t>
  </si>
  <si>
    <t>Figure 5</t>
  </si>
  <si>
    <t>B-RCAL</t>
  </si>
  <si>
    <t>SI Figure 2</t>
  </si>
  <si>
    <t>SI Figure 3</t>
  </si>
  <si>
    <r>
      <t>Kd (</t>
    </r>
    <r>
      <rPr>
        <sz val="9"/>
        <rFont val="Symbol"/>
        <family val="1"/>
        <charset val="2"/>
      </rPr>
      <t>m</t>
    </r>
    <r>
      <rPr>
        <sz val="9"/>
        <rFont val="Arial"/>
        <family val="2"/>
      </rPr>
      <t>M)</t>
    </r>
  </si>
  <si>
    <t>Non-cropped image of SDS-PAGE. Lanes are described in SI Figure 11.</t>
  </si>
  <si>
    <t>SI Figure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</si>
</sst>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2" tint="-9.9978637043366805E-2"/>
      <name val="Arial"/>
      <family val="2"/>
    </font>
    <font>
      <sz val="9"/>
      <name val="Symbol"/>
      <family val="1"/>
      <charset val="2"/>
    </font>
    <font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1" fontId="12" fillId="0" borderId="0" xfId="0" applyNumberFormat="1" applyFont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4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11</xdr:col>
      <xdr:colOff>342181</xdr:colOff>
      <xdr:row>30</xdr:row>
      <xdr:rowOff>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D86419-2E9C-4287-A933-AB77500A94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235" t="5871" r="16448" b="9815"/>
        <a:stretch/>
      </xdr:blipFill>
      <xdr:spPr>
        <a:xfrm>
          <a:off x="1828800" y="1104900"/>
          <a:ext cx="5218981" cy="442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4"/>
  <sheetViews>
    <sheetView showGridLines="0" tabSelected="1" zoomScaleNormal="100" zoomScalePageLayoutView="85" workbookViewId="0">
      <selection activeCell="B2" sqref="B2"/>
    </sheetView>
  </sheetViews>
  <sheetFormatPr defaultColWidth="8.81640625" defaultRowHeight="15" customHeight="1" x14ac:dyDescent="0.25"/>
  <cols>
    <col min="1" max="1" width="8.81640625" style="4"/>
    <col min="2" max="2" width="23.81640625" style="4" bestFit="1" customWidth="1"/>
    <col min="3" max="5" width="10" style="4" bestFit="1" customWidth="1"/>
    <col min="6" max="16384" width="8.81640625" style="4"/>
  </cols>
  <sheetData>
    <row r="2" spans="2:23" ht="15" customHeight="1" x14ac:dyDescent="0.35">
      <c r="B2" s="9" t="s">
        <v>91</v>
      </c>
    </row>
    <row r="3" spans="2:23" ht="15" customHeight="1" x14ac:dyDescent="0.35">
      <c r="B3" s="9"/>
    </row>
    <row r="4" spans="2:23" ht="15" customHeight="1" x14ac:dyDescent="0.25">
      <c r="B4" s="10" t="s">
        <v>6</v>
      </c>
    </row>
    <row r="5" spans="2:23" ht="15" customHeight="1" x14ac:dyDescent="0.25">
      <c r="C5" s="60" t="s">
        <v>92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</row>
    <row r="6" spans="2:23" ht="15" customHeight="1" x14ac:dyDescent="0.25">
      <c r="B6" s="11"/>
      <c r="C6" s="63" t="s">
        <v>42</v>
      </c>
      <c r="D6" s="63"/>
      <c r="E6" s="63"/>
      <c r="F6" s="63" t="s">
        <v>41</v>
      </c>
      <c r="G6" s="63"/>
      <c r="H6" s="63"/>
      <c r="I6" s="63" t="s">
        <v>33</v>
      </c>
      <c r="J6" s="63"/>
      <c r="K6" s="63"/>
      <c r="L6" s="63" t="s">
        <v>40</v>
      </c>
      <c r="M6" s="63"/>
      <c r="N6" s="63"/>
      <c r="O6" s="63" t="s">
        <v>39</v>
      </c>
      <c r="P6" s="63"/>
      <c r="Q6" s="63"/>
      <c r="R6" s="63" t="s">
        <v>38</v>
      </c>
      <c r="S6" s="63"/>
      <c r="T6" s="63"/>
      <c r="U6" s="63" t="s">
        <v>37</v>
      </c>
      <c r="V6" s="63"/>
      <c r="W6" s="63"/>
    </row>
    <row r="7" spans="2:23" ht="15" customHeight="1" x14ac:dyDescent="0.25">
      <c r="B7" s="15" t="s">
        <v>49</v>
      </c>
      <c r="C7" s="19" t="s">
        <v>35</v>
      </c>
      <c r="D7" s="19" t="s">
        <v>36</v>
      </c>
      <c r="E7" s="19" t="s">
        <v>44</v>
      </c>
      <c r="F7" s="19" t="s">
        <v>35</v>
      </c>
      <c r="G7" s="19" t="s">
        <v>36</v>
      </c>
      <c r="H7" s="19" t="s">
        <v>44</v>
      </c>
      <c r="I7" s="19" t="s">
        <v>35</v>
      </c>
      <c r="J7" s="19" t="s">
        <v>36</v>
      </c>
      <c r="K7" s="19" t="s">
        <v>44</v>
      </c>
      <c r="L7" s="19" t="s">
        <v>35</v>
      </c>
      <c r="M7" s="19" t="s">
        <v>36</v>
      </c>
      <c r="N7" s="19" t="s">
        <v>44</v>
      </c>
      <c r="O7" s="19" t="s">
        <v>35</v>
      </c>
      <c r="P7" s="19" t="s">
        <v>36</v>
      </c>
      <c r="Q7" s="19" t="s">
        <v>44</v>
      </c>
      <c r="R7" s="19" t="s">
        <v>35</v>
      </c>
      <c r="S7" s="19" t="s">
        <v>36</v>
      </c>
      <c r="T7" s="19" t="s">
        <v>44</v>
      </c>
      <c r="U7" s="19" t="s">
        <v>35</v>
      </c>
      <c r="V7" s="19" t="s">
        <v>36</v>
      </c>
      <c r="W7" s="19" t="s">
        <v>44</v>
      </c>
    </row>
    <row r="8" spans="2:23" ht="15" customHeight="1" x14ac:dyDescent="0.25">
      <c r="B8" s="12">
        <v>20000</v>
      </c>
      <c r="C8" s="13">
        <v>77</v>
      </c>
      <c r="D8" s="13">
        <v>78</v>
      </c>
      <c r="E8" s="13">
        <v>84</v>
      </c>
      <c r="F8" s="13">
        <v>61</v>
      </c>
      <c r="G8" s="13">
        <v>60</v>
      </c>
      <c r="H8" s="13">
        <v>62</v>
      </c>
      <c r="I8" s="13">
        <v>92</v>
      </c>
      <c r="J8" s="13">
        <v>98</v>
      </c>
      <c r="K8" s="13">
        <v>92</v>
      </c>
      <c r="L8" s="13">
        <v>79</v>
      </c>
      <c r="M8" s="13">
        <v>66</v>
      </c>
      <c r="N8" s="13">
        <v>71</v>
      </c>
      <c r="O8" s="13"/>
      <c r="P8" s="13">
        <v>69</v>
      </c>
      <c r="Q8" s="13">
        <v>69</v>
      </c>
      <c r="R8" s="13">
        <v>79</v>
      </c>
      <c r="S8" s="13"/>
      <c r="T8" s="13">
        <v>77</v>
      </c>
      <c r="U8" s="13">
        <v>49</v>
      </c>
      <c r="V8" s="13">
        <v>59</v>
      </c>
      <c r="W8" s="13">
        <v>55</v>
      </c>
    </row>
    <row r="9" spans="2:23" ht="15" customHeight="1" x14ac:dyDescent="0.25">
      <c r="B9" s="14">
        <v>6666.6670000000004</v>
      </c>
      <c r="C9" s="15">
        <v>75</v>
      </c>
      <c r="D9" s="15">
        <v>77</v>
      </c>
      <c r="E9" s="15">
        <v>81</v>
      </c>
      <c r="F9" s="15">
        <v>58</v>
      </c>
      <c r="G9" s="15">
        <v>65</v>
      </c>
      <c r="H9" s="15">
        <v>63</v>
      </c>
      <c r="I9" s="15">
        <v>93</v>
      </c>
      <c r="J9" s="15">
        <v>103</v>
      </c>
      <c r="K9" s="15">
        <v>83</v>
      </c>
      <c r="L9" s="15">
        <v>67</v>
      </c>
      <c r="M9" s="15">
        <v>68</v>
      </c>
      <c r="N9" s="15">
        <v>74</v>
      </c>
      <c r="O9" s="15">
        <v>67</v>
      </c>
      <c r="P9" s="15">
        <v>65</v>
      </c>
      <c r="Q9" s="15">
        <v>65</v>
      </c>
      <c r="R9" s="15">
        <v>78</v>
      </c>
      <c r="S9" s="15">
        <v>66</v>
      </c>
      <c r="T9" s="15">
        <v>75</v>
      </c>
      <c r="U9" s="15">
        <v>49</v>
      </c>
      <c r="V9" s="15">
        <v>55</v>
      </c>
      <c r="W9" s="15">
        <v>57</v>
      </c>
    </row>
    <row r="10" spans="2:23" ht="15" customHeight="1" x14ac:dyDescent="0.25">
      <c r="B10" s="14">
        <v>2222.2220000000002</v>
      </c>
      <c r="C10" s="15">
        <v>77</v>
      </c>
      <c r="D10" s="15">
        <v>74</v>
      </c>
      <c r="E10" s="15">
        <v>73</v>
      </c>
      <c r="F10" s="15">
        <v>56</v>
      </c>
      <c r="G10" s="15">
        <v>60</v>
      </c>
      <c r="H10" s="15">
        <v>57</v>
      </c>
      <c r="I10" s="15">
        <v>92</v>
      </c>
      <c r="J10" s="15">
        <v>97</v>
      </c>
      <c r="K10" s="15">
        <v>84</v>
      </c>
      <c r="L10" s="15">
        <v>70</v>
      </c>
      <c r="M10" s="15">
        <v>69</v>
      </c>
      <c r="N10" s="15">
        <v>64</v>
      </c>
      <c r="O10" s="15">
        <v>63</v>
      </c>
      <c r="P10" s="15">
        <v>64</v>
      </c>
      <c r="Q10" s="15">
        <v>60</v>
      </c>
      <c r="R10" s="15">
        <v>69</v>
      </c>
      <c r="S10" s="15">
        <v>62</v>
      </c>
      <c r="T10" s="15">
        <v>67</v>
      </c>
      <c r="U10" s="15">
        <v>43</v>
      </c>
      <c r="V10" s="15">
        <v>53</v>
      </c>
      <c r="W10" s="15">
        <v>47</v>
      </c>
    </row>
    <row r="11" spans="2:23" ht="15" customHeight="1" x14ac:dyDescent="0.25">
      <c r="B11" s="14">
        <v>740.74069999999995</v>
      </c>
      <c r="C11" s="15">
        <v>81</v>
      </c>
      <c r="D11" s="15">
        <v>72</v>
      </c>
      <c r="E11" s="15">
        <v>73</v>
      </c>
      <c r="F11" s="15">
        <v>62</v>
      </c>
      <c r="G11" s="15">
        <v>59</v>
      </c>
      <c r="H11" s="15">
        <v>59</v>
      </c>
      <c r="I11" s="15">
        <v>95</v>
      </c>
      <c r="J11" s="15">
        <v>97</v>
      </c>
      <c r="K11" s="15">
        <v>86</v>
      </c>
      <c r="L11" s="15">
        <v>70</v>
      </c>
      <c r="M11" s="15">
        <v>71</v>
      </c>
      <c r="N11" s="15">
        <v>70</v>
      </c>
      <c r="O11" s="15">
        <v>63</v>
      </c>
      <c r="P11" s="15">
        <v>61</v>
      </c>
      <c r="Q11" s="15">
        <v>63</v>
      </c>
      <c r="R11" s="15">
        <v>74</v>
      </c>
      <c r="S11" s="15">
        <v>69</v>
      </c>
      <c r="T11" s="15">
        <v>68</v>
      </c>
      <c r="U11" s="15">
        <v>55</v>
      </c>
      <c r="V11" s="15">
        <v>51</v>
      </c>
      <c r="W11" s="15">
        <v>47</v>
      </c>
    </row>
    <row r="12" spans="2:23" ht="15" customHeight="1" x14ac:dyDescent="0.25">
      <c r="B12" s="14">
        <v>246.9136</v>
      </c>
      <c r="C12" s="15">
        <v>77</v>
      </c>
      <c r="D12" s="15">
        <v>78</v>
      </c>
      <c r="E12" s="15">
        <v>74</v>
      </c>
      <c r="F12" s="15">
        <v>64</v>
      </c>
      <c r="G12" s="15">
        <v>56</v>
      </c>
      <c r="H12" s="15">
        <v>57</v>
      </c>
      <c r="I12" s="15">
        <v>92</v>
      </c>
      <c r="J12" s="15">
        <v>101</v>
      </c>
      <c r="K12" s="15">
        <v>84</v>
      </c>
      <c r="L12" s="15">
        <v>63</v>
      </c>
      <c r="M12" s="15">
        <v>70</v>
      </c>
      <c r="N12" s="15">
        <v>62</v>
      </c>
      <c r="O12" s="15">
        <v>62</v>
      </c>
      <c r="P12" s="15">
        <v>59</v>
      </c>
      <c r="Q12" s="15">
        <v>62</v>
      </c>
      <c r="R12" s="15">
        <v>72</v>
      </c>
      <c r="S12" s="15">
        <v>63</v>
      </c>
      <c r="T12" s="15">
        <v>65</v>
      </c>
      <c r="U12" s="15">
        <v>51</v>
      </c>
      <c r="V12" s="15">
        <v>50</v>
      </c>
      <c r="W12" s="15">
        <v>47</v>
      </c>
    </row>
    <row r="13" spans="2:23" ht="15" customHeight="1" x14ac:dyDescent="0.25">
      <c r="B13" s="14">
        <v>82.30453</v>
      </c>
      <c r="C13" s="15">
        <v>74</v>
      </c>
      <c r="D13" s="15">
        <v>76</v>
      </c>
      <c r="E13" s="15">
        <v>74</v>
      </c>
      <c r="F13" s="15">
        <v>57</v>
      </c>
      <c r="G13" s="15">
        <v>60</v>
      </c>
      <c r="H13" s="15">
        <v>58</v>
      </c>
      <c r="I13" s="15">
        <v>99</v>
      </c>
      <c r="J13" s="15">
        <v>92</v>
      </c>
      <c r="K13" s="15">
        <v>86</v>
      </c>
      <c r="L13" s="15">
        <v>66</v>
      </c>
      <c r="M13" s="15">
        <v>65</v>
      </c>
      <c r="N13" s="15">
        <v>68</v>
      </c>
      <c r="O13" s="15">
        <v>59</v>
      </c>
      <c r="P13" s="15">
        <v>60</v>
      </c>
      <c r="Q13" s="15">
        <v>66</v>
      </c>
      <c r="R13" s="15">
        <v>71</v>
      </c>
      <c r="S13" s="15">
        <v>69</v>
      </c>
      <c r="T13" s="15">
        <v>71</v>
      </c>
      <c r="U13" s="15">
        <v>48</v>
      </c>
      <c r="V13" s="15">
        <v>49</v>
      </c>
      <c r="W13" s="15">
        <v>52</v>
      </c>
    </row>
    <row r="14" spans="2:23" ht="15" customHeight="1" x14ac:dyDescent="0.25">
      <c r="B14" s="14">
        <v>27.434840000000001</v>
      </c>
      <c r="C14" s="15">
        <v>66</v>
      </c>
      <c r="D14" s="15">
        <v>76</v>
      </c>
      <c r="E14" s="15">
        <v>71</v>
      </c>
      <c r="F14" s="15">
        <v>51</v>
      </c>
      <c r="G14" s="15">
        <v>65</v>
      </c>
      <c r="H14" s="15">
        <v>62</v>
      </c>
      <c r="I14" s="15">
        <v>77</v>
      </c>
      <c r="J14" s="15">
        <v>83</v>
      </c>
      <c r="K14" s="15">
        <v>77</v>
      </c>
      <c r="L14" s="15">
        <v>62</v>
      </c>
      <c r="M14" s="15">
        <v>62</v>
      </c>
      <c r="N14" s="15">
        <v>66</v>
      </c>
      <c r="O14" s="15">
        <v>59</v>
      </c>
      <c r="P14" s="15">
        <v>63</v>
      </c>
      <c r="Q14" s="15">
        <v>60</v>
      </c>
      <c r="R14" s="15">
        <v>65</v>
      </c>
      <c r="S14" s="15">
        <v>70</v>
      </c>
      <c r="T14" s="15">
        <v>68</v>
      </c>
      <c r="U14" s="15">
        <v>34</v>
      </c>
      <c r="V14" s="15">
        <v>54</v>
      </c>
      <c r="W14" s="15">
        <v>44</v>
      </c>
    </row>
    <row r="15" spans="2:23" ht="15" customHeight="1" x14ac:dyDescent="0.25">
      <c r="B15" s="14">
        <v>9.1449470000000002</v>
      </c>
      <c r="C15" s="15">
        <v>67</v>
      </c>
      <c r="D15" s="15">
        <v>72</v>
      </c>
      <c r="E15" s="15">
        <v>71</v>
      </c>
      <c r="F15" s="15">
        <v>53</v>
      </c>
      <c r="G15" s="15">
        <v>56</v>
      </c>
      <c r="H15" s="15">
        <v>54</v>
      </c>
      <c r="I15" s="15">
        <v>74</v>
      </c>
      <c r="J15" s="15">
        <v>74</v>
      </c>
      <c r="K15" s="15">
        <v>63</v>
      </c>
      <c r="L15" s="15">
        <v>59</v>
      </c>
      <c r="M15" s="15">
        <v>59</v>
      </c>
      <c r="N15" s="15">
        <v>64</v>
      </c>
      <c r="O15" s="15">
        <v>55</v>
      </c>
      <c r="P15" s="15">
        <v>61</v>
      </c>
      <c r="Q15" s="15">
        <v>57</v>
      </c>
      <c r="R15" s="15">
        <v>68</v>
      </c>
      <c r="S15" s="15">
        <v>64</v>
      </c>
      <c r="T15" s="15">
        <v>67</v>
      </c>
      <c r="U15" s="15">
        <v>37</v>
      </c>
      <c r="V15" s="15">
        <v>43</v>
      </c>
      <c r="W15" s="15">
        <v>43</v>
      </c>
    </row>
    <row r="16" spans="2:23" ht="15" customHeight="1" x14ac:dyDescent="0.25">
      <c r="B16" s="14">
        <v>3.0483159999999998</v>
      </c>
      <c r="C16" s="15">
        <v>67</v>
      </c>
      <c r="D16" s="15">
        <v>63</v>
      </c>
      <c r="E16" s="15">
        <v>63</v>
      </c>
      <c r="F16" s="15">
        <v>53</v>
      </c>
      <c r="G16" s="15">
        <v>51</v>
      </c>
      <c r="H16" s="15">
        <v>50</v>
      </c>
      <c r="I16" s="15">
        <v>65</v>
      </c>
      <c r="J16" s="15">
        <v>63</v>
      </c>
      <c r="K16" s="15">
        <v>61</v>
      </c>
      <c r="L16" s="15">
        <v>58</v>
      </c>
      <c r="M16" s="15">
        <v>63</v>
      </c>
      <c r="N16" s="15">
        <v>58</v>
      </c>
      <c r="O16" s="15">
        <v>55</v>
      </c>
      <c r="P16" s="15">
        <v>58</v>
      </c>
      <c r="Q16" s="15">
        <v>59</v>
      </c>
      <c r="R16" s="15">
        <v>60</v>
      </c>
      <c r="S16" s="15">
        <v>58</v>
      </c>
      <c r="T16" s="15">
        <v>65</v>
      </c>
      <c r="U16" s="15">
        <v>39</v>
      </c>
      <c r="V16" s="15">
        <v>40</v>
      </c>
      <c r="W16" s="15">
        <v>39</v>
      </c>
    </row>
    <row r="17" spans="2:23" ht="15" customHeight="1" x14ac:dyDescent="0.25">
      <c r="B17" s="14">
        <v>1.016105</v>
      </c>
      <c r="C17" s="15">
        <v>69</v>
      </c>
      <c r="D17" s="15">
        <v>67</v>
      </c>
      <c r="E17" s="15">
        <v>69</v>
      </c>
      <c r="F17" s="15">
        <v>51</v>
      </c>
      <c r="G17" s="15">
        <v>53</v>
      </c>
      <c r="H17" s="15">
        <v>55</v>
      </c>
      <c r="I17" s="15">
        <v>71</v>
      </c>
      <c r="J17" s="15">
        <v>69</v>
      </c>
      <c r="K17" s="15">
        <v>61</v>
      </c>
      <c r="L17" s="15">
        <v>57</v>
      </c>
      <c r="M17" s="15">
        <v>62</v>
      </c>
      <c r="N17" s="15">
        <v>59</v>
      </c>
      <c r="O17" s="15">
        <v>57</v>
      </c>
      <c r="P17" s="15">
        <v>60</v>
      </c>
      <c r="Q17" s="15">
        <v>58</v>
      </c>
      <c r="R17" s="15">
        <v>61</v>
      </c>
      <c r="S17" s="15">
        <v>56</v>
      </c>
      <c r="T17" s="15">
        <v>62</v>
      </c>
      <c r="U17" s="15">
        <v>36</v>
      </c>
      <c r="V17" s="15">
        <v>40</v>
      </c>
      <c r="W17" s="15">
        <v>37</v>
      </c>
    </row>
    <row r="18" spans="2:23" ht="15" customHeight="1" x14ac:dyDescent="0.25">
      <c r="B18" s="16">
        <v>0.3387018</v>
      </c>
      <c r="C18" s="15">
        <v>68</v>
      </c>
      <c r="D18" s="15">
        <v>69</v>
      </c>
      <c r="E18" s="15">
        <v>65</v>
      </c>
      <c r="F18" s="15">
        <v>49</v>
      </c>
      <c r="G18" s="15">
        <v>50</v>
      </c>
      <c r="H18" s="15">
        <v>49</v>
      </c>
      <c r="I18" s="15">
        <v>65</v>
      </c>
      <c r="J18" s="15">
        <v>64</v>
      </c>
      <c r="K18" s="15">
        <v>59</v>
      </c>
      <c r="L18" s="15">
        <v>59</v>
      </c>
      <c r="M18" s="15">
        <v>59</v>
      </c>
      <c r="N18" s="15">
        <v>54</v>
      </c>
      <c r="O18" s="15">
        <v>56</v>
      </c>
      <c r="P18" s="15">
        <v>58</v>
      </c>
      <c r="Q18" s="15">
        <v>55</v>
      </c>
      <c r="R18" s="15">
        <v>60</v>
      </c>
      <c r="S18" s="15">
        <v>57</v>
      </c>
      <c r="T18" s="15">
        <v>58</v>
      </c>
      <c r="U18" s="15">
        <v>35</v>
      </c>
      <c r="V18" s="15">
        <v>34</v>
      </c>
      <c r="W18" s="15">
        <v>34</v>
      </c>
    </row>
    <row r="19" spans="2:23" ht="15" customHeight="1" x14ac:dyDescent="0.25">
      <c r="B19" s="16">
        <v>0.1129006</v>
      </c>
      <c r="C19" s="15">
        <v>66</v>
      </c>
      <c r="D19" s="15">
        <v>66</v>
      </c>
      <c r="E19" s="15">
        <v>66</v>
      </c>
      <c r="F19" s="15">
        <v>53</v>
      </c>
      <c r="G19" s="15">
        <v>55</v>
      </c>
      <c r="H19" s="15">
        <v>55</v>
      </c>
      <c r="I19" s="15">
        <v>65</v>
      </c>
      <c r="J19" s="15">
        <v>69</v>
      </c>
      <c r="K19" s="15">
        <v>61</v>
      </c>
      <c r="L19" s="15"/>
      <c r="M19" s="15">
        <v>62</v>
      </c>
      <c r="N19" s="15">
        <v>57</v>
      </c>
      <c r="O19" s="15">
        <v>58</v>
      </c>
      <c r="P19" s="15">
        <v>63</v>
      </c>
      <c r="Q19" s="15">
        <v>63</v>
      </c>
      <c r="R19" s="15">
        <v>61</v>
      </c>
      <c r="S19" s="15">
        <v>58</v>
      </c>
      <c r="T19" s="15">
        <v>63</v>
      </c>
      <c r="U19" s="15">
        <v>39</v>
      </c>
      <c r="V19" s="15">
        <v>37</v>
      </c>
      <c r="W19" s="15">
        <v>36</v>
      </c>
    </row>
    <row r="20" spans="2:23" ht="15" customHeight="1" x14ac:dyDescent="0.25">
      <c r="B20" s="16">
        <v>3.7633529999999998E-2</v>
      </c>
      <c r="C20" s="15">
        <v>67</v>
      </c>
      <c r="D20" s="15">
        <v>64</v>
      </c>
      <c r="E20" s="15">
        <v>62</v>
      </c>
      <c r="F20" s="15">
        <v>48</v>
      </c>
      <c r="G20" s="15">
        <v>51</v>
      </c>
      <c r="H20" s="15">
        <v>52</v>
      </c>
      <c r="I20" s="15">
        <v>64</v>
      </c>
      <c r="J20" s="15">
        <v>66</v>
      </c>
      <c r="K20" s="15">
        <v>59</v>
      </c>
      <c r="L20" s="15"/>
      <c r="M20" s="15">
        <v>58</v>
      </c>
      <c r="N20" s="15">
        <v>52</v>
      </c>
      <c r="O20" s="15">
        <v>55</v>
      </c>
      <c r="P20" s="15">
        <v>56</v>
      </c>
      <c r="Q20" s="15">
        <v>56</v>
      </c>
      <c r="R20" s="15"/>
      <c r="S20" s="15">
        <v>56</v>
      </c>
      <c r="T20" s="15">
        <v>61</v>
      </c>
      <c r="U20" s="15">
        <v>35</v>
      </c>
      <c r="V20" s="15">
        <v>35</v>
      </c>
      <c r="W20" s="15">
        <v>33</v>
      </c>
    </row>
    <row r="21" spans="2:23" ht="15" customHeight="1" x14ac:dyDescent="0.25">
      <c r="B21" s="17">
        <v>1.254451E-2</v>
      </c>
      <c r="C21" s="15">
        <v>69</v>
      </c>
      <c r="D21" s="15">
        <v>65</v>
      </c>
      <c r="E21" s="15">
        <v>66</v>
      </c>
      <c r="F21" s="15">
        <v>53</v>
      </c>
      <c r="G21" s="15">
        <v>56</v>
      </c>
      <c r="H21" s="15">
        <v>57</v>
      </c>
      <c r="I21" s="15">
        <v>67</v>
      </c>
      <c r="J21" s="15">
        <v>72</v>
      </c>
      <c r="K21" s="15">
        <v>62</v>
      </c>
      <c r="L21" s="15"/>
      <c r="M21" s="15">
        <v>59</v>
      </c>
      <c r="N21" s="15">
        <v>59</v>
      </c>
      <c r="O21" s="15"/>
      <c r="P21" s="15">
        <v>58</v>
      </c>
      <c r="Q21" s="15">
        <v>58</v>
      </c>
      <c r="R21" s="15"/>
      <c r="S21" s="15"/>
      <c r="T21" s="15">
        <v>60</v>
      </c>
      <c r="U21" s="15">
        <v>37</v>
      </c>
      <c r="V21" s="15">
        <v>37</v>
      </c>
      <c r="W21" s="15">
        <v>37</v>
      </c>
    </row>
    <row r="22" spans="2:23" ht="15" customHeight="1" x14ac:dyDescent="0.25">
      <c r="B22" s="20">
        <v>0</v>
      </c>
      <c r="C22" s="21">
        <v>67</v>
      </c>
      <c r="D22" s="21">
        <v>58</v>
      </c>
      <c r="E22" s="21">
        <v>63</v>
      </c>
      <c r="F22" s="21">
        <v>53</v>
      </c>
      <c r="G22" s="21">
        <v>48</v>
      </c>
      <c r="H22" s="21">
        <v>47</v>
      </c>
      <c r="I22" s="21">
        <v>66</v>
      </c>
      <c r="J22" s="21">
        <v>61</v>
      </c>
      <c r="K22" s="21">
        <v>59</v>
      </c>
      <c r="L22" s="21">
        <v>58</v>
      </c>
      <c r="M22" s="21">
        <v>56</v>
      </c>
      <c r="N22" s="21">
        <v>57</v>
      </c>
      <c r="O22" s="21">
        <v>62</v>
      </c>
      <c r="P22" s="21">
        <v>54</v>
      </c>
      <c r="Q22" s="21">
        <v>57</v>
      </c>
      <c r="R22" s="21"/>
      <c r="S22" s="21">
        <v>55</v>
      </c>
      <c r="T22" s="21">
        <v>55</v>
      </c>
      <c r="U22" s="21">
        <v>41</v>
      </c>
      <c r="V22" s="21">
        <v>34</v>
      </c>
      <c r="W22" s="21">
        <v>30</v>
      </c>
    </row>
    <row r="23" spans="2:23" ht="15" customHeight="1" x14ac:dyDescent="0.25">
      <c r="B23" s="15" t="s">
        <v>10</v>
      </c>
      <c r="C23" s="14">
        <v>76.02</v>
      </c>
      <c r="D23" s="14">
        <v>6.6589999999999998</v>
      </c>
      <c r="E23" s="14">
        <v>30.51</v>
      </c>
      <c r="F23" s="14">
        <v>46.01</v>
      </c>
      <c r="G23" s="14">
        <v>7.2539999999999996</v>
      </c>
      <c r="H23" s="14">
        <v>12.68</v>
      </c>
      <c r="I23" s="14">
        <v>20.09</v>
      </c>
      <c r="J23" s="14">
        <v>28.25</v>
      </c>
      <c r="K23" s="14">
        <v>21.41</v>
      </c>
      <c r="L23" s="14">
        <v>51.28</v>
      </c>
      <c r="M23" s="14">
        <v>44.1</v>
      </c>
      <c r="N23" s="14">
        <v>7.6440000000000001</v>
      </c>
      <c r="O23" s="14">
        <v>139.19999999999999</v>
      </c>
      <c r="P23" s="14">
        <v>2.86</v>
      </c>
      <c r="Q23" s="14">
        <v>22.56</v>
      </c>
      <c r="R23" s="14">
        <v>24.47</v>
      </c>
      <c r="S23" s="14">
        <v>4.0430000000000001</v>
      </c>
      <c r="T23" s="14">
        <v>2.464</v>
      </c>
      <c r="U23" s="14">
        <v>58.38</v>
      </c>
      <c r="V23" s="14">
        <v>8.2579999999999991</v>
      </c>
      <c r="W23" s="14">
        <v>9.7810000000000006</v>
      </c>
    </row>
    <row r="24" spans="2:23" ht="15" customHeight="1" x14ac:dyDescent="0.25">
      <c r="B24" s="18" t="s">
        <v>10</v>
      </c>
      <c r="C24" s="64">
        <f>ROUND(AVERAGE(C23:E23),2-(1+INT(LOG10(ABS(AVERAGE(C23:E23))))))</f>
        <v>38</v>
      </c>
      <c r="D24" s="65"/>
      <c r="E24" s="66"/>
      <c r="F24" s="64">
        <f>ROUND(AVERAGE(F23:H23),2-(1+INT(LOG10(ABS(AVERAGE(F23:H23))))))</f>
        <v>22</v>
      </c>
      <c r="G24" s="65"/>
      <c r="H24" s="66"/>
      <c r="I24" s="64">
        <f>ROUND(AVERAGE(I23:K23),2-(1+INT(LOG10(ABS(AVERAGE(I23:K23))))))</f>
        <v>23</v>
      </c>
      <c r="J24" s="65"/>
      <c r="K24" s="66"/>
      <c r="L24" s="64">
        <f>ROUND(AVERAGE(L23:N23),2-(1+INT(LOG10(ABS(AVERAGE(L23:N23))))))</f>
        <v>34</v>
      </c>
      <c r="M24" s="65"/>
      <c r="N24" s="66"/>
      <c r="O24" s="64">
        <f>ROUND(AVERAGE(O23:Q23),2-(1+INT(LOG10(ABS(AVERAGE(O23:Q23))))))</f>
        <v>55</v>
      </c>
      <c r="P24" s="65"/>
      <c r="Q24" s="66"/>
      <c r="R24" s="64">
        <f>ROUND(AVERAGE(R23:T23),2-(1+INT(LOG10(ABS(AVERAGE(R23:T23))))))</f>
        <v>10</v>
      </c>
      <c r="S24" s="65"/>
      <c r="T24" s="66"/>
      <c r="U24" s="64">
        <f>ROUND(AVERAGE(U23:W23),2-(1+INT(LOG10(ABS(AVERAGE(U23:W23))))))</f>
        <v>25</v>
      </c>
      <c r="V24" s="65"/>
      <c r="W24" s="66"/>
    </row>
  </sheetData>
  <mergeCells count="15">
    <mergeCell ref="C5:W5"/>
    <mergeCell ref="C6:E6"/>
    <mergeCell ref="F6:H6"/>
    <mergeCell ref="I6:K6"/>
    <mergeCell ref="C24:E24"/>
    <mergeCell ref="F24:H24"/>
    <mergeCell ref="I24:K24"/>
    <mergeCell ref="L24:N24"/>
    <mergeCell ref="O24:Q24"/>
    <mergeCell ref="R24:T24"/>
    <mergeCell ref="U24:W24"/>
    <mergeCell ref="U6:W6"/>
    <mergeCell ref="L6:N6"/>
    <mergeCell ref="O6:Q6"/>
    <mergeCell ref="R6:T6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4"/>
  <sheetViews>
    <sheetView showGridLines="0" zoomScaleNormal="100" workbookViewId="0">
      <selection activeCell="B2" sqref="B2"/>
    </sheetView>
  </sheetViews>
  <sheetFormatPr defaultColWidth="8.81640625" defaultRowHeight="15" customHeight="1" x14ac:dyDescent="0.3"/>
  <cols>
    <col min="1" max="1" width="8.81640625" style="22"/>
    <col min="2" max="2" width="20" style="22" bestFit="1" customWidth="1"/>
    <col min="3" max="5" width="8.81640625" style="22"/>
    <col min="6" max="6" width="9.36328125" style="22" customWidth="1"/>
    <col min="7" max="16384" width="8.81640625" style="22"/>
  </cols>
  <sheetData>
    <row r="2" spans="1:16" ht="15" customHeight="1" x14ac:dyDescent="0.35">
      <c r="B2" s="9" t="s">
        <v>93</v>
      </c>
    </row>
    <row r="3" spans="1:16" ht="15" customHeight="1" x14ac:dyDescent="0.4">
      <c r="B3" s="23"/>
    </row>
    <row r="4" spans="1:16" ht="15" customHeight="1" x14ac:dyDescent="0.3">
      <c r="B4" s="33" t="s">
        <v>11</v>
      </c>
    </row>
    <row r="5" spans="1:16" ht="15" customHeight="1" x14ac:dyDescent="0.3">
      <c r="A5" s="26"/>
      <c r="C5" s="60" t="s">
        <v>92</v>
      </c>
      <c r="D5" s="61"/>
      <c r="E5" s="61"/>
      <c r="F5" s="61"/>
      <c r="G5" s="61"/>
      <c r="H5" s="61"/>
      <c r="I5" s="61"/>
      <c r="J5" s="61"/>
      <c r="K5" s="62"/>
      <c r="L5" s="26"/>
      <c r="M5" s="26"/>
      <c r="N5" s="26"/>
      <c r="O5" s="26"/>
      <c r="P5" s="26"/>
    </row>
    <row r="6" spans="1:16" ht="15" customHeight="1" x14ac:dyDescent="0.3">
      <c r="A6" s="26"/>
      <c r="B6" s="26"/>
      <c r="C6" s="60" t="s">
        <v>33</v>
      </c>
      <c r="D6" s="61"/>
      <c r="E6" s="61"/>
      <c r="F6" s="61"/>
      <c r="G6" s="61"/>
      <c r="H6" s="61"/>
      <c r="I6" s="61"/>
      <c r="J6" s="61"/>
      <c r="K6" s="62"/>
      <c r="L6" s="26"/>
      <c r="M6" s="26"/>
      <c r="N6" s="26"/>
      <c r="O6" s="26"/>
      <c r="P6" s="26"/>
    </row>
    <row r="7" spans="1:16" ht="15" customHeight="1" x14ac:dyDescent="0.3">
      <c r="A7" s="26"/>
      <c r="B7" s="26"/>
      <c r="C7" s="73" t="s">
        <v>12</v>
      </c>
      <c r="D7" s="74"/>
      <c r="E7" s="75"/>
      <c r="F7" s="73" t="s">
        <v>13</v>
      </c>
      <c r="G7" s="74"/>
      <c r="H7" s="75"/>
      <c r="I7" s="73" t="s">
        <v>14</v>
      </c>
      <c r="J7" s="74"/>
      <c r="K7" s="75"/>
      <c r="L7" s="26"/>
      <c r="M7" s="26"/>
      <c r="N7" s="26"/>
      <c r="O7" s="26"/>
      <c r="P7" s="26"/>
    </row>
    <row r="8" spans="1:16" ht="15" customHeight="1" x14ac:dyDescent="0.3">
      <c r="A8" s="26"/>
      <c r="B8" s="15" t="s">
        <v>49</v>
      </c>
      <c r="C8" s="19" t="s">
        <v>35</v>
      </c>
      <c r="D8" s="19" t="s">
        <v>36</v>
      </c>
      <c r="E8" s="19" t="s">
        <v>44</v>
      </c>
      <c r="F8" s="19" t="s">
        <v>35</v>
      </c>
      <c r="G8" s="19" t="s">
        <v>36</v>
      </c>
      <c r="H8" s="19" t="s">
        <v>44</v>
      </c>
      <c r="I8" s="19" t="s">
        <v>35</v>
      </c>
      <c r="J8" s="19" t="s">
        <v>36</v>
      </c>
      <c r="K8" s="19" t="s">
        <v>44</v>
      </c>
      <c r="L8" s="26"/>
      <c r="M8" s="26"/>
      <c r="N8" s="26"/>
      <c r="O8" s="26"/>
      <c r="P8" s="26"/>
    </row>
    <row r="9" spans="1:16" ht="15" customHeight="1" x14ac:dyDescent="0.3">
      <c r="A9" s="26"/>
      <c r="B9" s="12">
        <v>20000</v>
      </c>
      <c r="C9" s="13">
        <v>136</v>
      </c>
      <c r="D9" s="13">
        <v>132</v>
      </c>
      <c r="E9" s="13">
        <v>124</v>
      </c>
      <c r="F9" s="28">
        <v>88</v>
      </c>
      <c r="G9" s="28">
        <v>84</v>
      </c>
      <c r="H9" s="28">
        <v>79</v>
      </c>
      <c r="I9" s="28">
        <v>85</v>
      </c>
      <c r="J9" s="28">
        <v>88</v>
      </c>
      <c r="K9" s="28">
        <v>97</v>
      </c>
      <c r="L9" s="26"/>
      <c r="M9" s="26"/>
      <c r="N9" s="26"/>
      <c r="O9" s="26"/>
      <c r="P9" s="26"/>
    </row>
    <row r="10" spans="1:16" ht="15" customHeight="1" x14ac:dyDescent="0.3">
      <c r="A10" s="26"/>
      <c r="B10" s="14">
        <v>6666.6670000000004</v>
      </c>
      <c r="C10" s="15">
        <v>129</v>
      </c>
      <c r="D10" s="15">
        <v>130</v>
      </c>
      <c r="E10" s="15">
        <v>114</v>
      </c>
      <c r="F10" s="19">
        <v>84</v>
      </c>
      <c r="G10" s="19">
        <v>83</v>
      </c>
      <c r="H10" s="19">
        <v>81</v>
      </c>
      <c r="I10" s="19">
        <v>82</v>
      </c>
      <c r="J10" s="19">
        <v>83</v>
      </c>
      <c r="K10" s="19">
        <v>90</v>
      </c>
      <c r="L10" s="26"/>
      <c r="M10" s="26"/>
      <c r="N10" s="26"/>
      <c r="O10" s="26"/>
      <c r="P10" s="26"/>
    </row>
    <row r="11" spans="1:16" ht="15" customHeight="1" x14ac:dyDescent="0.3">
      <c r="A11" s="26"/>
      <c r="B11" s="14">
        <v>2222.2220000000002</v>
      </c>
      <c r="C11" s="15">
        <v>121</v>
      </c>
      <c r="D11" s="15">
        <v>126</v>
      </c>
      <c r="E11" s="15">
        <v>108</v>
      </c>
      <c r="F11" s="19">
        <v>85</v>
      </c>
      <c r="G11" s="19">
        <v>76</v>
      </c>
      <c r="H11" s="19">
        <v>75</v>
      </c>
      <c r="I11" s="19">
        <v>80</v>
      </c>
      <c r="J11" s="19">
        <v>79</v>
      </c>
      <c r="K11" s="19">
        <v>82</v>
      </c>
      <c r="L11" s="26"/>
      <c r="M11" s="26"/>
      <c r="N11" s="26"/>
      <c r="O11" s="26"/>
      <c r="P11" s="26"/>
    </row>
    <row r="12" spans="1:16" ht="15" customHeight="1" x14ac:dyDescent="0.3">
      <c r="A12" s="26"/>
      <c r="B12" s="14">
        <v>740.74069999999995</v>
      </c>
      <c r="C12" s="15">
        <v>121</v>
      </c>
      <c r="D12" s="15">
        <v>132</v>
      </c>
      <c r="E12" s="15">
        <v>108</v>
      </c>
      <c r="F12" s="19">
        <v>86</v>
      </c>
      <c r="G12" s="19">
        <v>79</v>
      </c>
      <c r="H12" s="19">
        <v>78</v>
      </c>
      <c r="I12" s="19">
        <v>81</v>
      </c>
      <c r="J12" s="19">
        <v>78</v>
      </c>
      <c r="K12" s="19">
        <v>82</v>
      </c>
      <c r="L12" s="26"/>
      <c r="M12" s="26"/>
      <c r="N12" s="26"/>
      <c r="O12" s="26"/>
      <c r="P12" s="26"/>
    </row>
    <row r="13" spans="1:16" ht="15" customHeight="1" x14ac:dyDescent="0.3">
      <c r="A13" s="26"/>
      <c r="B13" s="14">
        <v>246.9136</v>
      </c>
      <c r="C13" s="15">
        <v>123</v>
      </c>
      <c r="D13" s="15">
        <v>135</v>
      </c>
      <c r="E13" s="15">
        <v>110</v>
      </c>
      <c r="F13" s="19">
        <v>83</v>
      </c>
      <c r="G13" s="19">
        <v>81</v>
      </c>
      <c r="H13" s="19">
        <v>73</v>
      </c>
      <c r="I13" s="19">
        <v>78</v>
      </c>
      <c r="J13" s="19">
        <v>79</v>
      </c>
      <c r="K13" s="19">
        <v>84</v>
      </c>
      <c r="L13" s="26"/>
      <c r="M13" s="26"/>
      <c r="N13" s="26"/>
      <c r="O13" s="26"/>
      <c r="P13" s="26"/>
    </row>
    <row r="14" spans="1:16" ht="15" customHeight="1" x14ac:dyDescent="0.3">
      <c r="A14" s="26"/>
      <c r="B14" s="14">
        <v>82.30453</v>
      </c>
      <c r="C14" s="15">
        <v>125</v>
      </c>
      <c r="D14" s="15">
        <v>116</v>
      </c>
      <c r="E14" s="15">
        <v>105</v>
      </c>
      <c r="F14" s="19">
        <v>83</v>
      </c>
      <c r="G14" s="19">
        <v>76</v>
      </c>
      <c r="H14" s="19">
        <v>81</v>
      </c>
      <c r="I14" s="19">
        <v>81</v>
      </c>
      <c r="J14" s="19">
        <v>78</v>
      </c>
      <c r="K14" s="19">
        <v>85</v>
      </c>
      <c r="L14" s="26"/>
      <c r="M14" s="26"/>
      <c r="N14" s="26"/>
      <c r="O14" s="26"/>
      <c r="P14" s="26"/>
    </row>
    <row r="15" spans="1:16" ht="15" customHeight="1" x14ac:dyDescent="0.3">
      <c r="A15" s="26"/>
      <c r="B15" s="14">
        <v>27.434840000000001</v>
      </c>
      <c r="C15" s="15">
        <v>93</v>
      </c>
      <c r="D15" s="15">
        <v>88</v>
      </c>
      <c r="E15" s="15">
        <v>105</v>
      </c>
      <c r="F15" s="19">
        <v>74</v>
      </c>
      <c r="G15" s="19">
        <v>67</v>
      </c>
      <c r="H15" s="19">
        <v>80</v>
      </c>
      <c r="I15" s="19">
        <v>75</v>
      </c>
      <c r="J15" s="19">
        <v>75</v>
      </c>
      <c r="K15" s="19">
        <v>73</v>
      </c>
      <c r="L15" s="26"/>
      <c r="M15" s="26"/>
      <c r="N15" s="26"/>
      <c r="O15" s="26"/>
      <c r="P15" s="26"/>
    </row>
    <row r="16" spans="1:16" ht="15" customHeight="1" x14ac:dyDescent="0.3">
      <c r="A16" s="26"/>
      <c r="B16" s="14">
        <v>9.1449470000000002</v>
      </c>
      <c r="C16" s="15">
        <v>75</v>
      </c>
      <c r="D16" s="15">
        <v>64</v>
      </c>
      <c r="E16" s="15">
        <v>75</v>
      </c>
      <c r="F16" s="19">
        <v>68</v>
      </c>
      <c r="G16" s="19">
        <v>65</v>
      </c>
      <c r="H16" s="19">
        <v>71</v>
      </c>
      <c r="I16" s="19">
        <v>75</v>
      </c>
      <c r="J16" s="19">
        <v>72</v>
      </c>
      <c r="K16" s="19">
        <v>78</v>
      </c>
      <c r="L16" s="26"/>
      <c r="M16" s="26"/>
      <c r="N16" s="26"/>
      <c r="O16" s="26"/>
      <c r="P16" s="26"/>
    </row>
    <row r="17" spans="1:16" ht="15" customHeight="1" x14ac:dyDescent="0.3">
      <c r="A17" s="26"/>
      <c r="B17" s="14">
        <v>3.0483159999999998</v>
      </c>
      <c r="C17" s="15">
        <v>67</v>
      </c>
      <c r="D17" s="15">
        <v>57</v>
      </c>
      <c r="E17" s="15">
        <v>60</v>
      </c>
      <c r="F17" s="19">
        <v>64</v>
      </c>
      <c r="G17" s="19">
        <v>60</v>
      </c>
      <c r="H17" s="19">
        <v>65</v>
      </c>
      <c r="I17" s="19">
        <v>71</v>
      </c>
      <c r="J17" s="19">
        <v>64</v>
      </c>
      <c r="K17" s="19">
        <v>69</v>
      </c>
      <c r="L17" s="26"/>
      <c r="M17" s="26"/>
      <c r="N17" s="26"/>
      <c r="O17" s="26"/>
      <c r="P17" s="26"/>
    </row>
    <row r="18" spans="1:16" ht="15" customHeight="1" x14ac:dyDescent="0.3">
      <c r="A18" s="26"/>
      <c r="B18" s="14">
        <v>1.016105</v>
      </c>
      <c r="C18" s="15">
        <v>63</v>
      </c>
      <c r="D18" s="15">
        <v>57</v>
      </c>
      <c r="E18" s="15">
        <v>63</v>
      </c>
      <c r="F18" s="19">
        <v>69</v>
      </c>
      <c r="G18" s="19">
        <v>61</v>
      </c>
      <c r="H18" s="19">
        <v>66</v>
      </c>
      <c r="I18" s="19">
        <v>72</v>
      </c>
      <c r="J18" s="19">
        <v>64</v>
      </c>
      <c r="K18" s="19">
        <v>77</v>
      </c>
      <c r="L18" s="26"/>
      <c r="M18" s="26"/>
      <c r="N18" s="26"/>
      <c r="O18" s="26"/>
      <c r="P18" s="26"/>
    </row>
    <row r="19" spans="1:16" ht="15" customHeight="1" x14ac:dyDescent="0.3">
      <c r="A19" s="26"/>
      <c r="B19" s="16">
        <v>0.3387018</v>
      </c>
      <c r="C19" s="15">
        <v>65</v>
      </c>
      <c r="D19" s="15">
        <v>55</v>
      </c>
      <c r="E19" s="15">
        <v>59</v>
      </c>
      <c r="F19" s="19">
        <v>66</v>
      </c>
      <c r="G19" s="19">
        <v>61</v>
      </c>
      <c r="H19" s="19">
        <v>61</v>
      </c>
      <c r="I19" s="19">
        <v>73</v>
      </c>
      <c r="J19" s="19">
        <v>64</v>
      </c>
      <c r="K19" s="19">
        <v>71</v>
      </c>
      <c r="L19" s="26"/>
      <c r="M19" s="26"/>
      <c r="N19" s="26"/>
      <c r="O19" s="26"/>
      <c r="P19" s="26"/>
    </row>
    <row r="20" spans="1:16" ht="15" customHeight="1" x14ac:dyDescent="0.3">
      <c r="A20" s="26"/>
      <c r="B20" s="16">
        <v>0.1129006</v>
      </c>
      <c r="C20" s="15">
        <v>60</v>
      </c>
      <c r="D20" s="15">
        <v>58</v>
      </c>
      <c r="E20" s="15">
        <v>63</v>
      </c>
      <c r="F20" s="19">
        <v>70</v>
      </c>
      <c r="G20" s="19">
        <v>62</v>
      </c>
      <c r="H20" s="19">
        <v>64</v>
      </c>
      <c r="I20" s="19">
        <v>75</v>
      </c>
      <c r="J20" s="19">
        <v>66</v>
      </c>
      <c r="K20" s="19">
        <v>74</v>
      </c>
      <c r="L20" s="26"/>
      <c r="M20" s="26"/>
      <c r="N20" s="26"/>
      <c r="O20" s="26"/>
      <c r="P20" s="26"/>
    </row>
    <row r="21" spans="1:16" ht="15" customHeight="1" x14ac:dyDescent="0.3">
      <c r="A21" s="26"/>
      <c r="B21" s="16">
        <v>3.7633529999999998E-2</v>
      </c>
      <c r="C21" s="15">
        <v>63</v>
      </c>
      <c r="D21" s="15">
        <v>52</v>
      </c>
      <c r="E21" s="15">
        <v>54</v>
      </c>
      <c r="F21" s="19">
        <v>64</v>
      </c>
      <c r="G21" s="19">
        <v>61</v>
      </c>
      <c r="H21" s="19">
        <v>60</v>
      </c>
      <c r="I21" s="19">
        <v>73</v>
      </c>
      <c r="J21" s="19">
        <v>67</v>
      </c>
      <c r="K21" s="19">
        <v>66</v>
      </c>
      <c r="L21" s="26"/>
      <c r="M21" s="26"/>
      <c r="N21" s="26"/>
      <c r="O21" s="26"/>
      <c r="P21" s="26"/>
    </row>
    <row r="22" spans="1:16" ht="15" customHeight="1" x14ac:dyDescent="0.3">
      <c r="A22" s="26"/>
      <c r="B22" s="17">
        <v>1.254451E-2</v>
      </c>
      <c r="C22" s="15">
        <v>63</v>
      </c>
      <c r="D22" s="15">
        <v>56</v>
      </c>
      <c r="E22" s="15">
        <v>54</v>
      </c>
      <c r="F22" s="19">
        <v>67</v>
      </c>
      <c r="G22" s="19">
        <v>62</v>
      </c>
      <c r="H22" s="19">
        <v>61</v>
      </c>
      <c r="I22" s="19">
        <v>71</v>
      </c>
      <c r="J22" s="19">
        <v>68</v>
      </c>
      <c r="K22" s="19">
        <v>74</v>
      </c>
      <c r="L22" s="26"/>
      <c r="M22" s="26"/>
      <c r="N22" s="26"/>
      <c r="O22" s="26"/>
      <c r="P22" s="26"/>
    </row>
    <row r="23" spans="1:16" ht="15" customHeight="1" x14ac:dyDescent="0.3">
      <c r="A23" s="26"/>
      <c r="B23" s="15">
        <v>0</v>
      </c>
      <c r="C23" s="15">
        <v>61</v>
      </c>
      <c r="D23" s="15">
        <v>58</v>
      </c>
      <c r="E23" s="15">
        <v>52</v>
      </c>
      <c r="F23" s="19">
        <v>66</v>
      </c>
      <c r="G23" s="19">
        <v>60</v>
      </c>
      <c r="H23" s="19">
        <v>59</v>
      </c>
      <c r="I23" s="19">
        <v>71</v>
      </c>
      <c r="J23" s="19">
        <v>69</v>
      </c>
      <c r="K23" s="19">
        <v>66</v>
      </c>
      <c r="L23" s="26"/>
      <c r="M23" s="26"/>
      <c r="N23" s="26"/>
      <c r="O23" s="26"/>
      <c r="P23" s="26"/>
    </row>
    <row r="24" spans="1:16" ht="15" customHeight="1" x14ac:dyDescent="0.3">
      <c r="A24" s="26"/>
      <c r="B24" s="13" t="s">
        <v>10</v>
      </c>
      <c r="C24" s="12">
        <v>25.21</v>
      </c>
      <c r="D24" s="12">
        <v>32.950000000000003</v>
      </c>
      <c r="E24" s="12">
        <v>13.06</v>
      </c>
      <c r="F24" s="29"/>
      <c r="G24" s="29"/>
      <c r="H24" s="29"/>
      <c r="I24" s="29"/>
      <c r="J24" s="29"/>
      <c r="K24" s="29"/>
      <c r="L24" s="26"/>
      <c r="M24" s="26"/>
      <c r="N24" s="26"/>
      <c r="O24" s="26"/>
      <c r="P24" s="26"/>
    </row>
    <row r="25" spans="1:16" ht="15" customHeight="1" x14ac:dyDescent="0.3">
      <c r="A25" s="26"/>
      <c r="B25" s="28" t="s">
        <v>10</v>
      </c>
      <c r="C25" s="64">
        <f>ROUND(AVERAGE(C24:E24),2-(1+INT(LOG10(ABS(AVERAGE(C24:E24))))))</f>
        <v>24</v>
      </c>
      <c r="D25" s="65"/>
      <c r="E25" s="66"/>
      <c r="F25" s="64"/>
      <c r="G25" s="65"/>
      <c r="H25" s="66"/>
      <c r="I25" s="64"/>
      <c r="J25" s="65"/>
      <c r="K25" s="66"/>
      <c r="L25" s="26"/>
      <c r="M25" s="26"/>
      <c r="N25" s="26"/>
      <c r="O25" s="26"/>
      <c r="P25" s="26"/>
    </row>
    <row r="26" spans="1:16" ht="15" customHeight="1" x14ac:dyDescent="0.3">
      <c r="A26" s="26"/>
      <c r="B26" s="19" t="s">
        <v>46</v>
      </c>
      <c r="C26" s="64">
        <f>ROUND(STDEV(C24:E24),3-(1+INT(LOG10(ABS(STDEV(C24:E24))))))</f>
        <v>10</v>
      </c>
      <c r="D26" s="65"/>
      <c r="E26" s="66"/>
      <c r="F26" s="64"/>
      <c r="G26" s="65"/>
      <c r="H26" s="66"/>
      <c r="I26" s="64"/>
      <c r="J26" s="65"/>
      <c r="K26" s="66"/>
      <c r="L26" s="26"/>
      <c r="M26" s="26"/>
      <c r="N26" s="26"/>
      <c r="O26" s="26"/>
      <c r="P26" s="26"/>
    </row>
    <row r="27" spans="1:16" ht="15" customHeight="1" x14ac:dyDescent="0.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15" customHeight="1" x14ac:dyDescent="0.3">
      <c r="A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5" customHeight="1" x14ac:dyDescent="0.3">
      <c r="A29" s="26"/>
      <c r="B29" s="33" t="s">
        <v>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ht="15" customHeight="1" x14ac:dyDescent="0.3">
      <c r="A30" s="26"/>
      <c r="C30" s="60" t="s">
        <v>92</v>
      </c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26"/>
      <c r="O30" s="26"/>
      <c r="P30" s="26"/>
    </row>
    <row r="31" spans="1:16" ht="15" customHeight="1" x14ac:dyDescent="0.3">
      <c r="A31" s="26"/>
      <c r="B31" s="26"/>
      <c r="C31" s="63" t="s">
        <v>33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26"/>
      <c r="O31" s="26"/>
      <c r="P31" s="26"/>
    </row>
    <row r="32" spans="1:16" ht="15" customHeight="1" x14ac:dyDescent="0.3">
      <c r="A32" s="26"/>
      <c r="B32" s="26"/>
      <c r="C32" s="71" t="s">
        <v>7</v>
      </c>
      <c r="D32" s="71"/>
      <c r="E32" s="71"/>
      <c r="F32" s="71" t="s">
        <v>8</v>
      </c>
      <c r="G32" s="71"/>
      <c r="H32" s="71"/>
      <c r="I32" s="70" t="s">
        <v>9</v>
      </c>
      <c r="J32" s="70"/>
      <c r="K32" s="70"/>
      <c r="L32" s="70"/>
      <c r="M32" s="70"/>
      <c r="N32" s="26"/>
      <c r="O32" s="26"/>
      <c r="P32" s="26"/>
    </row>
    <row r="33" spans="1:16" ht="15" customHeight="1" x14ac:dyDescent="0.3">
      <c r="A33" s="26"/>
      <c r="B33" s="15" t="s">
        <v>49</v>
      </c>
      <c r="C33" s="19" t="s">
        <v>35</v>
      </c>
      <c r="D33" s="19" t="s">
        <v>36</v>
      </c>
      <c r="E33" s="19" t="s">
        <v>44</v>
      </c>
      <c r="F33" s="19" t="s">
        <v>35</v>
      </c>
      <c r="G33" s="19" t="s">
        <v>36</v>
      </c>
      <c r="H33" s="19" t="s">
        <v>44</v>
      </c>
      <c r="I33" s="19" t="s">
        <v>35</v>
      </c>
      <c r="J33" s="19" t="s">
        <v>36</v>
      </c>
      <c r="K33" s="19" t="s">
        <v>44</v>
      </c>
      <c r="L33" s="19" t="s">
        <v>47</v>
      </c>
      <c r="M33" s="19" t="s">
        <v>48</v>
      </c>
      <c r="N33" s="26"/>
      <c r="O33" s="26"/>
      <c r="P33" s="26"/>
    </row>
    <row r="34" spans="1:16" ht="15" customHeight="1" x14ac:dyDescent="0.3">
      <c r="A34" s="26"/>
      <c r="B34" s="12">
        <v>20000</v>
      </c>
      <c r="C34" s="13">
        <v>101</v>
      </c>
      <c r="D34" s="13">
        <v>102</v>
      </c>
      <c r="E34" s="13">
        <v>101</v>
      </c>
      <c r="F34" s="28">
        <v>130</v>
      </c>
      <c r="G34" s="28">
        <v>114</v>
      </c>
      <c r="H34" s="28">
        <v>119</v>
      </c>
      <c r="I34" s="28">
        <v>98</v>
      </c>
      <c r="J34" s="28">
        <v>101</v>
      </c>
      <c r="K34" s="28">
        <v>93</v>
      </c>
      <c r="L34" s="28">
        <v>97</v>
      </c>
      <c r="M34" s="28"/>
      <c r="N34" s="26"/>
      <c r="O34" s="26"/>
      <c r="P34" s="26"/>
    </row>
    <row r="35" spans="1:16" ht="15" customHeight="1" x14ac:dyDescent="0.3">
      <c r="A35" s="26"/>
      <c r="B35" s="14">
        <v>6666.6670000000004</v>
      </c>
      <c r="C35" s="15">
        <v>95</v>
      </c>
      <c r="D35" s="15">
        <v>95</v>
      </c>
      <c r="E35" s="15">
        <v>97</v>
      </c>
      <c r="F35" s="19">
        <v>126</v>
      </c>
      <c r="G35" s="19">
        <v>119</v>
      </c>
      <c r="H35" s="19">
        <v>122</v>
      </c>
      <c r="I35" s="19">
        <v>93</v>
      </c>
      <c r="J35" s="19">
        <v>96</v>
      </c>
      <c r="K35" s="19">
        <v>89</v>
      </c>
      <c r="L35" s="19">
        <v>93</v>
      </c>
      <c r="M35" s="19">
        <v>82</v>
      </c>
      <c r="N35" s="26"/>
      <c r="O35" s="26"/>
      <c r="P35" s="26"/>
    </row>
    <row r="36" spans="1:16" ht="15" customHeight="1" x14ac:dyDescent="0.3">
      <c r="A36" s="26"/>
      <c r="B36" s="14">
        <v>2222.2220000000002</v>
      </c>
      <c r="C36" s="15">
        <v>92</v>
      </c>
      <c r="D36" s="15">
        <v>91</v>
      </c>
      <c r="E36" s="15">
        <v>85</v>
      </c>
      <c r="F36" s="19">
        <v>122</v>
      </c>
      <c r="G36" s="19">
        <v>103</v>
      </c>
      <c r="H36" s="19">
        <v>105</v>
      </c>
      <c r="I36" s="19">
        <v>94</v>
      </c>
      <c r="J36" s="19">
        <v>95</v>
      </c>
      <c r="K36" s="19">
        <v>85</v>
      </c>
      <c r="L36" s="19">
        <v>89</v>
      </c>
      <c r="M36" s="19">
        <v>81</v>
      </c>
      <c r="N36" s="26"/>
      <c r="O36" s="26"/>
      <c r="P36" s="26"/>
    </row>
    <row r="37" spans="1:16" ht="15" customHeight="1" x14ac:dyDescent="0.3">
      <c r="A37" s="26"/>
      <c r="B37" s="14">
        <v>740.74069999999995</v>
      </c>
      <c r="C37" s="15">
        <v>99</v>
      </c>
      <c r="D37" s="15">
        <v>86</v>
      </c>
      <c r="E37" s="15">
        <v>82</v>
      </c>
      <c r="F37" s="19">
        <v>120</v>
      </c>
      <c r="G37" s="19">
        <v>100</v>
      </c>
      <c r="H37" s="19">
        <v>105</v>
      </c>
      <c r="I37" s="19">
        <v>104</v>
      </c>
      <c r="J37" s="19">
        <v>98</v>
      </c>
      <c r="K37" s="19">
        <v>87</v>
      </c>
      <c r="L37" s="19">
        <v>95</v>
      </c>
      <c r="M37" s="19">
        <v>80</v>
      </c>
      <c r="N37" s="26"/>
      <c r="O37" s="26"/>
      <c r="P37" s="26"/>
    </row>
    <row r="38" spans="1:16" ht="15" customHeight="1" x14ac:dyDescent="0.3">
      <c r="A38" s="26"/>
      <c r="B38" s="14">
        <v>246.9136</v>
      </c>
      <c r="C38" s="15">
        <v>97</v>
      </c>
      <c r="D38" s="15">
        <v>84</v>
      </c>
      <c r="E38" s="15">
        <v>91</v>
      </c>
      <c r="F38" s="19">
        <v>124</v>
      </c>
      <c r="G38" s="19">
        <v>102</v>
      </c>
      <c r="H38" s="19">
        <v>100</v>
      </c>
      <c r="I38" s="19">
        <v>102</v>
      </c>
      <c r="J38" s="19">
        <v>108</v>
      </c>
      <c r="K38" s="19">
        <v>94</v>
      </c>
      <c r="L38" s="19">
        <v>103</v>
      </c>
      <c r="M38" s="19">
        <v>89</v>
      </c>
      <c r="N38" s="26"/>
      <c r="O38" s="26"/>
      <c r="P38" s="26"/>
    </row>
    <row r="39" spans="1:16" ht="15" customHeight="1" x14ac:dyDescent="0.3">
      <c r="A39" s="26"/>
      <c r="B39" s="14">
        <v>82.30453</v>
      </c>
      <c r="C39" s="15">
        <v>97</v>
      </c>
      <c r="D39" s="15">
        <v>88</v>
      </c>
      <c r="E39" s="15">
        <v>84</v>
      </c>
      <c r="F39" s="19">
        <v>123</v>
      </c>
      <c r="G39" s="19">
        <v>101</v>
      </c>
      <c r="H39" s="19">
        <v>102</v>
      </c>
      <c r="I39" s="19">
        <v>100</v>
      </c>
      <c r="J39" s="19">
        <v>91</v>
      </c>
      <c r="K39" s="19">
        <v>93</v>
      </c>
      <c r="L39" s="19">
        <v>98</v>
      </c>
      <c r="M39" s="19">
        <v>83</v>
      </c>
      <c r="N39" s="26"/>
      <c r="O39" s="26"/>
      <c r="P39" s="26"/>
    </row>
    <row r="40" spans="1:16" ht="15" customHeight="1" x14ac:dyDescent="0.3">
      <c r="A40" s="26"/>
      <c r="B40" s="14">
        <v>27.434840000000001</v>
      </c>
      <c r="C40" s="15">
        <v>77</v>
      </c>
      <c r="D40" s="15">
        <v>84</v>
      </c>
      <c r="E40" s="15">
        <v>84</v>
      </c>
      <c r="F40" s="19">
        <v>79</v>
      </c>
      <c r="G40" s="19">
        <v>99</v>
      </c>
      <c r="H40" s="19">
        <v>103</v>
      </c>
      <c r="I40" s="19">
        <v>67</v>
      </c>
      <c r="J40" s="19">
        <v>68</v>
      </c>
      <c r="K40" s="19">
        <v>59</v>
      </c>
      <c r="L40" s="19">
        <v>65</v>
      </c>
      <c r="M40" s="19">
        <v>59</v>
      </c>
      <c r="N40" s="26"/>
      <c r="O40" s="26"/>
      <c r="P40" s="26"/>
    </row>
    <row r="41" spans="1:16" ht="15" customHeight="1" x14ac:dyDescent="0.3">
      <c r="A41" s="26"/>
      <c r="B41" s="14">
        <v>9.1449470000000002</v>
      </c>
      <c r="C41" s="15">
        <v>65</v>
      </c>
      <c r="D41" s="15">
        <v>61</v>
      </c>
      <c r="E41" s="15">
        <v>71</v>
      </c>
      <c r="F41" s="19">
        <v>61</v>
      </c>
      <c r="G41" s="19">
        <v>66</v>
      </c>
      <c r="H41" s="19">
        <v>70</v>
      </c>
      <c r="I41" s="19">
        <v>50</v>
      </c>
      <c r="J41" s="19">
        <v>50</v>
      </c>
      <c r="K41" s="19">
        <v>50</v>
      </c>
      <c r="L41" s="19">
        <v>48</v>
      </c>
      <c r="M41" s="19">
        <v>44</v>
      </c>
      <c r="N41" s="26"/>
      <c r="O41" s="26"/>
      <c r="P41" s="26"/>
    </row>
    <row r="42" spans="1:16" ht="15" customHeight="1" x14ac:dyDescent="0.3">
      <c r="A42" s="26"/>
      <c r="B42" s="14">
        <v>3.0483159999999998</v>
      </c>
      <c r="C42" s="15">
        <v>60</v>
      </c>
      <c r="D42" s="15">
        <v>58</v>
      </c>
      <c r="E42" s="15">
        <v>61</v>
      </c>
      <c r="F42" s="19">
        <v>59</v>
      </c>
      <c r="G42" s="19">
        <v>49</v>
      </c>
      <c r="H42" s="19">
        <v>48</v>
      </c>
      <c r="I42" s="19">
        <v>49</v>
      </c>
      <c r="J42" s="19">
        <v>44</v>
      </c>
      <c r="K42" s="19">
        <v>42</v>
      </c>
      <c r="L42" s="19">
        <v>39</v>
      </c>
      <c r="M42" s="19">
        <v>37</v>
      </c>
      <c r="N42" s="26"/>
      <c r="O42" s="26"/>
      <c r="P42" s="26"/>
    </row>
    <row r="43" spans="1:16" ht="15" customHeight="1" x14ac:dyDescent="0.3">
      <c r="A43" s="26"/>
      <c r="B43" s="14">
        <v>1.016105</v>
      </c>
      <c r="C43" s="15">
        <v>57</v>
      </c>
      <c r="D43" s="15">
        <v>58</v>
      </c>
      <c r="E43" s="15">
        <v>57</v>
      </c>
      <c r="F43" s="19">
        <v>53</v>
      </c>
      <c r="G43" s="19">
        <v>45</v>
      </c>
      <c r="H43" s="19">
        <v>45</v>
      </c>
      <c r="I43" s="19">
        <v>47</v>
      </c>
      <c r="J43" s="19">
        <v>43</v>
      </c>
      <c r="K43" s="19">
        <v>41</v>
      </c>
      <c r="L43" s="19">
        <v>40</v>
      </c>
      <c r="M43" s="19">
        <v>35</v>
      </c>
      <c r="N43" s="26"/>
      <c r="O43" s="26"/>
      <c r="P43" s="26"/>
    </row>
    <row r="44" spans="1:16" ht="15" customHeight="1" x14ac:dyDescent="0.3">
      <c r="A44" s="26"/>
      <c r="B44" s="16">
        <v>0.3387018</v>
      </c>
      <c r="C44" s="15">
        <v>55</v>
      </c>
      <c r="D44" s="15">
        <v>55</v>
      </c>
      <c r="E44" s="15">
        <v>55</v>
      </c>
      <c r="F44" s="19">
        <v>49</v>
      </c>
      <c r="G44" s="19">
        <v>42</v>
      </c>
      <c r="H44" s="19">
        <v>45</v>
      </c>
      <c r="I44" s="19">
        <v>45</v>
      </c>
      <c r="J44" s="19">
        <v>42</v>
      </c>
      <c r="K44" s="19">
        <v>41</v>
      </c>
      <c r="L44" s="19">
        <v>37</v>
      </c>
      <c r="M44" s="19">
        <v>38</v>
      </c>
      <c r="N44" s="26"/>
      <c r="O44" s="26"/>
      <c r="P44" s="26"/>
    </row>
    <row r="45" spans="1:16" ht="15" customHeight="1" x14ac:dyDescent="0.3">
      <c r="A45" s="26"/>
      <c r="B45" s="16">
        <v>0.1129006</v>
      </c>
      <c r="C45" s="15">
        <v>59</v>
      </c>
      <c r="D45" s="15">
        <v>56</v>
      </c>
      <c r="E45" s="15">
        <v>53</v>
      </c>
      <c r="F45" s="19">
        <v>51</v>
      </c>
      <c r="G45" s="19">
        <v>43</v>
      </c>
      <c r="H45" s="19">
        <v>47</v>
      </c>
      <c r="I45" s="19">
        <v>47</v>
      </c>
      <c r="J45" s="19">
        <v>46</v>
      </c>
      <c r="K45" s="19">
        <v>43</v>
      </c>
      <c r="L45" s="19">
        <v>39</v>
      </c>
      <c r="M45" s="19">
        <v>36</v>
      </c>
      <c r="N45" s="26"/>
      <c r="O45" s="26"/>
      <c r="P45" s="26"/>
    </row>
    <row r="46" spans="1:16" ht="15" customHeight="1" x14ac:dyDescent="0.3">
      <c r="A46" s="26"/>
      <c r="B46" s="16">
        <v>3.7633529999999998E-2</v>
      </c>
      <c r="C46" s="15">
        <v>56</v>
      </c>
      <c r="D46" s="15">
        <v>48</v>
      </c>
      <c r="E46" s="15">
        <v>57</v>
      </c>
      <c r="F46" s="19">
        <v>47</v>
      </c>
      <c r="G46" s="19">
        <v>43</v>
      </c>
      <c r="H46" s="19">
        <v>41</v>
      </c>
      <c r="I46" s="19">
        <v>46</v>
      </c>
      <c r="J46" s="19">
        <v>45</v>
      </c>
      <c r="K46" s="19">
        <v>39</v>
      </c>
      <c r="L46" s="19">
        <v>39</v>
      </c>
      <c r="M46" s="19"/>
      <c r="N46" s="26"/>
      <c r="O46" s="26"/>
      <c r="P46" s="26"/>
    </row>
    <row r="47" spans="1:16" ht="15" customHeight="1" x14ac:dyDescent="0.3">
      <c r="A47" s="26"/>
      <c r="B47" s="17">
        <v>1.254451E-2</v>
      </c>
      <c r="C47" s="15">
        <v>60</v>
      </c>
      <c r="D47" s="15">
        <v>51</v>
      </c>
      <c r="E47" s="15">
        <v>56</v>
      </c>
      <c r="F47" s="19">
        <v>52</v>
      </c>
      <c r="G47" s="19">
        <v>43</v>
      </c>
      <c r="H47" s="19">
        <v>46</v>
      </c>
      <c r="I47" s="19">
        <v>44</v>
      </c>
      <c r="J47" s="19">
        <v>42</v>
      </c>
      <c r="K47" s="19">
        <v>42</v>
      </c>
      <c r="L47" s="19">
        <v>40</v>
      </c>
      <c r="M47" s="19"/>
      <c r="N47" s="26"/>
      <c r="O47" s="26"/>
      <c r="P47" s="26"/>
    </row>
    <row r="48" spans="1:16" ht="15" customHeight="1" x14ac:dyDescent="0.3">
      <c r="A48" s="26"/>
      <c r="B48" s="14">
        <v>0</v>
      </c>
      <c r="C48" s="15">
        <v>58</v>
      </c>
      <c r="D48" s="15">
        <v>50</v>
      </c>
      <c r="E48" s="15">
        <v>52</v>
      </c>
      <c r="F48" s="19">
        <v>51</v>
      </c>
      <c r="G48" s="19">
        <v>41</v>
      </c>
      <c r="H48" s="19">
        <v>42</v>
      </c>
      <c r="I48" s="19">
        <v>42</v>
      </c>
      <c r="J48" s="19">
        <v>45</v>
      </c>
      <c r="K48" s="19">
        <v>42</v>
      </c>
      <c r="L48" s="19">
        <v>38</v>
      </c>
      <c r="M48" s="19">
        <v>33</v>
      </c>
      <c r="N48" s="26"/>
      <c r="O48" s="26"/>
      <c r="P48" s="26"/>
    </row>
    <row r="49" spans="1:16" ht="15" customHeight="1" x14ac:dyDescent="0.3">
      <c r="A49" s="26"/>
      <c r="B49" s="13" t="s">
        <v>10</v>
      </c>
      <c r="C49" s="12">
        <v>23.34</v>
      </c>
      <c r="D49" s="12">
        <v>16.18</v>
      </c>
      <c r="E49" s="12">
        <v>11.07</v>
      </c>
      <c r="F49" s="29">
        <v>29.23</v>
      </c>
      <c r="G49" s="29">
        <v>12.25</v>
      </c>
      <c r="H49" s="29">
        <v>12.14</v>
      </c>
      <c r="I49" s="29">
        <v>26.15</v>
      </c>
      <c r="J49" s="29">
        <v>29.63</v>
      </c>
      <c r="K49" s="29">
        <v>26.12</v>
      </c>
      <c r="L49" s="29">
        <v>23.16</v>
      </c>
      <c r="M49" s="29">
        <v>22.49</v>
      </c>
      <c r="N49" s="26"/>
      <c r="O49" s="26"/>
      <c r="P49" s="26"/>
    </row>
    <row r="50" spans="1:16" ht="15" customHeight="1" x14ac:dyDescent="0.3">
      <c r="A50" s="26"/>
      <c r="B50" s="28" t="s">
        <v>10</v>
      </c>
      <c r="C50" s="67">
        <f>ROUND(AVERAGE(C49:E49),3-(1+INT(LOG10(ABS(AVERAGE(C49:E49))))))</f>
        <v>16.899999999999999</v>
      </c>
      <c r="D50" s="68"/>
      <c r="E50" s="69"/>
      <c r="F50" s="67">
        <f>ROUND(AVERAGE(F49:H49),3-(1+INT(LOG10(ABS(AVERAGE(F49:H49))))))</f>
        <v>17.899999999999999</v>
      </c>
      <c r="G50" s="68"/>
      <c r="H50" s="69"/>
      <c r="I50" s="67">
        <f>ROUND(AVERAGE(I49:M49),3-(1+INT(LOG10(ABS(AVERAGE(I49:M49))))))</f>
        <v>25.5</v>
      </c>
      <c r="J50" s="68"/>
      <c r="K50" s="68"/>
      <c r="L50" s="68"/>
      <c r="M50" s="69"/>
      <c r="N50" s="26"/>
      <c r="O50" s="26"/>
      <c r="P50" s="26"/>
    </row>
    <row r="51" spans="1:16" ht="15" customHeight="1" x14ac:dyDescent="0.3">
      <c r="A51" s="26"/>
      <c r="B51" s="19" t="s">
        <v>46</v>
      </c>
      <c r="C51" s="67">
        <f>ROUND(STDEV(C49:E49),2-(1+INT(LOG10(ABS(STDEV(C49:E49))))))</f>
        <v>6.2</v>
      </c>
      <c r="D51" s="68"/>
      <c r="E51" s="69"/>
      <c r="F51" s="67">
        <f>ROUND(STDEV(F49:H49),2-(1+INT(LOG10(ABS(STDEV(F49:H49))))))</f>
        <v>9.8000000000000007</v>
      </c>
      <c r="G51" s="68"/>
      <c r="H51" s="69"/>
      <c r="I51" s="67">
        <f>ROUND(STDEV(I49:M49),2-(1+INT(LOG10(ABS(STDEV(I49:M49))))))</f>
        <v>2.8</v>
      </c>
      <c r="J51" s="68"/>
      <c r="K51" s="68"/>
      <c r="L51" s="68"/>
      <c r="M51" s="69"/>
      <c r="N51" s="26"/>
      <c r="O51" s="26"/>
      <c r="P51" s="26"/>
    </row>
    <row r="52" spans="1:16" ht="15" customHeight="1" x14ac:dyDescent="0.3">
      <c r="A52" s="26"/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26"/>
      <c r="O52" s="26"/>
      <c r="P52" s="26"/>
    </row>
    <row r="53" spans="1:16" ht="15" customHeight="1" x14ac:dyDescent="0.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6" ht="15" customHeight="1" x14ac:dyDescent="0.3">
      <c r="A54" s="26"/>
      <c r="B54" s="33" t="s">
        <v>43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16" ht="15" customHeight="1" x14ac:dyDescent="0.3">
      <c r="A55" s="26"/>
      <c r="C55" s="60" t="s">
        <v>92</v>
      </c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2"/>
    </row>
    <row r="56" spans="1:16" ht="15" customHeight="1" x14ac:dyDescent="0.3">
      <c r="A56" s="26"/>
      <c r="B56" s="26"/>
      <c r="C56" s="63" t="s">
        <v>33</v>
      </c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ht="15" customHeight="1" x14ac:dyDescent="0.3">
      <c r="A57" s="26"/>
      <c r="B57" s="15" t="s">
        <v>49</v>
      </c>
      <c r="C57" s="15" t="s">
        <v>17</v>
      </c>
      <c r="D57" s="15" t="s">
        <v>18</v>
      </c>
      <c r="E57" s="15" t="s">
        <v>19</v>
      </c>
      <c r="F57" s="15" t="s">
        <v>20</v>
      </c>
      <c r="G57" s="15" t="s">
        <v>21</v>
      </c>
      <c r="H57" s="15" t="s">
        <v>22</v>
      </c>
      <c r="I57" s="15" t="s">
        <v>23</v>
      </c>
      <c r="J57" s="15" t="s">
        <v>24</v>
      </c>
      <c r="K57" s="15" t="s">
        <v>25</v>
      </c>
      <c r="L57" s="15" t="s">
        <v>26</v>
      </c>
      <c r="M57" s="15" t="s">
        <v>27</v>
      </c>
      <c r="N57" s="15" t="s">
        <v>28</v>
      </c>
      <c r="O57" s="15" t="s">
        <v>29</v>
      </c>
      <c r="P57" s="15" t="s">
        <v>30</v>
      </c>
    </row>
    <row r="58" spans="1:16" ht="15" customHeight="1" x14ac:dyDescent="0.3">
      <c r="A58" s="26"/>
      <c r="B58" s="12">
        <v>20000</v>
      </c>
      <c r="C58" s="13">
        <v>77</v>
      </c>
      <c r="D58" s="13">
        <v>103</v>
      </c>
      <c r="E58" s="13">
        <v>110</v>
      </c>
      <c r="F58" s="13">
        <v>55</v>
      </c>
      <c r="G58" s="13">
        <v>89</v>
      </c>
      <c r="H58" s="13">
        <v>41</v>
      </c>
      <c r="I58" s="13">
        <v>81</v>
      </c>
      <c r="J58" s="13">
        <v>47</v>
      </c>
      <c r="K58" s="13">
        <v>40</v>
      </c>
      <c r="L58" s="13">
        <v>85</v>
      </c>
      <c r="M58" s="13">
        <v>49</v>
      </c>
      <c r="N58" s="13">
        <v>75</v>
      </c>
      <c r="O58" s="13">
        <v>46</v>
      </c>
      <c r="P58" s="13">
        <v>91</v>
      </c>
    </row>
    <row r="59" spans="1:16" ht="15" customHeight="1" x14ac:dyDescent="0.3">
      <c r="A59" s="26"/>
      <c r="B59" s="14">
        <v>6666.6670000000004</v>
      </c>
      <c r="C59" s="15">
        <v>71</v>
      </c>
      <c r="D59" s="15">
        <v>82</v>
      </c>
      <c r="E59" s="15">
        <v>107</v>
      </c>
      <c r="F59" s="15">
        <v>54</v>
      </c>
      <c r="G59" s="15">
        <v>92</v>
      </c>
      <c r="H59" s="15">
        <v>38</v>
      </c>
      <c r="I59" s="15">
        <v>79</v>
      </c>
      <c r="J59" s="15">
        <v>38</v>
      </c>
      <c r="K59" s="15">
        <v>45</v>
      </c>
      <c r="L59" s="15">
        <v>84</v>
      </c>
      <c r="M59" s="15">
        <v>50</v>
      </c>
      <c r="N59" s="15">
        <v>72</v>
      </c>
      <c r="O59" s="15">
        <v>46</v>
      </c>
      <c r="P59" s="15">
        <v>90</v>
      </c>
    </row>
    <row r="60" spans="1:16" ht="15" customHeight="1" x14ac:dyDescent="0.3">
      <c r="A60" s="26"/>
      <c r="B60" s="14">
        <v>2222.2220000000002</v>
      </c>
      <c r="C60" s="15">
        <v>72</v>
      </c>
      <c r="D60" s="15">
        <v>80</v>
      </c>
      <c r="E60" s="15">
        <v>105</v>
      </c>
      <c r="F60" s="15">
        <v>52</v>
      </c>
      <c r="G60" s="15">
        <v>85</v>
      </c>
      <c r="H60" s="15">
        <v>33</v>
      </c>
      <c r="I60" s="15">
        <v>75</v>
      </c>
      <c r="J60" s="15">
        <v>42</v>
      </c>
      <c r="K60" s="15">
        <v>39</v>
      </c>
      <c r="L60" s="15">
        <v>82</v>
      </c>
      <c r="M60" s="15">
        <v>42</v>
      </c>
      <c r="N60" s="15">
        <v>70</v>
      </c>
      <c r="O60" s="15">
        <v>40</v>
      </c>
      <c r="P60" s="15">
        <v>89</v>
      </c>
    </row>
    <row r="61" spans="1:16" ht="15" customHeight="1" x14ac:dyDescent="0.3">
      <c r="A61" s="26"/>
      <c r="B61" s="14">
        <v>740.74069999999995</v>
      </c>
      <c r="C61" s="15">
        <v>74</v>
      </c>
      <c r="D61" s="15">
        <v>90</v>
      </c>
      <c r="E61" s="15">
        <v>112</v>
      </c>
      <c r="F61" s="15">
        <v>56</v>
      </c>
      <c r="G61" s="15">
        <v>95</v>
      </c>
      <c r="H61" s="15">
        <v>36</v>
      </c>
      <c r="I61" s="15">
        <v>80</v>
      </c>
      <c r="J61" s="15">
        <v>43</v>
      </c>
      <c r="K61" s="15">
        <v>36</v>
      </c>
      <c r="L61" s="15">
        <v>86</v>
      </c>
      <c r="M61" s="15">
        <v>49</v>
      </c>
      <c r="N61" s="15">
        <v>78</v>
      </c>
      <c r="O61" s="15">
        <v>47</v>
      </c>
      <c r="P61" s="15">
        <v>91</v>
      </c>
    </row>
    <row r="62" spans="1:16" ht="15" customHeight="1" x14ac:dyDescent="0.3">
      <c r="A62" s="26"/>
      <c r="B62" s="14">
        <v>246.9136</v>
      </c>
      <c r="C62" s="15">
        <v>73</v>
      </c>
      <c r="D62" s="15">
        <v>90</v>
      </c>
      <c r="E62" s="15">
        <v>110</v>
      </c>
      <c r="F62" s="15">
        <v>52</v>
      </c>
      <c r="G62" s="15">
        <v>85</v>
      </c>
      <c r="H62" s="15">
        <v>36</v>
      </c>
      <c r="I62" s="15">
        <v>80</v>
      </c>
      <c r="J62" s="15">
        <v>41</v>
      </c>
      <c r="K62" s="15">
        <v>35</v>
      </c>
      <c r="L62" s="15">
        <v>92</v>
      </c>
      <c r="M62" s="15">
        <v>45</v>
      </c>
      <c r="N62" s="15">
        <v>76</v>
      </c>
      <c r="O62" s="15">
        <v>42</v>
      </c>
      <c r="P62" s="15">
        <v>96</v>
      </c>
    </row>
    <row r="63" spans="1:16" ht="15" customHeight="1" x14ac:dyDescent="0.3">
      <c r="A63" s="26"/>
      <c r="B63" s="14">
        <v>82.30453</v>
      </c>
      <c r="C63" s="15">
        <v>71</v>
      </c>
      <c r="D63" s="15">
        <v>90</v>
      </c>
      <c r="E63" s="15">
        <v>111</v>
      </c>
      <c r="F63" s="15">
        <v>57</v>
      </c>
      <c r="G63" s="15">
        <v>95</v>
      </c>
      <c r="H63" s="15">
        <v>37</v>
      </c>
      <c r="I63" s="15">
        <v>85</v>
      </c>
      <c r="J63" s="15">
        <v>42</v>
      </c>
      <c r="K63" s="15">
        <v>39</v>
      </c>
      <c r="L63" s="15">
        <v>88</v>
      </c>
      <c r="M63" s="15">
        <v>50</v>
      </c>
      <c r="N63" s="15">
        <v>82</v>
      </c>
      <c r="O63" s="15">
        <v>43</v>
      </c>
      <c r="P63" s="15">
        <v>86</v>
      </c>
    </row>
    <row r="64" spans="1:16" ht="15" customHeight="1" x14ac:dyDescent="0.3">
      <c r="A64" s="26"/>
      <c r="B64" s="14">
        <v>27.434840000000001</v>
      </c>
      <c r="C64" s="15">
        <v>50</v>
      </c>
      <c r="D64" s="15">
        <v>60</v>
      </c>
      <c r="E64" s="15">
        <v>69</v>
      </c>
      <c r="F64" s="15">
        <v>46</v>
      </c>
      <c r="G64" s="15">
        <v>62</v>
      </c>
      <c r="H64" s="15">
        <v>36</v>
      </c>
      <c r="I64" s="15">
        <v>64</v>
      </c>
      <c r="J64" s="15">
        <v>37</v>
      </c>
      <c r="K64" s="15">
        <v>39</v>
      </c>
      <c r="L64" s="15">
        <v>59</v>
      </c>
      <c r="M64" s="15">
        <v>39</v>
      </c>
      <c r="N64" s="15">
        <v>54</v>
      </c>
      <c r="O64" s="15">
        <v>38</v>
      </c>
      <c r="P64" s="15">
        <v>63</v>
      </c>
    </row>
    <row r="65" spans="1:16" ht="15" customHeight="1" x14ac:dyDescent="0.3">
      <c r="A65" s="26"/>
      <c r="B65" s="14">
        <v>9.1449470000000002</v>
      </c>
      <c r="C65" s="15">
        <v>45</v>
      </c>
      <c r="D65" s="15">
        <v>50</v>
      </c>
      <c r="E65" s="15">
        <v>54</v>
      </c>
      <c r="F65" s="15">
        <v>43</v>
      </c>
      <c r="G65" s="15">
        <v>53</v>
      </c>
      <c r="H65" s="15">
        <v>40</v>
      </c>
      <c r="I65" s="15">
        <v>59</v>
      </c>
      <c r="J65" s="15">
        <v>41</v>
      </c>
      <c r="K65" s="15">
        <v>39</v>
      </c>
      <c r="L65" s="15">
        <v>50</v>
      </c>
      <c r="M65" s="15">
        <v>40</v>
      </c>
      <c r="N65" s="15">
        <v>45</v>
      </c>
      <c r="O65" s="15">
        <v>40</v>
      </c>
      <c r="P65" s="15">
        <v>50</v>
      </c>
    </row>
    <row r="66" spans="1:16" ht="15" customHeight="1" x14ac:dyDescent="0.3">
      <c r="A66" s="26"/>
      <c r="B66" s="14">
        <v>3.0483159999999998</v>
      </c>
      <c r="C66" s="15">
        <v>36</v>
      </c>
      <c r="D66" s="15">
        <v>43</v>
      </c>
      <c r="E66" s="15">
        <v>45</v>
      </c>
      <c r="F66" s="15">
        <v>41</v>
      </c>
      <c r="G66" s="15">
        <v>48</v>
      </c>
      <c r="H66" s="15">
        <v>33</v>
      </c>
      <c r="I66" s="15">
        <v>55</v>
      </c>
      <c r="J66" s="15">
        <v>38</v>
      </c>
      <c r="K66" s="15">
        <v>38</v>
      </c>
      <c r="L66" s="15">
        <v>47</v>
      </c>
      <c r="M66" s="15">
        <v>38</v>
      </c>
      <c r="N66" s="15">
        <v>38</v>
      </c>
      <c r="O66" s="15">
        <v>38</v>
      </c>
      <c r="P66" s="15">
        <v>44</v>
      </c>
    </row>
    <row r="67" spans="1:16" ht="15" customHeight="1" x14ac:dyDescent="0.3">
      <c r="A67" s="26"/>
      <c r="B67" s="14">
        <v>1.016105</v>
      </c>
      <c r="C67" s="15">
        <v>40</v>
      </c>
      <c r="D67" s="15">
        <v>43</v>
      </c>
      <c r="E67" s="15">
        <v>47</v>
      </c>
      <c r="F67" s="15">
        <v>46</v>
      </c>
      <c r="G67" s="15">
        <v>41</v>
      </c>
      <c r="H67" s="15">
        <v>34</v>
      </c>
      <c r="I67" s="15">
        <v>54</v>
      </c>
      <c r="J67" s="15">
        <v>42</v>
      </c>
      <c r="K67" s="15">
        <v>43</v>
      </c>
      <c r="L67" s="15">
        <v>44</v>
      </c>
      <c r="M67" s="15">
        <v>41</v>
      </c>
      <c r="N67" s="15">
        <v>38</v>
      </c>
      <c r="O67" s="15">
        <v>39</v>
      </c>
      <c r="P67" s="15">
        <v>43</v>
      </c>
    </row>
    <row r="68" spans="1:16" ht="15" customHeight="1" x14ac:dyDescent="0.3">
      <c r="A68" s="26"/>
      <c r="B68" s="32">
        <v>0.338702</v>
      </c>
      <c r="C68" s="15">
        <v>39</v>
      </c>
      <c r="D68" s="15">
        <v>41</v>
      </c>
      <c r="E68" s="15">
        <v>38</v>
      </c>
      <c r="F68" s="15">
        <v>42</v>
      </c>
      <c r="G68" s="15">
        <v>59</v>
      </c>
      <c r="H68" s="15">
        <v>40</v>
      </c>
      <c r="I68" s="15">
        <v>55</v>
      </c>
      <c r="J68" s="15">
        <v>43</v>
      </c>
      <c r="K68" s="15">
        <v>40</v>
      </c>
      <c r="L68" s="15">
        <v>45</v>
      </c>
      <c r="M68" s="15">
        <v>37</v>
      </c>
      <c r="N68" s="15">
        <v>39</v>
      </c>
      <c r="O68" s="15">
        <v>43</v>
      </c>
      <c r="P68" s="15">
        <v>44</v>
      </c>
    </row>
    <row r="69" spans="1:16" ht="15" customHeight="1" x14ac:dyDescent="0.3">
      <c r="A69" s="26"/>
      <c r="B69" s="32">
        <v>0.112901</v>
      </c>
      <c r="C69" s="15">
        <v>38</v>
      </c>
      <c r="D69" s="15">
        <v>43</v>
      </c>
      <c r="E69" s="15">
        <v>45</v>
      </c>
      <c r="F69" s="15">
        <v>47</v>
      </c>
      <c r="G69" s="15">
        <v>45</v>
      </c>
      <c r="H69" s="15">
        <v>38</v>
      </c>
      <c r="I69" s="15">
        <v>57</v>
      </c>
      <c r="J69" s="15">
        <v>40</v>
      </c>
      <c r="K69" s="15">
        <v>42</v>
      </c>
      <c r="L69" s="15">
        <v>49</v>
      </c>
      <c r="M69" s="15">
        <v>41</v>
      </c>
      <c r="N69" s="15">
        <v>38</v>
      </c>
      <c r="O69" s="15">
        <v>42</v>
      </c>
      <c r="P69" s="15">
        <v>46</v>
      </c>
    </row>
    <row r="70" spans="1:16" ht="15" customHeight="1" x14ac:dyDescent="0.3">
      <c r="A70" s="26"/>
      <c r="B70" s="16">
        <v>3.7634000000000001E-2</v>
      </c>
      <c r="C70" s="15">
        <v>37</v>
      </c>
      <c r="D70" s="15">
        <v>42</v>
      </c>
      <c r="E70" s="15">
        <v>42</v>
      </c>
      <c r="F70" s="15">
        <v>43</v>
      </c>
      <c r="G70" s="15">
        <v>45</v>
      </c>
      <c r="H70" s="15">
        <v>37</v>
      </c>
      <c r="I70" s="15">
        <v>56</v>
      </c>
      <c r="J70" s="15">
        <v>41</v>
      </c>
      <c r="K70" s="15">
        <v>37</v>
      </c>
      <c r="L70" s="15">
        <v>44</v>
      </c>
      <c r="M70" s="15">
        <v>34</v>
      </c>
      <c r="N70" s="15">
        <v>36</v>
      </c>
      <c r="O70" s="15">
        <v>42</v>
      </c>
      <c r="P70" s="15">
        <v>44</v>
      </c>
    </row>
    <row r="71" spans="1:16" ht="15" customHeight="1" x14ac:dyDescent="0.3">
      <c r="A71" s="26"/>
      <c r="B71" s="17">
        <v>1.2545000000000001E-2</v>
      </c>
      <c r="C71" s="15">
        <v>40</v>
      </c>
      <c r="D71" s="15">
        <v>44</v>
      </c>
      <c r="E71" s="15">
        <v>42</v>
      </c>
      <c r="F71" s="15">
        <v>47</v>
      </c>
      <c r="G71" s="15">
        <v>48</v>
      </c>
      <c r="H71" s="15">
        <v>40</v>
      </c>
      <c r="I71" s="15">
        <v>58</v>
      </c>
      <c r="J71" s="15">
        <v>44</v>
      </c>
      <c r="K71" s="15">
        <v>42</v>
      </c>
      <c r="L71" s="15">
        <v>50</v>
      </c>
      <c r="M71" s="15">
        <v>41</v>
      </c>
      <c r="N71" s="15">
        <v>39</v>
      </c>
      <c r="O71" s="15">
        <v>43</v>
      </c>
      <c r="P71" s="15">
        <v>47</v>
      </c>
    </row>
    <row r="72" spans="1:16" ht="15" customHeight="1" x14ac:dyDescent="0.3">
      <c r="A72" s="26"/>
      <c r="B72" s="14">
        <v>0</v>
      </c>
      <c r="C72" s="15">
        <v>41</v>
      </c>
      <c r="D72" s="15">
        <v>42</v>
      </c>
      <c r="E72" s="15">
        <v>43</v>
      </c>
      <c r="F72" s="15">
        <v>44</v>
      </c>
      <c r="G72" s="15">
        <v>48</v>
      </c>
      <c r="H72" s="15">
        <v>37</v>
      </c>
      <c r="I72" s="15">
        <v>56</v>
      </c>
      <c r="J72" s="15">
        <v>43</v>
      </c>
      <c r="K72" s="15">
        <v>45</v>
      </c>
      <c r="L72" s="15">
        <v>41</v>
      </c>
      <c r="M72" s="15">
        <v>39</v>
      </c>
      <c r="N72" s="15">
        <v>41</v>
      </c>
      <c r="O72" s="15">
        <v>44</v>
      </c>
      <c r="P72" s="15">
        <v>44</v>
      </c>
    </row>
    <row r="73" spans="1:16" ht="15" customHeight="1" x14ac:dyDescent="0.3">
      <c r="A73" s="26"/>
      <c r="B73" s="28" t="s">
        <v>10</v>
      </c>
      <c r="C73" s="12">
        <v>31.7</v>
      </c>
      <c r="D73" s="12">
        <v>28.2</v>
      </c>
      <c r="E73" s="12">
        <v>26.2</v>
      </c>
      <c r="F73" s="12">
        <v>39.200000000000003</v>
      </c>
      <c r="G73" s="12">
        <v>29</v>
      </c>
      <c r="H73" s="12" t="s">
        <v>31</v>
      </c>
      <c r="I73" s="12">
        <v>30.2</v>
      </c>
      <c r="J73" s="12" t="s">
        <v>31</v>
      </c>
      <c r="K73" s="12" t="s">
        <v>31</v>
      </c>
      <c r="L73" s="12">
        <v>26.7</v>
      </c>
      <c r="M73" s="12" t="s">
        <v>31</v>
      </c>
      <c r="N73" s="12">
        <v>24.3</v>
      </c>
      <c r="O73" s="12" t="s">
        <v>31</v>
      </c>
      <c r="P73" s="12">
        <v>31.2</v>
      </c>
    </row>
    <row r="74" spans="1:16" ht="15" customHeight="1" x14ac:dyDescent="0.3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</row>
    <row r="75" spans="1:16" ht="15" customHeight="1" x14ac:dyDescent="0.3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</row>
    <row r="76" spans="1:16" ht="15" customHeight="1" x14ac:dyDescent="0.3">
      <c r="A76" s="26"/>
      <c r="B76" s="33" t="s">
        <v>15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1:16" ht="15" customHeight="1" x14ac:dyDescent="0.3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 ht="15" customHeight="1" x14ac:dyDescent="0.3">
      <c r="A78" s="26"/>
      <c r="B78" s="15" t="s">
        <v>16</v>
      </c>
      <c r="C78" s="73" t="s">
        <v>32</v>
      </c>
      <c r="D78" s="74"/>
      <c r="E78" s="75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</row>
    <row r="79" spans="1:16" ht="15" customHeight="1" x14ac:dyDescent="0.3">
      <c r="A79" s="26"/>
      <c r="B79" s="13" t="s">
        <v>9</v>
      </c>
      <c r="C79" s="76">
        <v>64.092479999999995</v>
      </c>
      <c r="D79" s="76"/>
      <c r="E79" s="7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6" ht="15" customHeight="1" x14ac:dyDescent="0.3">
      <c r="A80" s="26"/>
      <c r="B80" s="13" t="s">
        <v>17</v>
      </c>
      <c r="C80" s="72">
        <v>41.197110000000002</v>
      </c>
      <c r="D80" s="72"/>
      <c r="E80" s="72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</row>
    <row r="81" spans="1:16" ht="15" customHeight="1" x14ac:dyDescent="0.3">
      <c r="A81" s="26"/>
      <c r="B81" s="15" t="s">
        <v>18</v>
      </c>
      <c r="C81" s="72">
        <v>80.292109999999994</v>
      </c>
      <c r="D81" s="72"/>
      <c r="E81" s="72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</row>
    <row r="82" spans="1:16" ht="15" customHeight="1" x14ac:dyDescent="0.3">
      <c r="A82" s="26"/>
      <c r="B82" s="15" t="s">
        <v>19</v>
      </c>
      <c r="C82" s="72">
        <v>128.9718</v>
      </c>
      <c r="D82" s="72"/>
      <c r="E82" s="72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</row>
    <row r="83" spans="1:16" ht="15" customHeight="1" x14ac:dyDescent="0.3">
      <c r="A83" s="26"/>
      <c r="B83" s="15" t="s">
        <v>20</v>
      </c>
      <c r="C83" s="72">
        <v>34.163110000000003</v>
      </c>
      <c r="D83" s="72"/>
      <c r="E83" s="72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</row>
    <row r="84" spans="1:16" ht="15" customHeight="1" x14ac:dyDescent="0.3">
      <c r="A84" s="26"/>
      <c r="B84" s="15" t="s">
        <v>21</v>
      </c>
      <c r="C84" s="72">
        <v>68.146770000000004</v>
      </c>
      <c r="D84" s="72"/>
      <c r="E84" s="72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</row>
    <row r="85" spans="1:16" ht="15" customHeight="1" x14ac:dyDescent="0.3">
      <c r="A85" s="26"/>
      <c r="B85" s="15" t="s">
        <v>22</v>
      </c>
      <c r="C85" s="72">
        <v>-1.33215E-2</v>
      </c>
      <c r="D85" s="72"/>
      <c r="E85" s="72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 ht="15" customHeight="1" x14ac:dyDescent="0.3">
      <c r="A86" s="26"/>
      <c r="B86" s="15" t="s">
        <v>23</v>
      </c>
      <c r="C86" s="72">
        <v>40.801690000000001</v>
      </c>
      <c r="D86" s="72"/>
      <c r="E86" s="72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</row>
    <row r="87" spans="1:16" ht="15" customHeight="1" x14ac:dyDescent="0.3">
      <c r="A87" s="26"/>
      <c r="B87" s="15" t="s">
        <v>24</v>
      </c>
      <c r="C87" s="72">
        <v>6.7837800000000001</v>
      </c>
      <c r="D87" s="72"/>
      <c r="E87" s="72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</row>
    <row r="88" spans="1:16" ht="15" customHeight="1" x14ac:dyDescent="0.3">
      <c r="A88" s="26"/>
      <c r="B88" s="15" t="s">
        <v>25</v>
      </c>
      <c r="C88" s="72">
        <v>-1.7471650000000001</v>
      </c>
      <c r="D88" s="72"/>
      <c r="E88" s="72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</row>
    <row r="89" spans="1:16" ht="15" customHeight="1" x14ac:dyDescent="0.3">
      <c r="A89" s="26"/>
      <c r="B89" s="15" t="s">
        <v>26</v>
      </c>
      <c r="C89" s="72">
        <v>51.876800000000003</v>
      </c>
      <c r="D89" s="72"/>
      <c r="E89" s="72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</row>
    <row r="90" spans="1:16" ht="15" customHeight="1" x14ac:dyDescent="0.3">
      <c r="A90" s="26"/>
      <c r="B90" s="15" t="s">
        <v>27</v>
      </c>
      <c r="C90" s="72">
        <v>9.6519119999999994</v>
      </c>
      <c r="D90" s="72"/>
      <c r="E90" s="72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</row>
    <row r="91" spans="1:16" ht="15" customHeight="1" x14ac:dyDescent="0.3">
      <c r="A91" s="26"/>
      <c r="B91" s="15" t="s">
        <v>28</v>
      </c>
      <c r="C91" s="72">
        <v>50.297350000000002</v>
      </c>
      <c r="D91" s="72"/>
      <c r="E91" s="72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</row>
    <row r="92" spans="1:16" ht="15" customHeight="1" x14ac:dyDescent="0.3">
      <c r="A92" s="26"/>
      <c r="B92" s="15" t="s">
        <v>29</v>
      </c>
      <c r="C92" s="72">
        <v>5.9645999999999999</v>
      </c>
      <c r="D92" s="72"/>
      <c r="E92" s="72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</row>
    <row r="93" spans="1:16" ht="15" customHeight="1" x14ac:dyDescent="0.3">
      <c r="A93" s="26"/>
      <c r="B93" s="15" t="s">
        <v>30</v>
      </c>
      <c r="C93" s="72">
        <v>67.5501</v>
      </c>
      <c r="D93" s="72"/>
      <c r="E93" s="72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</row>
    <row r="94" spans="1:16" ht="15" customHeight="1" x14ac:dyDescent="0.3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</row>
  </sheetData>
  <mergeCells count="40">
    <mergeCell ref="C30:M30"/>
    <mergeCell ref="C55:P55"/>
    <mergeCell ref="C5:K5"/>
    <mergeCell ref="C90:E90"/>
    <mergeCell ref="C91:E91"/>
    <mergeCell ref="C6:K6"/>
    <mergeCell ref="F7:H7"/>
    <mergeCell ref="I7:K7"/>
    <mergeCell ref="C7:E7"/>
    <mergeCell ref="C32:E32"/>
    <mergeCell ref="C25:E25"/>
    <mergeCell ref="F25:H25"/>
    <mergeCell ref="I25:K25"/>
    <mergeCell ref="C26:E26"/>
    <mergeCell ref="F26:H26"/>
    <mergeCell ref="I26:K26"/>
    <mergeCell ref="C92:E92"/>
    <mergeCell ref="C50:E50"/>
    <mergeCell ref="C93:E93"/>
    <mergeCell ref="C84:E84"/>
    <mergeCell ref="C85:E85"/>
    <mergeCell ref="C86:E86"/>
    <mergeCell ref="C87:E87"/>
    <mergeCell ref="C88:E88"/>
    <mergeCell ref="C89:E89"/>
    <mergeCell ref="C78:E78"/>
    <mergeCell ref="C80:E80"/>
    <mergeCell ref="C81:E81"/>
    <mergeCell ref="C82:E82"/>
    <mergeCell ref="C83:E83"/>
    <mergeCell ref="C79:E79"/>
    <mergeCell ref="F50:H50"/>
    <mergeCell ref="C56:P56"/>
    <mergeCell ref="C31:M31"/>
    <mergeCell ref="I32:M32"/>
    <mergeCell ref="I50:M50"/>
    <mergeCell ref="C51:E51"/>
    <mergeCell ref="F51:H51"/>
    <mergeCell ref="I51:M51"/>
    <mergeCell ref="F32:H3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3"/>
  <sheetViews>
    <sheetView showGridLines="0" zoomScaleNormal="100" workbookViewId="0">
      <selection activeCell="D29" sqref="D29:O32"/>
    </sheetView>
  </sheetViews>
  <sheetFormatPr defaultColWidth="8.81640625" defaultRowHeight="14.5" x14ac:dyDescent="0.35"/>
  <cols>
    <col min="2" max="2" width="14" customWidth="1"/>
    <col min="3" max="3" width="23.453125" bestFit="1" customWidth="1"/>
    <col min="4" max="18" width="6" customWidth="1"/>
  </cols>
  <sheetData>
    <row r="1" spans="2:18" x14ac:dyDescent="0.3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2:18" ht="15.5" x14ac:dyDescent="0.35">
      <c r="B2" s="9" t="s">
        <v>94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2:18" x14ac:dyDescent="0.35">
      <c r="B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x14ac:dyDescent="0.35">
      <c r="B4" s="33" t="s">
        <v>43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2:18" x14ac:dyDescent="0.35">
      <c r="B5" s="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2:18" x14ac:dyDescent="0.35">
      <c r="B6" s="4"/>
      <c r="C6" s="26"/>
      <c r="D6" s="63" t="s">
        <v>49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2:18" x14ac:dyDescent="0.35">
      <c r="B7" s="4"/>
      <c r="C7" s="26"/>
      <c r="D7" s="70">
        <v>0</v>
      </c>
      <c r="E7" s="70"/>
      <c r="F7" s="70"/>
      <c r="G7" s="70">
        <v>1.6</v>
      </c>
      <c r="H7" s="70"/>
      <c r="I7" s="70"/>
      <c r="J7" s="72">
        <v>8</v>
      </c>
      <c r="K7" s="72"/>
      <c r="L7" s="72"/>
      <c r="M7" s="70">
        <v>40</v>
      </c>
      <c r="N7" s="70"/>
      <c r="O7" s="70"/>
      <c r="P7" s="70">
        <v>200</v>
      </c>
      <c r="Q7" s="70"/>
      <c r="R7" s="70"/>
    </row>
    <row r="8" spans="2:18" x14ac:dyDescent="0.35">
      <c r="B8" s="4"/>
      <c r="C8" s="19" t="s">
        <v>16</v>
      </c>
      <c r="D8" s="15" t="s">
        <v>35</v>
      </c>
      <c r="E8" s="15" t="s">
        <v>36</v>
      </c>
      <c r="F8" s="15" t="s">
        <v>34</v>
      </c>
      <c r="G8" s="15" t="s">
        <v>35</v>
      </c>
      <c r="H8" s="15" t="s">
        <v>36</v>
      </c>
      <c r="I8" s="15" t="s">
        <v>34</v>
      </c>
      <c r="J8" s="15" t="s">
        <v>35</v>
      </c>
      <c r="K8" s="15" t="s">
        <v>36</v>
      </c>
      <c r="L8" s="15" t="s">
        <v>34</v>
      </c>
      <c r="M8" s="15" t="s">
        <v>35</v>
      </c>
      <c r="N8" s="15" t="s">
        <v>36</v>
      </c>
      <c r="O8" s="15" t="s">
        <v>34</v>
      </c>
      <c r="P8" s="15" t="s">
        <v>35</v>
      </c>
      <c r="Q8" s="15" t="s">
        <v>36</v>
      </c>
      <c r="R8" s="15" t="s">
        <v>34</v>
      </c>
    </row>
    <row r="9" spans="2:18" x14ac:dyDescent="0.35">
      <c r="B9" s="77" t="s">
        <v>101</v>
      </c>
      <c r="C9" s="28" t="s">
        <v>95</v>
      </c>
      <c r="D9" s="30">
        <v>0.2</v>
      </c>
      <c r="E9" s="30">
        <v>0.128</v>
      </c>
      <c r="F9" s="30">
        <v>0.16400000000000001</v>
      </c>
      <c r="G9" s="30">
        <v>0.45100000000000001</v>
      </c>
      <c r="H9" s="30">
        <v>0.48099999999999998</v>
      </c>
      <c r="I9" s="30">
        <v>0.46600000000000003</v>
      </c>
      <c r="J9" s="30">
        <v>1.079</v>
      </c>
      <c r="K9" s="30">
        <v>1.167</v>
      </c>
      <c r="L9" s="30">
        <v>1.123</v>
      </c>
      <c r="M9" s="30">
        <v>1.288</v>
      </c>
      <c r="N9" s="30">
        <v>1.405</v>
      </c>
      <c r="O9" s="30">
        <v>1.347</v>
      </c>
      <c r="P9" s="30">
        <v>1.538</v>
      </c>
      <c r="Q9" s="30">
        <v>1.47</v>
      </c>
      <c r="R9" s="30">
        <v>1.504</v>
      </c>
    </row>
    <row r="10" spans="2:18" x14ac:dyDescent="0.35">
      <c r="B10" s="79"/>
      <c r="C10" s="19" t="s">
        <v>96</v>
      </c>
      <c r="D10" s="16">
        <v>9.5000000000000001E-2</v>
      </c>
      <c r="E10" s="16">
        <v>0.182</v>
      </c>
      <c r="F10" s="16">
        <v>0.13850000000000001</v>
      </c>
      <c r="G10" s="16">
        <v>0.80300000000000005</v>
      </c>
      <c r="H10" s="16">
        <v>1</v>
      </c>
      <c r="I10" s="16">
        <v>0.90149999999999997</v>
      </c>
      <c r="J10" s="16">
        <v>1.994</v>
      </c>
      <c r="K10" s="16">
        <v>2.4630000000000001</v>
      </c>
      <c r="L10" s="16">
        <v>2.2290000000000001</v>
      </c>
      <c r="M10" s="16">
        <v>2.8889999999999998</v>
      </c>
      <c r="N10" s="16">
        <v>2.38</v>
      </c>
      <c r="O10" s="16">
        <v>2.6349999999999998</v>
      </c>
      <c r="P10" s="16">
        <v>3.1779999999999999</v>
      </c>
      <c r="Q10" s="16">
        <v>3.3069999999999999</v>
      </c>
      <c r="R10" s="16">
        <v>3.2429999999999999</v>
      </c>
    </row>
    <row r="11" spans="2:18" x14ac:dyDescent="0.35">
      <c r="B11" s="4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2:18" x14ac:dyDescent="0.35">
      <c r="B12" s="4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2:18" x14ac:dyDescent="0.35">
      <c r="B13" s="33" t="s">
        <v>15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2:18" x14ac:dyDescent="0.35">
      <c r="B14" s="4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2:18" x14ac:dyDescent="0.35">
      <c r="B15" s="4"/>
      <c r="C15" s="26"/>
      <c r="D15" s="60" t="s">
        <v>97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2"/>
      <c r="P15" s="26"/>
      <c r="Q15" s="26"/>
      <c r="R15" s="26"/>
    </row>
    <row r="16" spans="2:18" x14ac:dyDescent="0.35">
      <c r="B16" s="4"/>
      <c r="C16" s="26"/>
      <c r="D16" s="15">
        <v>0</v>
      </c>
      <c r="E16" s="14">
        <v>0.97656240249949455</v>
      </c>
      <c r="F16" s="14">
        <v>1.9531248244990893</v>
      </c>
      <c r="G16" s="32">
        <v>3.9062496879983795</v>
      </c>
      <c r="H16" s="32">
        <v>7.8124994539971615</v>
      </c>
      <c r="I16" s="32">
        <v>15.624999063995139</v>
      </c>
      <c r="J16" s="32">
        <v>31.249998439991881</v>
      </c>
      <c r="K16" s="15">
        <v>62.499997503987004</v>
      </c>
      <c r="L16" s="15">
        <v>124.99999625598045</v>
      </c>
      <c r="M16" s="15">
        <v>249.99999500797404</v>
      </c>
      <c r="N16" s="15">
        <v>499.99999500797441</v>
      </c>
      <c r="O16" s="15">
        <v>1000</v>
      </c>
      <c r="P16" s="26"/>
      <c r="Q16" s="26"/>
      <c r="R16" s="26"/>
    </row>
    <row r="17" spans="2:19" x14ac:dyDescent="0.35">
      <c r="B17" s="77" t="s">
        <v>102</v>
      </c>
      <c r="C17" s="19" t="s">
        <v>57</v>
      </c>
      <c r="D17" s="31">
        <v>4.5030000000000001</v>
      </c>
      <c r="E17" s="31">
        <v>3.5910000000000002</v>
      </c>
      <c r="F17" s="31">
        <v>6.6150000000000002</v>
      </c>
      <c r="G17" s="31">
        <v>4.8049999999999997</v>
      </c>
      <c r="H17" s="31">
        <v>8.4949999999999992</v>
      </c>
      <c r="I17" s="31">
        <v>17.143000000000001</v>
      </c>
      <c r="J17" s="31">
        <v>18.305</v>
      </c>
      <c r="K17" s="31">
        <v>36.960999999999999</v>
      </c>
      <c r="L17" s="31">
        <v>52.298000000000002</v>
      </c>
      <c r="M17" s="31">
        <v>63.353000000000002</v>
      </c>
      <c r="N17" s="31">
        <v>75.938000000000002</v>
      </c>
      <c r="O17" s="31">
        <v>72.087999999999994</v>
      </c>
      <c r="P17" s="26"/>
      <c r="Q17" s="26"/>
      <c r="R17" s="26"/>
    </row>
    <row r="18" spans="2:19" x14ac:dyDescent="0.35">
      <c r="B18" s="78"/>
      <c r="C18" s="24" t="s">
        <v>58</v>
      </c>
      <c r="D18" s="31">
        <v>43.064999999999998</v>
      </c>
      <c r="E18" s="31">
        <v>46.356000000000002</v>
      </c>
      <c r="F18" s="31">
        <v>40.719000000000001</v>
      </c>
      <c r="G18" s="31">
        <v>44.667000000000002</v>
      </c>
      <c r="H18" s="31">
        <v>49.578000000000003</v>
      </c>
      <c r="I18" s="31">
        <v>42.884999999999998</v>
      </c>
      <c r="J18" s="31">
        <v>47.524999999999999</v>
      </c>
      <c r="K18" s="31">
        <v>39.383000000000003</v>
      </c>
      <c r="L18" s="31">
        <v>37.234000000000002</v>
      </c>
      <c r="M18" s="31">
        <v>39.988</v>
      </c>
      <c r="N18" s="31">
        <v>27.231999999999999</v>
      </c>
      <c r="O18" s="31">
        <v>29.13</v>
      </c>
      <c r="P18" s="26"/>
      <c r="Q18" s="26"/>
      <c r="R18" s="26"/>
    </row>
    <row r="19" spans="2:19" x14ac:dyDescent="0.35">
      <c r="B19" s="79"/>
      <c r="C19" s="24" t="s">
        <v>60</v>
      </c>
      <c r="D19" s="27">
        <f>D17/D18</f>
        <v>0.10456287008011146</v>
      </c>
      <c r="E19" s="27">
        <f t="shared" ref="E19:N19" si="0">E17/E18</f>
        <v>7.7465700232979551E-2</v>
      </c>
      <c r="F19" s="27">
        <f t="shared" si="0"/>
        <v>0.16245487364620939</v>
      </c>
      <c r="G19" s="27">
        <f t="shared" si="0"/>
        <v>0.10757382407593973</v>
      </c>
      <c r="H19" s="27">
        <f t="shared" si="0"/>
        <v>0.1713461616039372</v>
      </c>
      <c r="I19" s="27">
        <f t="shared" si="0"/>
        <v>0.39974350005829545</v>
      </c>
      <c r="J19" s="27">
        <f t="shared" si="0"/>
        <v>0.38516570226196739</v>
      </c>
      <c r="K19" s="27">
        <f t="shared" si="0"/>
        <v>0.93850138384582171</v>
      </c>
      <c r="L19" s="27">
        <f t="shared" si="0"/>
        <v>1.4045764623730999</v>
      </c>
      <c r="M19" s="27">
        <f t="shared" si="0"/>
        <v>1.5843002900870262</v>
      </c>
      <c r="N19" s="27">
        <f t="shared" si="0"/>
        <v>2.7885575793184492</v>
      </c>
      <c r="O19" s="27">
        <f>O17/O18</f>
        <v>2.4746996223824236</v>
      </c>
      <c r="P19" s="26"/>
      <c r="Q19" s="26"/>
      <c r="R19" s="26"/>
    </row>
    <row r="20" spans="2:19" x14ac:dyDescent="0.35">
      <c r="B20" s="26"/>
      <c r="C20" s="2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26"/>
      <c r="Q20" s="26"/>
      <c r="R20" s="26"/>
    </row>
    <row r="21" spans="2:19" x14ac:dyDescent="0.35">
      <c r="B21" s="77" t="s">
        <v>102</v>
      </c>
      <c r="C21" s="24" t="s">
        <v>99</v>
      </c>
      <c r="D21" s="32">
        <v>5.93</v>
      </c>
      <c r="E21" s="32">
        <v>4.7290000000000001</v>
      </c>
      <c r="F21" s="32">
        <v>8.7110000000000003</v>
      </c>
      <c r="G21" s="32">
        <v>6.3280000000000003</v>
      </c>
      <c r="H21" s="32">
        <v>11.186999999999999</v>
      </c>
      <c r="I21" s="32">
        <v>22.574999999999999</v>
      </c>
      <c r="J21" s="32">
        <v>24.105</v>
      </c>
      <c r="K21" s="32">
        <v>48.673000000000002</v>
      </c>
      <c r="L21" s="32">
        <v>68.869</v>
      </c>
      <c r="M21" s="32">
        <v>83.427000000000007</v>
      </c>
      <c r="N21" s="32">
        <v>100</v>
      </c>
      <c r="O21" s="32">
        <v>94.93</v>
      </c>
      <c r="P21" s="26"/>
      <c r="Q21" s="26"/>
      <c r="R21" s="26"/>
    </row>
    <row r="22" spans="2:19" x14ac:dyDescent="0.35">
      <c r="B22" s="78"/>
      <c r="C22" s="24" t="s">
        <v>98</v>
      </c>
      <c r="D22" s="32">
        <v>86.863</v>
      </c>
      <c r="E22" s="32">
        <v>93.501000000000005</v>
      </c>
      <c r="F22" s="32">
        <v>82.131</v>
      </c>
      <c r="G22" s="32">
        <v>90.093999999999994</v>
      </c>
      <c r="H22" s="32">
        <v>100</v>
      </c>
      <c r="I22" s="32">
        <v>86.5</v>
      </c>
      <c r="J22" s="32">
        <v>95.858999999999995</v>
      </c>
      <c r="K22" s="32">
        <v>79.436000000000007</v>
      </c>
      <c r="L22" s="32">
        <v>75.102000000000004</v>
      </c>
      <c r="M22" s="32">
        <v>80.656999999999996</v>
      </c>
      <c r="N22" s="32">
        <v>54.927999999999997</v>
      </c>
      <c r="O22" s="32">
        <v>58.756</v>
      </c>
      <c r="P22" s="26"/>
      <c r="Q22" s="26"/>
      <c r="R22" s="26"/>
    </row>
    <row r="23" spans="2:19" x14ac:dyDescent="0.35">
      <c r="B23" s="79"/>
      <c r="C23" s="24" t="s">
        <v>100</v>
      </c>
      <c r="D23" s="32">
        <v>3.75</v>
      </c>
      <c r="E23" s="32">
        <v>2.778</v>
      </c>
      <c r="F23" s="32">
        <v>5.8259999999999996</v>
      </c>
      <c r="G23" s="32">
        <v>3.8580000000000001</v>
      </c>
      <c r="H23" s="32">
        <v>6.1449999999999996</v>
      </c>
      <c r="I23" s="32">
        <v>14.335000000000001</v>
      </c>
      <c r="J23" s="32">
        <v>13.811999999999999</v>
      </c>
      <c r="K23" s="32">
        <v>33.655000000000001</v>
      </c>
      <c r="L23" s="32">
        <v>50.369</v>
      </c>
      <c r="M23" s="32">
        <v>56.814</v>
      </c>
      <c r="N23" s="32">
        <v>100</v>
      </c>
      <c r="O23" s="32">
        <v>88.745000000000005</v>
      </c>
      <c r="P23" s="36"/>
      <c r="Q23" s="36"/>
      <c r="R23" s="36"/>
      <c r="S23" s="3"/>
    </row>
    <row r="24" spans="2:19" x14ac:dyDescent="0.3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2:19" x14ac:dyDescent="0.3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2:19" x14ac:dyDescent="0.35">
      <c r="B26" s="33" t="s">
        <v>45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2:19" x14ac:dyDescent="0.3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2:19" x14ac:dyDescent="0.35">
      <c r="B28" s="26"/>
      <c r="C28" s="26"/>
      <c r="D28" s="60" t="s">
        <v>97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/>
      <c r="P28" s="26"/>
      <c r="Q28" s="26"/>
      <c r="R28" s="26"/>
    </row>
    <row r="29" spans="2:19" x14ac:dyDescent="0.35">
      <c r="B29" s="26"/>
      <c r="C29" s="26"/>
      <c r="D29" s="15">
        <v>0</v>
      </c>
      <c r="E29" s="32">
        <v>3.9</v>
      </c>
      <c r="F29" s="32">
        <v>7.8</v>
      </c>
      <c r="G29" s="32">
        <v>15.6</v>
      </c>
      <c r="H29" s="32">
        <v>62.5</v>
      </c>
      <c r="I29" s="32">
        <v>125</v>
      </c>
      <c r="J29" s="32">
        <v>250</v>
      </c>
      <c r="K29" s="15">
        <v>500</v>
      </c>
      <c r="L29" s="15">
        <v>1000</v>
      </c>
      <c r="M29" s="15">
        <v>2000</v>
      </c>
      <c r="N29" s="15">
        <v>4000</v>
      </c>
      <c r="O29" s="15">
        <v>8000</v>
      </c>
      <c r="P29" s="26"/>
      <c r="Q29" s="26"/>
      <c r="R29" s="26"/>
    </row>
    <row r="30" spans="2:19" x14ac:dyDescent="0.35">
      <c r="B30" s="77" t="s">
        <v>102</v>
      </c>
      <c r="C30" s="19" t="s">
        <v>57</v>
      </c>
      <c r="D30" s="31">
        <v>2.9</v>
      </c>
      <c r="E30" s="31">
        <v>4.0999999999999996</v>
      </c>
      <c r="F30" s="31">
        <v>4</v>
      </c>
      <c r="G30" s="31">
        <v>2.5</v>
      </c>
      <c r="H30" s="31">
        <v>7.5</v>
      </c>
      <c r="I30" s="31">
        <v>16.7</v>
      </c>
      <c r="J30" s="31">
        <v>24.7</v>
      </c>
      <c r="K30" s="31">
        <v>34.299999999999997</v>
      </c>
      <c r="L30" s="31">
        <v>55.8</v>
      </c>
      <c r="M30" s="31">
        <v>33.700000000000003</v>
      </c>
      <c r="N30" s="31">
        <v>39.299999999999997</v>
      </c>
      <c r="O30" s="31">
        <v>62.6</v>
      </c>
      <c r="P30" s="26"/>
      <c r="Q30" s="26"/>
      <c r="R30" s="26"/>
    </row>
    <row r="31" spans="2:19" x14ac:dyDescent="0.35">
      <c r="B31" s="78"/>
      <c r="C31" s="24" t="s">
        <v>58</v>
      </c>
      <c r="D31" s="31">
        <v>34.299999999999997</v>
      </c>
      <c r="E31" s="31">
        <v>57.7</v>
      </c>
      <c r="F31" s="31">
        <v>56.6</v>
      </c>
      <c r="G31" s="31">
        <v>43.6</v>
      </c>
      <c r="H31" s="31">
        <v>43.8</v>
      </c>
      <c r="I31" s="31">
        <v>49.2</v>
      </c>
      <c r="J31" s="31">
        <v>50</v>
      </c>
      <c r="K31" s="31">
        <v>43.4</v>
      </c>
      <c r="L31" s="31">
        <v>59.4</v>
      </c>
      <c r="M31" s="31">
        <v>30.7</v>
      </c>
      <c r="N31" s="31">
        <v>33</v>
      </c>
      <c r="O31" s="31">
        <v>62.3</v>
      </c>
      <c r="P31" s="26"/>
      <c r="Q31" s="26"/>
      <c r="R31" s="26"/>
    </row>
    <row r="32" spans="2:19" x14ac:dyDescent="0.35">
      <c r="B32" s="79"/>
      <c r="C32" s="24" t="s">
        <v>60</v>
      </c>
      <c r="D32" s="27">
        <v>8.5999999999999993E-2</v>
      </c>
      <c r="E32" s="27">
        <v>7.1099999999999997E-2</v>
      </c>
      <c r="F32" s="27">
        <v>7.1499999999999994E-2</v>
      </c>
      <c r="G32" s="27">
        <v>5.7799999999999997E-2</v>
      </c>
      <c r="H32" s="27">
        <v>0.17050000000000001</v>
      </c>
      <c r="I32" s="27">
        <v>0.33979999999999999</v>
      </c>
      <c r="J32" s="27">
        <v>0.49370000000000003</v>
      </c>
      <c r="K32" s="27">
        <v>0.78990000000000005</v>
      </c>
      <c r="L32" s="27">
        <v>0.94010000000000005</v>
      </c>
      <c r="M32" s="27">
        <v>1.0983000000000001</v>
      </c>
      <c r="N32" s="27">
        <v>1.1890000000000001</v>
      </c>
      <c r="O32" s="27">
        <v>1.0059</v>
      </c>
      <c r="P32" s="26"/>
      <c r="Q32" s="26"/>
      <c r="R32" s="26"/>
    </row>
    <row r="33" spans="2:18" x14ac:dyDescent="0.35">
      <c r="B33" s="26"/>
      <c r="C33" s="2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26"/>
      <c r="Q33" s="26"/>
      <c r="R33" s="26"/>
    </row>
    <row r="34" spans="2:18" x14ac:dyDescent="0.35">
      <c r="B34" s="77" t="s">
        <v>102</v>
      </c>
      <c r="C34" s="24" t="s">
        <v>99</v>
      </c>
      <c r="D34" s="32">
        <v>4.71</v>
      </c>
      <c r="E34" s="32">
        <v>6.55</v>
      </c>
      <c r="F34" s="32">
        <v>6.46</v>
      </c>
      <c r="G34" s="32">
        <v>4.0199999999999996</v>
      </c>
      <c r="H34" s="32">
        <v>11.93</v>
      </c>
      <c r="I34" s="32">
        <v>26.69</v>
      </c>
      <c r="J34" s="32">
        <v>39.42</v>
      </c>
      <c r="K34" s="32">
        <v>54.68</v>
      </c>
      <c r="L34" s="32">
        <v>89.07</v>
      </c>
      <c r="M34" s="32">
        <v>53.85</v>
      </c>
      <c r="N34" s="32">
        <v>62.66</v>
      </c>
      <c r="O34" s="32">
        <v>100</v>
      </c>
      <c r="P34" s="26"/>
      <c r="Q34" s="26"/>
      <c r="R34" s="26"/>
    </row>
    <row r="35" spans="2:18" x14ac:dyDescent="0.35">
      <c r="B35" s="78"/>
      <c r="C35" s="24" t="s">
        <v>98</v>
      </c>
      <c r="D35" s="32">
        <v>55.06</v>
      </c>
      <c r="E35" s="32">
        <v>92.7</v>
      </c>
      <c r="F35" s="32">
        <v>90.88</v>
      </c>
      <c r="G35" s="32">
        <v>70.03</v>
      </c>
      <c r="H35" s="32">
        <v>70.39</v>
      </c>
      <c r="I35" s="32">
        <v>79.010000000000005</v>
      </c>
      <c r="J35" s="32">
        <v>80.319999999999993</v>
      </c>
      <c r="K35" s="32">
        <v>69.63</v>
      </c>
      <c r="L35" s="32">
        <v>95.3</v>
      </c>
      <c r="M35" s="32">
        <v>49.32</v>
      </c>
      <c r="N35" s="32">
        <v>53.01</v>
      </c>
      <c r="O35" s="32">
        <v>100</v>
      </c>
      <c r="P35" s="26"/>
      <c r="Q35" s="26"/>
      <c r="R35" s="26"/>
    </row>
    <row r="36" spans="2:18" x14ac:dyDescent="0.35">
      <c r="B36" s="79"/>
      <c r="C36" s="24" t="s">
        <v>100</v>
      </c>
      <c r="D36" s="32">
        <v>7.23</v>
      </c>
      <c r="E36" s="32">
        <v>5.98</v>
      </c>
      <c r="F36" s="32">
        <v>6.01</v>
      </c>
      <c r="G36" s="32">
        <v>4.8600000000000003</v>
      </c>
      <c r="H36" s="32">
        <v>14.34</v>
      </c>
      <c r="I36" s="32">
        <v>28.58</v>
      </c>
      <c r="J36" s="32">
        <v>41.52</v>
      </c>
      <c r="K36" s="32">
        <v>66.44</v>
      </c>
      <c r="L36" s="32">
        <v>79.069999999999993</v>
      </c>
      <c r="M36" s="32">
        <v>92.37</v>
      </c>
      <c r="N36" s="32">
        <v>100</v>
      </c>
      <c r="O36" s="32">
        <v>84.6</v>
      </c>
      <c r="P36" s="26"/>
      <c r="Q36" s="26"/>
      <c r="R36" s="26"/>
    </row>
    <row r="37" spans="2:18" x14ac:dyDescent="0.35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2:18" x14ac:dyDescent="0.35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2:18" x14ac:dyDescent="0.35">
      <c r="B39" s="33" t="s">
        <v>62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2:18" x14ac:dyDescent="0.3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2:18" x14ac:dyDescent="0.35">
      <c r="B41" s="26"/>
      <c r="C41" s="26"/>
      <c r="D41" s="60" t="s">
        <v>59</v>
      </c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2"/>
      <c r="Q41" s="26"/>
      <c r="R41" s="26"/>
    </row>
    <row r="42" spans="2:18" x14ac:dyDescent="0.35">
      <c r="B42" s="26"/>
      <c r="C42" s="26"/>
      <c r="D42" s="15">
        <v>0</v>
      </c>
      <c r="E42" s="32">
        <v>3.9</v>
      </c>
      <c r="F42" s="32">
        <v>7.8</v>
      </c>
      <c r="G42" s="32">
        <v>15.6</v>
      </c>
      <c r="H42" s="32">
        <v>31.3</v>
      </c>
      <c r="I42" s="32">
        <v>62.5</v>
      </c>
      <c r="J42" s="32">
        <v>125</v>
      </c>
      <c r="K42" s="32">
        <v>250</v>
      </c>
      <c r="L42" s="15">
        <v>500</v>
      </c>
      <c r="M42" s="15">
        <v>1000</v>
      </c>
      <c r="N42" s="15">
        <v>2000</v>
      </c>
      <c r="O42" s="15">
        <v>4000</v>
      </c>
      <c r="P42" s="15">
        <v>8000</v>
      </c>
      <c r="Q42" s="26"/>
      <c r="R42" s="26"/>
    </row>
    <row r="43" spans="2:18" x14ac:dyDescent="0.35">
      <c r="B43" s="77" t="s">
        <v>102</v>
      </c>
      <c r="C43" s="19" t="s">
        <v>57</v>
      </c>
      <c r="D43" s="31">
        <v>1.94</v>
      </c>
      <c r="E43" s="31">
        <v>5.03</v>
      </c>
      <c r="F43" s="31">
        <v>5.01</v>
      </c>
      <c r="G43" s="31">
        <v>10.220000000000001</v>
      </c>
      <c r="H43" s="31">
        <v>2.85</v>
      </c>
      <c r="I43" s="31">
        <v>7.53</v>
      </c>
      <c r="J43" s="31">
        <v>8.57</v>
      </c>
      <c r="K43" s="31">
        <v>25.97</v>
      </c>
      <c r="L43" s="31">
        <v>40.53</v>
      </c>
      <c r="M43" s="31">
        <v>47.98</v>
      </c>
      <c r="N43" s="31">
        <v>58.16</v>
      </c>
      <c r="O43" s="31">
        <v>59.92</v>
      </c>
      <c r="P43" s="31">
        <v>70.959999999999994</v>
      </c>
      <c r="Q43" s="26"/>
      <c r="R43" s="26"/>
    </row>
    <row r="44" spans="2:18" x14ac:dyDescent="0.35">
      <c r="B44" s="78"/>
      <c r="C44" s="24" t="s">
        <v>58</v>
      </c>
      <c r="D44" s="31">
        <v>18.940000000000001</v>
      </c>
      <c r="E44" s="31">
        <v>26.94</v>
      </c>
      <c r="F44" s="31">
        <v>37.700000000000003</v>
      </c>
      <c r="G44" s="31">
        <v>29.57</v>
      </c>
      <c r="H44" s="31">
        <v>25.89</v>
      </c>
      <c r="I44" s="31">
        <v>24.73</v>
      </c>
      <c r="J44" s="31">
        <v>16.22</v>
      </c>
      <c r="K44" s="31">
        <v>22.24</v>
      </c>
      <c r="L44" s="31">
        <v>26.37</v>
      </c>
      <c r="M44" s="31">
        <v>20.43</v>
      </c>
      <c r="N44" s="31">
        <v>25.78</v>
      </c>
      <c r="O44" s="31">
        <v>20.72</v>
      </c>
      <c r="P44" s="31">
        <v>19.309999999999999</v>
      </c>
      <c r="Q44" s="26"/>
      <c r="R44" s="26"/>
    </row>
    <row r="45" spans="2:18" x14ac:dyDescent="0.35">
      <c r="B45" s="79"/>
      <c r="C45" s="24" t="s">
        <v>60</v>
      </c>
      <c r="D45" s="27">
        <v>0.10299999999999999</v>
      </c>
      <c r="E45" s="27">
        <v>0.187</v>
      </c>
      <c r="F45" s="27">
        <v>0.13300000000000001</v>
      </c>
      <c r="G45" s="27">
        <v>0.34599999999999997</v>
      </c>
      <c r="H45" s="27">
        <v>0.11</v>
      </c>
      <c r="I45" s="27">
        <v>0.30399999999999999</v>
      </c>
      <c r="J45" s="27">
        <v>0.52800000000000002</v>
      </c>
      <c r="K45" s="27">
        <v>1.167</v>
      </c>
      <c r="L45" s="27">
        <v>1.5369999999999999</v>
      </c>
      <c r="M45" s="27">
        <v>2.3479999999999999</v>
      </c>
      <c r="N45" s="27">
        <v>2.2559999999999998</v>
      </c>
      <c r="O45" s="27">
        <v>2.8919999999999999</v>
      </c>
      <c r="P45" s="27">
        <v>3.6739999999999999</v>
      </c>
      <c r="Q45" s="26"/>
      <c r="R45" s="26"/>
    </row>
    <row r="46" spans="2:18" x14ac:dyDescent="0.35">
      <c r="B46" s="26"/>
      <c r="C46" s="2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6"/>
      <c r="R46" s="26"/>
    </row>
    <row r="47" spans="2:18" x14ac:dyDescent="0.35">
      <c r="B47" s="77" t="s">
        <v>102</v>
      </c>
      <c r="C47" s="24" t="s">
        <v>99</v>
      </c>
      <c r="D47" s="32">
        <v>2.74</v>
      </c>
      <c r="E47" s="32">
        <v>7.09</v>
      </c>
      <c r="F47" s="32">
        <v>7.06</v>
      </c>
      <c r="G47" s="32">
        <v>14.4</v>
      </c>
      <c r="H47" s="32">
        <v>4.01</v>
      </c>
      <c r="I47" s="32">
        <v>10.61</v>
      </c>
      <c r="J47" s="32">
        <v>12.08</v>
      </c>
      <c r="K47" s="32">
        <v>36.590000000000003</v>
      </c>
      <c r="L47" s="32">
        <v>57.12</v>
      </c>
      <c r="M47" s="32">
        <v>67.61</v>
      </c>
      <c r="N47" s="32">
        <v>81.96</v>
      </c>
      <c r="O47" s="32">
        <v>84.44</v>
      </c>
      <c r="P47" s="32">
        <v>100</v>
      </c>
      <c r="Q47" s="26"/>
      <c r="R47" s="26"/>
    </row>
    <row r="48" spans="2:18" x14ac:dyDescent="0.35">
      <c r="B48" s="78"/>
      <c r="C48" s="24" t="s">
        <v>98</v>
      </c>
      <c r="D48" s="32">
        <v>50.25</v>
      </c>
      <c r="E48" s="32">
        <v>71.459999999999994</v>
      </c>
      <c r="F48" s="32">
        <v>100</v>
      </c>
      <c r="G48" s="32">
        <v>78.45</v>
      </c>
      <c r="H48" s="32">
        <v>68.67</v>
      </c>
      <c r="I48" s="32">
        <v>65.599999999999994</v>
      </c>
      <c r="J48" s="32">
        <v>43.04</v>
      </c>
      <c r="K48" s="32">
        <v>59.01</v>
      </c>
      <c r="L48" s="32">
        <v>69.95</v>
      </c>
      <c r="M48" s="32">
        <v>54.2</v>
      </c>
      <c r="N48" s="32">
        <v>68.400000000000006</v>
      </c>
      <c r="O48" s="32">
        <v>54.97</v>
      </c>
      <c r="P48" s="32">
        <v>51.24</v>
      </c>
      <c r="Q48" s="26"/>
      <c r="R48" s="26"/>
    </row>
    <row r="49" spans="2:18" x14ac:dyDescent="0.35">
      <c r="B49" s="79"/>
      <c r="C49" s="24" t="s">
        <v>100</v>
      </c>
      <c r="D49" s="32">
        <v>2.79</v>
      </c>
      <c r="E49" s="32">
        <v>5.08</v>
      </c>
      <c r="F49" s="32">
        <v>3.62</v>
      </c>
      <c r="G49" s="32">
        <v>9.41</v>
      </c>
      <c r="H49" s="32">
        <v>2.99</v>
      </c>
      <c r="I49" s="32">
        <v>8.2799999999999994</v>
      </c>
      <c r="J49" s="32">
        <v>14.38</v>
      </c>
      <c r="K49" s="32">
        <v>31.77</v>
      </c>
      <c r="L49" s="32">
        <v>41.84</v>
      </c>
      <c r="M49" s="32">
        <v>63.91</v>
      </c>
      <c r="N49" s="32">
        <v>61.4</v>
      </c>
      <c r="O49" s="32">
        <v>78.7</v>
      </c>
      <c r="P49" s="32">
        <v>100</v>
      </c>
      <c r="Q49" s="26"/>
      <c r="R49" s="26"/>
    </row>
    <row r="50" spans="2:18" x14ac:dyDescent="0.35">
      <c r="B50" s="4"/>
      <c r="C50" s="4"/>
      <c r="D50" s="6"/>
      <c r="E50" s="6"/>
      <c r="F50" s="6"/>
      <c r="G50" s="6"/>
      <c r="H50" s="6"/>
      <c r="I50" s="6"/>
      <c r="J50" s="6"/>
      <c r="K50" s="6"/>
      <c r="L50" s="4"/>
      <c r="M50" s="4"/>
      <c r="N50" s="4"/>
      <c r="O50" s="4"/>
      <c r="P50" s="4"/>
      <c r="Q50" s="4"/>
      <c r="R50" s="4"/>
    </row>
    <row r="51" spans="2:18" x14ac:dyDescent="0.35">
      <c r="D51" s="6"/>
      <c r="E51" s="6"/>
      <c r="F51" s="6"/>
      <c r="G51" s="6"/>
      <c r="H51" s="6"/>
      <c r="I51" s="6"/>
      <c r="J51" s="6"/>
      <c r="K51" s="6"/>
    </row>
    <row r="52" spans="2:18" x14ac:dyDescent="0.35">
      <c r="D52" s="6"/>
      <c r="E52" s="6"/>
      <c r="F52" s="6"/>
      <c r="G52" s="6"/>
      <c r="H52" s="6"/>
      <c r="I52" s="6"/>
      <c r="J52" s="6"/>
      <c r="K52" s="6"/>
    </row>
    <row r="53" spans="2:18" x14ac:dyDescent="0.35">
      <c r="D53" s="6"/>
      <c r="E53" s="6"/>
      <c r="F53" s="6"/>
      <c r="G53" s="6"/>
      <c r="H53" s="6"/>
      <c r="I53" s="6"/>
      <c r="J53" s="6"/>
      <c r="K53" s="6"/>
    </row>
    <row r="54" spans="2:18" x14ac:dyDescent="0.35">
      <c r="D54" s="6"/>
      <c r="E54" s="6"/>
      <c r="F54" s="6"/>
      <c r="G54" s="6"/>
      <c r="H54" s="6"/>
      <c r="I54" s="6"/>
      <c r="J54" s="6"/>
      <c r="K54" s="6"/>
    </row>
    <row r="57" spans="2:18" x14ac:dyDescent="0.35">
      <c r="C57" s="7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2:18" x14ac:dyDescent="0.35">
      <c r="C58" s="7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8" x14ac:dyDescent="0.35">
      <c r="C59" s="7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2:18" x14ac:dyDescent="0.35">
      <c r="C60" s="7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2:18" x14ac:dyDescent="0.35">
      <c r="C61" s="7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2:18" x14ac:dyDescent="0.35">
      <c r="C62" s="7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2:18" x14ac:dyDescent="0.35">
      <c r="C63" s="7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</sheetData>
  <mergeCells count="16">
    <mergeCell ref="B43:B45"/>
    <mergeCell ref="B47:B49"/>
    <mergeCell ref="B9:B10"/>
    <mergeCell ref="B17:B19"/>
    <mergeCell ref="B21:B23"/>
    <mergeCell ref="B30:B32"/>
    <mergeCell ref="B34:B36"/>
    <mergeCell ref="D6:R6"/>
    <mergeCell ref="P7:R7"/>
    <mergeCell ref="M7:O7"/>
    <mergeCell ref="J7:L7"/>
    <mergeCell ref="D41:P41"/>
    <mergeCell ref="D28:O28"/>
    <mergeCell ref="D15:O15"/>
    <mergeCell ref="G7:I7"/>
    <mergeCell ref="D7:F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3"/>
  <sheetViews>
    <sheetView showGridLines="0" zoomScaleNormal="100" workbookViewId="0">
      <selection activeCell="A39" sqref="A39"/>
    </sheetView>
  </sheetViews>
  <sheetFormatPr defaultColWidth="11.453125" defaultRowHeight="15" customHeight="1" x14ac:dyDescent="0.25"/>
  <cols>
    <col min="1" max="1" width="11.453125" style="4"/>
    <col min="2" max="2" width="22.81640625" style="4" bestFit="1" customWidth="1"/>
    <col min="3" max="9" width="8.6328125" style="4" customWidth="1"/>
    <col min="10" max="10" width="11.453125" style="4"/>
    <col min="11" max="11" width="21.6328125" style="4" bestFit="1" customWidth="1"/>
    <col min="12" max="16384" width="11.453125" style="4"/>
  </cols>
  <sheetData>
    <row r="2" spans="2:9" ht="15" customHeight="1" x14ac:dyDescent="0.35">
      <c r="B2" s="9" t="s">
        <v>103</v>
      </c>
    </row>
    <row r="4" spans="2:9" ht="15" customHeight="1" x14ac:dyDescent="0.25">
      <c r="B4" s="5" t="s">
        <v>6</v>
      </c>
    </row>
    <row r="5" spans="2:9" ht="15" customHeight="1" x14ac:dyDescent="0.25">
      <c r="B5" s="26"/>
      <c r="C5" s="60" t="s">
        <v>90</v>
      </c>
      <c r="D5" s="61"/>
      <c r="E5" s="61"/>
      <c r="F5" s="61"/>
      <c r="G5" s="61"/>
      <c r="H5" s="61"/>
      <c r="I5" s="62"/>
    </row>
    <row r="6" spans="2:9" ht="15" customHeight="1" x14ac:dyDescent="0.25">
      <c r="B6" s="19" t="s">
        <v>97</v>
      </c>
      <c r="C6" s="15" t="s">
        <v>35</v>
      </c>
      <c r="D6" s="15" t="s">
        <v>36</v>
      </c>
      <c r="E6" s="15" t="s">
        <v>44</v>
      </c>
      <c r="F6" s="15" t="s">
        <v>47</v>
      </c>
      <c r="G6" s="15" t="s">
        <v>48</v>
      </c>
      <c r="H6" s="15" t="s">
        <v>34</v>
      </c>
      <c r="I6" s="19" t="s">
        <v>50</v>
      </c>
    </row>
    <row r="7" spans="2:9" ht="15" customHeight="1" x14ac:dyDescent="0.25">
      <c r="B7" s="12">
        <v>0</v>
      </c>
      <c r="C7" s="30">
        <v>0</v>
      </c>
      <c r="D7" s="30">
        <v>0</v>
      </c>
      <c r="E7" s="30">
        <v>4.2485000000000002E-2</v>
      </c>
      <c r="F7" s="30">
        <v>0</v>
      </c>
      <c r="G7" s="30">
        <v>0</v>
      </c>
      <c r="H7" s="46">
        <f>AVERAGE(C7:G7)</f>
        <v>8.4970000000000011E-3</v>
      </c>
      <c r="I7" s="46">
        <f>STDEV(C7:G7)</f>
        <v>1.8999869604815714E-2</v>
      </c>
    </row>
    <row r="8" spans="2:9" ht="15" customHeight="1" x14ac:dyDescent="0.25">
      <c r="B8" s="14">
        <v>31</v>
      </c>
      <c r="C8" s="16">
        <v>0.39760800000000002</v>
      </c>
      <c r="D8" s="16">
        <v>0.373782</v>
      </c>
      <c r="E8" s="16">
        <v>0.371284</v>
      </c>
      <c r="F8" s="16">
        <v>0.41029100000000002</v>
      </c>
      <c r="G8" s="16">
        <v>0.37127399999999999</v>
      </c>
      <c r="H8" s="47">
        <f>AVERAGE(C8:G8)</f>
        <v>0.38484780000000002</v>
      </c>
      <c r="I8" s="47">
        <f t="shared" ref="I8:I12" si="0">STDEV(C8:G8)</f>
        <v>1.803368914559637E-2</v>
      </c>
    </row>
    <row r="9" spans="2:9" ht="15" customHeight="1" x14ac:dyDescent="0.25">
      <c r="B9" s="14">
        <v>101</v>
      </c>
      <c r="C9" s="16">
        <v>0.76567700000000005</v>
      </c>
      <c r="D9" s="16">
        <v>0.767266</v>
      </c>
      <c r="E9" s="16">
        <v>0.85678799999999999</v>
      </c>
      <c r="F9" s="16">
        <v>0.75314899999999996</v>
      </c>
      <c r="G9" s="16">
        <v>0.79501500000000003</v>
      </c>
      <c r="H9" s="47">
        <f t="shared" ref="H9:H12" si="1">AVERAGE(C9:G9)</f>
        <v>0.78757900000000003</v>
      </c>
      <c r="I9" s="47">
        <f t="shared" si="0"/>
        <v>4.1602043970218577E-2</v>
      </c>
    </row>
    <row r="10" spans="2:9" ht="15" customHeight="1" x14ac:dyDescent="0.25">
      <c r="B10" s="14">
        <v>300</v>
      </c>
      <c r="C10" s="16">
        <v>1.0882849999999999</v>
      </c>
      <c r="D10" s="16">
        <v>1.1283780000000001</v>
      </c>
      <c r="E10" s="16">
        <v>1.125626</v>
      </c>
      <c r="F10" s="16">
        <v>1.077939</v>
      </c>
      <c r="G10" s="16">
        <v>1.026942</v>
      </c>
      <c r="H10" s="47">
        <f t="shared" si="1"/>
        <v>1.089434</v>
      </c>
      <c r="I10" s="47">
        <f t="shared" si="0"/>
        <v>4.1428255122561E-2</v>
      </c>
    </row>
    <row r="11" spans="2:9" ht="15" customHeight="1" x14ac:dyDescent="0.25">
      <c r="B11" s="14">
        <v>752</v>
      </c>
      <c r="C11" s="16">
        <v>1.3376520000000001</v>
      </c>
      <c r="D11" s="16">
        <v>1.575007</v>
      </c>
      <c r="E11" s="16">
        <v>1.5099819999999999</v>
      </c>
      <c r="F11" s="16">
        <v>1.4172279999999999</v>
      </c>
      <c r="G11" s="16">
        <v>1.3036099999999999</v>
      </c>
      <c r="H11" s="47">
        <f t="shared" si="1"/>
        <v>1.4286958000000001</v>
      </c>
      <c r="I11" s="47">
        <f t="shared" si="0"/>
        <v>0.11410669883140079</v>
      </c>
    </row>
    <row r="12" spans="2:9" ht="15" customHeight="1" x14ac:dyDescent="0.25">
      <c r="B12" s="14">
        <v>1521</v>
      </c>
      <c r="C12" s="16">
        <v>1.668285</v>
      </c>
      <c r="D12" s="16">
        <v>1.573698</v>
      </c>
      <c r="E12" s="16">
        <v>1.4791559999999999</v>
      </c>
      <c r="F12" s="16">
        <v>1.4671940000000001</v>
      </c>
      <c r="G12" s="16">
        <v>1.3885019999999999</v>
      </c>
      <c r="H12" s="47">
        <f t="shared" si="1"/>
        <v>1.5153669999999999</v>
      </c>
      <c r="I12" s="47">
        <f t="shared" si="0"/>
        <v>0.10783439034000242</v>
      </c>
    </row>
    <row r="13" spans="2:9" ht="15" customHeight="1" x14ac:dyDescent="0.25">
      <c r="B13" s="41"/>
      <c r="C13" s="42"/>
      <c r="D13" s="42"/>
      <c r="E13" s="42"/>
      <c r="F13" s="42"/>
      <c r="G13" s="42"/>
      <c r="H13" s="43"/>
      <c r="I13" s="43"/>
    </row>
    <row r="14" spans="2:9" ht="15" customHeight="1" x14ac:dyDescent="0.25">
      <c r="B14" s="26"/>
      <c r="C14" s="26"/>
      <c r="D14" s="26"/>
      <c r="E14" s="26"/>
      <c r="F14" s="26"/>
      <c r="G14" s="26"/>
      <c r="H14" s="26"/>
      <c r="I14" s="26"/>
    </row>
    <row r="15" spans="2:9" ht="15" customHeight="1" x14ac:dyDescent="0.25">
      <c r="B15" s="33" t="s">
        <v>15</v>
      </c>
      <c r="C15" s="26"/>
      <c r="D15" s="26"/>
      <c r="E15" s="26"/>
      <c r="F15" s="26"/>
      <c r="G15" s="26"/>
      <c r="H15" s="26"/>
      <c r="I15" s="26"/>
    </row>
    <row r="16" spans="2:9" ht="15" customHeight="1" x14ac:dyDescent="0.25">
      <c r="C16" s="60" t="s">
        <v>92</v>
      </c>
      <c r="D16" s="61"/>
      <c r="E16" s="61"/>
      <c r="F16" s="61"/>
      <c r="G16" s="61"/>
      <c r="H16" s="62"/>
      <c r="I16" s="26"/>
    </row>
    <row r="17" spans="2:9" ht="15" customHeight="1" x14ac:dyDescent="0.25">
      <c r="B17" s="26"/>
      <c r="C17" s="70" t="s">
        <v>104</v>
      </c>
      <c r="D17" s="70"/>
      <c r="E17" s="70"/>
      <c r="F17" s="70" t="s">
        <v>61</v>
      </c>
      <c r="G17" s="70"/>
      <c r="H17" s="70"/>
      <c r="I17" s="26"/>
    </row>
    <row r="18" spans="2:9" ht="15" customHeight="1" x14ac:dyDescent="0.25">
      <c r="B18" s="15" t="s">
        <v>49</v>
      </c>
      <c r="C18" s="19" t="s">
        <v>35</v>
      </c>
      <c r="D18" s="19" t="s">
        <v>36</v>
      </c>
      <c r="E18" s="19" t="s">
        <v>44</v>
      </c>
      <c r="F18" s="19" t="s">
        <v>35</v>
      </c>
      <c r="G18" s="19" t="s">
        <v>36</v>
      </c>
      <c r="H18" s="19" t="s">
        <v>44</v>
      </c>
      <c r="I18" s="26"/>
    </row>
    <row r="19" spans="2:9" ht="15" customHeight="1" x14ac:dyDescent="0.25">
      <c r="B19" s="12">
        <v>10000</v>
      </c>
      <c r="C19" s="13">
        <v>70</v>
      </c>
      <c r="D19" s="13">
        <v>74</v>
      </c>
      <c r="E19" s="13">
        <v>76</v>
      </c>
      <c r="F19" s="13">
        <v>55</v>
      </c>
      <c r="G19" s="13">
        <v>65</v>
      </c>
      <c r="H19" s="13">
        <v>68</v>
      </c>
      <c r="I19" s="26"/>
    </row>
    <row r="20" spans="2:9" ht="15" customHeight="1" x14ac:dyDescent="0.25">
      <c r="B20" s="14">
        <v>3333.3330000000001</v>
      </c>
      <c r="C20" s="15">
        <v>71</v>
      </c>
      <c r="D20" s="15">
        <v>68</v>
      </c>
      <c r="E20" s="15">
        <v>68</v>
      </c>
      <c r="F20" s="15">
        <v>57</v>
      </c>
      <c r="G20" s="15">
        <v>60</v>
      </c>
      <c r="H20" s="15">
        <v>62</v>
      </c>
      <c r="I20" s="26"/>
    </row>
    <row r="21" spans="2:9" ht="15" customHeight="1" x14ac:dyDescent="0.25">
      <c r="B21" s="14">
        <v>1111.1110000000001</v>
      </c>
      <c r="C21" s="15">
        <v>65</v>
      </c>
      <c r="D21" s="15">
        <v>66</v>
      </c>
      <c r="E21" s="15">
        <v>70</v>
      </c>
      <c r="F21" s="15">
        <v>56</v>
      </c>
      <c r="G21" s="15">
        <v>58</v>
      </c>
      <c r="H21" s="15">
        <v>55</v>
      </c>
      <c r="I21" s="26"/>
    </row>
    <row r="22" spans="2:9" ht="15" customHeight="1" x14ac:dyDescent="0.25">
      <c r="B22" s="14">
        <v>370.37040000000002</v>
      </c>
      <c r="C22" s="15">
        <v>72</v>
      </c>
      <c r="D22" s="15">
        <v>72</v>
      </c>
      <c r="E22" s="15">
        <v>73</v>
      </c>
      <c r="F22" s="15">
        <v>55</v>
      </c>
      <c r="G22" s="15">
        <v>56</v>
      </c>
      <c r="H22" s="15">
        <v>56</v>
      </c>
      <c r="I22" s="26"/>
    </row>
    <row r="23" spans="2:9" ht="15" customHeight="1" x14ac:dyDescent="0.25">
      <c r="B23" s="14">
        <v>123.4568</v>
      </c>
      <c r="C23" s="15">
        <v>67</v>
      </c>
      <c r="D23" s="15">
        <v>72</v>
      </c>
      <c r="E23" s="15">
        <v>70</v>
      </c>
      <c r="F23" s="15">
        <v>54</v>
      </c>
      <c r="G23" s="15">
        <v>54</v>
      </c>
      <c r="H23" s="15">
        <v>56</v>
      </c>
      <c r="I23" s="26"/>
    </row>
    <row r="24" spans="2:9" ht="15" customHeight="1" x14ac:dyDescent="0.25">
      <c r="B24" s="14">
        <v>41.152259999999998</v>
      </c>
      <c r="C24" s="15">
        <v>66</v>
      </c>
      <c r="D24" s="15">
        <v>67</v>
      </c>
      <c r="E24" s="15">
        <v>66</v>
      </c>
      <c r="F24" s="15">
        <v>50</v>
      </c>
      <c r="G24" s="15">
        <v>50</v>
      </c>
      <c r="H24" s="15">
        <v>51</v>
      </c>
      <c r="I24" s="26"/>
    </row>
    <row r="25" spans="2:9" ht="15" customHeight="1" x14ac:dyDescent="0.25">
      <c r="B25" s="14">
        <v>13.717420000000001</v>
      </c>
      <c r="C25" s="15">
        <v>50</v>
      </c>
      <c r="D25" s="15">
        <v>51</v>
      </c>
      <c r="E25" s="15">
        <v>47</v>
      </c>
      <c r="F25" s="15">
        <v>43</v>
      </c>
      <c r="G25" s="15">
        <v>41</v>
      </c>
      <c r="H25" s="15">
        <v>39</v>
      </c>
      <c r="I25" s="26"/>
    </row>
    <row r="26" spans="2:9" ht="15" customHeight="1" x14ac:dyDescent="0.25">
      <c r="B26" s="32">
        <v>4.5724739999999997</v>
      </c>
      <c r="C26" s="15">
        <v>41</v>
      </c>
      <c r="D26" s="15">
        <v>44</v>
      </c>
      <c r="E26" s="15">
        <v>44</v>
      </c>
      <c r="F26" s="15">
        <v>40</v>
      </c>
      <c r="G26" s="15">
        <v>37</v>
      </c>
      <c r="H26" s="15">
        <v>40</v>
      </c>
      <c r="I26" s="26"/>
    </row>
    <row r="27" spans="2:9" ht="15" customHeight="1" x14ac:dyDescent="0.25">
      <c r="B27" s="32">
        <v>1.5241579999999999</v>
      </c>
      <c r="C27" s="15">
        <v>40</v>
      </c>
      <c r="D27" s="15">
        <v>41</v>
      </c>
      <c r="E27" s="15">
        <v>40</v>
      </c>
      <c r="F27" s="15">
        <v>39</v>
      </c>
      <c r="G27" s="15">
        <v>37</v>
      </c>
      <c r="H27" s="15">
        <v>36</v>
      </c>
      <c r="I27" s="26"/>
    </row>
    <row r="28" spans="2:9" ht="15" customHeight="1" x14ac:dyDescent="0.25">
      <c r="B28" s="16">
        <v>0.50805299999999998</v>
      </c>
      <c r="C28" s="15">
        <v>36</v>
      </c>
      <c r="D28" s="15">
        <v>40</v>
      </c>
      <c r="E28" s="15">
        <v>42</v>
      </c>
      <c r="F28" s="15">
        <v>35</v>
      </c>
      <c r="G28" s="15">
        <v>29</v>
      </c>
      <c r="H28" s="15">
        <v>35</v>
      </c>
      <c r="I28" s="26"/>
    </row>
    <row r="29" spans="2:9" ht="15" customHeight="1" x14ac:dyDescent="0.25">
      <c r="B29" s="16">
        <v>0.169351</v>
      </c>
      <c r="C29" s="15">
        <v>39</v>
      </c>
      <c r="D29" s="15">
        <v>35</v>
      </c>
      <c r="E29" s="15">
        <v>39</v>
      </c>
      <c r="F29" s="15">
        <v>29</v>
      </c>
      <c r="G29" s="15">
        <v>30</v>
      </c>
      <c r="H29" s="15">
        <v>32</v>
      </c>
      <c r="I29" s="26"/>
    </row>
    <row r="30" spans="2:9" ht="15" customHeight="1" x14ac:dyDescent="0.25">
      <c r="B30" s="17">
        <v>5.645E-2</v>
      </c>
      <c r="C30" s="15">
        <v>43</v>
      </c>
      <c r="D30" s="15">
        <v>42</v>
      </c>
      <c r="E30" s="15">
        <v>42</v>
      </c>
      <c r="F30" s="15">
        <v>32</v>
      </c>
      <c r="G30" s="15">
        <v>35</v>
      </c>
      <c r="H30" s="15">
        <v>35</v>
      </c>
      <c r="I30" s="26"/>
    </row>
    <row r="31" spans="2:9" ht="15" customHeight="1" x14ac:dyDescent="0.25">
      <c r="B31" s="17">
        <v>1.8817E-2</v>
      </c>
      <c r="C31" s="15">
        <v>39</v>
      </c>
      <c r="D31" s="15">
        <v>41</v>
      </c>
      <c r="E31" s="15">
        <v>43</v>
      </c>
      <c r="F31" s="15">
        <v>33</v>
      </c>
      <c r="G31" s="15">
        <v>31</v>
      </c>
      <c r="H31" s="15">
        <v>34</v>
      </c>
      <c r="I31" s="26"/>
    </row>
    <row r="32" spans="2:9" ht="15" customHeight="1" x14ac:dyDescent="0.25">
      <c r="B32" s="17">
        <v>0</v>
      </c>
      <c r="C32" s="15">
        <v>43</v>
      </c>
      <c r="D32" s="15">
        <v>43</v>
      </c>
      <c r="E32" s="15">
        <v>42</v>
      </c>
      <c r="F32" s="15">
        <v>31</v>
      </c>
      <c r="G32" s="15">
        <v>33</v>
      </c>
      <c r="H32" s="15">
        <v>36</v>
      </c>
      <c r="I32" s="26"/>
    </row>
    <row r="33" spans="2:12" ht="15" customHeight="1" x14ac:dyDescent="0.25">
      <c r="B33" s="13" t="s">
        <v>10</v>
      </c>
      <c r="C33" s="12">
        <v>19.329999999999998</v>
      </c>
      <c r="D33" s="12">
        <v>16.29</v>
      </c>
      <c r="E33" s="12">
        <v>24.59</v>
      </c>
      <c r="F33" s="12">
        <v>11.46</v>
      </c>
      <c r="G33" s="12">
        <v>28.62</v>
      </c>
      <c r="H33" s="12">
        <v>37.840000000000003</v>
      </c>
      <c r="I33" s="45"/>
      <c r="J33" s="6"/>
      <c r="K33" s="6"/>
      <c r="L33" s="6"/>
    </row>
    <row r="34" spans="2:12" ht="15" customHeight="1" x14ac:dyDescent="0.25">
      <c r="B34" s="28" t="s">
        <v>10</v>
      </c>
      <c r="C34" s="64">
        <f>ROUND(AVERAGE(C33:E33),2-(1+INT(LOG10(ABS(AVERAGE(C33:E33))))))</f>
        <v>20</v>
      </c>
      <c r="D34" s="65"/>
      <c r="E34" s="66"/>
      <c r="F34" s="64">
        <f>ROUND(AVERAGE(F33:H33),2-(1+INT(LOG10(ABS(AVERAGE(F33:H33))))))</f>
        <v>26</v>
      </c>
      <c r="G34" s="65"/>
      <c r="H34" s="66"/>
      <c r="I34" s="45"/>
      <c r="J34" s="6"/>
      <c r="K34" s="6"/>
      <c r="L34" s="6"/>
    </row>
    <row r="35" spans="2:12" ht="15" customHeight="1" x14ac:dyDescent="0.25">
      <c r="B35" s="19" t="s">
        <v>46</v>
      </c>
      <c r="C35" s="64">
        <f>ROUND(STDEV(C33:E33),2-(1+INT(LOG10(ABS(STDEV(C33:E33))))))</f>
        <v>4.2</v>
      </c>
      <c r="D35" s="65"/>
      <c r="E35" s="66"/>
      <c r="F35" s="64">
        <f>ROUND(STDEV(F33:H33),2-(1+INT(LOG10(ABS(STDEV(F33:H33))))))</f>
        <v>13</v>
      </c>
      <c r="G35" s="65"/>
      <c r="H35" s="66"/>
      <c r="I35" s="45"/>
      <c r="J35" s="6"/>
      <c r="K35" s="6"/>
      <c r="L35" s="6"/>
    </row>
    <row r="36" spans="2:12" ht="15" customHeight="1" x14ac:dyDescent="0.25">
      <c r="B36" s="45"/>
      <c r="C36" s="41"/>
      <c r="D36" s="45"/>
      <c r="E36" s="45"/>
      <c r="F36" s="45"/>
      <c r="G36" s="45"/>
      <c r="H36" s="45"/>
      <c r="I36" s="45"/>
      <c r="J36" s="6"/>
      <c r="K36" s="6"/>
      <c r="L36" s="6"/>
    </row>
    <row r="37" spans="2:12" ht="15" customHeight="1" x14ac:dyDescent="0.25">
      <c r="B37" s="45"/>
      <c r="C37" s="41"/>
      <c r="D37" s="45"/>
      <c r="E37" s="45"/>
      <c r="F37" s="45"/>
      <c r="G37" s="45"/>
      <c r="H37" s="45"/>
      <c r="I37" s="45"/>
      <c r="J37" s="6"/>
      <c r="K37" s="6"/>
      <c r="L37" s="6"/>
    </row>
    <row r="38" spans="2:12" s="8" customFormat="1" ht="15" customHeight="1" x14ac:dyDescent="0.25">
      <c r="B38" s="57" t="s">
        <v>45</v>
      </c>
      <c r="C38" s="45"/>
      <c r="D38" s="45"/>
      <c r="E38" s="45"/>
      <c r="F38" s="45"/>
      <c r="G38" s="45"/>
      <c r="H38" s="45"/>
      <c r="I38" s="45"/>
    </row>
    <row r="39" spans="2:12" s="8" customFormat="1" ht="15" customHeight="1" x14ac:dyDescent="0.25">
      <c r="B39" s="45"/>
      <c r="C39" s="73" t="s">
        <v>90</v>
      </c>
      <c r="D39" s="74"/>
      <c r="E39" s="74"/>
      <c r="F39" s="74"/>
      <c r="G39" s="74"/>
      <c r="H39" s="74"/>
      <c r="I39" s="75"/>
    </row>
    <row r="40" spans="2:12" s="8" customFormat="1" ht="15" customHeight="1" x14ac:dyDescent="0.25">
      <c r="B40" s="56" t="s">
        <v>97</v>
      </c>
      <c r="C40" s="56" t="s">
        <v>35</v>
      </c>
      <c r="D40" s="56" t="s">
        <v>36</v>
      </c>
      <c r="E40" s="56" t="s">
        <v>44</v>
      </c>
      <c r="F40" s="56" t="s">
        <v>47</v>
      </c>
      <c r="G40" s="56" t="s">
        <v>48</v>
      </c>
      <c r="H40" s="56" t="s">
        <v>34</v>
      </c>
      <c r="I40" s="56" t="s">
        <v>50</v>
      </c>
    </row>
    <row r="41" spans="2:12" s="8" customFormat="1" ht="15" customHeight="1" x14ac:dyDescent="0.25">
      <c r="B41" s="58">
        <v>0</v>
      </c>
      <c r="C41" s="37">
        <v>0</v>
      </c>
      <c r="D41" s="37">
        <v>0</v>
      </c>
      <c r="E41" s="37">
        <v>0</v>
      </c>
      <c r="F41" s="37">
        <v>0</v>
      </c>
      <c r="G41" s="37">
        <v>9.990940358105202E-3</v>
      </c>
      <c r="H41" s="37">
        <v>1.9981880716210404E-3</v>
      </c>
      <c r="I41" s="37">
        <v>4.4680843599738647E-3</v>
      </c>
    </row>
    <row r="42" spans="2:12" s="8" customFormat="1" ht="15" customHeight="1" x14ac:dyDescent="0.25">
      <c r="B42" s="59">
        <v>14.000000000000002</v>
      </c>
      <c r="C42" s="39">
        <v>0</v>
      </c>
      <c r="D42" s="39">
        <v>2.2993642338332319E-2</v>
      </c>
      <c r="E42" s="39">
        <v>4.9350118789593854E-2</v>
      </c>
      <c r="F42" s="39">
        <v>1.5869870884639689E-2</v>
      </c>
      <c r="G42" s="39">
        <v>0</v>
      </c>
      <c r="H42" s="39">
        <v>1.7642726402513173E-2</v>
      </c>
      <c r="I42" s="39">
        <v>2.0369497047396812E-2</v>
      </c>
    </row>
    <row r="43" spans="2:12" s="8" customFormat="1" ht="15" customHeight="1" x14ac:dyDescent="0.25">
      <c r="B43" s="59">
        <v>12</v>
      </c>
      <c r="C43" s="39">
        <v>0</v>
      </c>
      <c r="D43" s="39">
        <v>2.6019689480348E-2</v>
      </c>
      <c r="E43" s="39">
        <v>2.6217454915371387E-2</v>
      </c>
      <c r="F43" s="39">
        <v>3.9067333014373748E-2</v>
      </c>
      <c r="G43" s="39">
        <v>2.0441741015739562E-2</v>
      </c>
      <c r="H43" s="39">
        <v>2.2349243685166539E-2</v>
      </c>
      <c r="I43" s="39">
        <v>1.4239531251142254E-2</v>
      </c>
    </row>
    <row r="44" spans="2:12" s="8" customFormat="1" ht="15" customHeight="1" x14ac:dyDescent="0.25">
      <c r="B44" s="59">
        <v>16</v>
      </c>
      <c r="C44" s="39">
        <v>2.2539973640334353E-2</v>
      </c>
      <c r="D44" s="39">
        <v>4.6302260529402249E-2</v>
      </c>
      <c r="E44" s="39">
        <v>5.7391645583920133E-2</v>
      </c>
      <c r="F44" s="39">
        <v>4.6650085037975464E-2</v>
      </c>
      <c r="G44" s="39">
        <v>4.227787856654789E-2</v>
      </c>
      <c r="H44" s="39">
        <v>4.3032368671636019E-2</v>
      </c>
      <c r="I44" s="39">
        <v>1.2752219486720884E-2</v>
      </c>
    </row>
    <row r="45" spans="2:12" s="8" customFormat="1" ht="15" customHeight="1" x14ac:dyDescent="0.25">
      <c r="B45" s="59">
        <v>26</v>
      </c>
      <c r="C45" s="39">
        <v>8.2546382814189176E-2</v>
      </c>
      <c r="D45" s="39">
        <v>5.8926890232353472E-2</v>
      </c>
      <c r="E45" s="39">
        <v>7.9023244048677624E-2</v>
      </c>
      <c r="F45" s="39">
        <v>6.4173938798905233E-2</v>
      </c>
      <c r="G45" s="39">
        <v>5.5326351957962545E-2</v>
      </c>
      <c r="H45" s="39">
        <v>6.799936157041761E-2</v>
      </c>
      <c r="I45" s="39">
        <v>1.2152063406675063E-2</v>
      </c>
    </row>
    <row r="46" spans="2:12" s="8" customFormat="1" ht="15" customHeight="1" x14ac:dyDescent="0.25">
      <c r="B46" s="59">
        <v>74</v>
      </c>
      <c r="C46" s="39">
        <v>0.1148467434254887</v>
      </c>
      <c r="D46" s="39">
        <v>0.10039010968990308</v>
      </c>
      <c r="E46" s="39">
        <v>0.12259683844443997</v>
      </c>
      <c r="F46" s="39">
        <v>0.17415210907053449</v>
      </c>
      <c r="G46" s="39">
        <v>0.13068741382706309</v>
      </c>
      <c r="H46" s="39">
        <v>0.12853464289148586</v>
      </c>
      <c r="I46" s="39">
        <v>2.7840251911016054E-2</v>
      </c>
    </row>
    <row r="47" spans="2:12" s="8" customFormat="1" ht="15" customHeight="1" x14ac:dyDescent="0.25">
      <c r="B47" s="59">
        <v>162</v>
      </c>
      <c r="C47" s="39">
        <v>0.37625192430757054</v>
      </c>
      <c r="D47" s="39">
        <v>0.33186929488027528</v>
      </c>
      <c r="E47" s="39">
        <v>0.32731352294966659</v>
      </c>
      <c r="F47" s="39">
        <v>0.4386716736138328</v>
      </c>
      <c r="G47" s="39">
        <v>0.34203991247726256</v>
      </c>
      <c r="H47" s="39">
        <v>0.36322926564572156</v>
      </c>
      <c r="I47" s="39">
        <v>4.6323653747751888E-2</v>
      </c>
    </row>
    <row r="48" spans="2:12" s="8" customFormat="1" ht="15" customHeight="1" x14ac:dyDescent="0.25">
      <c r="B48" s="59">
        <v>392</v>
      </c>
      <c r="C48" s="39">
        <v>0.66600918667304865</v>
      </c>
      <c r="D48" s="39">
        <v>0.6355559940674933</v>
      </c>
      <c r="E48" s="39">
        <v>0.67606879099260586</v>
      </c>
      <c r="F48" s="39">
        <v>0.69638981529234167</v>
      </c>
      <c r="G48" s="39">
        <v>0.6845981329665346</v>
      </c>
      <c r="H48" s="39">
        <v>0.67172438399840473</v>
      </c>
      <c r="I48" s="39">
        <v>2.3096572777166664E-2</v>
      </c>
    </row>
    <row r="49" spans="2:9" s="8" customFormat="1" ht="15" customHeight="1" x14ac:dyDescent="0.25">
      <c r="B49" s="59">
        <v>1038</v>
      </c>
      <c r="C49" s="39">
        <v>0.96491075040994534</v>
      </c>
      <c r="D49" s="39">
        <v>0.93513991328705803</v>
      </c>
      <c r="E49" s="39">
        <v>0.96239374004203548</v>
      </c>
      <c r="F49" s="39">
        <v>1.0405204641175749</v>
      </c>
      <c r="G49" s="39">
        <v>1.0573717233821776</v>
      </c>
      <c r="H49" s="39">
        <v>0.99206731824775818</v>
      </c>
      <c r="I49" s="39">
        <v>5.3551616526633768E-2</v>
      </c>
    </row>
    <row r="50" spans="2:9" s="8" customFormat="1" ht="15" customHeight="1" x14ac:dyDescent="0.25">
      <c r="B50" s="59">
        <v>1470</v>
      </c>
      <c r="C50" s="39">
        <v>1.1798685717730757</v>
      </c>
      <c r="D50" s="39">
        <v>1.0119365761866452</v>
      </c>
      <c r="E50" s="39">
        <v>1.0788391197134202</v>
      </c>
      <c r="F50" s="39">
        <v>1.1819007657117591</v>
      </c>
      <c r="G50" s="39">
        <v>1.0653324190504574</v>
      </c>
      <c r="H50" s="39">
        <v>1.1035754904870716</v>
      </c>
      <c r="I50" s="39">
        <v>7.4879226353599393E-2</v>
      </c>
    </row>
    <row r="51" spans="2:9" ht="15" customHeight="1" x14ac:dyDescent="0.25">
      <c r="B51" s="26"/>
      <c r="C51" s="26"/>
      <c r="D51" s="26"/>
      <c r="E51" s="26"/>
      <c r="F51" s="26"/>
      <c r="G51" s="26"/>
      <c r="H51" s="26"/>
      <c r="I51" s="26"/>
    </row>
    <row r="52" spans="2:9" ht="15" customHeight="1" x14ac:dyDescent="0.25">
      <c r="B52" s="26"/>
      <c r="C52" s="26"/>
      <c r="D52" s="26"/>
      <c r="E52" s="26"/>
      <c r="F52" s="26"/>
      <c r="G52" s="26"/>
      <c r="H52" s="26"/>
      <c r="I52" s="26"/>
    </row>
    <row r="53" spans="2:9" ht="15" customHeight="1" x14ac:dyDescent="0.25">
      <c r="B53" s="33" t="s">
        <v>62</v>
      </c>
      <c r="C53" s="26"/>
      <c r="D53" s="26"/>
      <c r="E53" s="26"/>
      <c r="F53" s="26"/>
      <c r="G53" s="26"/>
      <c r="H53" s="26"/>
      <c r="I53" s="26"/>
    </row>
    <row r="54" spans="2:9" ht="15" customHeight="1" x14ac:dyDescent="0.25">
      <c r="B54" s="26"/>
      <c r="C54" s="60" t="s">
        <v>90</v>
      </c>
      <c r="D54" s="61"/>
      <c r="E54" s="62"/>
      <c r="F54" s="26"/>
      <c r="G54" s="26"/>
      <c r="H54" s="26"/>
      <c r="I54" s="26"/>
    </row>
    <row r="55" spans="2:9" ht="15" customHeight="1" x14ac:dyDescent="0.25">
      <c r="B55" s="48"/>
      <c r="C55" s="15" t="s">
        <v>35</v>
      </c>
      <c r="D55" s="15" t="s">
        <v>36</v>
      </c>
      <c r="E55" s="15" t="s">
        <v>34</v>
      </c>
      <c r="F55" s="26"/>
      <c r="G55" s="45"/>
      <c r="H55" s="45"/>
      <c r="I55" s="26"/>
    </row>
    <row r="56" spans="2:9" ht="15" customHeight="1" x14ac:dyDescent="0.25">
      <c r="B56" s="19" t="s">
        <v>72</v>
      </c>
      <c r="C56" s="38">
        <v>0.18724484924392207</v>
      </c>
      <c r="D56" s="38">
        <v>0.2713415816982705</v>
      </c>
      <c r="E56" s="37">
        <f t="shared" ref="E56:E82" si="2">AVERAGE(C56:D56)</f>
        <v>0.22929321547109627</v>
      </c>
      <c r="F56" s="26"/>
      <c r="G56" s="42"/>
      <c r="H56" s="42"/>
      <c r="I56" s="26"/>
    </row>
    <row r="57" spans="2:9" ht="15" customHeight="1" x14ac:dyDescent="0.25">
      <c r="B57" s="19" t="s">
        <v>73</v>
      </c>
      <c r="C57" s="40">
        <v>0.66966464803107129</v>
      </c>
      <c r="D57" s="40">
        <v>0.53103087303088159</v>
      </c>
      <c r="E57" s="39">
        <f t="shared" si="2"/>
        <v>0.60034776053097638</v>
      </c>
      <c r="F57" s="26"/>
      <c r="G57" s="42"/>
      <c r="H57" s="42"/>
      <c r="I57" s="26"/>
    </row>
    <row r="58" spans="2:9" ht="15" customHeight="1" x14ac:dyDescent="0.25">
      <c r="B58" s="19" t="s">
        <v>74</v>
      </c>
      <c r="C58" s="40">
        <v>0.27209598508582356</v>
      </c>
      <c r="D58" s="40">
        <v>0.21290659493271097</v>
      </c>
      <c r="E58" s="39">
        <f t="shared" si="2"/>
        <v>0.24250129000926726</v>
      </c>
      <c r="F58" s="26"/>
      <c r="G58" s="42"/>
      <c r="H58" s="42"/>
      <c r="I58" s="26"/>
    </row>
    <row r="59" spans="2:9" ht="15" customHeight="1" x14ac:dyDescent="0.25">
      <c r="B59" s="19" t="s">
        <v>75</v>
      </c>
      <c r="C59" s="40">
        <v>0.42723023505870761</v>
      </c>
      <c r="D59" s="40">
        <v>0.38493982080843903</v>
      </c>
      <c r="E59" s="39">
        <f t="shared" si="2"/>
        <v>0.40608502793357332</v>
      </c>
      <c r="F59" s="26"/>
      <c r="G59" s="42"/>
      <c r="H59" s="42"/>
      <c r="I59" s="26"/>
    </row>
    <row r="60" spans="2:9" ht="15" customHeight="1" x14ac:dyDescent="0.25">
      <c r="B60" s="19" t="s">
        <v>76</v>
      </c>
      <c r="C60" s="40">
        <v>0.27200997465044763</v>
      </c>
      <c r="D60" s="40">
        <v>0.35166612982996936</v>
      </c>
      <c r="E60" s="39">
        <f t="shared" si="2"/>
        <v>0.3118380522402085</v>
      </c>
      <c r="F60" s="26"/>
      <c r="G60" s="42"/>
      <c r="H60" s="42"/>
      <c r="I60" s="26"/>
    </row>
    <row r="61" spans="2:9" ht="15" customHeight="1" x14ac:dyDescent="0.25">
      <c r="B61" s="19" t="s">
        <v>77</v>
      </c>
      <c r="C61" s="40">
        <v>0.23280008563933055</v>
      </c>
      <c r="D61" s="40">
        <v>0.17899899673940295</v>
      </c>
      <c r="E61" s="39">
        <f t="shared" si="2"/>
        <v>0.20589954118936676</v>
      </c>
      <c r="F61" s="26"/>
      <c r="G61" s="42"/>
      <c r="H61" s="42"/>
      <c r="I61" s="26"/>
    </row>
    <row r="62" spans="2:9" ht="15" customHeight="1" x14ac:dyDescent="0.25">
      <c r="B62" s="19" t="s">
        <v>78</v>
      </c>
      <c r="C62" s="40">
        <v>0.27308742942313902</v>
      </c>
      <c r="D62" s="40">
        <v>0.29943377822726941</v>
      </c>
      <c r="E62" s="39">
        <f t="shared" si="2"/>
        <v>0.28626060382520424</v>
      </c>
      <c r="F62" s="26"/>
      <c r="G62" s="42"/>
      <c r="H62" s="42"/>
      <c r="I62" s="26"/>
    </row>
    <row r="63" spans="2:9" ht="15" customHeight="1" x14ac:dyDescent="0.25">
      <c r="B63" s="19" t="s">
        <v>79</v>
      </c>
      <c r="C63" s="40">
        <v>0.42434123272194429</v>
      </c>
      <c r="D63" s="40">
        <v>0.37290458933325488</v>
      </c>
      <c r="E63" s="39">
        <f t="shared" si="2"/>
        <v>0.39862291102759961</v>
      </c>
      <c r="F63" s="26"/>
      <c r="G63" s="42"/>
      <c r="H63" s="42"/>
      <c r="I63" s="26"/>
    </row>
    <row r="64" spans="2:9" ht="15" customHeight="1" x14ac:dyDescent="0.25">
      <c r="B64" s="19" t="s">
        <v>80</v>
      </c>
      <c r="C64" s="40">
        <v>0.33596994942072356</v>
      </c>
      <c r="D64" s="40">
        <v>0.29995659526761387</v>
      </c>
      <c r="E64" s="39">
        <f t="shared" si="2"/>
        <v>0.31796327234416871</v>
      </c>
      <c r="F64" s="26"/>
      <c r="G64" s="42"/>
      <c r="H64" s="42"/>
      <c r="I64" s="26"/>
    </row>
    <row r="65" spans="2:9" ht="15" customHeight="1" x14ac:dyDescent="0.25">
      <c r="B65" s="19" t="s">
        <v>81</v>
      </c>
      <c r="C65" s="40">
        <v>0.25214074812187665</v>
      </c>
      <c r="D65" s="40">
        <v>0.29323624028178996</v>
      </c>
      <c r="E65" s="39">
        <f t="shared" si="2"/>
        <v>0.27268849420183328</v>
      </c>
      <c r="F65" s="26"/>
      <c r="G65" s="42"/>
      <c r="H65" s="42"/>
      <c r="I65" s="26"/>
    </row>
    <row r="66" spans="2:9" ht="15" customHeight="1" x14ac:dyDescent="0.25">
      <c r="B66" s="19" t="s">
        <v>82</v>
      </c>
      <c r="C66" s="40">
        <v>0.3774434715922525</v>
      </c>
      <c r="D66" s="40">
        <v>0.48419173719560943</v>
      </c>
      <c r="E66" s="39">
        <f t="shared" si="2"/>
        <v>0.43081760439393096</v>
      </c>
      <c r="F66" s="26"/>
      <c r="G66" s="42"/>
      <c r="H66" s="42"/>
      <c r="I66" s="26"/>
    </row>
    <row r="67" spans="2:9" ht="15" customHeight="1" x14ac:dyDescent="0.25">
      <c r="B67" s="19" t="s">
        <v>83</v>
      </c>
      <c r="C67" s="40">
        <v>0.29283193623440096</v>
      </c>
      <c r="D67" s="40">
        <v>0.30188568160588486</v>
      </c>
      <c r="E67" s="39">
        <f t="shared" si="2"/>
        <v>0.29735880892014288</v>
      </c>
      <c r="F67" s="26"/>
      <c r="G67" s="42"/>
      <c r="H67" s="42"/>
      <c r="I67" s="26"/>
    </row>
    <row r="68" spans="2:9" ht="15" customHeight="1" x14ac:dyDescent="0.25">
      <c r="B68" s="19" t="s">
        <v>84</v>
      </c>
      <c r="C68" s="40">
        <v>0.46093880771897938</v>
      </c>
      <c r="D68" s="40">
        <v>0.35275360260381716</v>
      </c>
      <c r="E68" s="39">
        <f t="shared" si="2"/>
        <v>0.40684620516139824</v>
      </c>
      <c r="F68" s="26"/>
      <c r="G68" s="42"/>
      <c r="H68" s="42"/>
      <c r="I68" s="26"/>
    </row>
    <row r="69" spans="2:9" ht="15" customHeight="1" x14ac:dyDescent="0.25">
      <c r="B69" s="19" t="s">
        <v>85</v>
      </c>
      <c r="C69" s="40">
        <v>0.46011025488783297</v>
      </c>
      <c r="D69" s="40">
        <v>0.38924111963578201</v>
      </c>
      <c r="E69" s="39">
        <f t="shared" si="2"/>
        <v>0.42467568726180749</v>
      </c>
      <c r="F69" s="26"/>
      <c r="G69" s="42"/>
      <c r="H69" s="42"/>
      <c r="I69" s="26"/>
    </row>
    <row r="70" spans="2:9" ht="15" customHeight="1" x14ac:dyDescent="0.25">
      <c r="B70" s="19" t="s">
        <v>86</v>
      </c>
      <c r="C70" s="40">
        <v>0.47987342717938813</v>
      </c>
      <c r="D70" s="40">
        <v>0.39929151820658937</v>
      </c>
      <c r="E70" s="39">
        <f t="shared" si="2"/>
        <v>0.43958247269298878</v>
      </c>
      <c r="F70" s="26"/>
      <c r="G70" s="42"/>
      <c r="H70" s="42"/>
      <c r="I70" s="26"/>
    </row>
    <row r="71" spans="2:9" ht="15" customHeight="1" x14ac:dyDescent="0.25">
      <c r="B71" s="19" t="s">
        <v>87</v>
      </c>
      <c r="C71" s="40">
        <v>0.3628619763116</v>
      </c>
      <c r="D71" s="40">
        <v>0.36952192785886712</v>
      </c>
      <c r="E71" s="39">
        <f t="shared" si="2"/>
        <v>0.36619195208523359</v>
      </c>
      <c r="F71" s="26"/>
      <c r="G71" s="42"/>
      <c r="H71" s="42"/>
      <c r="I71" s="26"/>
    </row>
    <row r="72" spans="2:9" ht="15" customHeight="1" x14ac:dyDescent="0.25">
      <c r="B72" s="19" t="s">
        <v>88</v>
      </c>
      <c r="C72" s="40">
        <v>0.46385353908960347</v>
      </c>
      <c r="D72" s="40">
        <v>0.53975572629456636</v>
      </c>
      <c r="E72" s="39">
        <f t="shared" si="2"/>
        <v>0.50180463269208486</v>
      </c>
      <c r="F72" s="26"/>
      <c r="G72" s="42"/>
      <c r="H72" s="42"/>
      <c r="I72" s="26"/>
    </row>
    <row r="73" spans="2:9" ht="15" customHeight="1" x14ac:dyDescent="0.25">
      <c r="B73" s="19" t="s">
        <v>89</v>
      </c>
      <c r="C73" s="40">
        <v>0.34522405259241196</v>
      </c>
      <c r="D73" s="40">
        <v>0.33674000106614266</v>
      </c>
      <c r="E73" s="39">
        <f t="shared" si="2"/>
        <v>0.34098202682927731</v>
      </c>
      <c r="F73" s="26"/>
      <c r="G73" s="42"/>
      <c r="H73" s="42"/>
      <c r="I73" s="26"/>
    </row>
    <row r="74" spans="2:9" ht="15" customHeight="1" x14ac:dyDescent="0.25">
      <c r="B74" s="19" t="s">
        <v>63</v>
      </c>
      <c r="C74" s="40">
        <v>0.10206967168561787</v>
      </c>
      <c r="D74" s="40">
        <v>0.10283873789625343</v>
      </c>
      <c r="E74" s="39">
        <f t="shared" si="2"/>
        <v>0.10245420479093564</v>
      </c>
      <c r="F74" s="26"/>
      <c r="G74" s="26"/>
      <c r="H74" s="26"/>
      <c r="I74" s="26"/>
    </row>
    <row r="75" spans="2:9" ht="15" customHeight="1" x14ac:dyDescent="0.25">
      <c r="B75" s="19" t="s">
        <v>64</v>
      </c>
      <c r="C75" s="40">
        <v>0.19579325853123933</v>
      </c>
      <c r="D75" s="40">
        <v>0.14511364825846776</v>
      </c>
      <c r="E75" s="39">
        <f t="shared" si="2"/>
        <v>0.17045345339485354</v>
      </c>
      <c r="F75" s="26"/>
      <c r="G75" s="26"/>
      <c r="H75" s="26"/>
      <c r="I75" s="26"/>
    </row>
    <row r="76" spans="2:9" ht="15" customHeight="1" x14ac:dyDescent="0.25">
      <c r="B76" s="19" t="s">
        <v>65</v>
      </c>
      <c r="C76" s="40">
        <v>0.2323406585308751</v>
      </c>
      <c r="D76" s="40">
        <v>0.1606089387847712</v>
      </c>
      <c r="E76" s="39">
        <f t="shared" si="2"/>
        <v>0.19647479865782314</v>
      </c>
      <c r="F76" s="26"/>
      <c r="G76" s="26"/>
      <c r="H76" s="26"/>
      <c r="I76" s="26"/>
    </row>
    <row r="77" spans="2:9" ht="15" customHeight="1" x14ac:dyDescent="0.25">
      <c r="B77" s="19" t="s">
        <v>66</v>
      </c>
      <c r="C77" s="40">
        <v>0.23038527576842879</v>
      </c>
      <c r="D77" s="40">
        <v>0.29620570664153439</v>
      </c>
      <c r="E77" s="39">
        <f t="shared" si="2"/>
        <v>0.26329549120498158</v>
      </c>
      <c r="F77" s="26"/>
      <c r="G77" s="26"/>
      <c r="H77" s="26"/>
      <c r="I77" s="26"/>
    </row>
    <row r="78" spans="2:9" ht="15" customHeight="1" x14ac:dyDescent="0.25">
      <c r="B78" s="19" t="s">
        <v>67</v>
      </c>
      <c r="C78" s="40">
        <v>0.24586298296841352</v>
      </c>
      <c r="D78" s="40">
        <v>0.25796303952176619</v>
      </c>
      <c r="E78" s="39">
        <f t="shared" si="2"/>
        <v>0.25191301124508986</v>
      </c>
      <c r="F78" s="26"/>
      <c r="G78" s="26"/>
      <c r="H78" s="26"/>
      <c r="I78" s="26"/>
    </row>
    <row r="79" spans="2:9" ht="15" customHeight="1" x14ac:dyDescent="0.25">
      <c r="B79" s="19" t="s">
        <v>68</v>
      </c>
      <c r="C79" s="40">
        <v>0.23673693681266911</v>
      </c>
      <c r="D79" s="40">
        <v>0.21047295649615874</v>
      </c>
      <c r="E79" s="39">
        <f t="shared" si="2"/>
        <v>0.22360494665441394</v>
      </c>
      <c r="F79" s="26"/>
      <c r="G79" s="26"/>
      <c r="H79" s="26"/>
      <c r="I79" s="26"/>
    </row>
    <row r="80" spans="2:9" ht="15" customHeight="1" x14ac:dyDescent="0.25">
      <c r="B80" s="19" t="s">
        <v>69</v>
      </c>
      <c r="C80" s="40">
        <v>0.42172186561770914</v>
      </c>
      <c r="D80" s="40">
        <v>0.46558416641465561</v>
      </c>
      <c r="E80" s="39">
        <f t="shared" si="2"/>
        <v>0.44365301601618234</v>
      </c>
      <c r="F80" s="26"/>
      <c r="G80" s="26"/>
      <c r="H80" s="26"/>
      <c r="I80" s="26"/>
    </row>
    <row r="81" spans="2:9" ht="15" customHeight="1" x14ac:dyDescent="0.25">
      <c r="B81" s="19" t="s">
        <v>70</v>
      </c>
      <c r="C81" s="40">
        <v>0.20345083682330717</v>
      </c>
      <c r="D81" s="40">
        <v>0.15487694534712054</v>
      </c>
      <c r="E81" s="39">
        <f t="shared" si="2"/>
        <v>0.17916389108521386</v>
      </c>
      <c r="F81" s="26"/>
      <c r="G81" s="26"/>
      <c r="H81" s="26"/>
      <c r="I81" s="26"/>
    </row>
    <row r="82" spans="2:9" ht="15" customHeight="1" x14ac:dyDescent="0.25">
      <c r="B82" s="19" t="s">
        <v>71</v>
      </c>
      <c r="C82" s="40">
        <v>0.18752655390729242</v>
      </c>
      <c r="D82" s="40">
        <v>0.18212294844530483</v>
      </c>
      <c r="E82" s="39">
        <f t="shared" si="2"/>
        <v>0.18482475117629862</v>
      </c>
      <c r="F82" s="26"/>
      <c r="G82" s="26"/>
      <c r="H82" s="26"/>
      <c r="I82" s="26"/>
    </row>
    <row r="83" spans="2:9" ht="15" customHeight="1" x14ac:dyDescent="0.25">
      <c r="B83" s="26"/>
      <c r="C83" s="26"/>
      <c r="D83" s="26"/>
      <c r="E83" s="26"/>
      <c r="F83" s="26"/>
      <c r="G83" s="26"/>
      <c r="H83" s="26"/>
      <c r="I83" s="26"/>
    </row>
  </sheetData>
  <mergeCells count="10">
    <mergeCell ref="F34:H34"/>
    <mergeCell ref="F35:H35"/>
    <mergeCell ref="F17:H17"/>
    <mergeCell ref="C54:E54"/>
    <mergeCell ref="C5:I5"/>
    <mergeCell ref="C39:I39"/>
    <mergeCell ref="C34:E34"/>
    <mergeCell ref="C35:E35"/>
    <mergeCell ref="C17:E17"/>
    <mergeCell ref="C16:H16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Normal="100" workbookViewId="0">
      <selection activeCell="B24" sqref="B24"/>
    </sheetView>
  </sheetViews>
  <sheetFormatPr defaultColWidth="8.81640625" defaultRowHeight="15" customHeight="1" x14ac:dyDescent="0.35"/>
  <cols>
    <col min="2" max="2" width="18.453125" customWidth="1"/>
    <col min="3" max="6" width="9.81640625" bestFit="1" customWidth="1"/>
    <col min="7" max="7" width="10" bestFit="1" customWidth="1"/>
  </cols>
  <sheetData>
    <row r="1" spans="1:8" ht="15" customHeight="1" x14ac:dyDescent="0.35">
      <c r="A1" s="26"/>
      <c r="B1" s="26"/>
      <c r="C1" s="26"/>
      <c r="D1" s="26"/>
      <c r="E1" s="26"/>
      <c r="F1" s="26"/>
      <c r="G1" s="26"/>
      <c r="H1" s="26"/>
    </row>
    <row r="2" spans="1:8" ht="15" customHeight="1" x14ac:dyDescent="0.35">
      <c r="A2" s="26"/>
      <c r="B2" s="53" t="s">
        <v>105</v>
      </c>
      <c r="C2" s="26"/>
      <c r="D2" s="26"/>
      <c r="E2" s="26"/>
      <c r="F2" s="26"/>
      <c r="G2" s="26"/>
      <c r="H2" s="26"/>
    </row>
    <row r="3" spans="1:8" ht="15" customHeight="1" x14ac:dyDescent="0.35">
      <c r="A3" s="26"/>
      <c r="B3" s="26"/>
      <c r="C3" s="26"/>
      <c r="D3" s="26"/>
      <c r="E3" s="26"/>
      <c r="F3" s="26"/>
      <c r="G3" s="26"/>
      <c r="H3" s="26"/>
    </row>
    <row r="4" spans="1:8" ht="15" customHeight="1" x14ac:dyDescent="0.35">
      <c r="A4" s="26"/>
      <c r="B4" s="33" t="s">
        <v>4</v>
      </c>
      <c r="C4" s="49"/>
      <c r="D4" s="50"/>
      <c r="E4" s="50"/>
      <c r="F4" s="50"/>
      <c r="G4" s="26"/>
      <c r="H4" s="26"/>
    </row>
    <row r="5" spans="1:8" ht="15" customHeight="1" x14ac:dyDescent="0.35">
      <c r="A5" s="26"/>
      <c r="B5" s="26"/>
      <c r="C5" s="26"/>
      <c r="D5" s="26"/>
      <c r="E5" s="26"/>
      <c r="F5" s="26"/>
      <c r="G5" s="26"/>
      <c r="H5" s="26"/>
    </row>
    <row r="6" spans="1:8" ht="15" customHeight="1" x14ac:dyDescent="0.35">
      <c r="A6" s="26"/>
      <c r="B6" s="80" t="s">
        <v>1</v>
      </c>
      <c r="C6" s="60" t="s">
        <v>0</v>
      </c>
      <c r="D6" s="61"/>
      <c r="E6" s="61"/>
      <c r="F6" s="61"/>
      <c r="G6" s="61"/>
      <c r="H6" s="62"/>
    </row>
    <row r="7" spans="1:8" ht="15" customHeight="1" x14ac:dyDescent="0.35">
      <c r="A7" s="26"/>
      <c r="B7" s="80"/>
      <c r="C7" s="28">
        <v>1</v>
      </c>
      <c r="D7" s="28">
        <v>2</v>
      </c>
      <c r="E7" s="28">
        <v>3</v>
      </c>
      <c r="F7" s="28">
        <v>5</v>
      </c>
      <c r="G7" s="28">
        <v>6</v>
      </c>
      <c r="H7" s="28" t="s">
        <v>2</v>
      </c>
    </row>
    <row r="8" spans="1:8" ht="15" customHeight="1" x14ac:dyDescent="0.35">
      <c r="A8" s="26"/>
      <c r="B8" s="19">
        <v>1</v>
      </c>
      <c r="C8" s="51">
        <v>1800</v>
      </c>
      <c r="D8" s="51">
        <v>60000</v>
      </c>
      <c r="E8" s="51">
        <v>120000</v>
      </c>
      <c r="F8" s="51">
        <v>15000</v>
      </c>
      <c r="G8" s="52">
        <v>84000</v>
      </c>
      <c r="H8" s="52">
        <v>360000</v>
      </c>
    </row>
    <row r="9" spans="1:8" ht="15" customHeight="1" x14ac:dyDescent="0.35">
      <c r="A9" s="26"/>
      <c r="B9" s="19">
        <v>2</v>
      </c>
      <c r="C9" s="51">
        <v>40000000</v>
      </c>
      <c r="D9" s="51">
        <v>2100000000</v>
      </c>
      <c r="E9" s="51">
        <v>17000000</v>
      </c>
      <c r="F9" s="51">
        <v>60000000</v>
      </c>
      <c r="G9" s="52">
        <v>100000000</v>
      </c>
      <c r="H9" s="52">
        <v>14000000</v>
      </c>
    </row>
    <row r="10" spans="1:8" ht="15" customHeight="1" x14ac:dyDescent="0.35">
      <c r="A10" s="26"/>
      <c r="B10" s="19">
        <v>3</v>
      </c>
      <c r="C10" s="51">
        <v>5600000</v>
      </c>
      <c r="D10" s="51">
        <v>160000000</v>
      </c>
      <c r="E10" s="51">
        <v>56000000</v>
      </c>
      <c r="F10" s="51">
        <v>72000000</v>
      </c>
      <c r="G10" s="52">
        <v>96000000</v>
      </c>
      <c r="H10" s="52">
        <v>48000000</v>
      </c>
    </row>
    <row r="11" spans="1:8" ht="15" customHeight="1" x14ac:dyDescent="0.35">
      <c r="A11" s="26"/>
      <c r="B11" s="26"/>
      <c r="C11" s="26"/>
      <c r="D11" s="26"/>
      <c r="E11" s="26"/>
      <c r="F11" s="26"/>
      <c r="G11" s="26"/>
      <c r="H11" s="26"/>
    </row>
    <row r="12" spans="1:8" ht="15" customHeight="1" x14ac:dyDescent="0.35">
      <c r="A12" s="26"/>
      <c r="B12" s="26"/>
      <c r="C12" s="26"/>
      <c r="D12" s="26"/>
      <c r="E12" s="26"/>
      <c r="F12" s="26"/>
      <c r="G12" s="26"/>
      <c r="H12" s="26"/>
    </row>
    <row r="13" spans="1:8" ht="15" customHeight="1" x14ac:dyDescent="0.35">
      <c r="A13" s="26"/>
      <c r="B13" s="33" t="s">
        <v>3</v>
      </c>
      <c r="C13" s="49"/>
      <c r="D13" s="50"/>
      <c r="E13" s="50"/>
      <c r="F13" s="50"/>
      <c r="G13" s="26"/>
      <c r="H13" s="26"/>
    </row>
    <row r="14" spans="1:8" ht="15" customHeight="1" x14ac:dyDescent="0.35">
      <c r="A14" s="26"/>
      <c r="B14" s="26"/>
      <c r="C14" s="26"/>
      <c r="D14" s="26"/>
      <c r="E14" s="26"/>
      <c r="F14" s="26"/>
      <c r="G14" s="26"/>
      <c r="H14" s="26"/>
    </row>
    <row r="15" spans="1:8" ht="15" customHeight="1" x14ac:dyDescent="0.35">
      <c r="A15" s="26"/>
      <c r="B15" s="80" t="s">
        <v>1</v>
      </c>
      <c r="C15" s="60" t="s">
        <v>0</v>
      </c>
      <c r="D15" s="61"/>
      <c r="E15" s="61"/>
      <c r="F15" s="61"/>
      <c r="G15" s="61"/>
      <c r="H15" s="62"/>
    </row>
    <row r="16" spans="1:8" ht="15" customHeight="1" x14ac:dyDescent="0.35">
      <c r="A16" s="26"/>
      <c r="B16" s="80"/>
      <c r="C16" s="28">
        <v>1</v>
      </c>
      <c r="D16" s="28">
        <v>2</v>
      </c>
      <c r="E16" s="28">
        <v>3</v>
      </c>
      <c r="F16" s="28">
        <v>4</v>
      </c>
      <c r="G16" s="28">
        <v>5</v>
      </c>
      <c r="H16" s="28">
        <v>6</v>
      </c>
    </row>
    <row r="17" spans="1:9" ht="15" customHeight="1" x14ac:dyDescent="0.35">
      <c r="A17" s="26"/>
      <c r="B17" s="19">
        <v>1</v>
      </c>
      <c r="C17" s="51">
        <v>1200000</v>
      </c>
      <c r="D17" s="51">
        <v>6400000</v>
      </c>
      <c r="E17" s="52">
        <v>3600000</v>
      </c>
      <c r="F17" s="51">
        <v>3200000</v>
      </c>
      <c r="G17" s="51">
        <v>3600000</v>
      </c>
      <c r="H17" s="52">
        <v>7600000</v>
      </c>
    </row>
    <row r="18" spans="1:9" ht="15" customHeight="1" x14ac:dyDescent="0.35">
      <c r="A18" s="26"/>
      <c r="B18" s="19">
        <v>2</v>
      </c>
      <c r="C18" s="51">
        <v>2400000</v>
      </c>
      <c r="D18" s="51">
        <v>7200000</v>
      </c>
      <c r="E18" s="52">
        <v>8000000</v>
      </c>
      <c r="F18" s="51">
        <v>10400000</v>
      </c>
      <c r="G18" s="51">
        <v>8800000</v>
      </c>
      <c r="H18" s="52">
        <v>6400000</v>
      </c>
    </row>
    <row r="19" spans="1:9" ht="15" customHeight="1" x14ac:dyDescent="0.35">
      <c r="A19" s="26"/>
      <c r="B19" s="19">
        <v>3</v>
      </c>
      <c r="C19" s="51">
        <v>60000000</v>
      </c>
      <c r="D19" s="51">
        <v>228000000</v>
      </c>
      <c r="E19" s="52">
        <v>1440000000</v>
      </c>
      <c r="F19" s="51">
        <v>156000000</v>
      </c>
      <c r="G19" s="51">
        <v>120000000</v>
      </c>
      <c r="H19" s="52">
        <v>960000000</v>
      </c>
    </row>
    <row r="20" spans="1:9" ht="15" customHeight="1" x14ac:dyDescent="0.35">
      <c r="A20" s="26"/>
      <c r="B20" s="19">
        <v>4</v>
      </c>
      <c r="C20" s="51">
        <v>4800000</v>
      </c>
      <c r="D20" s="51">
        <v>36000000</v>
      </c>
      <c r="E20" s="51">
        <v>36000000</v>
      </c>
      <c r="F20" s="51">
        <v>6600000</v>
      </c>
      <c r="G20" s="51">
        <v>5400000</v>
      </c>
      <c r="H20" s="51">
        <v>42000000</v>
      </c>
    </row>
    <row r="21" spans="1:9" ht="15" customHeight="1" x14ac:dyDescent="0.35">
      <c r="A21" s="26"/>
      <c r="B21" s="19">
        <v>5</v>
      </c>
      <c r="C21" s="51">
        <v>240000</v>
      </c>
      <c r="D21" s="51">
        <v>2400000</v>
      </c>
      <c r="E21" s="51">
        <v>4800000</v>
      </c>
      <c r="F21" s="51">
        <v>800000</v>
      </c>
      <c r="G21" s="51">
        <v>800000</v>
      </c>
      <c r="H21" s="51">
        <v>4000000</v>
      </c>
    </row>
    <row r="22" spans="1:9" ht="15" customHeight="1" x14ac:dyDescent="0.35">
      <c r="A22" s="26"/>
      <c r="B22" s="26"/>
      <c r="C22" s="26"/>
      <c r="D22" s="26"/>
      <c r="E22" s="26"/>
      <c r="F22" s="26"/>
      <c r="G22" s="26"/>
      <c r="H22" s="26"/>
    </row>
    <row r="23" spans="1:9" ht="15" customHeight="1" x14ac:dyDescent="0.35">
      <c r="A23" s="26"/>
      <c r="B23" s="26"/>
      <c r="C23" s="26"/>
      <c r="D23" s="26"/>
      <c r="E23" s="26"/>
      <c r="F23" s="26"/>
      <c r="G23" s="26"/>
      <c r="H23" s="26"/>
    </row>
    <row r="24" spans="1:9" ht="15" customHeight="1" x14ac:dyDescent="0.35">
      <c r="A24" s="26"/>
      <c r="B24" s="33" t="s">
        <v>5</v>
      </c>
      <c r="C24" s="49"/>
      <c r="D24" s="50"/>
      <c r="E24" s="50"/>
      <c r="F24" s="50"/>
      <c r="G24" s="45"/>
      <c r="H24" s="45"/>
      <c r="I24" s="2"/>
    </row>
    <row r="25" spans="1:9" ht="15" customHeight="1" x14ac:dyDescent="0.35">
      <c r="A25" s="26"/>
      <c r="B25" s="26"/>
      <c r="C25" s="26"/>
      <c r="D25" s="26"/>
      <c r="E25" s="26"/>
      <c r="F25" s="26"/>
      <c r="G25" s="45"/>
      <c r="H25" s="45"/>
      <c r="I25" s="1"/>
    </row>
    <row r="26" spans="1:9" ht="15" customHeight="1" x14ac:dyDescent="0.35">
      <c r="A26" s="26"/>
      <c r="B26" s="80" t="s">
        <v>1</v>
      </c>
      <c r="C26" s="60" t="s">
        <v>0</v>
      </c>
      <c r="D26" s="61"/>
      <c r="E26" s="61"/>
      <c r="F26" s="62"/>
      <c r="G26" s="45"/>
      <c r="H26" s="45"/>
      <c r="I26" s="1"/>
    </row>
    <row r="27" spans="1:9" ht="15" customHeight="1" x14ac:dyDescent="0.35">
      <c r="A27" s="26"/>
      <c r="B27" s="80"/>
      <c r="C27" s="28">
        <v>2</v>
      </c>
      <c r="D27" s="28">
        <v>3</v>
      </c>
      <c r="E27" s="28">
        <v>6</v>
      </c>
      <c r="F27" s="28" t="s">
        <v>2</v>
      </c>
      <c r="G27" s="45"/>
      <c r="H27" s="45"/>
      <c r="I27" s="1"/>
    </row>
    <row r="28" spans="1:9" ht="15" customHeight="1" x14ac:dyDescent="0.35">
      <c r="A28" s="26"/>
      <c r="B28" s="19">
        <v>1</v>
      </c>
      <c r="C28" s="51">
        <v>3000000</v>
      </c>
      <c r="D28" s="51">
        <v>8000000</v>
      </c>
      <c r="E28" s="51">
        <v>10000000</v>
      </c>
      <c r="F28" s="51">
        <v>60000000</v>
      </c>
      <c r="G28" s="45"/>
      <c r="H28" s="45"/>
      <c r="I28" s="1"/>
    </row>
    <row r="29" spans="1:9" ht="15" customHeight="1" x14ac:dyDescent="0.35">
      <c r="A29" s="26"/>
      <c r="B29" s="19">
        <v>2</v>
      </c>
      <c r="C29" s="51">
        <v>34000000</v>
      </c>
      <c r="D29" s="51">
        <v>1200000</v>
      </c>
      <c r="E29" s="51">
        <v>6000000</v>
      </c>
      <c r="F29" s="51">
        <v>2200000</v>
      </c>
      <c r="G29" s="45"/>
      <c r="H29" s="45"/>
      <c r="I29" s="1"/>
    </row>
    <row r="30" spans="1:9" ht="15" customHeight="1" x14ac:dyDescent="0.35">
      <c r="A30" s="26"/>
      <c r="B30" s="19">
        <v>3</v>
      </c>
      <c r="C30" s="51">
        <v>1000000000</v>
      </c>
      <c r="D30" s="51">
        <v>520000000</v>
      </c>
      <c r="E30" s="51">
        <v>1000000000</v>
      </c>
      <c r="F30" s="51">
        <v>2200000000</v>
      </c>
      <c r="G30" s="26"/>
      <c r="H30" s="26"/>
    </row>
    <row r="31" spans="1:9" ht="15" customHeight="1" x14ac:dyDescent="0.35">
      <c r="A31" s="26"/>
      <c r="B31" s="26"/>
      <c r="C31" s="26"/>
      <c r="D31" s="26"/>
      <c r="E31" s="26"/>
      <c r="F31" s="26"/>
      <c r="G31" s="26"/>
      <c r="H31" s="26"/>
    </row>
    <row r="32" spans="1:9" ht="15" customHeight="1" x14ac:dyDescent="0.35">
      <c r="A32" s="44"/>
      <c r="B32" s="44"/>
      <c r="C32" s="44"/>
      <c r="D32" s="44"/>
      <c r="E32" s="44"/>
      <c r="F32" s="44"/>
      <c r="G32" s="44"/>
      <c r="H32" s="44"/>
    </row>
    <row r="33" spans="1:8" ht="15" customHeight="1" x14ac:dyDescent="0.35">
      <c r="A33" s="44"/>
      <c r="B33" s="44"/>
      <c r="C33" s="44"/>
      <c r="D33" s="44"/>
      <c r="E33" s="44"/>
      <c r="F33" s="44"/>
      <c r="G33" s="44"/>
      <c r="H33" s="44"/>
    </row>
  </sheetData>
  <mergeCells count="6">
    <mergeCell ref="B26:B27"/>
    <mergeCell ref="C26:F26"/>
    <mergeCell ref="B6:B7"/>
    <mergeCell ref="C6:H6"/>
    <mergeCell ref="B15:B16"/>
    <mergeCell ref="C15:H1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topLeftCell="B1" zoomScaleNormal="100" zoomScalePageLayoutView="85" workbookViewId="0">
      <selection activeCell="C2" sqref="C2"/>
    </sheetView>
  </sheetViews>
  <sheetFormatPr defaultColWidth="8.81640625" defaultRowHeight="15" customHeight="1" x14ac:dyDescent="0.25"/>
  <cols>
    <col min="1" max="2" width="8.81640625" style="4"/>
    <col min="3" max="3" width="23.81640625" style="4" bestFit="1" customWidth="1"/>
    <col min="4" max="8" width="25.6328125" style="4" customWidth="1"/>
    <col min="9" max="9" width="11.36328125" style="4" bestFit="1" customWidth="1"/>
    <col min="10" max="16384" width="8.81640625" style="4"/>
  </cols>
  <sheetData>
    <row r="1" spans="1:8" ht="15" customHeight="1" x14ac:dyDescent="0.25">
      <c r="A1" s="26"/>
      <c r="B1" s="26"/>
      <c r="C1" s="26"/>
      <c r="D1" s="26"/>
      <c r="E1" s="26"/>
      <c r="F1" s="26"/>
      <c r="G1" s="26"/>
      <c r="H1" s="26"/>
    </row>
    <row r="2" spans="1:8" ht="15" customHeight="1" x14ac:dyDescent="0.25">
      <c r="A2" s="26"/>
      <c r="B2" s="26"/>
      <c r="C2" s="53" t="s">
        <v>106</v>
      </c>
      <c r="D2" s="26"/>
      <c r="E2" s="26"/>
      <c r="F2" s="26"/>
      <c r="G2" s="26"/>
      <c r="H2" s="26"/>
    </row>
    <row r="3" spans="1:8" ht="15" customHeight="1" x14ac:dyDescent="0.25">
      <c r="A3" s="26"/>
      <c r="B3" s="26"/>
      <c r="C3" s="53"/>
      <c r="D3" s="26"/>
      <c r="E3" s="26"/>
      <c r="F3" s="26"/>
      <c r="G3" s="26"/>
      <c r="H3" s="26"/>
    </row>
    <row r="4" spans="1:8" ht="15" customHeight="1" x14ac:dyDescent="0.25">
      <c r="A4" s="26"/>
      <c r="B4" s="26"/>
      <c r="C4" s="25"/>
      <c r="D4" s="19" t="s">
        <v>92</v>
      </c>
      <c r="E4" s="26"/>
      <c r="F4" s="26"/>
      <c r="G4" s="26"/>
      <c r="H4" s="26"/>
    </row>
    <row r="5" spans="1:8" ht="15" customHeight="1" x14ac:dyDescent="0.25">
      <c r="A5" s="26"/>
      <c r="B5" s="26"/>
      <c r="C5" s="15" t="s">
        <v>49</v>
      </c>
      <c r="D5" s="19" t="s">
        <v>51</v>
      </c>
      <c r="E5" s="26"/>
      <c r="F5" s="26"/>
      <c r="G5" s="26"/>
      <c r="H5" s="26"/>
    </row>
    <row r="6" spans="1:8" ht="15" customHeight="1" x14ac:dyDescent="0.25">
      <c r="A6" s="26"/>
      <c r="B6" s="26"/>
      <c r="C6" s="12">
        <v>20000</v>
      </c>
      <c r="D6" s="13">
        <v>48</v>
      </c>
      <c r="E6" s="26"/>
      <c r="F6" s="26"/>
      <c r="G6" s="26"/>
      <c r="H6" s="26"/>
    </row>
    <row r="7" spans="1:8" ht="15" customHeight="1" x14ac:dyDescent="0.25">
      <c r="A7" s="26"/>
      <c r="B7" s="26"/>
      <c r="C7" s="14">
        <v>6666.6660000000002</v>
      </c>
      <c r="D7" s="15">
        <v>51</v>
      </c>
      <c r="E7" s="26"/>
      <c r="F7" s="26"/>
      <c r="G7" s="26"/>
      <c r="H7" s="26"/>
    </row>
    <row r="8" spans="1:8" ht="15" customHeight="1" x14ac:dyDescent="0.25">
      <c r="A8" s="26"/>
      <c r="B8" s="26"/>
      <c r="C8" s="14">
        <v>2222.2220000000002</v>
      </c>
      <c r="D8" s="15">
        <v>46</v>
      </c>
      <c r="E8" s="26"/>
      <c r="F8" s="26"/>
      <c r="G8" s="26"/>
      <c r="H8" s="26"/>
    </row>
    <row r="9" spans="1:8" ht="15" customHeight="1" x14ac:dyDescent="0.25">
      <c r="A9" s="26"/>
      <c r="B9" s="26"/>
      <c r="C9" s="14">
        <v>740.74</v>
      </c>
      <c r="D9" s="15">
        <v>49</v>
      </c>
      <c r="E9" s="26"/>
      <c r="F9" s="26"/>
      <c r="G9" s="26"/>
      <c r="H9" s="26"/>
    </row>
    <row r="10" spans="1:8" ht="15" customHeight="1" x14ac:dyDescent="0.25">
      <c r="A10" s="26"/>
      <c r="B10" s="26"/>
      <c r="C10" s="14">
        <v>246.91399999999999</v>
      </c>
      <c r="D10" s="15">
        <v>48</v>
      </c>
      <c r="E10" s="26"/>
      <c r="F10" s="26"/>
      <c r="G10" s="26"/>
      <c r="H10" s="26"/>
    </row>
    <row r="11" spans="1:8" ht="15" customHeight="1" x14ac:dyDescent="0.25">
      <c r="A11" s="26"/>
      <c r="B11" s="26"/>
      <c r="C11" s="14">
        <v>82.304000000000002</v>
      </c>
      <c r="D11" s="15">
        <v>46</v>
      </c>
      <c r="E11" s="26"/>
      <c r="F11" s="26"/>
      <c r="G11" s="26"/>
      <c r="H11" s="26"/>
    </row>
    <row r="12" spans="1:8" ht="15" customHeight="1" x14ac:dyDescent="0.25">
      <c r="A12" s="26"/>
      <c r="B12" s="26"/>
      <c r="C12" s="14">
        <v>27.434000000000001</v>
      </c>
      <c r="D12" s="15">
        <v>37</v>
      </c>
      <c r="E12" s="26"/>
      <c r="F12" s="26"/>
      <c r="G12" s="26"/>
      <c r="H12" s="26"/>
    </row>
    <row r="13" spans="1:8" ht="15" customHeight="1" x14ac:dyDescent="0.25">
      <c r="A13" s="26"/>
      <c r="B13" s="26"/>
      <c r="C13" s="14">
        <v>9.1440000000000001</v>
      </c>
      <c r="D13" s="15">
        <v>38</v>
      </c>
      <c r="E13" s="26"/>
      <c r="F13" s="26"/>
      <c r="G13" s="26"/>
      <c r="H13" s="26"/>
    </row>
    <row r="14" spans="1:8" ht="15" customHeight="1" x14ac:dyDescent="0.25">
      <c r="A14" s="26"/>
      <c r="B14" s="26"/>
      <c r="C14" s="14">
        <v>3.048</v>
      </c>
      <c r="D14" s="15">
        <v>37</v>
      </c>
      <c r="E14" s="26"/>
      <c r="F14" s="26"/>
      <c r="G14" s="26"/>
      <c r="H14" s="26"/>
    </row>
    <row r="15" spans="1:8" ht="15" customHeight="1" x14ac:dyDescent="0.25">
      <c r="A15" s="26"/>
      <c r="B15" s="26"/>
      <c r="C15" s="14">
        <v>1.016</v>
      </c>
      <c r="D15" s="15">
        <v>40</v>
      </c>
      <c r="E15" s="26"/>
      <c r="F15" s="26"/>
      <c r="G15" s="26"/>
      <c r="H15" s="26"/>
    </row>
    <row r="16" spans="1:8" ht="15" customHeight="1" x14ac:dyDescent="0.25">
      <c r="A16" s="26"/>
      <c r="B16" s="26"/>
      <c r="C16" s="16">
        <v>0.33800000000000002</v>
      </c>
      <c r="D16" s="15">
        <v>40</v>
      </c>
      <c r="E16" s="26"/>
      <c r="F16" s="26"/>
      <c r="G16" s="26"/>
      <c r="H16" s="26"/>
    </row>
    <row r="17" spans="1:8" ht="15" customHeight="1" x14ac:dyDescent="0.25">
      <c r="A17" s="26"/>
      <c r="B17" s="26"/>
      <c r="C17" s="16">
        <v>0.112</v>
      </c>
      <c r="D17" s="15">
        <v>41</v>
      </c>
      <c r="E17" s="26"/>
      <c r="F17" s="26"/>
      <c r="G17" s="26"/>
      <c r="H17" s="26"/>
    </row>
    <row r="18" spans="1:8" ht="15" customHeight="1" x14ac:dyDescent="0.25">
      <c r="A18" s="26"/>
      <c r="B18" s="26"/>
      <c r="C18" s="17">
        <v>3.7999999999999999E-2</v>
      </c>
      <c r="D18" s="15">
        <v>35</v>
      </c>
      <c r="E18" s="26"/>
      <c r="F18" s="26"/>
      <c r="G18" s="26"/>
      <c r="H18" s="26"/>
    </row>
    <row r="19" spans="1:8" ht="15" customHeight="1" x14ac:dyDescent="0.25">
      <c r="A19" s="26"/>
      <c r="B19" s="26"/>
      <c r="C19" s="17">
        <v>1.2E-2</v>
      </c>
      <c r="D19" s="15">
        <v>40</v>
      </c>
      <c r="E19" s="26"/>
      <c r="F19" s="26"/>
      <c r="G19" s="26"/>
      <c r="H19" s="26"/>
    </row>
    <row r="20" spans="1:8" ht="15" customHeight="1" x14ac:dyDescent="0.25">
      <c r="A20" s="26"/>
      <c r="B20" s="26"/>
      <c r="C20" s="54">
        <v>0</v>
      </c>
      <c r="D20" s="21">
        <v>40</v>
      </c>
      <c r="E20" s="26"/>
      <c r="F20" s="26"/>
      <c r="G20" s="26"/>
      <c r="H20" s="26"/>
    </row>
    <row r="21" spans="1:8" ht="15" customHeight="1" x14ac:dyDescent="0.25">
      <c r="A21" s="26"/>
      <c r="B21" s="26"/>
      <c r="C21" s="15" t="s">
        <v>10</v>
      </c>
      <c r="D21" s="14">
        <v>88.72</v>
      </c>
      <c r="E21" s="26"/>
      <c r="F21" s="26"/>
      <c r="G21" s="26"/>
      <c r="H21" s="26"/>
    </row>
    <row r="22" spans="1:8" ht="15" customHeight="1" x14ac:dyDescent="0.25">
      <c r="A22" s="26"/>
      <c r="B22" s="26"/>
      <c r="C22" s="26"/>
      <c r="D22" s="26"/>
      <c r="E22" s="26"/>
      <c r="F22" s="26"/>
      <c r="G22" s="26"/>
      <c r="H22" s="26"/>
    </row>
    <row r="23" spans="1:8" ht="15" customHeight="1" x14ac:dyDescent="0.25">
      <c r="A23" s="26"/>
      <c r="B23" s="26"/>
      <c r="C23" s="26"/>
      <c r="D23" s="26"/>
      <c r="E23" s="26"/>
      <c r="F23" s="26"/>
      <c r="G23" s="26"/>
      <c r="H23" s="26"/>
    </row>
    <row r="24" spans="1:8" ht="15" customHeight="1" x14ac:dyDescent="0.25">
      <c r="A24" s="26"/>
      <c r="B24" s="26"/>
      <c r="C24" s="26"/>
      <c r="D24" s="60" t="s">
        <v>92</v>
      </c>
      <c r="E24" s="61"/>
      <c r="F24" s="61"/>
      <c r="G24" s="61"/>
      <c r="H24" s="62"/>
    </row>
    <row r="25" spans="1:8" ht="15" customHeight="1" x14ac:dyDescent="0.25">
      <c r="A25" s="26"/>
      <c r="B25" s="26"/>
      <c r="C25" s="15" t="s">
        <v>49</v>
      </c>
      <c r="D25" s="19" t="s">
        <v>52</v>
      </c>
      <c r="E25" s="19" t="s">
        <v>53</v>
      </c>
      <c r="F25" s="19" t="s">
        <v>54</v>
      </c>
      <c r="G25" s="19" t="s">
        <v>55</v>
      </c>
      <c r="H25" s="19" t="s">
        <v>56</v>
      </c>
    </row>
    <row r="26" spans="1:8" ht="15" customHeight="1" x14ac:dyDescent="0.25">
      <c r="A26" s="26"/>
      <c r="B26" s="26"/>
      <c r="C26" s="12">
        <v>48000</v>
      </c>
      <c r="D26" s="13">
        <v>58</v>
      </c>
      <c r="E26" s="13">
        <v>49</v>
      </c>
      <c r="F26" s="13">
        <v>66</v>
      </c>
      <c r="G26" s="13">
        <v>58</v>
      </c>
      <c r="H26" s="13">
        <v>62</v>
      </c>
    </row>
    <row r="27" spans="1:8" ht="15" customHeight="1" x14ac:dyDescent="0.25">
      <c r="A27" s="26"/>
      <c r="B27" s="26"/>
      <c r="C27" s="14">
        <v>24000</v>
      </c>
      <c r="D27" s="15">
        <v>54</v>
      </c>
      <c r="E27" s="15">
        <v>43</v>
      </c>
      <c r="F27" s="15">
        <v>61</v>
      </c>
      <c r="G27" s="15">
        <v>56</v>
      </c>
      <c r="H27" s="15">
        <v>57</v>
      </c>
    </row>
    <row r="28" spans="1:8" ht="15" customHeight="1" x14ac:dyDescent="0.25">
      <c r="A28" s="26"/>
      <c r="B28" s="26"/>
      <c r="C28" s="14">
        <v>12000</v>
      </c>
      <c r="D28" s="15">
        <v>51</v>
      </c>
      <c r="E28" s="15">
        <v>43</v>
      </c>
      <c r="F28" s="15">
        <v>56</v>
      </c>
      <c r="G28" s="15">
        <v>53</v>
      </c>
      <c r="H28" s="15">
        <v>54</v>
      </c>
    </row>
    <row r="29" spans="1:8" ht="15" customHeight="1" x14ac:dyDescent="0.25">
      <c r="A29" s="26"/>
      <c r="B29" s="26"/>
      <c r="C29" s="14">
        <v>6000</v>
      </c>
      <c r="D29" s="15">
        <v>50</v>
      </c>
      <c r="E29" s="15">
        <v>39</v>
      </c>
      <c r="F29" s="15">
        <v>56</v>
      </c>
      <c r="G29" s="15">
        <v>51</v>
      </c>
      <c r="H29" s="15">
        <v>50</v>
      </c>
    </row>
    <row r="30" spans="1:8" ht="15" customHeight="1" x14ac:dyDescent="0.25">
      <c r="A30" s="26"/>
      <c r="B30" s="26"/>
      <c r="C30" s="14">
        <v>3000</v>
      </c>
      <c r="D30" s="15">
        <v>47</v>
      </c>
      <c r="E30" s="15">
        <v>39</v>
      </c>
      <c r="F30" s="15">
        <v>55</v>
      </c>
      <c r="G30" s="15">
        <v>51</v>
      </c>
      <c r="H30" s="15">
        <v>51</v>
      </c>
    </row>
    <row r="31" spans="1:8" ht="15" customHeight="1" x14ac:dyDescent="0.25">
      <c r="A31" s="26"/>
      <c r="B31" s="26"/>
      <c r="C31" s="14">
        <v>1500</v>
      </c>
      <c r="D31" s="15">
        <v>44</v>
      </c>
      <c r="E31" s="15">
        <v>44</v>
      </c>
      <c r="F31" s="15">
        <v>53</v>
      </c>
      <c r="G31" s="15">
        <v>50</v>
      </c>
      <c r="H31" s="15">
        <v>47</v>
      </c>
    </row>
    <row r="32" spans="1:8" ht="15" customHeight="1" x14ac:dyDescent="0.25">
      <c r="A32" s="26"/>
      <c r="B32" s="26"/>
      <c r="C32" s="14">
        <v>750</v>
      </c>
      <c r="D32" s="15">
        <v>47</v>
      </c>
      <c r="E32" s="15">
        <v>42</v>
      </c>
      <c r="F32" s="15">
        <v>51</v>
      </c>
      <c r="G32" s="15">
        <v>53</v>
      </c>
      <c r="H32" s="15">
        <v>46</v>
      </c>
    </row>
    <row r="33" spans="1:8" ht="15" customHeight="1" x14ac:dyDescent="0.25">
      <c r="A33" s="26"/>
      <c r="B33" s="26"/>
      <c r="C33" s="14">
        <v>375</v>
      </c>
      <c r="D33" s="15">
        <v>49</v>
      </c>
      <c r="E33" s="15">
        <v>37</v>
      </c>
      <c r="F33" s="15">
        <v>51</v>
      </c>
      <c r="G33" s="15">
        <v>53</v>
      </c>
      <c r="H33" s="15">
        <v>51</v>
      </c>
    </row>
    <row r="34" spans="1:8" ht="15" customHeight="1" x14ac:dyDescent="0.25">
      <c r="A34" s="26"/>
      <c r="B34" s="26"/>
      <c r="C34" s="14">
        <v>187.5</v>
      </c>
      <c r="D34" s="15">
        <v>46</v>
      </c>
      <c r="E34" s="15">
        <v>38</v>
      </c>
      <c r="F34" s="15">
        <v>50</v>
      </c>
      <c r="G34" s="15">
        <v>48</v>
      </c>
      <c r="H34" s="15">
        <v>49</v>
      </c>
    </row>
    <row r="35" spans="1:8" ht="15" customHeight="1" x14ac:dyDescent="0.25">
      <c r="A35" s="26"/>
      <c r="B35" s="26"/>
      <c r="C35" s="14">
        <v>93.75</v>
      </c>
      <c r="D35" s="15">
        <v>48</v>
      </c>
      <c r="E35" s="15">
        <v>37</v>
      </c>
      <c r="F35" s="15">
        <v>54</v>
      </c>
      <c r="G35" s="15">
        <v>51</v>
      </c>
      <c r="H35" s="15">
        <v>50</v>
      </c>
    </row>
    <row r="36" spans="1:8" ht="15" customHeight="1" x14ac:dyDescent="0.25">
      <c r="A36" s="26"/>
      <c r="B36" s="26"/>
      <c r="C36" s="14">
        <v>46.875</v>
      </c>
      <c r="D36" s="15">
        <v>45</v>
      </c>
      <c r="E36" s="15">
        <v>39</v>
      </c>
      <c r="F36" s="15">
        <v>52</v>
      </c>
      <c r="G36" s="15">
        <v>47</v>
      </c>
      <c r="H36" s="15">
        <v>51</v>
      </c>
    </row>
    <row r="37" spans="1:8" ht="15" customHeight="1" x14ac:dyDescent="0.25">
      <c r="A37" s="26"/>
      <c r="B37" s="26"/>
      <c r="C37" s="14">
        <v>23.437999999999999</v>
      </c>
      <c r="D37" s="15">
        <v>44</v>
      </c>
      <c r="E37" s="15">
        <v>38</v>
      </c>
      <c r="F37" s="15">
        <v>51</v>
      </c>
      <c r="G37" s="15">
        <v>51</v>
      </c>
      <c r="H37" s="15">
        <v>51</v>
      </c>
    </row>
    <row r="38" spans="1:8" ht="15" customHeight="1" x14ac:dyDescent="0.25">
      <c r="A38" s="26"/>
      <c r="B38" s="26"/>
      <c r="C38" s="14">
        <v>11.718999999999999</v>
      </c>
      <c r="D38" s="15">
        <v>44</v>
      </c>
      <c r="E38" s="15">
        <v>39</v>
      </c>
      <c r="F38" s="15">
        <v>52</v>
      </c>
      <c r="G38" s="15">
        <v>49</v>
      </c>
      <c r="H38" s="15">
        <v>50</v>
      </c>
    </row>
    <row r="39" spans="1:8" ht="15" customHeight="1" x14ac:dyDescent="0.25">
      <c r="A39" s="26"/>
      <c r="B39" s="26"/>
      <c r="C39" s="32">
        <v>5.859</v>
      </c>
      <c r="D39" s="15">
        <v>44</v>
      </c>
      <c r="E39" s="15">
        <v>40</v>
      </c>
      <c r="F39" s="15">
        <v>51</v>
      </c>
      <c r="G39" s="15">
        <v>49</v>
      </c>
      <c r="H39" s="15">
        <v>48</v>
      </c>
    </row>
    <row r="40" spans="1:8" ht="15" customHeight="1" x14ac:dyDescent="0.25">
      <c r="A40" s="26"/>
      <c r="B40" s="26"/>
      <c r="C40" s="55">
        <v>0</v>
      </c>
      <c r="D40" s="21">
        <v>45</v>
      </c>
      <c r="E40" s="21">
        <v>35</v>
      </c>
      <c r="F40" s="21">
        <v>50</v>
      </c>
      <c r="G40" s="21">
        <v>48</v>
      </c>
      <c r="H40" s="21">
        <v>50</v>
      </c>
    </row>
    <row r="41" spans="1:8" ht="15" customHeight="1" x14ac:dyDescent="0.25">
      <c r="A41" s="26"/>
      <c r="B41" s="26"/>
      <c r="C41" s="15" t="s">
        <v>107</v>
      </c>
      <c r="D41" s="14">
        <v>29.245000000000001</v>
      </c>
      <c r="E41" s="14">
        <v>190.399</v>
      </c>
      <c r="F41" s="14">
        <v>41.54</v>
      </c>
      <c r="G41" s="14">
        <v>37.076000000000001</v>
      </c>
      <c r="H41" s="14">
        <v>153.726</v>
      </c>
    </row>
    <row r="42" spans="1:8" ht="15" customHeight="1" x14ac:dyDescent="0.25">
      <c r="A42" s="26"/>
      <c r="B42" s="26"/>
      <c r="C42" s="26"/>
      <c r="D42" s="26"/>
      <c r="E42" s="26"/>
      <c r="F42" s="26"/>
      <c r="G42" s="26"/>
      <c r="H42" s="26"/>
    </row>
  </sheetData>
  <mergeCells count="1">
    <mergeCell ref="D24:H2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Q6" sqref="Q6"/>
    </sheetView>
  </sheetViews>
  <sheetFormatPr defaultRowHeight="14.5" x14ac:dyDescent="0.35"/>
  <sheetData>
    <row r="2" spans="2:2" ht="15.5" x14ac:dyDescent="0.35">
      <c r="B2" s="53" t="s">
        <v>109</v>
      </c>
    </row>
    <row r="4" spans="2:2" x14ac:dyDescent="0.35">
      <c r="B4" t="s">
        <v>108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4</vt:lpstr>
      <vt:lpstr>Figure 5</vt:lpstr>
      <vt:lpstr>Suppl. Fig. 2</vt:lpstr>
      <vt:lpstr>Suppl. Fig. 3</vt:lpstr>
      <vt:lpstr>Suppl. Fig.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2023-03-27T14:34:28Z</dcterms:modified>
</cp:coreProperties>
</file>